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tables/table1.xml" ContentType="application/vnd.openxmlformats-officedocument.spreadsheetml.table+xml"/>
  <Override PartName="/xl/worksheets/sheet1.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ragmente"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s>
  <commentList>
    <comment ref="L1" authorId="0">
      <text>
        <r>
          <rPr>
            <sz val="11"/>
            <color rgb="FF000000"/>
            <rFont val="Calibri"/>
            <family val="0"/>
            <charset val="1"/>
          </rPr>
          <t xml:space="preserve">1 beschn. Einzelblatt / Doppelblatt 1 halbes </t>
        </r>
      </text>
    </comment>
    <comment ref="AV1" authorId="0">
      <text>
        <r>
          <rPr>
            <sz val="11"/>
            <color rgb="FF000000"/>
            <rFont val="Calibri"/>
            <family val="0"/>
            <charset val="1"/>
          </rPr>
          <t xml:space="preserve">rubriziert bedeutet: Überschriften (durch Schriftgrad oder Farbe hervorgehoben), Anfangsbuchstaben (einfache Lombarden), Paragraphzeichen, Strichelungen von Anfangsbuchstaben, Unterstreichungen sind rot. </t>
        </r>
      </text>
    </comment>
    <comment ref="AW1" authorId="0">
      <text>
        <r>
          <rPr>
            <sz val="11"/>
            <color rgb="FF000000"/>
            <rFont val="Calibri"/>
            <family val="0"/>
            <charset val="1"/>
          </rPr>
          <t xml:space="preserve">Angabe von Folio, Größe und Technik; Randverzierungen, Zierstäbe, Kanonbogen; Angabe der Farbe(n).</t>
        </r>
      </text>
    </comment>
  </commentList>
</comments>
</file>

<file path=xl/sharedStrings.xml><?xml version="1.0" encoding="utf-8"?>
<sst xmlns="http://schemas.openxmlformats.org/spreadsheetml/2006/main" count="12943" uniqueCount="5817">
  <si>
    <t xml:space="preserve">Signatur</t>
  </si>
  <si>
    <t xml:space="preserve">i = in situ
a = ausgelöst</t>
  </si>
  <si>
    <t xml:space="preserve">Digitalisiert (z Zeutschel, t Traveller)</t>
  </si>
  <si>
    <t xml:space="preserve">Anmerkungen</t>
  </si>
  <si>
    <t xml:space="preserve">Olim Signatur</t>
  </si>
  <si>
    <t xml:space="preserve">Bibliographie</t>
  </si>
  <si>
    <t xml:space="preserve">Verweis Erschließungsdaten in Fragmentarium</t>
  </si>
  <si>
    <t xml:space="preserve">Digitalisat / Signaturdokument</t>
  </si>
  <si>
    <t xml:space="preserve">Fragmentgruppe</t>
  </si>
  <si>
    <t xml:space="preserve">Beschreibstoff</t>
  </si>
  <si>
    <t xml:space="preserve">Bemerkungen zum Beschreibstoff</t>
  </si>
  <si>
    <t xml:space="preserve">Charakterisierung des Fragments</t>
  </si>
  <si>
    <t xml:space="preserve">heutige Maße (Höhe von-bis x Breite von-bis in mm)</t>
  </si>
  <si>
    <t xml:space="preserve">Titel Trägerband</t>
  </si>
  <si>
    <t xml:space="preserve">Datierung (Trägerband)</t>
  </si>
  <si>
    <t xml:space="preserve">Ort (Trägerband)</t>
  </si>
  <si>
    <t xml:space="preserve">Datierung (Handschrift)</t>
  </si>
  <si>
    <t xml:space="preserve">Ort (Handschrift)</t>
  </si>
  <si>
    <t xml:space="preserve">Signatur Trägerband</t>
  </si>
  <si>
    <t xml:space="preserve">Verweis Erschließungsdaten zum Trägerband</t>
  </si>
  <si>
    <t xml:space="preserve">Provenienz: Beteiligte Personen / Anmerkungen zum Vorbesitz Trägerband</t>
  </si>
  <si>
    <t xml:space="preserve">Kurze Beschreibung Trägerband; Auslösedatum</t>
  </si>
  <si>
    <t xml:space="preserve">Art der Verwendung im Trägerband</t>
  </si>
  <si>
    <t xml:space="preserve">Blatthöhe min</t>
  </si>
  <si>
    <t xml:space="preserve">Blatthöhe max</t>
  </si>
  <si>
    <t xml:space="preserve">Blattbreite min</t>
  </si>
  <si>
    <t xml:space="preserve">Blattbreite max</t>
  </si>
  <si>
    <t xml:space="preserve">Schrift-raumhöhe min</t>
  </si>
  <si>
    <t xml:space="preserve">Schrift-raumhöhe max</t>
  </si>
  <si>
    <t xml:space="preserve">Schrift-raumbreite min</t>
  </si>
  <si>
    <t xml:space="preserve">Schrift-raumbreite max</t>
  </si>
  <si>
    <t xml:space="preserve">Anzahl der Zeilen min</t>
  </si>
  <si>
    <t xml:space="preserve">Anzahl der Zeilen max</t>
  </si>
  <si>
    <t xml:space="preserve">Spalten-zahl</t>
  </si>
  <si>
    <t xml:space="preserve">Spalten-breite min</t>
  </si>
  <si>
    <t xml:space="preserve">Spalten-breite max</t>
  </si>
  <si>
    <t xml:space="preserve">Höhe der Einzelzelle min</t>
  </si>
  <si>
    <t xml:space="preserve">Höhe der Einzelzelle max</t>
  </si>
  <si>
    <t xml:space="preserve">Linierung</t>
  </si>
  <si>
    <t xml:space="preserve">Foliierung / Lagensignaturen (Reklamanten/Kustoden) etc.</t>
  </si>
  <si>
    <t xml:space="preserve">Kollation</t>
  </si>
  <si>
    <t xml:space="preserve">Anmerkungen zum heutigen Zustand</t>
  </si>
  <si>
    <t xml:space="preserve">Schriftart</t>
  </si>
  <si>
    <t xml:space="preserve">Bemerkungen zur Schrift / zur Schreibhand (Freitext)</t>
  </si>
  <si>
    <t xml:space="preserve">Datierung</t>
  </si>
  <si>
    <t xml:space="preserve">Datierung numerisch</t>
  </si>
  <si>
    <t xml:space="preserve">grobe Lokalisierung</t>
  </si>
  <si>
    <t xml:space="preserve">Rubrizierung </t>
  </si>
  <si>
    <t xml:space="preserve"> Buchschmuck (Facete für Fragmentarium)
type/possition/technique</t>
  </si>
  <si>
    <t xml:space="preserve">GND Autor</t>
  </si>
  <si>
    <t xml:space="preserve">Autor (plain)</t>
  </si>
  <si>
    <t xml:space="preserve">GND Sachtitel/Werk</t>
  </si>
  <si>
    <t xml:space="preserve">Sachtitel/Werk (plain)</t>
  </si>
  <si>
    <t xml:space="preserve">Sacherschließung</t>
  </si>
  <si>
    <t xml:space="preserve">Sprache</t>
  </si>
  <si>
    <t xml:space="preserve">Textidentifizierung mit Stelle, oder Texttyp mit Zitaten (Freitext)</t>
  </si>
  <si>
    <t xml:space="preserve">Glossierung / Nachträge</t>
  </si>
  <si>
    <t xml:space="preserve">bei liturgischen Hss. Notation</t>
  </si>
  <si>
    <t xml:space="preserve">Bemerkungen zur Notation</t>
  </si>
  <si>
    <t xml:space="preserve">Edition</t>
  </si>
  <si>
    <t xml:space="preserve">Herkunft Fragment</t>
  </si>
  <si>
    <t xml:space="preserve">Provenienz</t>
  </si>
  <si>
    <t xml:space="preserve">Anmerkungen: Einträge nach der Makulierung (hinweis auf Provenienz)</t>
  </si>
  <si>
    <t xml:space="preserve">Urheber</t>
  </si>
  <si>
    <t xml:space="preserve">Datum</t>
  </si>
  <si>
    <t xml:space="preserve">Schadenvermerke</t>
  </si>
  <si>
    <t xml:space="preserve">Admont, Benediktinerstift: Fragm. B 38</t>
  </si>
  <si>
    <t xml:space="preserve">Bischoff, Schreibschule II, S. 20-21.
Bernhard Bischoff–Virginia Brown–James J. John, Addenda to 'Codices latini antiquiores' (II). Mediaeval Studies 54 (1992) 286-307, hier: 307, Nr. IX.1318 und X S. 22.
Bischoff, Katalog I, 9 Nr. 11.
Bernhard Bischoff, Katalog, 92.
Karl Forstner, Neue Funde und Erkenntnisse zum karolingischen Schriftwesen von Salzburg und Mattsee. Scriptorium 52 (1998) 255-277, hier: 271 [http://www.persee.fr/doc/scrip_0036-9772_1998_num_52_2_1843].</t>
  </si>
  <si>
    <t xml:space="preserve">München, BSB, Clm 18704; Admont, Stiftbibl., Fragm. 38; Linz, OÖLB, Hs.-834 und Wien, Cod. Ser. n. 2066.</t>
  </si>
  <si>
    <t xml:space="preserve">frühkarolingische Minuskel</t>
  </si>
  <si>
    <t xml:space="preserve">Nach Forstner: runde, breite und aufrechte frühkarolingische Minuskel. Merkmale: offene a (erster Bogen ohne Köüfchen), gelegentlich rundes d, g mit niedrigem Köpfchen, keulenförmige Oberlängen und zahlreiche Ligaturen; e in Ligaturen (em, en, es) kommt über den Mittelfeld; nt Ligatur; suprascript us am Ende der Zeile. Nach Bischoff haben an den Fragmenten zwei Hände gearbeitet: eine feste aufgerichtete runde Schrift (enger als die Schrift von Wien, Cod. 732 und Ser.n. 2065); eine ist ebenfalls altertümlich, mit sehr ähnlichen Elemente, doch spannugslos.</t>
  </si>
  <si>
    <t xml:space="preserve">um 800</t>
  </si>
  <si>
    <t xml:space="preserve">0791-0810</t>
  </si>
  <si>
    <t xml:space="preserve">Mondsee</t>
  </si>
  <si>
    <t xml:space="preserve">Paulus Diaconus</t>
  </si>
  <si>
    <t xml:space="preserve">Homiliarium</t>
  </si>
  <si>
    <t xml:space="preserve">lateinisch</t>
  </si>
  <si>
    <t xml:space="preserve">Homiliar</t>
  </si>
  <si>
    <t xml:space="preserve">Berlin, Staatsbibliothek: Fragm. 47</t>
  </si>
  <si>
    <t xml:space="preserve">Bischoff, Schreibschule II, S. 23; Bischoff, Katalog I.</t>
  </si>
  <si>
    <t xml:space="preserve">Berlin, Staatsbibl., Fragm. 47; Wien, ÖNB, Cod. Ser. n. 3754.</t>
  </si>
  <si>
    <t xml:space="preserve">Pseudo-Hieronymus in IV Evangelia</t>
  </si>
  <si>
    <t xml:space="preserve">Berlin, Staatsbibliothek: Ms. Lat. qu. 931*</t>
  </si>
  <si>
    <t xml:space="preserve">Bischoff, Schreibschule II, S. 25.</t>
  </si>
  <si>
    <t xml:space="preserve">Ansegius, Collectio capitularium</t>
  </si>
  <si>
    <t xml:space="preserve">Hannover: Niedersächsische Landesbibliothek, Ms. I 20</t>
  </si>
  <si>
    <t xml:space="preserve">Bischoff, Schreibschule II, S. 21-22 &amp; Katalog III, S. 492.</t>
  </si>
  <si>
    <t xml:space="preserve">Hannover, Niedersächsische Landesbibliothek, Ms. I 20; Wien, ÖNB, Cod. 3093.</t>
  </si>
  <si>
    <t xml:space="preserve">Mondseer lateinisch-althochdeutsche Fragmente</t>
  </si>
  <si>
    <t xml:space="preserve">Kremsmünster: Stiftsbibliothek, Fragm. I/4</t>
  </si>
  <si>
    <t xml:space="preserve">a</t>
  </si>
  <si>
    <t xml:space="preserve">Bischoff, Schreibschule II, S. 29; Bischoff, Katalog I, 419 Nr. 2014;
Willibrord Neumüller, Zur mittelalterlichen Bibliotheksgeschichte Kremsmünsters, in: Festschrift zum 400jährigen Bestande des öffentlichen Obergymnasiums der Benediktiner zu Kremsmünster. Hrsg. vom Professorenkollegium. Wels 1949, 265-312, hier: 267;
Kassius Hallinger, Das Kommentarfragment zu Regula Benedicti IV aus der ersten Hälfte des 8. Jahrhunderts. Wiener Studien N. F. 3 = 82 (1969) 211-232, hier: 214.</t>
  </si>
  <si>
    <t xml:space="preserve">Kremsmünster, Stiftbibl., Fragm. I/8</t>
  </si>
  <si>
    <t xml:space="preserve">Pergament</t>
  </si>
  <si>
    <t xml:space="preserve">Nach Bischoff niedriege schräge runde Schrift des Typs um das Landperht-Homiliar; karolingische und cc-a ohne Köpfchen des ersten Bogens; r stößt unter die Zeile; Ligaturen: ec, nt, re, rg, ri, te, ti.</t>
  </si>
  <si>
    <t xml:space="preserve">Überschriften in roter Minuskel. Stämme der Initiale an den Enden gespalten oder mit Blüttenbasis, von Bändern unterteilt (Bischoff, Schreibschule II, S. 30).</t>
  </si>
  <si>
    <t xml:space="preserve">Apocalypsis</t>
  </si>
  <si>
    <t xml:space="preserve">Kremsmünster: Stiftsbibliothek, Fragm. I/8</t>
  </si>
  <si>
    <t xml:space="preserve">Bischoff, Schreibschule II, S. 30; Bischoff, Katalog I, 420 Nr. 2020;
Willibrord Neumüller, Zur mittelalterlichen Bibliotheksgeschichte Kremsmünsters, in: Festschrift zum 400jährigen Bestande des öffentlichen Obergymnasiums der Benediktiner zu Kremsmünster. Hrsg. vom Professorenkollegium. Wels 1949, 265-312, hier: 267;
Kassius Hallinger, Das Kommentarfragment zu Regula Benedicti IV aus der ersten Hälfte des 8. Jahrhunderts. Wiener Studien N. F. 3 = 82 (1969) 211-232, hier: 214.</t>
  </si>
  <si>
    <t xml:space="preserve">Kremsmünster, Stiftbibl., Fragm. I/4</t>
  </si>
  <si>
    <t xml:space="preserve">1 Langstreifen und 2 dreieckige Fragmente</t>
  </si>
  <si>
    <t xml:space="preserve">Actus apostolorum</t>
  </si>
  <si>
    <t xml:space="preserve">Linz, Museum (Archiv?), Kapuzinerbibliothek, Fragm. 1</t>
  </si>
  <si>
    <t xml:space="preserve">Bischoff, Schreibschule II, S. 22; H. Paulhart, Das Fragment eines Mondseer Homiliars in der Linzer Kapuzinerbibliothek, in: Historisches Jahrbuch der Stadt Linz, 1966, 349–56.
</t>
  </si>
  <si>
    <t xml:space="preserve">Linz, OÖLA, Buchdeckelfunde, 7, III.8.e; Linz, Museum, Kapuziner-Bibl., Fragm. 1; Linz,OÖLB, Hs.-595; Linz, OÖLB, Hs.-596.</t>
  </si>
  <si>
    <t xml:space="preserve">Runde, leicht rechtsgeneigte Schrift. Wahrscheinlich identisch mit der Schrift von Wien Cod. 15437.</t>
  </si>
  <si>
    <t xml:space="preserve">Homiliarium Alani</t>
  </si>
  <si>
    <t xml:space="preserve">Linz, OÖLA: 105</t>
  </si>
  <si>
    <t xml:space="preserve">i</t>
  </si>
  <si>
    <t xml:space="preserve">Cantus Planus (http://www.cantusplanus.at/de-at/fragmentphp/fragmente/signaturGET.php?Signatur=ooela105).</t>
  </si>
  <si>
    <t xml:space="preserve">Linz, OÖLA Bd. 99, 105 und 199 (nach Klugseder Gruppe GNG3).</t>
  </si>
  <si>
    <t xml:space="preserve">1 Blatt</t>
  </si>
  <si>
    <t xml:space="preserve">Linz, OÖLA, Bd. 105</t>
  </si>
  <si>
    <t xml:space="preserve">1401-1450</t>
  </si>
  <si>
    <t xml:space="preserve">Graduale</t>
  </si>
  <si>
    <r>
      <rPr>
        <sz val="11"/>
        <rFont val="Cambria"/>
        <family val="0"/>
        <charset val="1"/>
      </rPr>
      <t xml:space="preserve">(VD) Of: [Recordare mei] </t>
    </r>
    <r>
      <rPr>
        <i val="true"/>
        <sz val="11"/>
        <rFont val="Cambria"/>
        <family val="0"/>
        <charset val="1"/>
      </rPr>
      <t xml:space="preserve">domine</t>
    </r>
    <r>
      <rPr>
        <sz val="11"/>
        <rFont val="Cambria"/>
        <family val="0"/>
        <charset val="1"/>
      </rPr>
      <t xml:space="preserve"> (Can g01251); Cm: </t>
    </r>
    <r>
      <rPr>
        <i val="true"/>
        <sz val="11"/>
        <rFont val="Cambria"/>
        <family val="0"/>
        <charset val="1"/>
      </rPr>
      <t xml:space="preserve">Dico vobis gaudium est angelis </t>
    </r>
    <r>
      <rPr>
        <sz val="11"/>
        <rFont val="Cambria"/>
        <family val="0"/>
        <charset val="1"/>
      </rPr>
      <t xml:space="preserve">(Can g01150); </t>
    </r>
    <r>
      <rPr>
        <sz val="11"/>
        <color rgb="FFFF0000"/>
        <rFont val="Cambria"/>
        <family val="0"/>
        <charset val="1"/>
      </rPr>
      <t xml:space="preserve">Dominica vicesimatercia</t>
    </r>
    <r>
      <rPr>
        <sz val="11"/>
        <rFont val="Cambria"/>
        <family val="0"/>
        <charset val="1"/>
      </rPr>
      <t xml:space="preserve"> (VD-HD) In: </t>
    </r>
    <r>
      <rPr>
        <i val="true"/>
        <sz val="11"/>
        <rFont val="Cambria"/>
        <family val="0"/>
        <charset val="1"/>
      </rPr>
      <t xml:space="preserve">Dicit dominus ego cogito</t>
    </r>
    <r>
      <rPr>
        <sz val="11"/>
        <rFont val="Cambria"/>
        <family val="0"/>
        <charset val="1"/>
      </rPr>
      <t xml:space="preserve"> (Can g01253); 
(HD) InPs: </t>
    </r>
    <r>
      <rPr>
        <i val="true"/>
        <sz val="11"/>
        <rFont val="Cambria"/>
        <family val="0"/>
        <charset val="1"/>
      </rPr>
      <t xml:space="preserve">Benedixisti domine terram</t>
    </r>
    <r>
      <rPr>
        <sz val="11"/>
        <rFont val="Cambria"/>
        <family val="0"/>
        <charset val="1"/>
      </rPr>
      <t xml:space="preserve"> (Can g01253b); Gr:</t>
    </r>
    <r>
      <rPr>
        <i val="true"/>
        <sz val="11"/>
        <rFont val="Cambria"/>
        <family val="0"/>
        <charset val="1"/>
      </rPr>
      <t xml:space="preserve"> Liberasti nos domine ex</t>
    </r>
    <r>
      <rPr>
        <sz val="11"/>
        <rFont val="Cambria"/>
        <family val="0"/>
        <charset val="1"/>
      </rPr>
      <t xml:space="preserve"> (Can g01254); GrV: </t>
    </r>
    <r>
      <rPr>
        <i val="true"/>
        <sz val="11"/>
        <rFont val="Cambria"/>
        <family val="0"/>
        <charset val="1"/>
      </rPr>
      <t xml:space="preserve">In de</t>
    </r>
    <r>
      <rPr>
        <sz val="11"/>
        <rFont val="Cambria"/>
        <family val="0"/>
        <charset val="1"/>
      </rPr>
      <t xml:space="preserve">[o laudabimur], bricht ab (Can g01255).
Die Angaben zum Inhalt berufen sich auf Cantus Planus.</t>
    </r>
  </si>
  <si>
    <t xml:space="preserve">Gotische Notation</t>
  </si>
  <si>
    <t xml:space="preserve">Dobcheva</t>
  </si>
  <si>
    <t xml:space="preserve">Linz, OÖLA: 114</t>
  </si>
  <si>
    <t xml:space="preserve">Cantus Planus (http://www.cantusplanus.at/de-at/fragmentphp/fragmente/signaturGET.php?Signatur=ooela114).</t>
  </si>
  <si>
    <t xml:space="preserve">Linz, OÖLA 114 und Wien, ÖNB, Cod. 11870 (nach Klugseder Gruppe NNB4).</t>
  </si>
  <si>
    <t xml:space="preserve">Bifolium</t>
  </si>
  <si>
    <t xml:space="preserve">Einbandumschlag und Klappe</t>
  </si>
  <si>
    <t xml:space="preserve">Blindlinierung</t>
  </si>
  <si>
    <t xml:space="preserve">karolingisch-gotische Übergangsschrift</t>
  </si>
  <si>
    <t xml:space="preserve">schrägovale Stil in zwei unterschiedlichen Schriftgraden</t>
  </si>
  <si>
    <t xml:space="preserve">12. Jh.</t>
  </si>
  <si>
    <t xml:space="preserve">1101-1200</t>
  </si>
  <si>
    <t xml:space="preserve">Süddeutschland/Österreich, wohl Mondsee</t>
  </si>
  <si>
    <t xml:space="preserve">Überschrifte und Rubriken für den Beginn der Lektions- und Gesansteilen.</t>
  </si>
  <si>
    <t xml:space="preserve">3-zeillige rote Initialmajuskeln.</t>
  </si>
  <si>
    <t xml:space="preserve">Breviarium</t>
  </si>
  <si>
    <r>
      <rPr>
        <sz val="11"/>
        <rFont val="Cambria"/>
        <family val="0"/>
        <charset val="1"/>
      </rPr>
      <t xml:space="preserve">
Erhalten Teil für tempore aestatis (De Tobia, De Judith)
(1r) Anweisung: tres sequentes hys[torias] interdum per tres dies unicos interdum per duos interdum per unum can[tantur inte]rdum nullum locum infra suos terminos recipient. Per tres dominicas in his ann[is …]duntur, quando dies dominice in C uel in […] occurit. 
[De Tobia] </t>
    </r>
    <r>
      <rPr>
        <sz val="11"/>
        <color rgb="FFFF0000"/>
        <rFont val="Cambria"/>
        <family val="0"/>
        <charset val="1"/>
      </rPr>
      <t xml:space="preserve">Lectio prima</t>
    </r>
    <r>
      <rPr>
        <sz val="11"/>
        <rFont val="Cambria"/>
        <family val="0"/>
        <charset val="1"/>
      </rPr>
      <t xml:space="preserve"> R: </t>
    </r>
    <r>
      <rPr>
        <i val="true"/>
        <sz val="11"/>
        <rFont val="Cambria"/>
        <family val="0"/>
        <charset val="1"/>
      </rPr>
      <t xml:space="preserve">Omni tempore</t>
    </r>
    <r>
      <rPr>
        <sz val="11"/>
        <rFont val="Cambria"/>
        <family val="0"/>
        <charset val="1"/>
      </rPr>
      <t xml:space="preserve">* (Can 007317); Lectio I aus Tb 1,1-4 (</t>
    </r>
    <r>
      <rPr>
        <i val="true"/>
        <sz val="11"/>
        <rFont val="Cambria"/>
        <family val="0"/>
        <charset val="1"/>
      </rPr>
      <t xml:space="preserve">Tobi</t>
    </r>
    <r>
      <rPr>
        <sz val="11"/>
        <rFont val="Cambria"/>
        <family val="0"/>
        <charset val="1"/>
      </rPr>
      <t xml:space="preserve">[as] </t>
    </r>
    <r>
      <rPr>
        <i val="true"/>
        <sz val="11"/>
        <rFont val="Cambria"/>
        <family val="0"/>
        <charset val="1"/>
      </rPr>
      <t xml:space="preserve">e tribu et ciuitate</t>
    </r>
    <r>
      <rPr>
        <sz val="11"/>
        <rFont val="Cambria"/>
        <family val="0"/>
        <charset val="1"/>
      </rPr>
      <t xml:space="preserve"> …-… [ges]</t>
    </r>
    <r>
      <rPr>
        <i val="true"/>
        <sz val="11"/>
        <rFont val="Cambria"/>
        <family val="0"/>
        <charset val="1"/>
      </rPr>
      <t xml:space="preserve">sit in opere</t>
    </r>
    <r>
      <rPr>
        <sz val="11"/>
        <rFont val="Cambria"/>
        <family val="0"/>
        <charset val="1"/>
      </rPr>
      <t xml:space="preserve">);  R: </t>
    </r>
    <r>
      <rPr>
        <i val="true"/>
        <sz val="11"/>
        <rFont val="Cambria"/>
        <family val="0"/>
        <charset val="1"/>
      </rPr>
      <t xml:space="preserve">Peto do</t>
    </r>
    <r>
      <rPr>
        <sz val="11"/>
        <rFont val="Cambria"/>
        <family val="0"/>
        <charset val="1"/>
      </rPr>
      <t xml:space="preserve">[mine] </t>
    </r>
    <r>
      <rPr>
        <i val="true"/>
        <sz val="11"/>
        <rFont val="Cambria"/>
        <family val="0"/>
        <charset val="1"/>
      </rPr>
      <t xml:space="preserve">ut de uinculo</t>
    </r>
    <r>
      <rPr>
        <sz val="11"/>
        <rFont val="Cambria"/>
        <family val="0"/>
        <charset val="1"/>
      </rPr>
      <t xml:space="preserve"> (Can 007381); V: [Qu]</t>
    </r>
    <r>
      <rPr>
        <i val="true"/>
        <sz val="11"/>
        <rFont val="Cambria"/>
        <family val="0"/>
        <charset val="1"/>
      </rPr>
      <t xml:space="preserve">i regis Israhel intende qui </t>
    </r>
    <r>
      <rPr>
        <sz val="11"/>
        <rFont val="Cambria"/>
        <family val="0"/>
        <charset val="1"/>
      </rPr>
      <t xml:space="preserve">(Can 007381b); Lectio II aus Tb 1,5-6 (</t>
    </r>
    <r>
      <rPr>
        <i val="true"/>
        <sz val="11"/>
        <rFont val="Cambria"/>
        <family val="0"/>
        <charset val="1"/>
      </rPr>
      <t xml:space="preserve">Denique cum irent omnes … omnia primitiua sua</t>
    </r>
    <r>
      <rPr>
        <sz val="11"/>
        <rFont val="Cambria"/>
        <family val="0"/>
        <charset val="1"/>
      </rPr>
      <t xml:space="preserve">, bricht ab); Lacuna; 
(1v) Lectio III aus Tb 1,9-14 (</t>
    </r>
    <r>
      <rPr>
        <i val="true"/>
        <sz val="11"/>
        <rFont val="Cambria"/>
        <family val="0"/>
        <charset val="1"/>
      </rPr>
      <t xml:space="preserve">cum vero factus esset …-… facere uoluisset</t>
    </r>
    <r>
      <rPr>
        <sz val="11"/>
        <rFont val="Cambria"/>
        <family val="0"/>
        <charset val="1"/>
      </rPr>
      <t xml:space="preserve">); R: </t>
    </r>
    <r>
      <rPr>
        <i val="true"/>
        <sz val="11"/>
        <rFont val="Cambria"/>
        <family val="0"/>
        <charset val="1"/>
      </rPr>
      <t xml:space="preserve">Memor esto fili quoniam</t>
    </r>
    <r>
      <rPr>
        <sz val="11"/>
        <rFont val="Cambria"/>
        <family val="0"/>
        <charset val="1"/>
      </rPr>
      <t xml:space="preserve"> (Can 007145); V: </t>
    </r>
    <r>
      <rPr>
        <i val="true"/>
        <sz val="11"/>
        <rFont val="Cambria"/>
        <family val="0"/>
        <charset val="1"/>
      </rPr>
      <t xml:space="preserve">Fiducia magna erit coram</t>
    </r>
    <r>
      <rPr>
        <sz val="11"/>
        <rFont val="Cambria"/>
        <family val="0"/>
        <charset val="1"/>
      </rPr>
      <t xml:space="preserve"> (Can 007145a); Lectio IIII aus Tb 1,15-19 (</t>
    </r>
    <r>
      <rPr>
        <i val="true"/>
        <sz val="11"/>
        <rFont val="Cambria"/>
        <family val="0"/>
        <charset val="1"/>
      </rPr>
      <t xml:space="preserve">pergebat ergo per omnes … cognationem suam et</t>
    </r>
    <r>
      <rPr>
        <sz val="11"/>
        <rFont val="Cambria"/>
        <family val="0"/>
        <charset val="1"/>
      </rPr>
      <t xml:space="preserve"> [consolaba]</t>
    </r>
    <r>
      <rPr>
        <i val="true"/>
        <sz val="11"/>
        <rFont val="Cambria"/>
        <family val="0"/>
        <charset val="1"/>
      </rPr>
      <t xml:space="preserve">tur eos et diui</t>
    </r>
    <r>
      <rPr>
        <sz val="11"/>
        <rFont val="Cambria"/>
        <family val="0"/>
        <charset val="1"/>
      </rPr>
      <t xml:space="preserve">[debatque], bricht ab);
(2r) Lectio VI aus Tb 1, 21-25 ([reuer]</t>
    </r>
    <r>
      <rPr>
        <i val="true"/>
        <sz val="11"/>
        <rFont val="Cambria"/>
        <family val="0"/>
        <charset val="1"/>
      </rPr>
      <t xml:space="preserve">sus esset rex Sennacheril …-… facultas eius restit</t>
    </r>
    <r>
      <rPr>
        <sz val="11"/>
        <rFont val="Cambria"/>
        <family val="0"/>
        <charset val="1"/>
      </rPr>
      <t xml:space="preserve">[uta est ei]); R:</t>
    </r>
    <r>
      <rPr>
        <i val="true"/>
        <sz val="11"/>
        <rFont val="Cambria"/>
        <family val="0"/>
        <charset val="1"/>
      </rPr>
      <t xml:space="preserve"> Benedicite deum celi et</t>
    </r>
    <r>
      <rPr>
        <sz val="11"/>
        <rFont val="Cambria"/>
        <family val="0"/>
        <charset val="1"/>
      </rPr>
      <t xml:space="preserve"> (Can 006241); V: </t>
    </r>
    <r>
      <rPr>
        <i val="true"/>
        <sz val="11"/>
        <rFont val="Cambria"/>
        <family val="0"/>
        <charset val="1"/>
      </rPr>
      <t xml:space="preserve">Tempus est ut reuertar ad eum</t>
    </r>
    <r>
      <rPr>
        <sz val="11"/>
        <rFont val="Cambria"/>
        <family val="0"/>
        <charset val="1"/>
      </rPr>
      <t xml:space="preserve"> (Can 006241a); Lectio VI aus Tb 2,1-4 (</t>
    </r>
    <r>
      <rPr>
        <i val="true"/>
        <sz val="11"/>
        <rFont val="Cambria"/>
        <family val="0"/>
        <charset val="1"/>
      </rPr>
      <t xml:space="preserve">Post hec uero cum esset …-… ut dum sol occubuisset caut</t>
    </r>
    <r>
      <rPr>
        <sz val="11"/>
        <rFont val="Cambria"/>
        <family val="0"/>
        <charset val="1"/>
      </rPr>
      <t xml:space="preserve">[e …] ; R: </t>
    </r>
    <r>
      <rPr>
        <i val="true"/>
        <sz val="11"/>
        <rFont val="Cambria"/>
        <family val="0"/>
        <charset val="1"/>
      </rPr>
      <t xml:space="preserve">Tempus est ut reuertar</t>
    </r>
    <r>
      <rPr>
        <sz val="11"/>
        <rFont val="Cambria"/>
        <family val="0"/>
        <charset val="1"/>
      </rPr>
      <t xml:space="preserve"> (Can 007759); Lacuna;
(2v) Lectio VII aus Tb 2,9 ([occult]</t>
    </r>
    <r>
      <rPr>
        <i val="true"/>
        <sz val="11"/>
        <rFont val="Cambria"/>
        <family val="0"/>
        <charset val="1"/>
      </rPr>
      <t xml:space="preserve">abat in domo sua et mediis </t>
    </r>
    <r>
      <rPr>
        <sz val="11"/>
        <rFont val="Cambria"/>
        <family val="0"/>
        <charset val="1"/>
      </rPr>
      <t xml:space="preserve">[noctibus sepelieba]</t>
    </r>
    <r>
      <rPr>
        <i val="true"/>
        <sz val="11"/>
        <rFont val="Cambria"/>
        <family val="0"/>
        <charset val="1"/>
      </rPr>
      <t xml:space="preserve">t ea</t>
    </r>
    <r>
      <rPr>
        <sz val="11"/>
        <rFont val="Cambria"/>
        <family val="0"/>
        <charset val="1"/>
      </rPr>
      <t xml:space="preserve">); R: [Ado]</t>
    </r>
    <r>
      <rPr>
        <i val="true"/>
        <sz val="11"/>
        <rFont val="Cambria"/>
        <family val="0"/>
        <charset val="1"/>
      </rPr>
      <t xml:space="preserve">nay domine</t>
    </r>
    <r>
      <rPr>
        <sz val="11"/>
        <rFont val="Cambria"/>
        <family val="0"/>
        <charset val="1"/>
      </rPr>
      <t xml:space="preserve">* (Can 006043); Lectio VIII aus Tb 2,10-14 (</t>
    </r>
    <r>
      <rPr>
        <i val="true"/>
        <sz val="11"/>
        <rFont val="Cambria"/>
        <family val="0"/>
        <charset val="1"/>
      </rPr>
      <t xml:space="preserve">Contigit au</t>
    </r>
    <r>
      <rPr>
        <sz val="11"/>
        <rFont val="Cambria"/>
        <family val="0"/>
        <charset val="1"/>
      </rPr>
      <t xml:space="preserve">[tem] …-…</t>
    </r>
    <r>
      <rPr>
        <i val="true"/>
        <sz val="11"/>
        <rFont val="Cambria"/>
        <family val="0"/>
        <charset val="1"/>
      </rPr>
      <t xml:space="preserve">diebus uitę suę</t>
    </r>
    <r>
      <rPr>
        <sz val="11"/>
        <rFont val="Cambria"/>
        <family val="0"/>
        <charset val="1"/>
      </rPr>
      <t xml:space="preserve">);  R: </t>
    </r>
    <r>
      <rPr>
        <i val="true"/>
        <sz val="11"/>
        <rFont val="Cambria"/>
        <family val="0"/>
        <charset val="1"/>
      </rPr>
      <t xml:space="preserve">Tribulationes</t>
    </r>
    <r>
      <rPr>
        <sz val="11"/>
        <rFont val="Cambria"/>
        <family val="0"/>
        <charset val="1"/>
      </rPr>
      <t xml:space="preserve">* (Can 007779); A: [Ne remi]</t>
    </r>
    <r>
      <rPr>
        <i val="true"/>
        <sz val="11"/>
        <rFont val="Cambria"/>
        <family val="0"/>
        <charset val="1"/>
      </rPr>
      <t xml:space="preserve">niscar</t>
    </r>
    <r>
      <rPr>
        <sz val="11"/>
        <rFont val="Cambria"/>
        <family val="0"/>
        <charset val="1"/>
      </rPr>
      <t xml:space="preserve">[is dom]</t>
    </r>
    <r>
      <rPr>
        <i val="true"/>
        <sz val="11"/>
        <rFont val="Cambria"/>
        <family val="0"/>
        <charset val="1"/>
      </rPr>
      <t xml:space="preserve">ine delicta mea </t>
    </r>
    <r>
      <rPr>
        <sz val="11"/>
        <rFont val="Cambria"/>
        <family val="0"/>
        <charset val="1"/>
      </rPr>
      <t xml:space="preserve">(Can 003861); 
[De Judith] </t>
    </r>
    <r>
      <rPr>
        <sz val="11"/>
        <color rgb="FFFF0000"/>
        <rFont val="Cambria"/>
        <family val="0"/>
        <charset val="1"/>
      </rPr>
      <t xml:space="preserve">Lectio prima</t>
    </r>
    <r>
      <rPr>
        <sz val="11"/>
        <rFont val="Cambria"/>
        <family val="0"/>
        <charset val="1"/>
      </rPr>
      <t xml:space="preserve">; R: </t>
    </r>
    <r>
      <rPr>
        <i val="true"/>
        <sz val="11"/>
        <rFont val="Cambria"/>
        <family val="0"/>
        <charset val="1"/>
      </rPr>
      <t xml:space="preserve">Tribulationes</t>
    </r>
    <r>
      <rPr>
        <sz val="11"/>
        <rFont val="Cambria"/>
        <family val="0"/>
        <charset val="1"/>
      </rPr>
      <t xml:space="preserve">* (Can 007779); Lectio aus Idt 1,1- ([Ar]</t>
    </r>
    <r>
      <rPr>
        <i val="true"/>
        <sz val="11"/>
        <rFont val="Cambria"/>
        <family val="0"/>
        <charset val="1"/>
      </rPr>
      <t xml:space="preserve">fax</t>
    </r>
    <r>
      <rPr>
        <sz val="11"/>
        <rFont val="Cambria"/>
        <family val="0"/>
        <charset val="1"/>
      </rPr>
      <t xml:space="preserve">[at itaque] </t>
    </r>
    <r>
      <rPr>
        <i val="true"/>
        <sz val="11"/>
        <rFont val="Cambria"/>
        <family val="0"/>
        <charset val="1"/>
      </rPr>
      <t xml:space="preserve">rex Medorum …-…  tendebatur posuitque por</t>
    </r>
    <r>
      <rPr>
        <sz val="11"/>
        <rFont val="Cambria"/>
        <family val="0"/>
        <charset val="1"/>
      </rPr>
      <t xml:space="preserve">[tas], bricht ab).
</t>
    </r>
  </si>
  <si>
    <t xml:space="preserve">Linienlose Neumennotation</t>
  </si>
  <si>
    <t xml:space="preserve">NN</t>
  </si>
  <si>
    <t xml:space="preserve">(04.09.2017)</t>
  </si>
  <si>
    <t xml:space="preserve">Linz, OÖLA: 114 (Stück aufgeklebt)</t>
  </si>
  <si>
    <t xml:space="preserve">frühgotische Minuskel</t>
  </si>
  <si>
    <t xml:space="preserve">letztes Viertel 12. Jh. / 1. Viertel 13. Jh.</t>
  </si>
  <si>
    <t xml:space="preserve">1176-1225</t>
  </si>
  <si>
    <t xml:space="preserve">Süddeutschland/Österreich</t>
  </si>
  <si>
    <t xml:space="preserve">Beda Venerabilis</t>
  </si>
  <si>
    <t xml:space="preserve">Homiliarium (?)</t>
  </si>
  <si>
    <r>
      <rPr>
        <sz val="11"/>
        <rFont val="Cambria"/>
        <family val="0"/>
        <charset val="1"/>
      </rPr>
      <t xml:space="preserve">Linke Spalte unidentifiziert, nur einzelne Wörter erhalten u.a.: </t>
    </r>
    <r>
      <rPr>
        <i val="true"/>
        <sz val="11"/>
        <rFont val="Cambria"/>
        <family val="0"/>
        <charset val="1"/>
      </rPr>
      <t xml:space="preserve">credite ab</t>
    </r>
    <r>
      <rPr>
        <sz val="11"/>
        <rFont val="Cambria"/>
        <family val="0"/>
        <charset val="1"/>
      </rPr>
      <t xml:space="preserve"> [...] </t>
    </r>
    <r>
      <rPr>
        <i val="true"/>
        <sz val="11"/>
        <rFont val="Cambria"/>
        <family val="0"/>
        <charset val="1"/>
      </rPr>
      <t xml:space="preserve">tota mente</t>
    </r>
    <r>
      <rPr>
        <sz val="11"/>
        <rFont val="Cambria"/>
        <family val="0"/>
        <charset val="1"/>
      </rPr>
      <t xml:space="preserve">; 
Rechte Spalte: Beda Venerabilis, Liber primus homiliarum genuinarum, Homilia XI in die festo Theophania, Text beginnt verstümmelt: </t>
    </r>
    <r>
      <rPr>
        <i val="true"/>
        <sz val="11"/>
        <rFont val="Cambria"/>
        <family val="0"/>
        <charset val="1"/>
      </rPr>
      <t xml:space="preserve">fratres audivimus magnum nobis ... ipse ad hunc baptizandus uenire</t>
    </r>
    <r>
      <rPr>
        <sz val="11"/>
        <rFont val="Cambria"/>
        <family val="0"/>
        <charset val="1"/>
      </rPr>
      <t xml:space="preserve">, bricht ab.</t>
    </r>
  </si>
  <si>
    <t xml:space="preserve">PL 94, 58A.</t>
  </si>
  <si>
    <t xml:space="preserve">Linz, OÖLA: 128</t>
  </si>
  <si>
    <t xml:space="preserve">Cantus Planus (http://www.cantusplanus.at/de-at/fragmentphp/fragmente/signaturGET.php?Signatur=ooela128).</t>
  </si>
  <si>
    <t xml:space="preserve">1 Einzelblatt</t>
  </si>
  <si>
    <t xml:space="preserve">Einband</t>
  </si>
  <si>
    <t xml:space="preserve">Textura</t>
  </si>
  <si>
    <t xml:space="preserve">1401-1500</t>
  </si>
  <si>
    <t xml:space="preserve">Antiphonarium</t>
  </si>
  <si>
    <r>
      <rPr>
        <sz val="11"/>
        <rFont val="Cambria"/>
        <family val="0"/>
        <charset val="1"/>
      </rPr>
      <t xml:space="preserve">Invitatoria, IP: [Venite exsultemus domino ... ob]</t>
    </r>
    <r>
      <rPr>
        <i val="true"/>
        <sz val="11"/>
        <rFont val="Cambria"/>
        <family val="0"/>
        <charset val="1"/>
      </rPr>
      <t xml:space="preserve">durare corda uestra ... viderunt opera mea</t>
    </r>
    <r>
      <rPr>
        <sz val="11"/>
        <rFont val="Cambria"/>
        <family val="0"/>
        <charset val="1"/>
      </rPr>
      <t xml:space="preserve"> &gt;V&lt; </t>
    </r>
    <r>
      <rPr>
        <i val="true"/>
        <sz val="11"/>
        <rFont val="Cambria"/>
        <family val="0"/>
        <charset val="1"/>
      </rPr>
      <t xml:space="preserve">Quadraginta annis proximus</t>
    </r>
    <r>
      <rPr>
        <sz val="11"/>
        <rFont val="Cambria"/>
        <family val="0"/>
        <charset val="1"/>
      </rPr>
      <t xml:space="preserve"> ... &gt;V&lt; </t>
    </r>
    <r>
      <rPr>
        <i val="true"/>
        <sz val="11"/>
        <rFont val="Cambria"/>
        <family val="0"/>
        <charset val="1"/>
      </rPr>
      <t xml:space="preserve">Gloria patri et filio ... et in secula secu</t>
    </r>
    <r>
      <rPr>
        <sz val="11"/>
        <rFont val="Cambria"/>
        <family val="0"/>
        <charset val="1"/>
      </rPr>
      <t xml:space="preserve">[lorum], bricht ab (Can 909030). Innere Seite des Einbandes mit Papier verklebt ??).</t>
    </r>
  </si>
  <si>
    <t xml:space="preserve">auf vier roten Linien mit c-Schlüssel.</t>
  </si>
  <si>
    <t xml:space="preserve">(14.09.2017)</t>
  </si>
  <si>
    <t xml:space="preserve">Linz, OÖLA: 174</t>
  </si>
  <si>
    <t xml:space="preserve">Cantus Planus (http://www.cantusplanus.at/de-at/fragmentphp/fragmente/signaturGET.php?Signatur=ooela174).</t>
  </si>
  <si>
    <t xml:space="preserve">1 Teil eines Bifoliums</t>
  </si>
  <si>
    <t xml:space="preserve">Textualis</t>
  </si>
  <si>
    <t xml:space="preserve">1301-1400</t>
  </si>
  <si>
    <t xml:space="preserve">Rote Überschrifte für die Gesangsbezeichnungen; Anweisungen für den Priester (inkl. Zeichen für ) im Rot.</t>
  </si>
  <si>
    <t xml:space="preserve">Missale</t>
  </si>
  <si>
    <r>
      <rPr>
        <sz val="11"/>
        <rFont val="Cambria"/>
        <family val="0"/>
        <charset val="1"/>
      </rPr>
      <t xml:space="preserve">[In Letaniis, </t>
    </r>
    <r>
      <rPr>
        <sz val="11"/>
        <color rgb="FFFF0000"/>
        <rFont val="Cambria"/>
        <family val="0"/>
        <charset val="1"/>
      </rPr>
      <t xml:space="preserve">Secreta</t>
    </r>
    <r>
      <rPr>
        <sz val="11"/>
        <rFont val="Cambria"/>
        <family val="0"/>
        <charset val="1"/>
      </rPr>
      <t xml:space="preserve">: Hae]</t>
    </r>
    <r>
      <rPr>
        <i val="true"/>
        <sz val="11"/>
        <rFont val="Cambria"/>
        <family val="0"/>
        <charset val="1"/>
      </rPr>
      <t xml:space="preserve">c munera qs domine et vincula ...-... concilient</t>
    </r>
    <r>
      <rPr>
        <sz val="11"/>
        <rFont val="Cambria"/>
        <family val="0"/>
        <charset val="1"/>
      </rPr>
      <t xml:space="preserve"> (cf. http://usuarium.elte.hu/itemrepertories/1639); Cm: [Pe]</t>
    </r>
    <r>
      <rPr>
        <i val="true"/>
        <sz val="11"/>
        <rFont val="Cambria"/>
        <family val="0"/>
        <charset val="1"/>
      </rPr>
      <t xml:space="preserve">tite et accipietis ... aperietur</t>
    </r>
    <r>
      <rPr>
        <sz val="11"/>
        <rFont val="Cambria"/>
        <family val="0"/>
        <charset val="1"/>
      </rPr>
      <t xml:space="preserve">, bricht ab (Can g01078); 
[Teil für Canon missae: Embolismus: Libera nos ... per]</t>
    </r>
    <r>
      <rPr>
        <i val="true"/>
        <sz val="11"/>
        <rFont val="Cambria"/>
        <family val="0"/>
        <charset val="1"/>
      </rPr>
      <t xml:space="preserve">turbatione securi ...-... Per omnia secula seculorum</t>
    </r>
    <r>
      <rPr>
        <sz val="11"/>
        <rFont val="Cambria"/>
        <family val="0"/>
        <charset val="1"/>
      </rPr>
      <t xml:space="preserve">; [Pax] </t>
    </r>
    <r>
      <rPr>
        <i val="true"/>
        <sz val="11"/>
        <rFont val="Cambria"/>
        <family val="0"/>
        <charset val="1"/>
      </rPr>
      <t xml:space="preserve">domini sit semper uobi</t>
    </r>
    <r>
      <rPr>
        <sz val="11"/>
        <rFont val="Cambria"/>
        <family val="0"/>
        <charset val="1"/>
      </rPr>
      <t xml:space="preserve">[scum]; [Kommunion:] </t>
    </r>
    <r>
      <rPr>
        <i val="true"/>
        <sz val="11"/>
        <rFont val="Cambria"/>
        <family val="0"/>
        <charset val="1"/>
      </rPr>
      <t xml:space="preserve">Haec sacrosancta comm</t>
    </r>
    <r>
      <rPr>
        <sz val="11"/>
        <rFont val="Cambria"/>
        <family val="0"/>
        <charset val="1"/>
      </rPr>
      <t xml:space="preserve">[ixtio] ...-... </t>
    </r>
    <r>
      <rPr>
        <i val="true"/>
        <sz val="11"/>
        <rFont val="Cambria"/>
        <family val="0"/>
        <charset val="1"/>
      </rPr>
      <t xml:space="preserve">salutaris capescendam. Per</t>
    </r>
    <r>
      <rPr>
        <sz val="11"/>
        <rFont val="Cambria"/>
        <family val="0"/>
        <charset val="1"/>
      </rPr>
      <t xml:space="preserve">.</t>
    </r>
  </si>
  <si>
    <t xml:space="preserve">(Hufnagelnotation) auf vier roten Linien.</t>
  </si>
  <si>
    <t xml:space="preserve">Linz, OÖLA: 190</t>
  </si>
  <si>
    <t xml:space="preserve">Cantus Planus (http://www.cantusplanus.at/de-at/fragmentphp/fragmente/signaturGET.php?Signatur=ooela190).</t>
  </si>
  <si>
    <t xml:space="preserve">Teil eines Doppelblattes</t>
  </si>
  <si>
    <t xml:space="preserve">Gerichtstaxen</t>
  </si>
  <si>
    <t xml:space="preserve">Linz, OÖLA, Bd. 190</t>
  </si>
  <si>
    <t xml:space="preserve">Spiegel</t>
  </si>
  <si>
    <t xml:space="preserve">Schwer Textverlust auf der linken Seite des Bifoliums.</t>
  </si>
  <si>
    <t xml:space="preserve">2. Hälfte 12. Jh.</t>
  </si>
  <si>
    <t xml:space="preserve">1151-1200</t>
  </si>
  <si>
    <t xml:space="preserve">Überschriften und rubrizierte Handlunanweisungen für den Priester.</t>
  </si>
  <si>
    <t xml:space="preserve">Die Strofen beginnen mit roten Lombarden.</t>
  </si>
  <si>
    <t xml:space="preserve">Missale (Sequentiar u. Sakramentar)</t>
  </si>
  <si>
    <t xml:space="preserve">links - De BMV, Sq: [Ave dei genetrix summi ...] malos et prau[os] ...-... laus et omnia per saecula (AH 53 Nr. 105, hier nur Teilen der Strofen 11-18 erhalten); &gt;Item de sancta Maria&lt; Sq:  [Post part]um uirgo Maria ...-... christum interpellans, bricht ab (AH 53 Nr. 109, hier Strofen 1-11); 
rechts - Teil für die Gabenbereitung und an den Kanon anschließende Gebete: &gt;[...] altare ponens dicit&lt; Domine ihesu christe qui in cruce passionis tuę ...-... cum odore suauitatis asc[endat]; &gt;B&lt; Veni sanctificator &gt;Inclinatus dicit&lt; Suscip[e sancta trinitas hanc] oblationem quam tibi offerimus in memoriam passionis ...-... quorum memoriam agimus in terris. Amen &gt;Conuersus ad [populum dicit]&lt; Orate pro me peccatore ut meum partem et uestrum sacrificium fiat aceptum in conspectu domini &gt;Quando miscet corpus domini in calicem dicit&lt; Fiat commixtio et consecratio ...-... nobis in uitam ęternam. &gt;Tunc osculetur altare dicens&lt; Domine ihesu christe qui dixistis apostolis tuis pacem meam ...-... pacificare et adunare dignare. &gt;Et osculetur quos uoluerit dicens&lt; Habete uinculum pacis et karitatis ut apti sitis sacrosanctis myst[eriis], bricht ab.</t>
  </si>
  <si>
    <t xml:space="preserve">Zu vergleichen mit Melk, Stiftsbibliothek, Cod. 1792, ff. 53r-54r: http://www.ksbm.oeaw.ac.at/liturg/can/m_1792.htm (Diözese Salzburg, Ende 12. Jh.).</t>
  </si>
  <si>
    <t xml:space="preserve">(13.10.2017)</t>
  </si>
  <si>
    <t xml:space="preserve">Linz, OÖLA: 199</t>
  </si>
  <si>
    <t xml:space="preserve">Cantus Planus (http://www.cantusplanus.at/de-at/fragmentphp/fragmente/signaturGET.php?Signatur=ooela199).</t>
  </si>
  <si>
    <t xml:space="preserve">Prozess mit dem Erzstift Salzburg wegen der Wolfganger Grenze, der am
Griesberg und wegen der Jagd. 1689-1695 u. 1707-1774 (Statthaltereiarchiv Band 91/30)</t>
  </si>
  <si>
    <t xml:space="preserve">Linz, OÖLA, Bd. 199</t>
  </si>
  <si>
    <t xml:space="preserve">1. Hälfte 15. Jh.</t>
  </si>
  <si>
    <r>
      <rPr>
        <sz val="11"/>
        <rFont val="Cambria"/>
        <family val="0"/>
        <charset val="1"/>
      </rPr>
      <t xml:space="preserve">
(</t>
    </r>
    <r>
      <rPr>
        <sz val="11"/>
        <color rgb="FFFF0000"/>
        <rFont val="Cambria"/>
        <family val="0"/>
        <charset val="1"/>
      </rPr>
      <t xml:space="preserve">HD??</t>
    </r>
    <r>
      <rPr>
        <sz val="11"/>
        <rFont val="Cambria"/>
        <family val="0"/>
        <charset val="1"/>
      </rPr>
      <t xml:space="preserve">) [Fer. 4 Maj. Hebd.] Cm: [Potum meum cum fletu …] uenit tempus miser[endi ej]us (Can g00883); [Fer. 5 in Cena Dom.] &gt;In cena domini introitus&lt; In: Nos autem* (Can g02850 ?); Gr: Christus factus est pro nobis (Can 505005); V: Propter quod [et deus] (Can 505005a); 
(VD-oben) [Fer. 6 in Parasceve] V: [Caput circuitus eorum labor … operi]et eos (Can g02862); V: Veruntamen iusti (Can g02863);
(VD-unten) Gr: [Domine audivi auditum tuum et timui con]sideravi opera tua et expaui (Can g02680); GrV: In medi[o duum ani]malium (Can g02680b).
Die Angaben im Inhalt berufen sich größtenteils auf die Cantus Planus Datenbank. </t>
    </r>
  </si>
  <si>
    <t xml:space="preserve">auf vier roten Linien mit c- und f-Schlüsseln.</t>
  </si>
  <si>
    <t xml:space="preserve">Linz, OÖLA: 259</t>
  </si>
  <si>
    <t xml:space="preserve">Cantus Planus (http://www.cantusplanus.at/de-at/fragmentphp/fragmente/signaturGET.php?Signatur=ooela259).</t>
  </si>
  <si>
    <t xml:space="preserve">Teil eines Einzelblatter</t>
  </si>
  <si>
    <t xml:space="preserve">Linz, OÖLA, Bd. 259</t>
  </si>
  <si>
    <t xml:space="preserve">Akteneinband</t>
  </si>
  <si>
    <t xml:space="preserve">Tinte stark abgerieben.</t>
  </si>
  <si>
    <t xml:space="preserve">2. Hälfte 14. Jh./ 15. Jh.</t>
  </si>
  <si>
    <t xml:space="preserve">1351-1500</t>
  </si>
  <si>
    <t xml:space="preserve">Rote Satzmajuskeln.</t>
  </si>
  <si>
    <t xml:space="preserve">Graduale (?)</t>
  </si>
  <si>
    <r>
      <rPr>
        <sz val="11"/>
        <rFont val="Cambria"/>
        <family val="0"/>
        <charset val="1"/>
      </rPr>
      <t xml:space="preserve">VaHW: [Exsultet jam angelica turba caelorum ...] sanguine postes conse[crantur] Hec nox est in qua ...-... Nihil enim nobis nasci profuit nisi redi[mi], bricht ab (Can 850202).
</t>
    </r>
    <r>
      <rPr>
        <sz val="11"/>
        <color rgb="FFFF0000"/>
        <rFont val="Cambria"/>
        <family val="0"/>
        <charset val="1"/>
      </rPr>
      <t xml:space="preserve">VD ???</t>
    </r>
  </si>
  <si>
    <t xml:space="preserve">(20.10.2017)</t>
  </si>
  <si>
    <t xml:space="preserve">Linz, OÖLA: 281</t>
  </si>
  <si>
    <t xml:space="preserve">Cantus Planus (http://www.cantusplanus.at/de-at/fragmentphp/fragmente/signaturGET.php?Signatur=ooela281).</t>
  </si>
  <si>
    <t xml:space="preserve">3 Teile</t>
  </si>
  <si>
    <t xml:space="preserve">Linz, OÖLA, Bd. 281</t>
  </si>
  <si>
    <t xml:space="preserve">Die Fragmente auf dem VD sind von dem Titelschild versteckt.</t>
  </si>
  <si>
    <t xml:space="preserve">14. Jh. / 15. Jh.</t>
  </si>
  <si>
    <t xml:space="preserve">1301-1500</t>
  </si>
  <si>
    <r>
      <rPr>
        <sz val="11"/>
        <rFont val="Cambria"/>
        <family val="0"/>
        <charset val="1"/>
      </rPr>
      <t xml:space="preserve">[Dom. 3 Adventus] A: </t>
    </r>
    <r>
      <rPr>
        <sz val="11"/>
        <color rgb="FFFF0000"/>
        <rFont val="Cambria"/>
        <family val="0"/>
        <charset val="1"/>
      </rPr>
      <t xml:space="preserve">Ante </t>
    </r>
    <r>
      <rPr>
        <sz val="11"/>
        <rFont val="Cambria"/>
        <family val="0"/>
        <charset val="1"/>
      </rPr>
      <t xml:space="preserve">me non est formatus deus (Can 001436); &gt;</t>
    </r>
    <r>
      <rPr>
        <sz val="11"/>
        <color rgb="FFFF0000"/>
        <rFont val="Cambria"/>
        <family val="0"/>
        <charset val="1"/>
      </rPr>
      <t xml:space="preserve">Dominica in aduentu matutine inuitatorium</t>
    </r>
    <r>
      <rPr>
        <sz val="11"/>
        <rFont val="Cambria"/>
        <family val="0"/>
        <charset val="1"/>
      </rPr>
      <t xml:space="preserve">&lt; I:  Domine praestolamur adventum (Can 001063); Ps Uenite; &gt;Versus [...] sicut in quinta (?) dominica&lt; R: Ecce apparebit dominus [super] (Can 006578).</t>
    </r>
  </si>
  <si>
    <t xml:space="preserve">Quadratnotation</t>
  </si>
  <si>
    <t xml:space="preserve">QN</t>
  </si>
  <si>
    <t xml:space="preserve">Linz, OÖLA: 34</t>
  </si>
  <si>
    <t xml:space="preserve">Cantus Planus (http://www.cantusplanus.at/de-at/fragmentphp/fragmente/signaturGET.php?Signatur=ooela034).</t>
  </si>
  <si>
    <t xml:space="preserve">Wien, ÖNB, Fragm. 354, Fragm. 904, Cod. 3554, Cod. 3590, Cod. 3793, Cod. 3802; Linz, OÖLA 34 (nach Klugseder Gruppe NNB1). </t>
  </si>
  <si>
    <t xml:space="preserve">1 Langstreifen eines Einzelblattes</t>
  </si>
  <si>
    <t xml:space="preserve">Linz, OÖLA, Bd. 34</t>
  </si>
  <si>
    <t xml:space="preserve">letztes Viertel 13. Jh. / 1. Viertel 14. Jh.</t>
  </si>
  <si>
    <t xml:space="preserve">1276-1325</t>
  </si>
  <si>
    <t xml:space="preserve">süddeutsch-österreichischer Raum</t>
  </si>
  <si>
    <t xml:space="preserve">Rote und blaue Lombarde mit Fadenausläufern.</t>
  </si>
  <si>
    <t xml:space="preserve">[Dom. per annum] Lectio aus Rm 1,10-16: [ora]cionibus meis ...-... [erub]esco evangelium; inzwischen Gesänge: R: Exurge [domine deus meus e]t (Can 006706); V: [Tibi eni]m derelictus est (Can 006706a); R: [A dextris est mihi domi]nus ne (Can 006002); V: [Conserva me domi]ne quoniam in (Can 006002);a A: [Dominus def]ensor vite mee (Can 002404); A: Adorate do[minum in aula] (Can 001290).</t>
  </si>
  <si>
    <t xml:space="preserve">Linz, OÖLA: 44</t>
  </si>
  <si>
    <t xml:space="preserve">Cantus Planus (http://www.cantusplanus.at/de-at/fragmentphp/fragmente/signaturGET.php?Signatur=ooela044).</t>
  </si>
  <si>
    <t xml:space="preserve">vergleich ob nicht zusammengehörig mit OÖLA Bd. 60</t>
  </si>
  <si>
    <t xml:space="preserve">1 Teil eines Einzelblattes</t>
  </si>
  <si>
    <t xml:space="preserve">Linz, OÖLA, Bd. 44</t>
  </si>
  <si>
    <t xml:space="preserve">15. Jh.</t>
  </si>
  <si>
    <t xml:space="preserve">1401-1501</t>
  </si>
  <si>
    <t xml:space="preserve">Buchstabenstrichelung</t>
  </si>
  <si>
    <t xml:space="preserve">De BMV AlV:  [A]ve benedicta maria ihesu christi mater et filia flos pudoris fons dul[...] O maria [caeli via virgo] candens lilium stella maris appella[ris ...] filium. Sydus splendoris uia (?) (ähnlich zu Can 507047)</t>
  </si>
  <si>
    <t xml:space="preserve">Linz, OÖLA: 60</t>
  </si>
  <si>
    <t xml:space="preserve">Cantus Planus (http://www.cantusplanus.at/de-at/fragmentphp/fragmente/signaturGET.php?Signatur=ooela060).</t>
  </si>
  <si>
    <t xml:space="preserve">vergleich ob nicht zusammengehörig mit OÖLA Bd. 44</t>
  </si>
  <si>
    <t xml:space="preserve">1 beschn. Einzelblatt</t>
  </si>
  <si>
    <t xml:space="preserve">Linz, OÖLA 60</t>
  </si>
  <si>
    <t xml:space="preserve"> Gl: [Gloria in excelsis deo ... glorifica]mus te,
gra[tias ...] unigenite ihesu, bricht ab (Can 509502); AlV:  [O Maria rubens rosa ... luci]da tu uitis copio[sa], bricht ab (Can g02576).</t>
  </si>
  <si>
    <t xml:space="preserve">(09.10.2017)</t>
  </si>
  <si>
    <t xml:space="preserve">Druck</t>
  </si>
  <si>
    <t xml:space="preserve">Papier</t>
  </si>
  <si>
    <t xml:space="preserve">2 ungeschnittene Doppelblätter</t>
  </si>
  <si>
    <t xml:space="preserve">Die zwei Doppelblätter waren nie geschnitten um in einer Lage gebunden zu werden (geplannt als die 3., 4., 5. und 6. Blatt in Lage C).</t>
  </si>
  <si>
    <t xml:space="preserve">Passau</t>
  </si>
  <si>
    <t xml:space="preserve">Abt Simon Reuchlin (1420–63)</t>
  </si>
  <si>
    <t xml:space="preserve">Miracula oder Wunderzaichen deß H. Bischoffs Wolffgangi</t>
  </si>
  <si>
    <t xml:space="preserve">hier Teil von Leben des Hl. Wolfgangi: S. 40, 41 und 44 und 37.</t>
  </si>
  <si>
    <t xml:space="preserve">Gedruckt bei Georg Höller in Passau, 1655 (http://gateway-bayern.de/BV011639758)</t>
  </si>
  <si>
    <t xml:space="preserve">Linz, OÖLA: 73</t>
  </si>
  <si>
    <t xml:space="preserve">Cantus Planus (http://www.cantusplanus.at/de-at/fragmentphp/fragmente/signaturGET.php?Signatur=ooela073).</t>
  </si>
  <si>
    <t xml:space="preserve">Linz, OÖLA 73</t>
  </si>
  <si>
    <t xml:space="preserve">Druck, </t>
  </si>
  <si>
    <t xml:space="preserve">2. Hälfte 14 Jh.</t>
  </si>
  <si>
    <t xml:space="preserve">1351-1300</t>
  </si>
  <si>
    <r>
      <rPr>
        <sz val="11"/>
        <rFont val="Cambria"/>
        <family val="0"/>
        <charset val="1"/>
      </rPr>
      <t xml:space="preserve">
Gl:</t>
    </r>
    <r>
      <rPr>
        <i val="true"/>
        <sz val="11"/>
        <rFont val="Cambria"/>
        <family val="0"/>
        <charset val="1"/>
      </rPr>
      <t xml:space="preserve"> Gloria in excelsis deo</t>
    </r>
    <r>
      <rPr>
        <sz val="11"/>
        <rFont val="Cambria"/>
        <family val="0"/>
        <charset val="1"/>
      </rPr>
      <t xml:space="preserve"> (Can 509502); </t>
    </r>
    <r>
      <rPr>
        <sz val="11"/>
        <color rgb="FFFF0000"/>
        <rFont val="Cambria"/>
        <family val="0"/>
        <charset val="1"/>
      </rPr>
      <t xml:space="preserve">Solemniter</t>
    </r>
    <r>
      <rPr>
        <sz val="11"/>
        <rFont val="Cambria"/>
        <family val="0"/>
        <charset val="1"/>
      </rPr>
      <t xml:space="preserve"> [Cr:] </t>
    </r>
    <r>
      <rPr>
        <i val="true"/>
        <sz val="11"/>
        <rFont val="Cambria"/>
        <family val="0"/>
        <charset val="1"/>
      </rPr>
      <t xml:space="preserve">Credo in unum deum</t>
    </r>
    <r>
      <rPr>
        <sz val="11"/>
        <rFont val="Cambria"/>
        <family val="0"/>
        <charset val="1"/>
      </rPr>
      <t xml:space="preserve"> (Can 509503); &gt;</t>
    </r>
    <r>
      <rPr>
        <sz val="11"/>
        <color rgb="FFFF0000"/>
        <rFont val="Cambria"/>
        <family val="0"/>
        <charset val="1"/>
      </rPr>
      <t xml:space="preserve">Ad binos</t>
    </r>
    <r>
      <rPr>
        <sz val="11"/>
        <rFont val="Cambria"/>
        <family val="0"/>
        <charset val="1"/>
      </rPr>
      <t xml:space="preserve">&lt; Cr: </t>
    </r>
    <r>
      <rPr>
        <i val="true"/>
        <sz val="11"/>
        <rFont val="Cambria"/>
        <family val="0"/>
        <charset val="1"/>
      </rPr>
      <t xml:space="preserve">Credo in unum deum</t>
    </r>
    <r>
      <rPr>
        <sz val="11"/>
        <rFont val="Cambria"/>
        <family val="0"/>
        <charset val="1"/>
      </rPr>
      <t xml:space="preserve">; &gt;</t>
    </r>
    <r>
      <rPr>
        <sz val="11"/>
        <color rgb="FFFF0000"/>
        <rFont val="Cambria"/>
        <family val="0"/>
        <charset val="1"/>
      </rPr>
      <t xml:space="preserve">Dominicaliter</t>
    </r>
    <r>
      <rPr>
        <sz val="11"/>
        <rFont val="Cambria"/>
        <family val="0"/>
        <charset val="1"/>
      </rPr>
      <t xml:space="preserve">&lt; [Cr:] </t>
    </r>
    <r>
      <rPr>
        <i val="true"/>
        <sz val="11"/>
        <rFont val="Cambria"/>
        <family val="0"/>
        <charset val="1"/>
      </rPr>
      <t xml:space="preserve">Credo in unum deum</t>
    </r>
    <r>
      <rPr>
        <sz val="11"/>
        <rFont val="Cambria"/>
        <family val="0"/>
        <charset val="1"/>
      </rPr>
      <t xml:space="preserve">; </t>
    </r>
    <r>
      <rPr>
        <sz val="11"/>
        <color rgb="FFFF0000"/>
        <rFont val="Cambria"/>
        <family val="0"/>
        <charset val="1"/>
      </rPr>
      <t xml:space="preserve">Ad summum festum generalis prefatio notis rubeis coassumptis quae tamen ad minus festum omittuntur</t>
    </r>
    <r>
      <rPr>
        <sz val="11"/>
        <rFont val="Cambria"/>
        <family val="0"/>
        <charset val="1"/>
      </rPr>
      <t xml:space="preserve"> [Pf:] </t>
    </r>
    <r>
      <rPr>
        <i val="true"/>
        <sz val="11"/>
        <rFont val="Cambria"/>
        <family val="0"/>
        <charset val="1"/>
      </rPr>
      <t xml:space="preserve">Per omnia saecula saeculorum</t>
    </r>
    <r>
      <rPr>
        <sz val="11"/>
        <rFont val="Cambria"/>
        <family val="0"/>
        <charset val="1"/>
      </rPr>
      <t xml:space="preserve"> (Can a01320); </t>
    </r>
    <r>
      <rPr>
        <i val="true"/>
        <sz val="11"/>
        <rFont val="Cambria"/>
        <family val="0"/>
        <charset val="1"/>
      </rPr>
      <t xml:space="preserve">Dominus vobiscum</t>
    </r>
    <r>
      <rPr>
        <sz val="11"/>
        <rFont val="Cambria"/>
        <family val="0"/>
        <charset val="1"/>
      </rPr>
      <t xml:space="preserve"> (Can a01321); </t>
    </r>
    <r>
      <rPr>
        <i val="true"/>
        <sz val="11"/>
        <rFont val="Cambria"/>
        <family val="0"/>
        <charset val="1"/>
      </rPr>
      <t xml:space="preserve">Sursum corda</t>
    </r>
    <r>
      <rPr>
        <sz val="11"/>
        <rFont val="Cambria"/>
        <family val="0"/>
        <charset val="1"/>
      </rPr>
      <t xml:space="preserve"> (Can a01322); </t>
    </r>
    <r>
      <rPr>
        <i val="true"/>
        <sz val="11"/>
        <rFont val="Cambria"/>
        <family val="0"/>
        <charset val="1"/>
      </rPr>
      <t xml:space="preserve">Grati</t>
    </r>
    <r>
      <rPr>
        <sz val="11"/>
        <rFont val="Cambria"/>
        <family val="0"/>
        <charset val="1"/>
      </rPr>
      <t xml:space="preserve">[as agamus], bricht ab (Can a01323).</t>
    </r>
  </si>
  <si>
    <t xml:space="preserve">Linz, OÖLA: 99a</t>
  </si>
  <si>
    <t xml:space="preserve">Cantus Planus (http://www.cantusplanus.at/de-at/fragmentphp/fragmente/signaturGET.php?Signatur=ooela099a).</t>
  </si>
  <si>
    <t xml:space="preserve">1 beschn. EInzelblatt</t>
  </si>
  <si>
    <t xml:space="preserve">Linz, OÖLA, Bd. 99</t>
  </si>
  <si>
    <r>
      <rPr>
        <sz val="11"/>
        <rFont val="Cambria"/>
        <family val="0"/>
        <charset val="1"/>
      </rPr>
      <t xml:space="preserve">[Fer. 5 Hebd. 1 Quad.] In: [Confessio] </t>
    </r>
    <r>
      <rPr>
        <i val="true"/>
        <sz val="11"/>
        <rFont val="Cambria"/>
        <family val="0"/>
        <charset val="1"/>
      </rPr>
      <t xml:space="preserve">et pulchritudo</t>
    </r>
    <r>
      <rPr>
        <sz val="11"/>
        <rFont val="Cambria"/>
        <family val="0"/>
        <charset val="1"/>
      </rPr>
      <t xml:space="preserve"> (Can g00331); InV: [Cantate domino canticum] (Can g00331a); Of: [I]</t>
    </r>
    <r>
      <rPr>
        <i val="true"/>
        <sz val="11"/>
        <rFont val="Cambria"/>
        <family val="0"/>
        <charset val="1"/>
      </rPr>
      <t xml:space="preserve">nmittit angelus domini</t>
    </r>
    <r>
      <rPr>
        <sz val="11"/>
        <rFont val="Cambria"/>
        <family val="0"/>
        <charset val="1"/>
      </rPr>
      <t xml:space="preserve"> (Can g01204).</t>
    </r>
  </si>
  <si>
    <t xml:space="preserve">auf vier roten Linien mit c-Schlüsseln.</t>
  </si>
  <si>
    <t xml:space="preserve">Linz, OÖLA III 11a</t>
  </si>
  <si>
    <t xml:space="preserve">Pfaff, Katalog</t>
  </si>
  <si>
    <t xml:space="preserve">1 Teil eines Doppelblattes</t>
  </si>
  <si>
    <t xml:space="preserve">1151-1175</t>
  </si>
  <si>
    <t xml:space="preserve">Liber Exodus</t>
  </si>
  <si>
    <t xml:space="preserve">Linz, OÖLA III. 3. h. </t>
  </si>
  <si>
    <t xml:space="preserve">Pfaff, Scriptorium und Bibliothek Katalog Nr. 16</t>
  </si>
  <si>
    <t xml:space="preserve">1. Hälfte 12. Jh. (lt. Pfaff)</t>
  </si>
  <si>
    <t xml:space="preserve">Patristischer Text</t>
  </si>
  <si>
    <t xml:space="preserve">Linz, OÖLA III3h-1</t>
  </si>
  <si>
    <t xml:space="preserve">Cantus Planus (http://www.cantusplanus.at/de-at/fragmentphp/fragmente/signaturGET.php?Signatur=ooelaIII3h-1).</t>
  </si>
  <si>
    <t xml:space="preserve">2 Hälfte eines Einzelblattes</t>
  </si>
  <si>
    <t xml:space="preserve">karolingische Minuskel</t>
  </si>
  <si>
    <t xml:space="preserve">1. Hälfte 12. Jh.</t>
  </si>
  <si>
    <t xml:space="preserve">1101-1150</t>
  </si>
  <si>
    <r>
      <rPr>
        <sz val="11"/>
        <rFont val="Cambria"/>
        <family val="0"/>
        <charset val="1"/>
      </rPr>
      <t xml:space="preserve">[Natale domini ad sanctam Mariam maiorem] Lectio aus Lc 2,9-14: </t>
    </r>
    <r>
      <rPr>
        <i val="true"/>
        <sz val="11"/>
        <rFont val="Cambria"/>
        <family val="0"/>
        <charset val="1"/>
      </rPr>
      <t xml:space="preserve">stetis iuxta illos ...-... bone uoluntatis</t>
    </r>
    <r>
      <rPr>
        <sz val="11"/>
        <rFont val="Cambria"/>
        <family val="0"/>
        <charset val="1"/>
      </rPr>
      <t xml:space="preserve">; Of: </t>
    </r>
    <r>
      <rPr>
        <i val="true"/>
        <sz val="11"/>
        <rFont val="Cambria"/>
        <family val="0"/>
        <charset val="1"/>
      </rPr>
      <t xml:space="preserve">Letentur celi et exsultet</t>
    </r>
    <r>
      <rPr>
        <sz val="11"/>
        <rFont val="Cambria"/>
        <family val="0"/>
        <charset val="1"/>
      </rPr>
      <t xml:space="preserve"> (Can g00545); OfV: </t>
    </r>
    <r>
      <rPr>
        <i val="true"/>
        <sz val="11"/>
        <rFont val="Cambria"/>
        <family val="0"/>
        <charset val="1"/>
      </rPr>
      <t xml:space="preserve">Cantate domino canticum nouum </t>
    </r>
    <r>
      <rPr>
        <sz val="11"/>
        <rFont val="Cambria"/>
        <family val="0"/>
        <charset val="1"/>
      </rPr>
      <t xml:space="preserve">(Can g00545a); OfV: </t>
    </r>
    <r>
      <rPr>
        <i val="true"/>
        <sz val="11"/>
        <rFont val="Cambria"/>
        <family val="0"/>
        <charset val="1"/>
      </rPr>
      <t xml:space="preserve">Cantate domino benedicite</t>
    </r>
    <r>
      <rPr>
        <sz val="11"/>
        <rFont val="Cambria"/>
        <family val="0"/>
        <charset val="1"/>
      </rPr>
      <t xml:space="preserve"> (Can g00545b); </t>
    </r>
    <r>
      <rPr>
        <sz val="11"/>
        <color rgb="FFFF0000"/>
        <rFont val="Cambria"/>
        <family val="0"/>
        <charset val="1"/>
      </rPr>
      <t xml:space="preserve">Secreta</t>
    </r>
    <r>
      <rPr>
        <sz val="11"/>
        <rFont val="Cambria"/>
        <family val="0"/>
        <charset val="1"/>
      </rPr>
      <t xml:space="preserve"> </t>
    </r>
    <r>
      <rPr>
        <i val="true"/>
        <sz val="11"/>
        <rFont val="Cambria"/>
        <family val="0"/>
        <charset val="1"/>
      </rPr>
      <t xml:space="preserve">Accepta tibi sit domine quesumus hodiernę ...-... est nostra substantia. Qui tecum uiuit</t>
    </r>
    <r>
      <rPr>
        <sz val="11"/>
        <rFont val="Cambria"/>
        <family val="0"/>
        <charset val="1"/>
      </rPr>
      <t xml:space="preserve">. </t>
    </r>
    <r>
      <rPr>
        <sz val="11"/>
        <color rgb="FFFF0000"/>
        <rFont val="Cambria"/>
        <family val="0"/>
        <charset val="1"/>
      </rPr>
      <t xml:space="preserve">Praefatio</t>
    </r>
    <r>
      <rPr>
        <i val="true"/>
        <sz val="11"/>
        <rFont val="Cambria"/>
        <family val="0"/>
        <charset val="1"/>
      </rPr>
      <t xml:space="preserve"> VD ęternę deus Quia per incarnati uerbi misterium ... Et ideo cum angelis </t>
    </r>
    <r>
      <rPr>
        <sz val="11"/>
        <color rgb="FFFF0000"/>
        <rFont val="Cambria"/>
        <family val="0"/>
        <charset val="1"/>
      </rPr>
      <t xml:space="preserve">Infra an</t>
    </r>
    <r>
      <rPr>
        <sz val="11"/>
        <rFont val="Cambria"/>
        <family val="0"/>
        <charset val="1"/>
      </rPr>
      <t xml:space="preserve">  </t>
    </r>
    <r>
      <rPr>
        <i val="true"/>
        <sz val="11"/>
        <rFont val="Cambria"/>
        <family val="0"/>
        <charset val="1"/>
      </rPr>
      <t xml:space="preserve">Communicantes et noctem ... edidit saluatorem</t>
    </r>
    <r>
      <rPr>
        <sz val="11"/>
        <rFont val="Cambria"/>
        <family val="0"/>
        <charset val="1"/>
      </rPr>
      <t xml:space="preserve"> </t>
    </r>
    <r>
      <rPr>
        <sz val="11"/>
        <color rgb="FFFF0000"/>
        <rFont val="Cambria"/>
        <family val="0"/>
        <charset val="1"/>
      </rPr>
      <t xml:space="preserve">Item</t>
    </r>
    <r>
      <rPr>
        <sz val="11"/>
        <rFont val="Cambria"/>
        <family val="0"/>
        <charset val="1"/>
      </rPr>
      <t xml:space="preserve"> </t>
    </r>
    <r>
      <rPr>
        <i val="true"/>
        <sz val="11"/>
        <rFont val="Cambria"/>
        <family val="0"/>
        <charset val="1"/>
      </rPr>
      <t xml:space="preserve">Sed et  memoriam</t>
    </r>
    <r>
      <rPr>
        <sz val="11"/>
        <rFont val="Cambria"/>
        <family val="0"/>
        <charset val="1"/>
      </rPr>
      <t xml:space="preserve"> (1v) uenerantes ...-... sed et beatorum (Deshusses Nr. 37-39); Cm: In splendoribus sanctorum (Can g00546); </t>
    </r>
    <r>
      <rPr>
        <sz val="11"/>
        <color rgb="FFFF0000"/>
        <rFont val="Cambria"/>
        <family val="0"/>
        <charset val="1"/>
      </rPr>
      <t xml:space="preserve">Completa</t>
    </r>
    <r>
      <rPr>
        <sz val="11"/>
        <rFont val="Cambria"/>
        <family val="0"/>
        <charset val="1"/>
      </rPr>
      <t xml:space="preserve"> </t>
    </r>
    <r>
      <rPr>
        <i val="true"/>
        <sz val="11"/>
        <rFont val="Cambria"/>
        <family val="0"/>
        <charset val="1"/>
      </rPr>
      <t xml:space="preserve">Da nobis qs domine deus noster ut qui natiuitatem ...-... consortium. Per</t>
    </r>
    <r>
      <rPr>
        <sz val="11"/>
        <rFont val="Cambria"/>
        <family val="0"/>
        <charset val="1"/>
      </rPr>
      <t xml:space="preserve"> (Deshusses Nr. 40); </t>
    </r>
    <r>
      <rPr>
        <sz val="11"/>
        <color rgb="FFFF0000"/>
        <rFont val="Cambria"/>
        <family val="0"/>
        <charset val="1"/>
      </rPr>
      <t xml:space="preserve">In primo mane</t>
    </r>
    <r>
      <rPr>
        <sz val="11"/>
        <rFont val="Cambria"/>
        <family val="0"/>
        <charset val="1"/>
      </rPr>
      <t xml:space="preserve"> In:</t>
    </r>
    <r>
      <rPr>
        <i val="true"/>
        <sz val="11"/>
        <rFont val="Cambria"/>
        <family val="0"/>
        <charset val="1"/>
      </rPr>
      <t xml:space="preserve"> Lux fulgebit hodie</t>
    </r>
    <r>
      <rPr>
        <sz val="11"/>
        <rFont val="Cambria"/>
        <family val="0"/>
        <charset val="1"/>
      </rPr>
      <t xml:space="preserve"> (Can g00547); InV: </t>
    </r>
    <r>
      <rPr>
        <i val="true"/>
        <sz val="11"/>
        <rFont val="Cambria"/>
        <family val="0"/>
        <charset val="1"/>
      </rPr>
      <t xml:space="preserve">Dominus regnauit decorem</t>
    </r>
    <r>
      <rPr>
        <sz val="11"/>
        <rFont val="Cambria"/>
        <family val="0"/>
        <charset val="1"/>
      </rPr>
      <t xml:space="preserve"> (Can g01913.1); </t>
    </r>
    <r>
      <rPr>
        <sz val="11"/>
        <color rgb="FFFF0000"/>
        <rFont val="Cambria"/>
        <family val="0"/>
        <charset val="1"/>
      </rPr>
      <t xml:space="preserve">Oratio</t>
    </r>
    <r>
      <rPr>
        <sz val="11"/>
        <rFont val="Cambria"/>
        <family val="0"/>
        <charset val="1"/>
      </rPr>
      <t xml:space="preserve"> </t>
    </r>
    <r>
      <rPr>
        <i val="true"/>
        <sz val="11"/>
        <rFont val="Cambria"/>
        <family val="0"/>
        <charset val="1"/>
      </rPr>
      <t xml:space="preserve">Da quaesumus omnipotens deus ut qui noua incarnatione ...-... in mente. per eundem dominum</t>
    </r>
    <r>
      <rPr>
        <sz val="11"/>
        <rFont val="Cambria"/>
        <family val="0"/>
        <charset val="1"/>
      </rPr>
      <t xml:space="preserve"> (Deshusses Nr. 42); </t>
    </r>
    <r>
      <rPr>
        <sz val="11"/>
        <color rgb="FFFF0000"/>
        <rFont val="Cambria"/>
        <family val="0"/>
        <charset val="1"/>
      </rPr>
      <t xml:space="preserve">De sancta Anastasiam</t>
    </r>
    <r>
      <rPr>
        <sz val="11"/>
        <rFont val="Cambria"/>
        <family val="0"/>
        <charset val="1"/>
      </rPr>
      <t xml:space="preserve"> </t>
    </r>
    <r>
      <rPr>
        <i val="true"/>
        <sz val="11"/>
        <rFont val="Cambria"/>
        <family val="0"/>
        <charset val="1"/>
      </rPr>
      <t xml:space="preserve">Da quaesumus omnipotens deus ut qui beatę anastasię martyris ...-... Patrocinia sentiamus. Per</t>
    </r>
    <r>
      <rPr>
        <sz val="11"/>
        <rFont val="Cambria"/>
        <family val="0"/>
        <charset val="1"/>
      </rPr>
      <t xml:space="preserve"> (Deshusses Nr. 41); Lectio aus Is 61,1-3: </t>
    </r>
    <r>
      <rPr>
        <sz val="11"/>
        <color rgb="FFFF0000"/>
        <rFont val="Cambria"/>
        <family val="0"/>
        <charset val="1"/>
      </rPr>
      <t xml:space="preserve">Lectio ysaię prophetę</t>
    </r>
    <r>
      <rPr>
        <sz val="11"/>
        <rFont val="Cambria"/>
        <family val="0"/>
        <charset val="1"/>
      </rPr>
      <t xml:space="preserve"> </t>
    </r>
    <r>
      <rPr>
        <i val="true"/>
        <sz val="11"/>
        <rFont val="Cambria"/>
        <family val="0"/>
        <charset val="1"/>
      </rPr>
      <t xml:space="preserve">Hęc dicti dominus. Spiritus domini super me ...-... sortes iusticię plan</t>
    </r>
    <r>
      <rPr>
        <sz val="11"/>
        <rFont val="Cambria"/>
        <family val="0"/>
        <charset val="1"/>
      </rPr>
      <t xml:space="preserve">[tatio], bricht ab. </t>
    </r>
  </si>
  <si>
    <t xml:space="preserve">Linz, OÖLA III3h-2</t>
  </si>
  <si>
    <t xml:space="preserve">Cantus Planus (http://www.cantusplanus.at/de-at/fragmentphp/fragmente/signaturGET.php?Signatur=ooelaIII3h-2).</t>
  </si>
  <si>
    <t xml:space="preserve">2 beschn. Einzelblätter</t>
  </si>
  <si>
    <r>
      <rPr>
        <sz val="11"/>
        <rFont val="Cambria"/>
        <family val="0"/>
        <charset val="1"/>
      </rPr>
      <t xml:space="preserve">(1r) [Fabiani, Sebastiani] A: [Sebastianus vir ...] </t>
    </r>
    <r>
      <rPr>
        <i val="true"/>
        <sz val="11"/>
        <rFont val="Cambria"/>
        <family val="0"/>
        <charset val="1"/>
      </rPr>
      <t xml:space="preserve">occultabat militaris</t>
    </r>
    <r>
      <rPr>
        <sz val="11"/>
        <rFont val="Cambria"/>
        <family val="0"/>
        <charset val="1"/>
      </rPr>
      <t xml:space="preserve"> (Can 004844); Sechs Lectiones aus Vita Sebastiani: </t>
    </r>
    <r>
      <rPr>
        <i val="true"/>
        <sz val="11"/>
        <rFont val="Cambria"/>
        <family val="0"/>
        <charset val="1"/>
      </rPr>
      <t xml:space="preserve">Sebastianus vir christianissimus me</t>
    </r>
    <r>
      <rPr>
        <sz val="11"/>
        <rFont val="Cambria"/>
        <family val="0"/>
        <charset val="1"/>
      </rPr>
      <t xml:space="preserve">[diolanen]</t>
    </r>
    <r>
      <rPr>
        <i val="true"/>
        <sz val="11"/>
        <rFont val="Cambria"/>
        <family val="0"/>
        <charset val="1"/>
      </rPr>
      <t xml:space="preserve">sibus ex partibus ortus ...-... Erant enim non solum</t>
    </r>
    <r>
      <rPr>
        <sz val="11"/>
        <rFont val="Cambria"/>
        <family val="0"/>
        <charset val="1"/>
      </rPr>
      <t xml:space="preserve">, bricht ab (BHL 7543, Editio: Act. SS Ian II, 265); inzwischen Gesänge: R: </t>
    </r>
    <r>
      <rPr>
        <i val="true"/>
        <sz val="11"/>
        <rFont val="Cambria"/>
        <family val="0"/>
        <charset val="1"/>
      </rPr>
      <t xml:space="preserve">Sebastianus dei cultor</t>
    </r>
    <r>
      <rPr>
        <sz val="11"/>
        <rFont val="Cambria"/>
        <family val="0"/>
        <charset val="1"/>
      </rPr>
      <t xml:space="preserve"> (Can 007631); V: </t>
    </r>
    <r>
      <rPr>
        <i val="true"/>
        <sz val="11"/>
        <rFont val="Cambria"/>
        <family val="0"/>
        <charset val="1"/>
      </rPr>
      <t xml:space="preserve">Deo igitur studebat reddere</t>
    </r>
    <r>
      <rPr>
        <sz val="11"/>
        <rFont val="Cambria"/>
        <family val="0"/>
        <charset val="1"/>
      </rPr>
      <t xml:space="preserve"> (Can 007631b); R: </t>
    </r>
    <r>
      <rPr>
        <i val="true"/>
        <sz val="11"/>
        <rFont val="Cambria"/>
        <family val="0"/>
        <charset val="1"/>
      </rPr>
      <t xml:space="preserve">Sebastianus uir</t>
    </r>
    <r>
      <rPr>
        <sz val="11"/>
        <rFont val="Cambria"/>
        <family val="0"/>
        <charset val="1"/>
      </rPr>
      <t xml:space="preserve"> (Can 007633); V:</t>
    </r>
    <r>
      <rPr>
        <i val="true"/>
        <sz val="11"/>
        <rFont val="Cambria"/>
        <family val="0"/>
        <charset val="1"/>
      </rPr>
      <t xml:space="preserve"> Quem perfuderat deus gratia</t>
    </r>
    <r>
      <rPr>
        <sz val="11"/>
        <rFont val="Cambria"/>
        <family val="0"/>
        <charset val="1"/>
      </rPr>
      <t xml:space="preserve"> (Can 007633a); (1r-v) R:</t>
    </r>
    <r>
      <rPr>
        <i val="true"/>
        <sz val="11"/>
        <rFont val="Cambria"/>
        <family val="0"/>
        <charset val="1"/>
      </rPr>
      <t xml:space="preserve"> Erat namque in sermone uerax</t>
    </r>
    <r>
      <rPr>
        <sz val="11"/>
        <rFont val="Cambria"/>
        <family val="0"/>
        <charset val="1"/>
      </rPr>
      <t xml:space="preserve"> (Can 006663); (1v) V: </t>
    </r>
    <r>
      <rPr>
        <i val="true"/>
        <sz val="11"/>
        <rFont val="Cambria"/>
        <family val="0"/>
        <charset val="1"/>
      </rPr>
      <t xml:space="preserve">In commisso quoque fidelis in</t>
    </r>
    <r>
      <rPr>
        <sz val="11"/>
        <rFont val="Cambria"/>
        <family val="0"/>
        <charset val="1"/>
      </rPr>
      <t xml:space="preserve"> (Can 006663a); R:</t>
    </r>
    <r>
      <rPr>
        <i val="true"/>
        <sz val="11"/>
        <rFont val="Cambria"/>
        <family val="0"/>
        <charset val="1"/>
      </rPr>
      <t xml:space="preserve"> Nolite timere non</t>
    </r>
    <r>
      <rPr>
        <sz val="11"/>
        <rFont val="Cambria"/>
        <family val="0"/>
        <charset val="1"/>
      </rPr>
      <t xml:space="preserve"> (Can 007221); V: </t>
    </r>
    <r>
      <rPr>
        <i val="true"/>
        <sz val="11"/>
        <rFont val="Cambria"/>
        <family val="0"/>
        <charset val="1"/>
      </rPr>
      <t xml:space="preserve">Quas meruit Christi martyr </t>
    </r>
    <r>
      <rPr>
        <sz val="11"/>
        <rFont val="Cambria"/>
        <family val="0"/>
        <charset val="1"/>
      </rPr>
      <t xml:space="preserve">(Can 007221b); </t>
    </r>
    <r>
      <rPr>
        <sz val="11"/>
        <color rgb="FFFF0000"/>
        <rFont val="Cambria"/>
        <family val="0"/>
        <charset val="1"/>
      </rPr>
      <t xml:space="preserve">In II° nocturno</t>
    </r>
    <r>
      <rPr>
        <sz val="11"/>
        <rFont val="Cambria"/>
        <family val="0"/>
        <charset val="1"/>
      </rPr>
      <t xml:space="preserve"> A: </t>
    </r>
    <r>
      <rPr>
        <i val="true"/>
        <sz val="11"/>
        <rFont val="Cambria"/>
        <family val="0"/>
        <charset val="1"/>
      </rPr>
      <t xml:space="preserve">Vt uidit beatus sebastianus</t>
    </r>
    <r>
      <rPr>
        <sz val="11"/>
        <rFont val="Cambria"/>
        <family val="0"/>
        <charset val="1"/>
      </rPr>
      <t xml:space="preserve"> (Can 005298); A: </t>
    </r>
    <r>
      <rPr>
        <i val="true"/>
        <sz val="11"/>
        <rFont val="Cambria"/>
        <family val="0"/>
        <charset val="1"/>
      </rPr>
      <t xml:space="preserve">Sebastianus dixit Marcelliano</t>
    </r>
    <r>
      <rPr>
        <sz val="11"/>
        <rFont val="Cambria"/>
        <family val="0"/>
        <charset val="1"/>
      </rPr>
      <t xml:space="preserve"> (Can 004842); A: </t>
    </r>
    <r>
      <rPr>
        <i val="true"/>
        <sz val="11"/>
        <rFont val="Cambria"/>
        <family val="0"/>
        <charset val="1"/>
      </rPr>
      <t xml:space="preserve">Nolite timere non</t>
    </r>
    <r>
      <rPr>
        <sz val="11"/>
        <rFont val="Cambria"/>
        <family val="0"/>
        <charset val="1"/>
      </rPr>
      <t xml:space="preserve"> (Can 003897); A: </t>
    </r>
    <r>
      <rPr>
        <i val="true"/>
        <sz val="11"/>
        <rFont val="Cambria"/>
        <family val="0"/>
        <charset val="1"/>
      </rPr>
      <t xml:space="preserve">Sebastianus dixit ad</t>
    </r>
    <r>
      <rPr>
        <sz val="11"/>
        <rFont val="Cambria"/>
        <family val="0"/>
        <charset val="1"/>
      </rPr>
      <t xml:space="preserve"> (Can 004840); A: </t>
    </r>
    <r>
      <rPr>
        <i val="true"/>
        <sz val="11"/>
        <rFont val="Cambria"/>
        <family val="0"/>
        <charset val="1"/>
      </rPr>
      <t xml:space="preserve">Policarpus prespiter dixit</t>
    </r>
    <r>
      <rPr>
        <sz val="11"/>
        <rFont val="Cambria"/>
        <family val="0"/>
        <charset val="1"/>
      </rPr>
      <t xml:space="preserve"> (Can 004300); A: </t>
    </r>
    <r>
      <rPr>
        <i val="true"/>
        <sz val="11"/>
        <rFont val="Cambria"/>
        <family val="0"/>
        <charset val="1"/>
      </rPr>
      <t xml:space="preserve">Nos famuli domini seruos et</t>
    </r>
    <r>
      <rPr>
        <sz val="11"/>
        <rFont val="Cambria"/>
        <family val="0"/>
        <charset val="1"/>
      </rPr>
      <t xml:space="preserve"> (Can 003956); R: </t>
    </r>
    <r>
      <rPr>
        <i val="true"/>
        <sz val="11"/>
        <rFont val="Cambria"/>
        <family val="0"/>
        <charset val="1"/>
      </rPr>
      <t xml:space="preserve">Christo cottidie sedulum</t>
    </r>
    <r>
      <rPr>
        <sz val="11"/>
        <rFont val="Cambria"/>
        <family val="0"/>
        <charset val="1"/>
      </rPr>
      <t xml:space="preserve"> (Can 006279); V: </t>
    </r>
    <r>
      <rPr>
        <i val="true"/>
        <sz val="11"/>
        <rFont val="Cambria"/>
        <family val="0"/>
        <charset val="1"/>
      </rPr>
      <t xml:space="preserve">Ad hoc tantum sub clamide</t>
    </r>
    <r>
      <rPr>
        <sz val="11"/>
        <rFont val="Cambria"/>
        <family val="0"/>
        <charset val="1"/>
      </rPr>
      <t xml:space="preserve"> (Can 006279a);
(2r) [Dom. 4 p. Epiph.] Lectiones aus Homilia (Ed. PL 95, 1196D-1197A): </t>
    </r>
    <r>
      <rPr>
        <sz val="11"/>
        <color rgb="FF00FF00"/>
        <rFont val="Cambria"/>
        <family val="0"/>
        <charset val="1"/>
      </rPr>
      <t xml:space="preserve">[...] </t>
    </r>
    <r>
      <rPr>
        <i val="true"/>
        <sz val="11"/>
        <rFont val="Cambria"/>
        <family val="0"/>
        <charset val="1"/>
      </rPr>
      <t xml:space="preserve">Ideo ut discipulos mitteret in timorem ...-... suam ostensurus potentiam</t>
    </r>
    <r>
      <rPr>
        <sz val="11"/>
        <rFont val="Cambria"/>
        <family val="0"/>
        <charset val="1"/>
      </rPr>
      <t xml:space="preserve">; </t>
    </r>
    <r>
      <rPr>
        <sz val="11"/>
        <color rgb="FFFF0000"/>
        <rFont val="Cambria"/>
        <family val="0"/>
        <charset val="1"/>
      </rPr>
      <t xml:space="preserve">Antiphona</t>
    </r>
    <r>
      <rPr>
        <sz val="11"/>
        <rFont val="Cambria"/>
        <family val="0"/>
        <charset val="1"/>
      </rPr>
      <t xml:space="preserve"> A: </t>
    </r>
    <r>
      <rPr>
        <i val="true"/>
        <sz val="11"/>
        <rFont val="Cambria"/>
        <family val="0"/>
        <charset val="1"/>
      </rPr>
      <t xml:space="preserve">Ascendente Iesu in nauiculam</t>
    </r>
    <r>
      <rPr>
        <sz val="11"/>
        <rFont val="Cambria"/>
        <family val="0"/>
        <charset val="1"/>
      </rPr>
      <t xml:space="preserve"> (Can 001489); A: </t>
    </r>
    <r>
      <rPr>
        <i val="true"/>
        <sz val="11"/>
        <rFont val="Cambria"/>
        <family val="0"/>
        <charset val="1"/>
      </rPr>
      <t xml:space="preserve">Domine salua nos perimus</t>
    </r>
    <r>
      <rPr>
        <sz val="11"/>
        <rFont val="Cambria"/>
        <family val="0"/>
        <charset val="1"/>
      </rPr>
      <t xml:space="preserve"> (Can 002381); A:</t>
    </r>
    <r>
      <rPr>
        <i val="true"/>
        <sz val="11"/>
        <rFont val="Cambria"/>
        <family val="0"/>
        <charset val="1"/>
      </rPr>
      <t xml:space="preserve"> Surgens iesus inperauit</t>
    </r>
    <r>
      <rPr>
        <sz val="11"/>
        <rFont val="Cambria"/>
        <family val="0"/>
        <charset val="1"/>
      </rPr>
      <t xml:space="preserve"> (Can 005074);
(2v) [Fer. 2 Dom. 4 p. Epiph.] Lectiones Eph 5,4-11 und 15-21 [stulti]</t>
    </r>
    <r>
      <rPr>
        <i val="true"/>
        <sz val="11"/>
        <rFont val="Cambria"/>
        <family val="0"/>
        <charset val="1"/>
      </rPr>
      <t xml:space="preserve">loquium aut scurrilitas que ad rem non pertinent ...autem et redarguite. Videte itaque fratres ...-... subiecti inuicem in timore christi</t>
    </r>
    <r>
      <rPr>
        <sz val="11"/>
        <rFont val="Cambria"/>
        <family val="0"/>
        <charset val="1"/>
      </rPr>
      <t xml:space="preserve">; [Fer. 3 Dom. p. Epiph] Lectio aus Phil 1,1-4: </t>
    </r>
    <r>
      <rPr>
        <sz val="11"/>
        <color rgb="FFFF0000"/>
        <rFont val="Cambria"/>
        <family val="0"/>
        <charset val="1"/>
      </rPr>
      <t xml:space="preserve">Feria IIIa Lectio Ia</t>
    </r>
    <r>
      <rPr>
        <sz val="11"/>
        <rFont val="Cambria"/>
        <family val="0"/>
        <charset val="1"/>
      </rPr>
      <t xml:space="preserve"> </t>
    </r>
    <r>
      <rPr>
        <i val="true"/>
        <sz val="11"/>
        <rFont val="Cambria"/>
        <family val="0"/>
        <charset val="1"/>
      </rPr>
      <t xml:space="preserve">Paulus et tymotheus serui ihesu christi ...-... deprecationem faci</t>
    </r>
    <r>
      <rPr>
        <sz val="11"/>
        <rFont val="Cambria"/>
        <family val="0"/>
        <charset val="1"/>
      </rPr>
      <t xml:space="preserve">[ens].</t>
    </r>
  </si>
  <si>
    <t xml:space="preserve">Linz, OÖLA III, 2. p (1)</t>
  </si>
  <si>
    <t xml:space="preserve">Pfaff, Scriptorium und Bibliothek Katalog Nr. 8</t>
  </si>
  <si>
    <t xml:space="preserve">3 Blatt</t>
  </si>
  <si>
    <t xml:space="preserve">11./12. Jh. (lt. Pfaff)</t>
  </si>
  <si>
    <t xml:space="preserve">Brevier</t>
  </si>
  <si>
    <t xml:space="preserve">Linz, OÖLA, Buchdeckelfunde, 7, III.8.e</t>
  </si>
  <si>
    <t xml:space="preserve">Bischoff, Schreibschule II, S. 22.</t>
  </si>
  <si>
    <t xml:space="preserve">Linz, OÖLA, Buchdeckelfunde, 7, III.8.e; Linz, Museum, Kapuziner-Bibl., Fragm. 1; Linz, OÖLB, Hs.-595; Linz, OÖLB, Hs.-596.</t>
  </si>
  <si>
    <t xml:space="preserve">Überschrift in roter Unziale.</t>
  </si>
  <si>
    <t xml:space="preserve">Initiale mit Flechtwerk, Profilblatt und Blütenende (Bischoff); figürliche Initialen, Miniaturen, Kanontafeln etc.</t>
  </si>
  <si>
    <t xml:space="preserve">Linz, OÖLA, Stiftsarchiv Mondsee, Fragm. s.n. *</t>
  </si>
  <si>
    <t xml:space="preserve">Eugipius</t>
  </si>
  <si>
    <t xml:space="preserve">Mythologischer Text</t>
  </si>
  <si>
    <t xml:space="preserve">Linz, OÖLB, Hs.-50</t>
  </si>
  <si>
    <t xml:space="preserve">eher nicht aus Mondsee</t>
  </si>
  <si>
    <t xml:space="preserve">Schiffmann, Katalog, S. 11 (http://digi.landesbibliothek.at/viewer/resolver?urn=urn:nbn:at:AT-OOeLB-1545540).</t>
  </si>
  <si>
    <t xml:space="preserve">Linz, OÖLB, Hs.-420</t>
  </si>
  <si>
    <t xml:space="preserve">linz</t>
  </si>
  <si>
    <t xml:space="preserve">1 Querstreifen eines EInzelblattes</t>
  </si>
  <si>
    <t xml:space="preserve">75 x 314 mm</t>
  </si>
  <si>
    <t xml:space="preserve">Der Linzer Vegez</t>
  </si>
  <si>
    <t xml:space="preserve">16. Jh.</t>
  </si>
  <si>
    <t xml:space="preserve">Deutschland</t>
  </si>
  <si>
    <t xml:space="preserve">Ansetzfalz</t>
  </si>
  <si>
    <t xml:space="preserve">Das Fragment ist auf der Innenseite des Hinterdeckels hinter dem Hinterspiegel geklebt und als Ansetzfalz mitgeheftet.</t>
  </si>
  <si>
    <t xml:space="preserve">Urkundenminuskel</t>
  </si>
  <si>
    <t xml:space="preserve">Fragment einer Salzburger Gerichtsurkunde</t>
  </si>
  <si>
    <t xml:space="preserve">deutsch</t>
  </si>
  <si>
    <r>
      <rPr>
        <sz val="11"/>
        <rFont val="Cambria"/>
        <family val="0"/>
        <charset val="1"/>
      </rPr>
      <t xml:space="preserve">Ausgestellt wurde die Urkunde unter Erzbischof Johann Peckenschlager von Gran, nach dem 23. Mai 1484. </t>
    </r>
    <r>
      <rPr>
        <i val="true"/>
        <sz val="11"/>
        <rFont val="Cambria"/>
        <family val="0"/>
        <charset val="1"/>
      </rPr>
      <t xml:space="preserve">... Bekenn. Als Ich an heut dat</t>
    </r>
    <r>
      <rPr>
        <sz val="11"/>
        <rFont val="Cambria"/>
        <family val="0"/>
        <charset val="1"/>
      </rPr>
      <t xml:space="preserve">[um]</t>
    </r>
    <r>
      <rPr>
        <i val="true"/>
        <sz val="11"/>
        <rFont val="Cambria"/>
        <family val="0"/>
        <charset val="1"/>
      </rPr>
      <t xml:space="preserve"> sas an des Hochwirdigsten fursten vnd Hrn Hn Johannsens Ertzbischoves Zu Gran vnd Administratorn des Stifts Salzburg </t>
    </r>
    <r>
      <rPr>
        <sz val="11"/>
        <rFont val="Cambria"/>
        <family val="0"/>
        <charset val="1"/>
      </rPr>
      <t xml:space="preserve">... .</t>
    </r>
  </si>
  <si>
    <t xml:space="preserve">Mondsee; K. K. Studienbibliothek in Linz.</t>
  </si>
  <si>
    <t xml:space="preserve">Schiffmann, Katalog , S. 180 (http://digi.landesbibliothek.at/viewer/resolver?urn=urn:nbn:at:AT-OOeLB-1547241).</t>
  </si>
  <si>
    <t xml:space="preserve">http://digi.landesbibliothek.at/viewer/resolver?urn=urn:nbn:at:AT-OOeLB-3667942</t>
  </si>
  <si>
    <t xml:space="preserve">1 Querstreifen eines Doppelblattes</t>
  </si>
  <si>
    <t xml:space="preserve">40 x 283 mm</t>
  </si>
  <si>
    <t xml:space="preserve">Das Fragment ist auf der Innenseite des Vorderdeckels hinter dem Vorderspiegel geklebt und als Ansetzfalz mitgeheftet.</t>
  </si>
  <si>
    <t xml:space="preserve">letztes Viertel 12. Jh. / Anfang 13. Jh.</t>
  </si>
  <si>
    <t xml:space="preserve">1176-1215</t>
  </si>
  <si>
    <t xml:space="preserve">Süddeutschland / Österreich</t>
  </si>
  <si>
    <t xml:space="preserve">Initialmaujskul.</t>
  </si>
  <si>
    <t xml:space="preserve">Fragment aus einem Kommentar zum Neuen Testament</t>
  </si>
  <si>
    <r>
      <rPr>
        <sz val="11"/>
        <rFont val="Cambria"/>
        <family val="0"/>
        <charset val="1"/>
      </rPr>
      <t xml:space="preserve">(verso rechts) </t>
    </r>
    <r>
      <rPr>
        <i val="true"/>
        <sz val="11"/>
        <rFont val="Cambria"/>
        <family val="0"/>
        <charset val="1"/>
      </rPr>
      <t xml:space="preserve">quam ipse nobis promereri </t>
    </r>
    <r>
      <rPr>
        <sz val="11"/>
        <rFont val="Cambria"/>
        <family val="0"/>
        <charset val="1"/>
      </rPr>
      <t xml:space="preserve">(?) </t>
    </r>
    <r>
      <rPr>
        <i val="true"/>
        <sz val="11"/>
        <rFont val="Cambria"/>
        <family val="0"/>
        <charset val="1"/>
      </rPr>
      <t xml:space="preserve">concedat et adiuuet qui uiuit et regnat deus per</t>
    </r>
    <r>
      <rPr>
        <sz val="11"/>
        <rFont val="Cambria"/>
        <family val="0"/>
        <charset val="1"/>
      </rPr>
      <t xml:space="preserve">. </t>
    </r>
    <r>
      <rPr>
        <i val="true"/>
        <sz val="11"/>
        <rFont val="Cambria"/>
        <family val="0"/>
        <charset val="1"/>
      </rPr>
      <t xml:space="preserve">Fratres sicut resurrexistis cum christo quae sursum sunt querite uero christe est in dextera dei sedens. Hec apostolica lectio saluberrima nostrę uitę est admonicio. Si enim accepimus fidem et spem resurrectionis in christo queramus et celestem exaltacionem ueri christe est. In hoc quod a morte surrexit et ipsam humanitatem qua et </t>
    </r>
    <r>
      <rPr>
        <sz val="11"/>
        <rFont val="Cambria"/>
        <family val="0"/>
        <charset val="1"/>
      </rPr>
      <t xml:space="preserve">(Lacuna, recto links) </t>
    </r>
    <r>
      <rPr>
        <i val="true"/>
        <sz val="11"/>
        <rFont val="Cambria"/>
        <family val="0"/>
        <charset val="1"/>
      </rPr>
      <t xml:space="preserve">conscendit ad superna, ita et nos interim post illum ascendamus corde cum ut dies repromissus aduenerit sequamur corpore. Scire tamen debemus quia cum autore bonitatis non ascendet filius malicie ... Igitur supplicemus deo omnibus uotis ut qui pro nobis ad infima descendit</t>
    </r>
    <r>
      <rPr>
        <sz val="11"/>
        <rFont val="Cambria"/>
        <family val="0"/>
        <charset val="1"/>
      </rPr>
      <t xml:space="preserve"> (Lacuna, recto rechts) [...]</t>
    </r>
    <r>
      <rPr>
        <i val="true"/>
        <sz val="11"/>
        <rFont val="Cambria"/>
        <family val="0"/>
        <charset val="1"/>
      </rPr>
      <t xml:space="preserve">uit et dixit eius, Accipite spiritum sanctum ille autem dixit eius Nisi uidero in manibus eius ... corroboraret et confirmaret omnium credentium fidem</t>
    </r>
    <r>
      <rPr>
        <sz val="11"/>
        <rFont val="Cambria"/>
        <family val="0"/>
        <charset val="1"/>
      </rPr>
      <t xml:space="preserve"> (Lacuna, verso links) [...] </t>
    </r>
    <r>
      <rPr>
        <i val="true"/>
        <sz val="11"/>
        <rFont val="Cambria"/>
        <family val="0"/>
        <charset val="1"/>
      </rPr>
      <t xml:space="preserve">nocere quisquid pre</t>
    </r>
    <r>
      <rPr>
        <sz val="11"/>
        <rFont val="Cambria"/>
        <family val="0"/>
        <charset val="1"/>
      </rPr>
      <t xml:space="preserve">[...] </t>
    </r>
    <r>
      <rPr>
        <i val="true"/>
        <sz val="11"/>
        <rFont val="Cambria"/>
        <family val="0"/>
        <charset val="1"/>
      </rPr>
      <t xml:space="preserve">ante. Hoc quod dicit modicum etiam non uidebitis me, signum tempus et spacium trium dierum quo erat ab oculis eorum in sepulchro occultandus. Et iterum modicum id est paulo post et uidebitis me subaudit resurgentem nobiscum cum uero santem et per humanitatem quam assumpsi in celum</t>
    </r>
    <r>
      <rPr>
        <sz val="11"/>
        <rFont val="Cambria"/>
        <family val="0"/>
        <charset val="1"/>
      </rPr>
      <t xml:space="preserve">, bricht ab.</t>
    </r>
  </si>
  <si>
    <t xml:space="preserve">(27.11.2017)</t>
  </si>
  <si>
    <t xml:space="preserve">Linz, OÖLB, Hs.-423</t>
  </si>
  <si>
    <t xml:space="preserve">Laut Klugseder Salzburger Missale mit EInband aus Augsburg</t>
  </si>
  <si>
    <t xml:space="preserve">Schiffmann, Katalog , S. 182 (http://digi.landesbibliothek.at/viewer/resolver?urn=urn:nbn:at:AT-OOeLB-1547261).</t>
  </si>
  <si>
    <t xml:space="preserve">Linz, OÖLB, Hs.-476</t>
  </si>
  <si>
    <t xml:space="preserve">Laut Klugseder falsche Mondseer Provenienzbestimmung. Keine Parallele zu Mondseer Liturgie. Es sind 22 Bll. Missale, gilt das als Fragment überhaupt??</t>
  </si>
  <si>
    <t xml:space="preserve">Linz, OÖLB, Hs.-529 (nicht Mondsee?)</t>
  </si>
  <si>
    <t xml:space="preserve">Laut Klugseder falsche Mondseer Provenienzbestimmung. Schiffmann habe sie ohne jeden Beleg nach Mondsee verortet.</t>
  </si>
  <si>
    <t xml:space="preserve">Schiffmann, Katalog , S. 277 (http://digi.landesbibliothek.at/viewer/resolver?urn=urn%3Anbn%3Aat%3AAT-OOeLB-1548229); Klugseder, Mondsee, S. 9.</t>
  </si>
  <si>
    <t xml:space="preserve">26 Bll.</t>
  </si>
  <si>
    <t xml:space="preserve">203-140 mm</t>
  </si>
  <si>
    <t xml:space="preserve">16. Jh. (ca. 1500)</t>
  </si>
  <si>
    <t xml:space="preserve">1491-1510</t>
  </si>
  <si>
    <t xml:space="preserve">Musik-Fragmente (missa cantata, Taglied usw.)</t>
  </si>
  <si>
    <t xml:space="preserve">lateinisch &amp; deutsch</t>
  </si>
  <si>
    <t xml:space="preserve">Linz, OÖLB, Hs.-533</t>
  </si>
  <si>
    <t xml:space="preserve">Linz, OÖLB, Hs.-557</t>
  </si>
  <si>
    <t xml:space="preserve">Schiffmann, Katalog, S. 282 (http://digi.landesbibliothek.at/viewer/resolver?urn=urn:nbn:at:AT-OOeLB-1548278).</t>
  </si>
  <si>
    <t xml:space="preserve">2 Einzelblätter</t>
  </si>
  <si>
    <t xml:space="preserve">ca. 175 x 216 mm</t>
  </si>
  <si>
    <t xml:space="preserve">Unregelmäsiges Schriftraum</t>
  </si>
  <si>
    <t xml:space="preserve">Abklatsch einer Zeitung, wohl nachdem die Fragmente ausgelöst wurden.</t>
  </si>
  <si>
    <t xml:space="preserve">Bastarda</t>
  </si>
  <si>
    <t xml:space="preserve">Einzelne Eingabe in Textualis geschrieben</t>
  </si>
  <si>
    <t xml:space="preserve">Diözese Regensburg / Mondsee</t>
  </si>
  <si>
    <t xml:space="preserve">Bruchstücke eines Einblatt-Kalenders auf das Jahr 1488</t>
  </si>
  <si>
    <t xml:space="preserve">Linz, OÖLB: Hs.-558</t>
  </si>
  <si>
    <t xml:space="preserve">150 x 210 mm</t>
  </si>
  <si>
    <t xml:space="preserve">Ink.-135</t>
  </si>
  <si>
    <t xml:space="preserve">Rotula für verschiedene Mitglieder eines Stiftes, wohl Seckaus, ausgefertigt für das Stift Mondsee, aus dem Jahre 1495</t>
  </si>
  <si>
    <t xml:space="preserve">Linz, OÖLB: Hs.-559</t>
  </si>
  <si>
    <t xml:space="preserve">146 x 210 mm</t>
  </si>
  <si>
    <t xml:space="preserve">Spiegel hinten</t>
  </si>
  <si>
    <t xml:space="preserve">Salzburg</t>
  </si>
  <si>
    <t xml:space="preserve">Rotula des Benediktiners Leonhard von St. Peter</t>
  </si>
  <si>
    <t xml:space="preserve">Nicht aus Mondsee ??? Vermekr. auf f. 1r</t>
  </si>
  <si>
    <t xml:space="preserve">Linz, OÖLB: Hs.-560</t>
  </si>
  <si>
    <t xml:space="preserve">244 nicht aus Mondsee (aus Pupping). 246 sieht wie Mondsee Einband aus.</t>
  </si>
  <si>
    <t xml:space="preserve">8 Bll.</t>
  </si>
  <si>
    <t xml:space="preserve">verschiedne Größen; Einzelstücke; etwa 150 x 200 mm</t>
  </si>
  <si>
    <t xml:space="preserve">Ink.-244 und Ink.-246</t>
  </si>
  <si>
    <t xml:space="preserve">Rotula des Benediktiners Balthasar von Mondsee, für die Stifte Kremsmünster, Rohr, Asbach, Arnoldstein, Melk, Niederaltaich, St. Nikola und Ranshofer, ausgefertigt von Abt Wolfgang Haberl</t>
  </si>
  <si>
    <t xml:space="preserve">Linz, OÖLB: Hs.-595</t>
  </si>
  <si>
    <t xml:space="preserve">passt nicht zu Ink.</t>
  </si>
  <si>
    <t xml:space="preserve">Bischoff, Schreibschule II, S. 22; H. Paulhart in: Historisches Jahrbuch des Stadt Linz 1966, S. 349-356; Holter, Schrift und Kunst, S. 361f; Schiffmann, Katalog, S. 288 (http://digi.landesbibliothek.at/viewer/resolver?urn=urn:nbn:at:AT-OOeLB-1548332).</t>
  </si>
  <si>
    <t xml:space="preserve">Linz, OÖLA, Buchdeckelfunde, 7, III.8.e; Linz, Museum, Kapuziner-Bibl., Fragm. 1; Linz, OÖLB, Hs.-595; Linz, OÖLB, Hs.-596 (nach Bischoff).</t>
  </si>
  <si>
    <t xml:space="preserve">Teil eines Einzelblattes</t>
  </si>
  <si>
    <t xml:space="preserve">232 x 175 mm</t>
  </si>
  <si>
    <t xml:space="preserve">Ink. 257 (?)</t>
  </si>
  <si>
    <t xml:space="preserve">Ausgelöst: Sept. 1924.</t>
  </si>
  <si>
    <t xml:space="preserve">Spiegel und Ansetzfalz</t>
  </si>
  <si>
    <t xml:space="preserve">Das Fragment hat einen Riss, wo es als Makulatur gefaltet wurde. Durch Leimschäden Lesbarkeit sehr beeinträchtigt.</t>
  </si>
  <si>
    <t xml:space="preserve">Runde, leicht rechtsgeneigte Schrift. Wahrscheinlich identisch mit der Schrift von Wien, ÖNB, Cod. 15437.</t>
  </si>
  <si>
    <t xml:space="preserve">1. Viertel 9. Jh.</t>
  </si>
  <si>
    <t xml:space="preserve">0801-0825</t>
  </si>
  <si>
    <r>
      <rPr>
        <sz val="11"/>
        <rFont val="Cambria"/>
        <family val="0"/>
        <charset val="1"/>
      </rPr>
      <t xml:space="preserve">Homiliarium Alani.
Fragment aus Augustinus: Sermones de tempore, Sermo CCLI, §3-4: (1ra) </t>
    </r>
    <r>
      <rPr>
        <i val="true"/>
        <sz val="11"/>
        <rFont val="Cambria"/>
        <family val="0"/>
        <charset val="1"/>
      </rPr>
      <t xml:space="preserve">et congregat omnia genera ... parabulis dominus dicit </t>
    </r>
    <r>
      <rPr>
        <sz val="11"/>
        <rFont val="Cambria"/>
        <family val="0"/>
        <charset val="1"/>
      </rPr>
      <t xml:space="preserve">(Lacuna 1rb) [ius]</t>
    </r>
    <r>
      <rPr>
        <i val="true"/>
        <sz val="11"/>
        <rFont val="Cambria"/>
        <family val="0"/>
        <charset val="1"/>
      </rPr>
      <t xml:space="preserve">torum et mittent in camino ... in isto regno coelorum id est in </t>
    </r>
    <r>
      <rPr>
        <sz val="11"/>
        <rFont val="Cambria"/>
        <family val="0"/>
        <charset val="1"/>
      </rPr>
      <t xml:space="preserve">(Lacuna 1va) </t>
    </r>
    <r>
      <rPr>
        <i val="true"/>
        <sz val="11"/>
        <rFont val="Cambria"/>
        <family val="0"/>
        <charset val="1"/>
      </rPr>
      <t xml:space="preserve">ait perciperunt mercedem suam ... autem faciunt facere</t>
    </r>
    <r>
      <rPr>
        <sz val="11"/>
        <rFont val="Cambria"/>
        <family val="0"/>
        <charset val="1"/>
      </rPr>
      <t xml:space="preserve"> (Lacuna 1vb) </t>
    </r>
    <r>
      <rPr>
        <i val="true"/>
        <sz val="11"/>
        <rFont val="Cambria"/>
        <family val="0"/>
        <charset val="1"/>
      </rPr>
      <t xml:space="preserve">fecerit et docuerit ... dixerit cum male</t>
    </r>
    <r>
      <rPr>
        <sz val="11"/>
        <rFont val="Cambria"/>
        <family val="0"/>
        <charset val="1"/>
      </rPr>
      <t xml:space="preserve">, bricht ab.</t>
    </r>
  </si>
  <si>
    <t xml:space="preserve">(http://www.documentacatholicaomnia.eu/04z/z_0354-0430__Augustinus__Sermones_[3]_de_Tempore_(Serm._184-272B)__LT.doc.html)</t>
  </si>
  <si>
    <t xml:space="preserve">Aufgrund des paläographischen Befundes ist zu behaupten, dass die Handschrift (von der auch andere Fragmente erhalten sind) im ersten Viertel des 9. Jh. in Mondsee geschrieben wurde.</t>
  </si>
  <si>
    <t xml:space="preserve">30.11.2017</t>
  </si>
  <si>
    <t xml:space="preserve">Linz, OÖLB: Hs.-596</t>
  </si>
  <si>
    <t xml:space="preserve">Bischoff, Schreibschule II, S. 22; Bischoff, Katalog I, Nr. 765; Bischoff, Katalog II, S. 91; Schiffmann, Katalog, S. 288 (http://digi.landesbibliothek.at/viewer/resolver?urn=urn:nbn:at:AT-OOeLB-1548332).</t>
  </si>
  <si>
    <t xml:space="preserve">185 x 146 mm</t>
  </si>
  <si>
    <t xml:space="preserve">Kalendarium Gregorianum perpetuum (Venedig 1582); Ordo missas celebrandi iuxta Missale Romanum (Konstanz 1603)</t>
  </si>
  <si>
    <t xml:space="preserve">1582; 1603</t>
  </si>
  <si>
    <t xml:space="preserve">Venedig; Konstanz</t>
  </si>
  <si>
    <t xml:space="preserve">I-72523, I-63185</t>
  </si>
  <si>
    <t xml:space="preserve">Ausgelöst: 1924 (?).</t>
  </si>
  <si>
    <t xml:space="preserve">Einbandbezug</t>
  </si>
  <si>
    <t xml:space="preserve">Das Fragment hat mehrere Löcher, wo es als Makulatur gefaltet wurde. Tinte stark ausgerieben beim ehemaligen Buchrücken.</t>
  </si>
  <si>
    <r>
      <rPr>
        <sz val="11"/>
        <rFont val="Cambria"/>
        <family val="0"/>
        <charset val="1"/>
      </rPr>
      <t xml:space="preserve">Homiliarium Alani.
(1ra) Ende von Augustinus: Sermones suppositii de Sanctis, Sermo CC. In natali Ioannis Baptistae, V: [face]</t>
    </r>
    <r>
      <rPr>
        <i val="true"/>
        <sz val="11"/>
        <rFont val="Cambria"/>
        <family val="0"/>
        <charset val="1"/>
      </rPr>
      <t xml:space="preserve">re et secundam </t>
    </r>
    <r>
      <rPr>
        <sz val="11"/>
        <rFont val="Cambria"/>
        <family val="0"/>
        <charset val="1"/>
      </rPr>
      <t xml:space="preserve">[reddere sterilem qui] matris seruaruit ... et regnat in secula; 
(1rb) Leo Magnus: Sermo LXXXII. In natali apostolorum Petri et Pauli: </t>
    </r>
    <r>
      <rPr>
        <i val="true"/>
        <sz val="11"/>
        <rFont val="Cambria"/>
        <family val="0"/>
        <charset val="1"/>
      </rPr>
      <t xml:space="preserve">ubique</t>
    </r>
    <r>
      <rPr>
        <sz val="11"/>
        <rFont val="Cambria"/>
        <family val="0"/>
        <charset val="1"/>
      </rPr>
      <t xml:space="preserve"> [gaudiis cele]</t>
    </r>
    <r>
      <rPr>
        <i val="true"/>
        <sz val="11"/>
        <rFont val="Cambria"/>
        <family val="0"/>
        <charset val="1"/>
      </rPr>
      <t xml:space="preserve">bretur </t>
    </r>
    <r>
      <rPr>
        <sz val="11"/>
        <rFont val="Cambria"/>
        <family val="0"/>
        <charset val="1"/>
      </rPr>
      <t xml:space="preserve">[Verumtamen] </t>
    </r>
    <r>
      <rPr>
        <i val="true"/>
        <sz val="11"/>
        <rFont val="Cambria"/>
        <family val="0"/>
        <charset val="1"/>
      </rPr>
      <t xml:space="preserve">hodierna ... exitus</t>
    </r>
    <r>
      <rPr>
        <sz val="11"/>
        <rFont val="Cambria"/>
        <family val="0"/>
        <charset val="1"/>
      </rPr>
      <t xml:space="preserve"> [ibi in die] </t>
    </r>
    <r>
      <rPr>
        <i val="true"/>
        <sz val="11"/>
        <rFont val="Cambria"/>
        <family val="0"/>
        <charset val="1"/>
      </rPr>
      <t xml:space="preserve">martyrii e</t>
    </r>
    <r>
      <rPr>
        <sz val="11"/>
        <rFont val="Cambria"/>
        <family val="0"/>
        <charset val="1"/>
      </rPr>
      <t xml:space="preserve">[orum] (Lacuna 1vb) [foedav]</t>
    </r>
    <r>
      <rPr>
        <i val="true"/>
        <sz val="11"/>
        <rFont val="Cambria"/>
        <family val="0"/>
        <charset val="1"/>
      </rPr>
      <t xml:space="preserve">it. Isti sunt </t>
    </r>
    <r>
      <rPr>
        <sz val="11"/>
        <rFont val="Cambria"/>
        <family val="0"/>
        <charset val="1"/>
      </rPr>
      <t xml:space="preserve">[qui te a]</t>
    </r>
    <r>
      <rPr>
        <i val="true"/>
        <sz val="11"/>
        <rFont val="Cambria"/>
        <family val="0"/>
        <charset val="1"/>
      </rPr>
      <t xml:space="preserve">d hanc gloriam ... quamuis enim</t>
    </r>
    <r>
      <rPr>
        <sz val="11"/>
        <rFont val="Cambria"/>
        <family val="0"/>
        <charset val="1"/>
      </rPr>
      <t xml:space="preserve"> (Lacuna 1vb) [eru]</t>
    </r>
    <r>
      <rPr>
        <i val="true"/>
        <sz val="11"/>
        <rFont val="Cambria"/>
        <family val="0"/>
        <charset val="1"/>
      </rPr>
      <t xml:space="preserve">diuit uoluntari</t>
    </r>
    <r>
      <rPr>
        <sz val="11"/>
        <rFont val="Cambria"/>
        <family val="0"/>
        <charset val="1"/>
      </rPr>
      <t xml:space="preserve">[am] </t>
    </r>
    <r>
      <rPr>
        <i val="true"/>
        <sz val="11"/>
        <rFont val="Cambria"/>
        <family val="0"/>
        <charset val="1"/>
      </rPr>
      <t xml:space="preserve">errantium ... ad infima inclinatio nostra</t>
    </r>
    <r>
      <rPr>
        <sz val="11"/>
        <rFont val="Cambria"/>
        <family val="0"/>
        <charset val="1"/>
      </rPr>
      <t xml:space="preserve">, bricht ab.</t>
    </r>
  </si>
  <si>
    <t xml:space="preserve">PL 54, 422C-423B.</t>
  </si>
  <si>
    <t xml:space="preserve">Laut Beschriftung auf dem Kuvert von der Hand Konrad Schiffmanns (1871-1941), wurde das Fragment aus einem alten Druck abgelöst.</t>
  </si>
  <si>
    <t xml:space="preserve">Linz, OÖLB: Hs.-628</t>
  </si>
  <si>
    <t xml:space="preserve">Nicht die passende Ink. </t>
  </si>
  <si>
    <t xml:space="preserve">Schiffmann, Katalog, S. 294 (http://digi.landesbibliothek.at/viewer/resolver?urn=urn:nbn:at:AT-OOeLB-1548395).</t>
  </si>
  <si>
    <t xml:space="preserve">1 Bl.</t>
  </si>
  <si>
    <t xml:space="preserve">430 x 297</t>
  </si>
  <si>
    <t xml:space="preserve">Suben</t>
  </si>
  <si>
    <t xml:space="preserve">Linz, OÖLB, Ink. 256 (?)</t>
  </si>
  <si>
    <t xml:space="preserve">Wandkalender</t>
  </si>
  <si>
    <t xml:space="preserve">Linz, OÖLB: Hs.-639</t>
  </si>
  <si>
    <t xml:space="preserve">Ink. 257 ist Holzdeckel. Fragment wohl kaschierung Deckel ???</t>
  </si>
  <si>
    <t xml:space="preserve">Schiffmann, Katalog, S. 295 (http://digi.landesbibliothek.at/viewer/resolver?urn=urn:nbn:at:AT-OOeLB-1548405).</t>
  </si>
  <si>
    <t xml:space="preserve">10 Bl. </t>
  </si>
  <si>
    <t xml:space="preserve">270-280 x 196-200 mm</t>
  </si>
  <si>
    <t xml:space="preserve">Linz, OÖLB, Ink. 257 (?)</t>
  </si>
  <si>
    <t xml:space="preserve">Prosae</t>
  </si>
  <si>
    <t xml:space="preserve">Linz, OÖLB: Hs.-746</t>
  </si>
  <si>
    <t xml:space="preserve">Notiz von der Hand Schiffmanns: eingelegt in Ink. Nr. 221, von deren letzten Blatt das Fragment abgeschnitten worden zu sein scheint. Ausgehoben 4. Febr. 1925. Das Fragment passt allerdings nicht zu der Ink.</t>
  </si>
  <si>
    <t xml:space="preserve">203 x 108 mm</t>
  </si>
  <si>
    <t xml:space="preserve">Linz, OÖLB, Ink. 221 (?)</t>
  </si>
  <si>
    <t xml:space="preserve">Ausgelöst am 4. Febr. 1925.</t>
  </si>
  <si>
    <t xml:space="preserve">Vor der Aufstellung als Hs. 746 war das Blatt in den Trägerband eingelegt, von dessen letzter Seite es abgeschnitten worden zu sein scheint.</t>
  </si>
  <si>
    <t xml:space="preserve">Kursive</t>
  </si>
  <si>
    <t xml:space="preserve">Anfang 16. Jh.</t>
  </si>
  <si>
    <t xml:space="preserve">1501-1515</t>
  </si>
  <si>
    <t xml:space="preserve">Capitulumzeichen und Unterstreichungen im Rot.</t>
  </si>
  <si>
    <t xml:space="preserve">Leonhard Schilling</t>
  </si>
  <si>
    <t xml:space="preserve">Chronikalische Notizen aus Mondsee</t>
  </si>
  <si>
    <r>
      <rPr>
        <sz val="11"/>
        <rFont val="Cambria"/>
        <family val="0"/>
        <charset val="1"/>
      </rPr>
      <t xml:space="preserve">Anseitig beschrieben. Inc. </t>
    </r>
    <r>
      <rPr>
        <i val="true"/>
        <sz val="11"/>
        <rFont val="Cambria"/>
        <family val="0"/>
        <charset val="1"/>
      </rPr>
      <t xml:space="preserve">Anno ab incarnatione domini 1406 proxima die post ...</t>
    </r>
  </si>
  <si>
    <t xml:space="preserve">Nach Schiffmann aus der Hand Leonhard Schillings aus Mondsee.</t>
  </si>
  <si>
    <t xml:space="preserve">Linz, OÖLB: Hs.-834</t>
  </si>
  <si>
    <t xml:space="preserve">Bischoff, Schreibschule II, S. 20-21; Bischoff, Katalog I, Nr. 11; Bischoff, Katalog II, S. 92; Karl Forstner, Neue Funde und Erkenntnisse zum karolingischen Schriftwesen von Salzburg und Mattsee. Scriptorium 52 (1998) S. 255-277; Holter, Buchkunst, S. 191; Schiffmann, Katalog, S. 330 (http://digi.landesbibliothek.at/viewer/resolver?urn=urn:nbn:at:AT-OOeLB-1548769).</t>
  </si>
  <si>
    <t xml:space="preserve">München, BSB, Clm 18704; Admont, Stiftbibl., Fragm. 38; Linz, OÖLB, Hs.-834 und Wien, Cod. Ser. n. 2066 (nach Bischoff).</t>
  </si>
  <si>
    <t xml:space="preserve">387 x 236 mm</t>
  </si>
  <si>
    <t xml:space="preserve">B. Arias Montanus, David</t>
  </si>
  <si>
    <t xml:space="preserve">Frankfurt am Main</t>
  </si>
  <si>
    <t xml:space="preserve">Linz, OÖLB, I-60415 (olim s.l. 1597)</t>
  </si>
  <si>
    <t xml:space="preserve">(Trägerband ca. 205 x 145 mm)</t>
  </si>
  <si>
    <t xml:space="preserve">Runde frühkarolingische Minuskel. Besondere Buchstaben: cc-a kommt öfters als karolingische a; e in Ligaturen (em, en, es) kommt über den Mittelfeld; nt Ligatur; suprascript us am Ende der Zeile. Laut Lowe die Schrift erinnert an die zweite Hand in Montpellier 409 und an die zweite Hand in Ser. n. 2065. Die Kolophone sind in Unzial geschrieben (ähnlich wie in den Fragm. in Nürmberg-New York). Nach Bischoff haben an den Fragmenten zwei Hände gearbeitet: eine feste aufgerichtete runde Schrift (enger als die Schrift von Wien, Cod. 732 und Ser.n. 2065); eine ist ebenfalls altertümlich, mit sehr ähnlichen Elemente, doch spannugslos.</t>
  </si>
  <si>
    <t xml:space="preserve">1. Hälfte 9. Jh.</t>
  </si>
  <si>
    <t xml:space="preserve">0801-0850</t>
  </si>
  <si>
    <r>
      <rPr>
        <sz val="11"/>
        <rFont val="Cambria"/>
        <family val="0"/>
        <charset val="1"/>
      </rPr>
      <t xml:space="preserve">Fragment aus Gregorius Magnus: Homiliae in Evangelia 2, Homilia XXVI, §7-9: (1ra-1vb) </t>
    </r>
    <r>
      <rPr>
        <i val="true"/>
        <sz val="11"/>
        <rFont val="Cambria"/>
        <family val="0"/>
        <charset val="1"/>
      </rPr>
      <t xml:space="preserve">datur. Sic </t>
    </r>
    <r>
      <rPr>
        <sz val="11"/>
        <rFont val="Cambria"/>
        <family val="0"/>
        <charset val="1"/>
      </rPr>
      <t xml:space="preserve">[quip]</t>
    </r>
    <r>
      <rPr>
        <i val="true"/>
        <sz val="11"/>
        <rFont val="Cambria"/>
        <family val="0"/>
        <charset val="1"/>
      </rPr>
      <t xml:space="preserve">pe discipulum post resurrectionem ... electis euadentibus in uentrem.</t>
    </r>
  </si>
  <si>
    <t xml:space="preserve">Marginal glossiert.</t>
  </si>
  <si>
    <t xml:space="preserve">[Auf beiliegendem Zettel von der Hand Schiffmanns:] Blatt aus einem Homiliarium, geschrieben um 800, abgelöst am 16. Jan. 1922 aus B. Arias Montanus, David, s.l. 1597 [I-60415]. Da im gleichen Deckel auch eine Urkunde des Abtes Benedikt II. Eck von Mondsee und 4 Blätter aus einem alten Salzb. Missale steckten, so ist unser Blatt sicher aus Mondsee und wohl das älteste Schriftdenkmal im Lande. Es war eine Salzb. akad. Schrift von 1621 beigebunden, sodaß also anzunehmen ist, daß entweder unter Abt Mauritius Schmidl (1616-33) oder unter Abt Maurus I. Schaller (1633-52) das Zerstörungswerk an der Handschrift verübt wurde.</t>
  </si>
  <si>
    <t xml:space="preserve">Linz, OÖLB: Hs.-844</t>
  </si>
  <si>
    <t xml:space="preserve">Schiffmann, Katalog, S. 331 (http://digi.landesbibliothek.at/viewer/resolver?urn=urn:nbn:at:AT-OOeLB-1548776).</t>
  </si>
  <si>
    <t xml:space="preserve">14 obere 16 untere Blatthälften</t>
  </si>
  <si>
    <t xml:space="preserve">190 x 150</t>
  </si>
  <si>
    <t xml:space="preserve">Linz, OÖLB: Hs.-911</t>
  </si>
  <si>
    <t xml:space="preserve">Schiffmann, Katalog, S. 341 (http://digi.landesbibliothek.at/viewer/resolver?urn=urn:nbn:at:AT-OOeLB-1548887).</t>
  </si>
  <si>
    <t xml:space="preserve">Linz, OÖLB: Ink. 76</t>
  </si>
  <si>
    <t xml:space="preserve">Cantus Planus (http://www.cantusplanus.at/de-at/fragmentphp/fragmente/signaturGET.php?Signatur=ooelbink076).</t>
  </si>
  <si>
    <t xml:space="preserve">1 Bifolium, 3 Streif</t>
  </si>
  <si>
    <t xml:space="preserve">2. Hälfte 14. Jh. / 15. Jh.</t>
  </si>
  <si>
    <t xml:space="preserve">1351-1400</t>
  </si>
  <si>
    <t xml:space="preserve">Deutschland / Österreich</t>
  </si>
  <si>
    <r>
      <rPr>
        <sz val="11"/>
        <rFont val="Cambria"/>
        <family val="0"/>
        <charset val="1"/>
      </rPr>
      <t xml:space="preserve">Sq: [Joannes Jesu Christo ...]</t>
    </r>
    <r>
      <rPr>
        <i val="true"/>
        <sz val="11"/>
        <rFont val="Cambria"/>
        <family val="0"/>
        <charset val="1"/>
      </rPr>
      <t xml:space="preserve"> Tuque in terra positus ... esse perennis </t>
    </r>
    <r>
      <rPr>
        <sz val="11"/>
        <rFont val="Cambria"/>
        <family val="0"/>
        <charset val="1"/>
      </rPr>
      <t xml:space="preserve">[...] </t>
    </r>
    <r>
      <rPr>
        <i val="true"/>
        <sz val="11"/>
        <rFont val="Cambria"/>
        <family val="0"/>
        <charset val="1"/>
      </rPr>
      <t xml:space="preserve">precibus sedulis ... semper commenda Iohannes christi care</t>
    </r>
    <r>
      <rPr>
        <sz val="11"/>
        <rFont val="Cambria"/>
        <family val="0"/>
        <charset val="1"/>
      </rPr>
      <t xml:space="preserve"> (AH 53 Nr. 168, hier nur Str. 6-7 und 13 erhalten); Sq: </t>
    </r>
    <r>
      <rPr>
        <i val="true"/>
        <sz val="11"/>
        <rFont val="Cambria"/>
        <family val="0"/>
        <charset val="1"/>
      </rPr>
      <t xml:space="preserve">Festa Christi omnis christianitas celebret </t>
    </r>
    <r>
      <rPr>
        <sz val="11"/>
        <rFont val="Cambria"/>
        <family val="0"/>
        <charset val="1"/>
      </rPr>
      <t xml:space="preserve">(Ah 53 Nr. 29, hier nur Str. 1 erhalten); Sq: [Psallat ecclesia mater illibata ...] </t>
    </r>
    <r>
      <rPr>
        <i val="true"/>
        <sz val="11"/>
        <rFont val="Cambria"/>
        <family val="0"/>
        <charset val="1"/>
      </rPr>
      <t xml:space="preserve">ipsius diu. Hic</t>
    </r>
    <r>
      <rPr>
        <sz val="11"/>
        <rFont val="Cambria"/>
        <family val="0"/>
        <charset val="1"/>
      </rPr>
      <t xml:space="preserve"> [novam] </t>
    </r>
    <r>
      <rPr>
        <i val="true"/>
        <sz val="11"/>
        <rFont val="Cambria"/>
        <family val="0"/>
        <charset val="1"/>
      </rPr>
      <t xml:space="preserve">prolem gratia partu</t>
    </r>
    <r>
      <rPr>
        <sz val="11"/>
        <rFont val="Cambria"/>
        <family val="0"/>
        <charset val="1"/>
      </rPr>
      <t xml:space="preserve">[rit ...]</t>
    </r>
    <r>
      <rPr>
        <i val="true"/>
        <sz val="11"/>
        <rFont val="Cambria"/>
        <family val="0"/>
        <charset val="1"/>
      </rPr>
      <t xml:space="preserve"> Angeli cives visitant </t>
    </r>
    <r>
      <rPr>
        <sz val="11"/>
        <rFont val="Cambria"/>
        <family val="0"/>
        <charset val="1"/>
      </rPr>
      <t xml:space="preserve">(AH 53 Nr. 247, hier nur Str. 7-9 fragmentarisch erhalten).</t>
    </r>
  </si>
  <si>
    <t xml:space="preserve">auf vier roten Linien.</t>
  </si>
  <si>
    <t xml:space="preserve">Datierung und grobe Lokalisierung nach dem Schriftbefund. Klugseder datiert das Fragment in die 2. Hälfte des 14. Jh.</t>
  </si>
  <si>
    <t xml:space="preserve">(Dobcheva)</t>
  </si>
  <si>
    <t xml:space="preserve">11.11.2017</t>
  </si>
  <si>
    <t xml:space="preserve">Linz, OÖLB: Ink. 209</t>
  </si>
  <si>
    <t xml:space="preserve">Wohl von der gleichen Hs wie 209-2</t>
  </si>
  <si>
    <t xml:space="preserve">Cantus Planus (http://www.cantusplanus.at/de-at/fragmentphp/fragmente/signaturGET.php?Signatur=ooelbink209-1).</t>
  </si>
  <si>
    <t xml:space="preserve">Martyrologium; Viola sanctorum</t>
  </si>
  <si>
    <t xml:space="preserve">Basel</t>
  </si>
  <si>
    <t xml:space="preserve">Linz, OÖLB, Ink. 209</t>
  </si>
  <si>
    <t xml:space="preserve">Zwei-zeilige rote Initiale zur Hervorhebung der Gesangsanfängen; Rubriken für den Beginn der Gesangsteilen.</t>
  </si>
  <si>
    <r>
      <rPr>
        <sz val="11"/>
        <rFont val="Cambria"/>
        <family val="0"/>
        <charset val="1"/>
      </rPr>
      <t xml:space="preserve">
[Silvestri] Gr: [Ecce sacerdos magnus …] </t>
    </r>
    <r>
      <rPr>
        <i val="true"/>
        <sz val="11"/>
        <rFont val="Cambria"/>
        <family val="0"/>
        <charset val="1"/>
      </rPr>
      <t xml:space="preserve">placuit</t>
    </r>
    <r>
      <rPr>
        <sz val="11"/>
        <rFont val="Cambria"/>
        <family val="0"/>
        <charset val="1"/>
      </rPr>
      <t xml:space="preserve"> [deo] (Can g01332); GrV: [Non est inventus]</t>
    </r>
    <r>
      <rPr>
        <i val="true"/>
        <sz val="11"/>
        <rFont val="Cambria"/>
        <family val="0"/>
        <charset val="1"/>
      </rPr>
      <t xml:space="preserve"> si</t>
    </r>
    <r>
      <rPr>
        <sz val="11"/>
        <rFont val="Cambria"/>
        <family val="0"/>
        <charset val="1"/>
      </rPr>
      <t xml:space="preserve">[milis illi] (Can g01332a); Of: [Inveni David …] </t>
    </r>
    <r>
      <rPr>
        <i val="true"/>
        <sz val="11"/>
        <rFont val="Cambria"/>
        <family val="0"/>
        <charset val="1"/>
      </rPr>
      <t xml:space="preserve">sancto </t>
    </r>
    <r>
      <rPr>
        <sz val="11"/>
        <rFont val="Cambria"/>
        <family val="0"/>
        <charset val="1"/>
      </rPr>
      <t xml:space="preserve">(Can g01288); OfV: </t>
    </r>
    <r>
      <rPr>
        <i val="true"/>
        <sz val="11"/>
        <rFont val="Cambria"/>
        <family val="0"/>
        <charset val="1"/>
      </rPr>
      <t xml:space="preserve">Potens es d</t>
    </r>
    <r>
      <rPr>
        <sz val="11"/>
        <rFont val="Cambria"/>
        <family val="0"/>
        <charset val="1"/>
      </rPr>
      <t xml:space="preserve">[omine] (Can g01288a); OfV: [Et ponam in saeculum] </t>
    </r>
    <r>
      <rPr>
        <i val="true"/>
        <sz val="11"/>
        <rFont val="Cambria"/>
        <family val="0"/>
        <charset val="1"/>
      </rPr>
      <t xml:space="preserve">saeculi se</t>
    </r>
    <r>
      <rPr>
        <sz val="11"/>
        <rFont val="Cambria"/>
        <family val="0"/>
        <charset val="1"/>
      </rPr>
      <t xml:space="preserve">[dem] (Can g01288c); Cm: [Beatus] </t>
    </r>
    <r>
      <rPr>
        <i val="true"/>
        <sz val="11"/>
        <rFont val="Cambria"/>
        <family val="0"/>
        <charset val="1"/>
      </rPr>
      <t xml:space="preserve">servus quem</t>
    </r>
    <r>
      <rPr>
        <sz val="11"/>
        <rFont val="Cambria"/>
        <family val="0"/>
        <charset val="1"/>
      </rPr>
      <t xml:space="preserve"> (Can g01354); [Octava Nat. Domini] In:</t>
    </r>
    <r>
      <rPr>
        <i val="true"/>
        <sz val="11"/>
        <rFont val="Cambria"/>
        <family val="0"/>
        <charset val="1"/>
      </rPr>
      <t xml:space="preserve"> Uul</t>
    </r>
    <r>
      <rPr>
        <sz val="11"/>
        <rFont val="Cambria"/>
        <family val="0"/>
        <charset val="1"/>
      </rPr>
      <t xml:space="preserve">[tum tuum deprecabuntur] </t>
    </r>
    <r>
      <rPr>
        <i val="true"/>
        <sz val="11"/>
        <rFont val="Cambria"/>
        <family val="0"/>
        <charset val="1"/>
      </rPr>
      <t xml:space="preserve">omnes </t>
    </r>
    <r>
      <rPr>
        <sz val="11"/>
        <rFont val="Cambria"/>
        <family val="0"/>
        <charset val="1"/>
      </rPr>
      <t xml:space="preserve">(Can g01390); InV: </t>
    </r>
    <r>
      <rPr>
        <i val="true"/>
        <sz val="11"/>
        <rFont val="Cambria"/>
        <family val="0"/>
        <charset val="1"/>
      </rPr>
      <t xml:space="preserve">Eructauit c</t>
    </r>
    <r>
      <rPr>
        <sz val="11"/>
        <rFont val="Cambria"/>
        <family val="0"/>
        <charset val="1"/>
      </rPr>
      <t xml:space="preserve">[or meum] (Can g01390a); Gr: [Diffusa est gratia in labis tuis] </t>
    </r>
    <r>
      <rPr>
        <i val="true"/>
        <sz val="11"/>
        <rFont val="Cambria"/>
        <family val="0"/>
        <charset val="1"/>
      </rPr>
      <t xml:space="preserve">propte</t>
    </r>
    <r>
      <rPr>
        <sz val="11"/>
        <rFont val="Cambria"/>
        <family val="0"/>
        <charset val="1"/>
      </rPr>
      <t xml:space="preserve">[rea] (Can g01397).
Die Angaben im Inhalt berufen sich größtenteils auf die Cantus Planus Datenbank. </t>
    </r>
  </si>
  <si>
    <t xml:space="preserve">Platz für Melisme frei gelassen.</t>
  </si>
  <si>
    <t xml:space="preserve">Wohl von der gleichen Hs wie 209-1</t>
  </si>
  <si>
    <t xml:space="preserve">Cantus Planus (http://www.cantusplanus.at/de-at/fragmentphp/fragmente/signaturGET.php?Signatur=ooelbink209-2).</t>
  </si>
  <si>
    <t xml:space="preserve">Wien, ÖNB, Cod. 3550, Ink. 23.C.16; Linz, OÖLB, Ink-209-2, Ink-638, Ink-644; Ink-645 (nach Klugseder Gruppe NNG10).</t>
  </si>
  <si>
    <t xml:space="preserve">3. Viertel 12. Jh.</t>
  </si>
  <si>
    <t xml:space="preserve">Rubriken für den Beginn der Gesangsteilen und Festtage.</t>
  </si>
  <si>
    <r>
      <rPr>
        <sz val="11"/>
        <rFont val="Cambria"/>
        <family val="0"/>
        <charset val="1"/>
      </rPr>
      <t xml:space="preserve">[Nat. Innocentium] AlV:  [Te martyrum candidatus laudabat] </t>
    </r>
    <r>
      <rPr>
        <i val="true"/>
        <sz val="11"/>
        <rFont val="Cambria"/>
        <family val="0"/>
        <charset val="1"/>
      </rPr>
      <t xml:space="preserve">exer</t>
    </r>
    <r>
      <rPr>
        <sz val="11"/>
        <rFont val="Cambria"/>
        <family val="0"/>
        <charset val="1"/>
      </rPr>
      <t xml:space="preserve">[citus domine] (Can g02748a); Of: [Anima no]</t>
    </r>
    <r>
      <rPr>
        <i val="true"/>
        <sz val="11"/>
        <rFont val="Cambria"/>
        <family val="0"/>
        <charset val="1"/>
      </rPr>
      <t xml:space="preserve">stra </t>
    </r>
    <r>
      <rPr>
        <sz val="11"/>
        <rFont val="Cambria"/>
        <family val="0"/>
        <charset val="1"/>
      </rPr>
      <t xml:space="preserve">(Can g00576); OfV: [Nisi quod dominus er]</t>
    </r>
    <r>
      <rPr>
        <i val="true"/>
        <sz val="11"/>
        <rFont val="Cambria"/>
        <family val="0"/>
        <charset val="1"/>
      </rPr>
      <t xml:space="preserve">at in n</t>
    </r>
    <r>
      <rPr>
        <sz val="11"/>
        <rFont val="Cambria"/>
        <family val="0"/>
        <charset val="1"/>
      </rPr>
      <t xml:space="preserve">[obis] (Can g00576a); OfV: [Torrentem per transivit anima no]</t>
    </r>
    <r>
      <rPr>
        <i val="true"/>
        <sz val="11"/>
        <rFont val="Cambria"/>
        <family val="0"/>
        <charset val="1"/>
      </rPr>
      <t xml:space="preserve">stra </t>
    </r>
    <r>
      <rPr>
        <sz val="11"/>
        <rFont val="Cambria"/>
        <family val="0"/>
        <charset val="1"/>
      </rPr>
      <t xml:space="preserve">(Can g00576b); Cm: </t>
    </r>
    <r>
      <rPr>
        <i val="true"/>
        <sz val="11"/>
        <rFont val="Cambria"/>
        <family val="0"/>
        <charset val="1"/>
      </rPr>
      <t xml:space="preserve">Uo</t>
    </r>
    <r>
      <rPr>
        <sz val="11"/>
        <rFont val="Cambria"/>
        <family val="0"/>
        <charset val="1"/>
      </rPr>
      <t xml:space="preserve">[x in rama audita … plor]</t>
    </r>
    <r>
      <rPr>
        <i val="true"/>
        <sz val="11"/>
        <rFont val="Cambria"/>
        <family val="0"/>
        <charset val="1"/>
      </rPr>
      <t xml:space="preserve">ans filios</t>
    </r>
    <r>
      <rPr>
        <sz val="11"/>
        <rFont val="Cambria"/>
        <family val="0"/>
        <charset val="1"/>
      </rPr>
      <t xml:space="preserve"> (Can g00577); [Silvestri] </t>
    </r>
    <r>
      <rPr>
        <sz val="11"/>
        <color rgb="FFFF0000"/>
        <rFont val="Cambria"/>
        <family val="0"/>
        <charset val="1"/>
      </rPr>
      <t xml:space="preserve">De s[ancto]</t>
    </r>
    <r>
      <rPr>
        <sz val="11"/>
        <rFont val="Cambria"/>
        <family val="0"/>
        <charset val="1"/>
      </rPr>
      <t xml:space="preserve"> In: [Sacerdotes tui domi]</t>
    </r>
    <r>
      <rPr>
        <i val="true"/>
        <sz val="11"/>
        <rFont val="Cambria"/>
        <family val="0"/>
        <charset val="1"/>
      </rPr>
      <t xml:space="preserve">ne ind</t>
    </r>
    <r>
      <rPr>
        <sz val="11"/>
        <rFont val="Cambria"/>
        <family val="0"/>
        <charset val="1"/>
      </rPr>
      <t xml:space="preserve">[uant] (Can g01338); InV: [Memento domine David et omnis]</t>
    </r>
    <r>
      <rPr>
        <i val="true"/>
        <sz val="11"/>
        <rFont val="Cambria"/>
        <family val="0"/>
        <charset val="1"/>
      </rPr>
      <t xml:space="preserve"> mansuetud</t>
    </r>
    <r>
      <rPr>
        <sz val="11"/>
        <rFont val="Cambria"/>
        <family val="0"/>
        <charset val="1"/>
      </rPr>
      <t xml:space="preserve">[inis eius] (Can g01338a); Gr: [Ecce sacerdos magnus qui i]</t>
    </r>
    <r>
      <rPr>
        <i val="true"/>
        <sz val="11"/>
        <rFont val="Cambria"/>
        <family val="0"/>
        <charset val="1"/>
      </rPr>
      <t xml:space="preserve">n die</t>
    </r>
    <r>
      <rPr>
        <sz val="11"/>
        <rFont val="Cambria"/>
        <family val="0"/>
        <charset val="1"/>
      </rPr>
      <t xml:space="preserve">[bus] (Can g01332).
Die Angaben im Inhalt berufen sich größtenteils auf die Cantus Planus Datenbank. </t>
    </r>
  </si>
  <si>
    <t xml:space="preserve">Linz, OÖLB: Ink. 372</t>
  </si>
  <si>
    <t xml:space="preserve">Cantus Planus (http://www.cantusplanus.at/de-at/fragmentphp/fragmente/signaturGET.php?Signatur=ooelb372).</t>
  </si>
  <si>
    <t xml:space="preserve">Wien, ÖNB, Fragm. 9, Cod. 1913, Ser. n. 4227, Ser. n. 11941 und Linz, OÖLB, Ink. 372 (nach Klugseder Gruppe NNM2).</t>
  </si>
  <si>
    <t xml:space="preserve">Paulus Burgensis: Scrutinium scripturarum </t>
  </si>
  <si>
    <t xml:space="preserve">um 1475</t>
  </si>
  <si>
    <t xml:space="preserve">Straßburg </t>
  </si>
  <si>
    <t xml:space="preserve">Linz, OÖLB, Ink. 372</t>
  </si>
  <si>
    <t xml:space="preserve">1. Viertel 12. Jh.</t>
  </si>
  <si>
    <t xml:space="preserve">1101-1125</t>
  </si>
  <si>
    <t xml:space="preserve">Modsee</t>
  </si>
  <si>
    <t xml:space="preserve">Überschriften für die Festtage. Drei-zeilige rote Initiale zut Hervorhebung von Gebetsanfängen.</t>
  </si>
  <si>
    <t xml:space="preserve">Sacramentarium</t>
  </si>
  <si>
    <r>
      <rPr>
        <sz val="11"/>
        <rFont val="Cambria"/>
        <family val="0"/>
        <charset val="1"/>
      </rPr>
      <t xml:space="preserve">
links: Gebet für Natale sanctorum Abdon et Sennes (30.07): </t>
    </r>
    <r>
      <rPr>
        <i val="true"/>
        <sz val="11"/>
        <rFont val="Cambria"/>
        <family val="0"/>
        <charset val="1"/>
      </rPr>
      <t xml:space="preserve">Deus qui sanctis tuis abdon et sennes ...-... ueniam peccatorum</t>
    </r>
    <r>
      <rPr>
        <sz val="11"/>
        <rFont val="Cambria"/>
        <family val="0"/>
        <charset val="1"/>
      </rPr>
      <t xml:space="preserve"> (Deshusses Nr. 619); rechts: Gebete für Natale sancti Augustini (28.09) nut einzelne Wörter erhalten:</t>
    </r>
    <r>
      <rPr>
        <i val="true"/>
        <sz val="11"/>
        <rFont val="Cambria"/>
        <family val="0"/>
        <charset val="1"/>
      </rPr>
      <t xml:space="preserve"> tuam nobis indulgentiam</t>
    </r>
    <r>
      <rPr>
        <sz val="11"/>
        <rFont val="Cambria"/>
        <family val="0"/>
        <charset val="1"/>
      </rPr>
      <t xml:space="preserve"> (wohl Deshusses Nr. 207*); </t>
    </r>
    <r>
      <rPr>
        <i val="true"/>
        <sz val="11"/>
        <rFont val="Cambria"/>
        <family val="0"/>
        <charset val="1"/>
      </rPr>
      <t xml:space="preserve">Ut nobis domine tua s</t>
    </r>
    <r>
      <rPr>
        <sz val="11"/>
        <rFont val="Cambria"/>
        <family val="0"/>
        <charset val="1"/>
      </rPr>
      <t xml:space="preserve">[acrificia ...] </t>
    </r>
    <r>
      <rPr>
        <i val="true"/>
        <sz val="11"/>
        <rFont val="Cambria"/>
        <family val="0"/>
        <charset val="1"/>
      </rPr>
      <t xml:space="preserve">beatus confessor tuus a</t>
    </r>
    <r>
      <rPr>
        <sz val="11"/>
        <rFont val="Cambria"/>
        <family val="0"/>
        <charset val="1"/>
      </rPr>
      <t xml:space="preserve">[ugustinus] (Deshuss Nr. 208*); </t>
    </r>
    <r>
      <rPr>
        <sz val="11"/>
        <color rgb="FFFF0000"/>
        <rFont val="Cambria"/>
        <family val="0"/>
        <charset val="1"/>
      </rPr>
      <t xml:space="preserve">In na</t>
    </r>
    <r>
      <rPr>
        <sz val="11"/>
        <rFont val="Cambria"/>
        <family val="0"/>
        <charset val="1"/>
      </rPr>
      <t xml:space="preserve">[tale ...] </t>
    </r>
    <r>
      <rPr>
        <i val="true"/>
        <sz val="11"/>
        <rFont val="Cambria"/>
        <family val="0"/>
        <charset val="1"/>
      </rPr>
      <t xml:space="preserve">Deus qui</t>
    </r>
    <r>
      <rPr>
        <sz val="11"/>
        <rFont val="Cambria"/>
        <family val="0"/>
        <charset val="1"/>
      </rPr>
      <t xml:space="preserve">, bricht ab (wohl in natale sanctae Sabinae, Deshusses Nr. 674).
rechts: auf der angeklebten Seite (ursprünglich recto) ist noch den Anfang eines Gebet zu erkennen:</t>
    </r>
    <r>
      <rPr>
        <i val="true"/>
        <sz val="11"/>
        <rFont val="Cambria"/>
        <family val="0"/>
        <charset val="1"/>
      </rPr>
      <t xml:space="preserve"> Mentibus n</t>
    </r>
    <r>
      <rPr>
        <sz val="11"/>
        <rFont val="Cambria"/>
        <family val="0"/>
        <charset val="1"/>
      </rPr>
      <t xml:space="preserve">[ostris] (wohl Deshusses Nr. 545); Ende eines Gebetes: </t>
    </r>
    <r>
      <rPr>
        <i val="true"/>
        <sz val="11"/>
        <rFont val="Cambria"/>
        <family val="0"/>
        <charset val="1"/>
      </rPr>
      <t xml:space="preserve">sectemur. Per</t>
    </r>
    <r>
      <rPr>
        <sz val="11"/>
        <rFont val="Cambria"/>
        <family val="0"/>
        <charset val="1"/>
      </rPr>
      <t xml:space="preserve"> (wohl Deshusses Nr. 1194); später nachgetragen In: </t>
    </r>
    <r>
      <rPr>
        <i val="true"/>
        <sz val="11"/>
        <rFont val="Cambria"/>
        <family val="0"/>
        <charset val="1"/>
      </rPr>
      <t xml:space="preserve">Si iniquitates observaveris</t>
    </r>
    <r>
      <rPr>
        <sz val="11"/>
        <rFont val="Cambria"/>
        <family val="0"/>
        <charset val="1"/>
      </rPr>
      <t xml:space="preserve">* (Can g01247); </t>
    </r>
    <r>
      <rPr>
        <sz val="11"/>
        <color rgb="FFFF0000"/>
        <rFont val="Cambria"/>
        <family val="0"/>
        <charset val="1"/>
      </rPr>
      <t xml:space="preserve">Dominica XXIII</t>
    </r>
    <r>
      <rPr>
        <sz val="11"/>
        <rFont val="Cambria"/>
        <family val="0"/>
        <charset val="1"/>
      </rPr>
      <t xml:space="preserve">  </t>
    </r>
    <r>
      <rPr>
        <i val="true"/>
        <sz val="11"/>
        <rFont val="Cambria"/>
        <family val="0"/>
        <charset val="1"/>
      </rPr>
      <t xml:space="preserve">Deus refugium nostrum et uirtus ...-...efficaciter consequamur. Per</t>
    </r>
    <r>
      <rPr>
        <sz val="11"/>
        <rFont val="Cambria"/>
        <family val="0"/>
        <charset val="1"/>
      </rPr>
      <t xml:space="preserve"> (Deshusses Nr. 1195);
links: [Deprecationem nostram ...] </t>
    </r>
    <r>
      <rPr>
        <i val="true"/>
        <sz val="11"/>
        <rFont val="Cambria"/>
        <family val="0"/>
        <charset val="1"/>
      </rPr>
      <t xml:space="preserve">et quibus supplican</t>
    </r>
    <r>
      <rPr>
        <sz val="11"/>
        <rFont val="Cambria"/>
        <family val="0"/>
        <charset val="1"/>
      </rPr>
      <t xml:space="preserve">[di ... tri]</t>
    </r>
    <r>
      <rPr>
        <i val="true"/>
        <sz val="11"/>
        <rFont val="Cambria"/>
        <family val="0"/>
        <charset val="1"/>
      </rPr>
      <t xml:space="preserve">bue defensionis</t>
    </r>
    <r>
      <rPr>
        <sz val="11"/>
        <rFont val="Cambria"/>
        <family val="0"/>
        <charset val="1"/>
      </rPr>
      <t xml:space="preserve"> [auxilium] (Deshusses Nr. 553; </t>
    </r>
    <r>
      <rPr>
        <sz val="11"/>
        <color rgb="FFFF0000"/>
        <rFont val="Cambria"/>
        <family val="0"/>
        <charset val="1"/>
      </rPr>
      <t xml:space="preserve">Secreta</t>
    </r>
    <r>
      <rPr>
        <sz val="11"/>
        <rFont val="Cambria"/>
        <family val="0"/>
        <charset val="1"/>
      </rPr>
      <t xml:space="preserve"> [Munera domin]</t>
    </r>
    <r>
      <rPr>
        <i val="true"/>
        <sz val="11"/>
        <rFont val="Cambria"/>
        <family val="0"/>
        <charset val="1"/>
      </rPr>
      <t xml:space="preserve">e oblata sanctifica</t>
    </r>
    <r>
      <rPr>
        <sz val="11"/>
        <rFont val="Cambria"/>
        <family val="0"/>
        <charset val="1"/>
      </rPr>
      <t xml:space="preserve"> [... cor]</t>
    </r>
    <r>
      <rPr>
        <i val="true"/>
        <sz val="11"/>
        <rFont val="Cambria"/>
        <family val="0"/>
        <charset val="1"/>
      </rPr>
      <t xml:space="preserve">pus et sanguis fiat. Per</t>
    </r>
    <r>
      <rPr>
        <sz val="11"/>
        <rFont val="Cambria"/>
        <family val="0"/>
        <charset val="1"/>
      </rPr>
      <t xml:space="preserve"> (Deshusses Nr. 554).
</t>
    </r>
  </si>
  <si>
    <t xml:space="preserve">Linz, OÖLB: Ink. 533</t>
  </si>
  <si>
    <t xml:space="preserve">Cantus Planus (http://www.cantusplanus.at/de-at/fragmentphp/fragmente/signaturGET.php?Signatur=ooelbink533).</t>
  </si>
  <si>
    <t xml:space="preserve">4 Teile von Einzelblätter</t>
  </si>
  <si>
    <t xml:space="preserve">Linz, OÖLB, Ink. 533</t>
  </si>
  <si>
    <t xml:space="preserve">14. Jh.</t>
  </si>
  <si>
    <r>
      <rPr>
        <sz val="11"/>
        <rFont val="Cambria"/>
        <family val="0"/>
        <charset val="1"/>
      </rPr>
      <t xml:space="preserve">(--) [Laurentii] A: </t>
    </r>
    <r>
      <rPr>
        <i val="true"/>
        <sz val="11"/>
        <rFont val="Cambria"/>
        <family val="0"/>
        <charset val="1"/>
      </rPr>
      <t xml:space="preserve">Confitebor tibi domi</t>
    </r>
    <r>
      <rPr>
        <sz val="11"/>
        <rFont val="Cambria"/>
        <family val="0"/>
        <charset val="1"/>
      </rPr>
      <t xml:space="preserve">[ne rex et] (Can 001877); I: [Venite adoremus] </t>
    </r>
    <r>
      <rPr>
        <i val="true"/>
        <sz val="11"/>
        <rFont val="Cambria"/>
        <family val="0"/>
        <charset val="1"/>
      </rPr>
      <t xml:space="preserve">regem regum</t>
    </r>
    <r>
      <rPr>
        <sz val="11"/>
        <rFont val="Cambria"/>
        <family val="0"/>
        <charset val="1"/>
      </rPr>
      <t xml:space="preserve"> (Can 001178); A: </t>
    </r>
    <r>
      <rPr>
        <i val="true"/>
        <sz val="11"/>
        <rFont val="Cambria"/>
        <family val="0"/>
        <charset val="1"/>
      </rPr>
      <t xml:space="preserve">Quo progrederis sine filio</t>
    </r>
    <r>
      <rPr>
        <sz val="11"/>
        <rFont val="Cambria"/>
        <family val="0"/>
        <charset val="1"/>
      </rPr>
      <t xml:space="preserve"> (Can 004556); AV: </t>
    </r>
    <r>
      <rPr>
        <i val="true"/>
        <sz val="11"/>
        <rFont val="Cambria"/>
        <family val="0"/>
        <charset val="1"/>
      </rPr>
      <t xml:space="preserve">Beatus Laurentius</t>
    </r>
    <r>
      <rPr>
        <sz val="11"/>
        <rFont val="Cambria"/>
        <family val="0"/>
        <charset val="1"/>
      </rPr>
      <t xml:space="preserve"> [dixit] (Can 004556a); A: [Noli me] </t>
    </r>
    <r>
      <rPr>
        <i val="true"/>
        <sz val="11"/>
        <rFont val="Cambria"/>
        <family val="0"/>
        <charset val="1"/>
      </rPr>
      <t xml:space="preserve">derelinquere pater</t>
    </r>
    <r>
      <rPr>
        <sz val="11"/>
        <rFont val="Cambria"/>
        <family val="0"/>
        <charset val="1"/>
      </rPr>
      <t xml:space="preserve"> (Can 003892); AV: </t>
    </r>
    <r>
      <rPr>
        <i val="true"/>
        <sz val="11"/>
        <rFont val="Cambria"/>
        <family val="0"/>
        <charset val="1"/>
      </rPr>
      <t xml:space="preserve">Quid in me</t>
    </r>
    <r>
      <rPr>
        <sz val="11"/>
        <rFont val="Cambria"/>
        <family val="0"/>
        <charset val="1"/>
      </rPr>
      <t xml:space="preserve"> [ergo displicuit] (Can 003892a); Lacuna;
(--) A: [Non ego te desero fili neque ...] </t>
    </r>
    <r>
      <rPr>
        <i val="true"/>
        <sz val="11"/>
        <rFont val="Cambria"/>
        <family val="0"/>
        <charset val="1"/>
      </rPr>
      <t xml:space="preserve">tibi debentur pro fide</t>
    </r>
    <r>
      <rPr>
        <sz val="11"/>
        <rFont val="Cambria"/>
        <family val="0"/>
        <charset val="1"/>
      </rPr>
      <t xml:space="preserve"> (Can 003908); AV: </t>
    </r>
    <r>
      <rPr>
        <i val="true"/>
        <sz val="11"/>
        <rFont val="Cambria"/>
        <family val="0"/>
        <charset val="1"/>
      </rPr>
      <t xml:space="preserve">B</t>
    </r>
    <r>
      <rPr>
        <sz val="11"/>
        <rFont val="Cambria"/>
        <family val="0"/>
        <charset val="1"/>
      </rPr>
      <t xml:space="preserve">[eatus Sixtus dixit] (Can 003908a); R:</t>
    </r>
    <r>
      <rPr>
        <i val="true"/>
        <sz val="11"/>
        <rFont val="Cambria"/>
        <family val="0"/>
        <charset val="1"/>
      </rPr>
      <t xml:space="preserve"> Levita Laurentius bonum opus</t>
    </r>
    <r>
      <rPr>
        <sz val="11"/>
        <rFont val="Cambria"/>
        <family val="0"/>
        <charset val="1"/>
      </rPr>
      <t xml:space="preserve"> (Can 007089); V: </t>
    </r>
    <r>
      <rPr>
        <i val="true"/>
        <sz val="11"/>
        <rFont val="Cambria"/>
        <family val="0"/>
        <charset val="1"/>
      </rPr>
      <t xml:space="preserve">D</t>
    </r>
    <r>
      <rPr>
        <sz val="11"/>
        <rFont val="Cambria"/>
        <family val="0"/>
        <charset val="1"/>
      </rPr>
      <t xml:space="preserve">[ispersit dedit pauperi]</t>
    </r>
    <r>
      <rPr>
        <i val="true"/>
        <sz val="11"/>
        <rFont val="Cambria"/>
        <family val="0"/>
        <charset val="1"/>
      </rPr>
      <t xml:space="preserve">bus </t>
    </r>
    <r>
      <rPr>
        <sz val="11"/>
        <rFont val="Cambria"/>
        <family val="0"/>
        <charset val="1"/>
      </rPr>
      <t xml:space="preserve">(Can 007089a); R: [Puer meus] </t>
    </r>
    <r>
      <rPr>
        <i val="true"/>
        <sz val="11"/>
        <rFont val="Cambria"/>
        <family val="0"/>
        <charset val="1"/>
      </rPr>
      <t xml:space="preserve">noli timere quia</t>
    </r>
    <r>
      <rPr>
        <sz val="11"/>
        <rFont val="Cambria"/>
        <family val="0"/>
        <charset val="1"/>
      </rPr>
      <t xml:space="preserve"> (Can 007449); V: </t>
    </r>
    <r>
      <rPr>
        <i val="true"/>
        <sz val="11"/>
        <rFont val="Cambria"/>
        <family val="0"/>
        <charset val="1"/>
      </rPr>
      <t xml:space="preserve">D</t>
    </r>
    <r>
      <rPr>
        <sz val="11"/>
        <rFont val="Cambria"/>
        <family val="0"/>
        <charset val="1"/>
      </rPr>
      <t xml:space="preserve">[onec ponam inimicos tuos] (Can 007449a); 
(--)R: [Strinxerunt corpor]</t>
    </r>
    <r>
      <rPr>
        <i val="true"/>
        <sz val="11"/>
        <rFont val="Cambria"/>
        <family val="0"/>
        <charset val="1"/>
      </rPr>
      <t xml:space="preserve">is membra</t>
    </r>
    <r>
      <rPr>
        <sz val="11"/>
        <rFont val="Cambria"/>
        <family val="0"/>
        <charset val="1"/>
      </rPr>
      <t xml:space="preserve"> (Can 007711); V: Carnifices vero urgentes (Can 007711a); A: B[eatus Laurentius dixit] domi- (Can 001640); AV: </t>
    </r>
    <r>
      <rPr>
        <i val="true"/>
        <sz val="11"/>
        <rFont val="Cambria"/>
        <family val="0"/>
        <charset val="1"/>
      </rPr>
      <t xml:space="preserve">Quia accusatus non negavi</t>
    </r>
    <r>
      <rPr>
        <sz val="11"/>
        <rFont val="Cambria"/>
        <family val="0"/>
        <charset val="1"/>
      </rPr>
      <t xml:space="preserve"> (Can 001640a); A: </t>
    </r>
    <r>
      <rPr>
        <i val="true"/>
        <sz val="11"/>
        <rFont val="Cambria"/>
        <family val="0"/>
        <charset val="1"/>
      </rPr>
      <t xml:space="preserve">Dixit Roma</t>
    </r>
    <r>
      <rPr>
        <sz val="11"/>
        <rFont val="Cambria"/>
        <family val="0"/>
        <charset val="1"/>
      </rPr>
      <t xml:space="preserve">[nus ad beatum] (Can 002308); Lacuna; 
(--) AV: [Afferens autem urceum] cum aqua misit (Can 002308a); A: [Beatus Laurentius] </t>
    </r>
    <r>
      <rPr>
        <i val="true"/>
        <sz val="11"/>
        <rFont val="Cambria"/>
        <family val="0"/>
        <charset val="1"/>
      </rPr>
      <t xml:space="preserve">dixit mea</t>
    </r>
    <r>
      <rPr>
        <sz val="11"/>
        <rFont val="Cambria"/>
        <family val="0"/>
        <charset val="1"/>
      </rPr>
      <t xml:space="preserve"> </t>
    </r>
    <r>
      <rPr>
        <i val="true"/>
        <sz val="11"/>
        <rFont val="Cambria"/>
        <family val="0"/>
        <charset val="1"/>
      </rPr>
      <t xml:space="preserve">nox </t>
    </r>
    <r>
      <rPr>
        <sz val="11"/>
        <rFont val="Cambria"/>
        <family val="0"/>
        <charset val="1"/>
      </rPr>
      <t xml:space="preserve">(Can 001641); AV: </t>
    </r>
    <r>
      <rPr>
        <i val="true"/>
        <sz val="11"/>
        <rFont val="Cambria"/>
        <family val="0"/>
        <charset val="1"/>
      </rPr>
      <t xml:space="preserve">Quia ipse dominus nouit quia</t>
    </r>
    <r>
      <rPr>
        <sz val="11"/>
        <rFont val="Cambria"/>
        <family val="0"/>
        <charset val="1"/>
      </rPr>
      <t xml:space="preserve"> (Can 001641a); R: </t>
    </r>
    <r>
      <rPr>
        <i val="true"/>
        <sz val="11"/>
        <rFont val="Cambria"/>
        <family val="0"/>
        <charset val="1"/>
      </rPr>
      <t xml:space="preserve">Quo progrederis si</t>
    </r>
    <r>
      <rPr>
        <sz val="11"/>
        <rFont val="Cambria"/>
        <family val="0"/>
        <charset val="1"/>
      </rPr>
      <t xml:space="preserve">[ne filio] (Can 007502); V: </t>
    </r>
    <r>
      <rPr>
        <i val="true"/>
        <sz val="11"/>
        <rFont val="Cambria"/>
        <family val="0"/>
        <charset val="1"/>
      </rPr>
      <t xml:space="preserve">Quid in me ergo displicuit</t>
    </r>
    <r>
      <rPr>
        <sz val="11"/>
        <rFont val="Cambria"/>
        <family val="0"/>
        <charset val="1"/>
      </rPr>
      <t xml:space="preserve"> (Can 007502a).</t>
    </r>
  </si>
  <si>
    <t xml:space="preserve">Linz, OÖLB: Ink. 638</t>
  </si>
  <si>
    <t xml:space="preserve">Cantus Planus (http://www.cantusplanus.at/de-at/fragmentphp/fragmente/signaturGET.php?Signatur=ooelbink638).</t>
  </si>
  <si>
    <t xml:space="preserve">2 Querstreifen eines Doppelblattes, 2 Abklatsche</t>
  </si>
  <si>
    <t xml:space="preserve">Linz, OÖLB, Ink. 638</t>
  </si>
  <si>
    <r>
      <rPr>
        <sz val="11"/>
        <rFont val="Cambria"/>
        <family val="0"/>
        <charset val="1"/>
      </rPr>
      <t xml:space="preserve">
(1-links)  In Letaniis - Cm: </t>
    </r>
    <r>
      <rPr>
        <i val="true"/>
        <sz val="11"/>
        <rFont val="Cambria"/>
        <family val="0"/>
        <charset val="1"/>
      </rPr>
      <t xml:space="preserve">Letabi</t>
    </r>
    <r>
      <rPr>
        <sz val="11"/>
        <rFont val="Cambria"/>
        <family val="0"/>
        <charset val="1"/>
      </rPr>
      <t xml:space="preserve">[tur justus] (Can g01304); </t>
    </r>
    <r>
      <rPr>
        <sz val="11"/>
        <color rgb="FFFF0000"/>
        <rFont val="Cambria"/>
        <family val="0"/>
        <charset val="1"/>
      </rPr>
      <t xml:space="preserve">In letania romana</t>
    </r>
    <r>
      <rPr>
        <sz val="11"/>
        <rFont val="Cambria"/>
        <family val="0"/>
        <charset val="1"/>
      </rPr>
      <t xml:space="preserve"> In: </t>
    </r>
    <r>
      <rPr>
        <i val="true"/>
        <sz val="11"/>
        <rFont val="Cambria"/>
        <family val="0"/>
        <charset val="1"/>
      </rPr>
      <t xml:space="preserve">Exaudivit de templo</t>
    </r>
    <r>
      <rPr>
        <sz val="11"/>
        <rFont val="Cambria"/>
        <family val="0"/>
        <charset val="1"/>
      </rPr>
      <t xml:space="preserve"> (Can g01075);
(2 links) InPs: </t>
    </r>
    <r>
      <rPr>
        <i val="true"/>
        <sz val="11"/>
        <rFont val="Cambria"/>
        <family val="0"/>
        <charset val="1"/>
      </rPr>
      <t xml:space="preserve">Diligam te domine</t>
    </r>
    <r>
      <rPr>
        <sz val="11"/>
        <rFont val="Cambria"/>
        <family val="0"/>
        <charset val="1"/>
      </rPr>
      <t xml:space="preserve"> (Can g01075b); AlV: </t>
    </r>
    <r>
      <rPr>
        <i val="true"/>
        <sz val="11"/>
        <rFont val="Cambria"/>
        <family val="0"/>
        <charset val="1"/>
      </rPr>
      <t xml:space="preserve">Confitemini domino quoniam bonus</t>
    </r>
    <r>
      <rPr>
        <sz val="11"/>
        <rFont val="Cambria"/>
        <family val="0"/>
        <charset val="1"/>
      </rPr>
      <t xml:space="preserve"> (Can 507011); Of: </t>
    </r>
    <r>
      <rPr>
        <i val="true"/>
        <sz val="11"/>
        <rFont val="Cambria"/>
        <family val="0"/>
        <charset val="1"/>
      </rPr>
      <t xml:space="preserve">C</t>
    </r>
    <r>
      <rPr>
        <sz val="11"/>
        <rFont val="Cambria"/>
        <family val="0"/>
        <charset val="1"/>
      </rPr>
      <t xml:space="preserve">[onfite]</t>
    </r>
    <r>
      <rPr>
        <i val="true"/>
        <sz val="11"/>
        <rFont val="Cambria"/>
        <family val="0"/>
        <charset val="1"/>
      </rPr>
      <t xml:space="preserve">bor domino</t>
    </r>
    <r>
      <rPr>
        <sz val="11"/>
        <rFont val="Cambria"/>
        <family val="0"/>
        <charset val="1"/>
      </rPr>
      <t xml:space="preserve"> (Can g01077); Lacuna; 
(1 rechts) [Vigilia Pentecostes] OfV: [Extendens caelum a]</t>
    </r>
    <r>
      <rPr>
        <i val="true"/>
        <sz val="11"/>
        <rFont val="Cambria"/>
        <family val="0"/>
        <charset val="1"/>
      </rPr>
      <t xml:space="preserve">quis superiora</t>
    </r>
    <r>
      <rPr>
        <sz val="11"/>
        <rFont val="Cambria"/>
        <family val="0"/>
        <charset val="1"/>
      </rPr>
      <t xml:space="preserve"> (Can g01088c); Cm: </t>
    </r>
    <r>
      <rPr>
        <i val="true"/>
        <sz val="11"/>
        <rFont val="Cambria"/>
        <family val="0"/>
        <charset val="1"/>
      </rPr>
      <t xml:space="preserve">Ultimo festiuitatis die</t>
    </r>
    <r>
      <rPr>
        <sz val="11"/>
        <rFont val="Cambria"/>
        <family val="0"/>
        <charset val="1"/>
      </rPr>
      <t xml:space="preserve"> (Can g01089); Gr: </t>
    </r>
    <r>
      <rPr>
        <i val="true"/>
        <sz val="11"/>
        <rFont val="Cambria"/>
        <family val="0"/>
        <charset val="1"/>
      </rPr>
      <t xml:space="preserve">Iustorum anime</t>
    </r>
    <r>
      <rPr>
        <sz val="11"/>
        <rFont val="Cambria"/>
        <family val="0"/>
        <charset val="1"/>
      </rPr>
      <t xml:space="preserve"> (Can g00038);
(2 rechts) GrV: </t>
    </r>
    <r>
      <rPr>
        <i val="true"/>
        <sz val="11"/>
        <rFont val="Cambria"/>
        <family val="0"/>
        <charset val="1"/>
      </rPr>
      <t xml:space="preserve">Visi sunt oculis</t>
    </r>
    <r>
      <rPr>
        <sz val="11"/>
        <rFont val="Cambria"/>
        <family val="0"/>
        <charset val="1"/>
      </rPr>
      <t xml:space="preserve"> (Can g00038a); Lacuna;
(1. Abklatsch links) [Stephani] InTp: [Eia co]</t>
    </r>
    <r>
      <rPr>
        <i val="true"/>
        <sz val="11"/>
        <rFont val="Cambria"/>
        <family val="0"/>
        <charset val="1"/>
      </rPr>
      <t xml:space="preserve">nlevitae in proto</t>
    </r>
    <r>
      <rPr>
        <sz val="11"/>
        <rFont val="Cambria"/>
        <family val="0"/>
        <charset val="1"/>
      </rPr>
      <t xml:space="preserve">[martyris Stephani] CT 1, 86; InTp: [Domine Jesu Christe summe princeps] CT 1, 82; [Joannis Evang.] InTp: [Quoniam dominus Jesus Christus] CT 1, 186; Lacuna;
(1. Abklatsch rechts) Sa: [Sanctus sanctus sanctus];  Sa: [Sanctus sanctus sanctus];  Ag: [Agnus dei qui tollis]  Ag: [Agnus dei qui tollis]; Lacuna; 
(2. Abklatch 4 links) Gl: [Gloria in excelsis deo]  Gl: [Gl]oria [in excelsi]</t>
    </r>
    <r>
      <rPr>
        <i val="true"/>
        <sz val="11"/>
        <rFont val="Cambria"/>
        <family val="0"/>
        <charset val="1"/>
      </rPr>
      <t xml:space="preserve">s deo</t>
    </r>
    <r>
      <rPr>
        <sz val="11"/>
        <rFont val="Cambria"/>
        <family val="0"/>
        <charset val="1"/>
      </rPr>
      <t xml:space="preserve">; Lacuna   
(2. Abklatsch rechts) KyTp: Kyrie Sabaoth (?).
Die Angabe zum Inhalt berufen sich auf Cantus Planus Datenbank.</t>
    </r>
  </si>
  <si>
    <t xml:space="preserve">2-rechts [De BMV] Sq: #Virgini Mariae laudes (AH 54-18); Abklatsch: [De BMV] Sq: #Mariae p[raeconi]o serv[iat] (AH 54-249)</t>
  </si>
  <si>
    <t xml:space="preserve">Melisme rot unterstrichen.</t>
  </si>
  <si>
    <t xml:space="preserve">Linz, OÖLB: Ink. 644</t>
  </si>
  <si>
    <t xml:space="preserve">Cantus Planus (http://www.cantusplanus.at/de-at/fragmentphp/fragmente/signaturGET.php?Signatur=ooelbink644).</t>
  </si>
  <si>
    <t xml:space="preserve">Streifen und Abklatsche</t>
  </si>
  <si>
    <t xml:space="preserve">Linz, OÖLB, Ink. 644</t>
  </si>
  <si>
    <r>
      <rPr>
        <sz val="11"/>
        <rFont val="Cambria"/>
        <family val="0"/>
        <charset val="1"/>
      </rPr>
      <t xml:space="preserve">(1 rechts) [Dom. in Palmis] Tc: [Deus deus meus ...] </t>
    </r>
    <r>
      <rPr>
        <i val="true"/>
        <sz val="11"/>
        <rFont val="Cambria"/>
        <family val="0"/>
        <charset val="1"/>
      </rPr>
      <t xml:space="preserve">quare me derelinquisti</t>
    </r>
    <r>
      <rPr>
        <sz val="11"/>
        <rFont val="Cambria"/>
        <family val="0"/>
        <charset val="1"/>
      </rPr>
      <t xml:space="preserve"> (Can g00848); TcV: </t>
    </r>
    <r>
      <rPr>
        <i val="true"/>
        <sz val="11"/>
        <rFont val="Cambria"/>
        <family val="0"/>
        <charset val="1"/>
      </rPr>
      <t xml:space="preserve">Longe a salute mea </t>
    </r>
    <r>
      <rPr>
        <sz val="11"/>
        <rFont val="Cambria"/>
        <family val="0"/>
        <charset val="1"/>
      </rPr>
      <t xml:space="preserve">(Can g00849); TcV: </t>
    </r>
    <r>
      <rPr>
        <i val="true"/>
        <sz val="11"/>
        <rFont val="Cambria"/>
        <family val="0"/>
        <charset val="1"/>
      </rPr>
      <t xml:space="preserve">Deus meus clamabo </t>
    </r>
    <r>
      <rPr>
        <sz val="11"/>
        <rFont val="Cambria"/>
        <family val="0"/>
        <charset val="1"/>
      </rPr>
      <t xml:space="preserve">(Can g00850); TcV: </t>
    </r>
    <r>
      <rPr>
        <i val="true"/>
        <sz val="11"/>
        <rFont val="Cambria"/>
        <family val="0"/>
        <charset val="1"/>
      </rPr>
      <t xml:space="preserve">Tu autem in sancto </t>
    </r>
    <r>
      <rPr>
        <sz val="11"/>
        <rFont val="Cambria"/>
        <family val="0"/>
        <charset val="1"/>
      </rPr>
      <t xml:space="preserve">(Can g00851); TcV: [I]</t>
    </r>
    <r>
      <rPr>
        <i val="true"/>
        <sz val="11"/>
        <rFont val="Cambria"/>
        <family val="0"/>
        <charset val="1"/>
      </rPr>
      <t xml:space="preserve">n te speraverunt </t>
    </r>
    <r>
      <rPr>
        <sz val="11"/>
        <rFont val="Cambria"/>
        <family val="0"/>
        <charset val="1"/>
      </rPr>
      <t xml:space="preserve">(Can g00852); Lacuna;
(3 rechts) Dom. in Palmis TcV: [Ipsi vero consideraverunt] </t>
    </r>
    <r>
      <rPr>
        <i val="true"/>
        <sz val="11"/>
        <rFont val="Cambria"/>
        <family val="0"/>
        <charset val="1"/>
      </rPr>
      <t xml:space="preserve">et conspexerunt</t>
    </r>
    <r>
      <rPr>
        <sz val="11"/>
        <rFont val="Cambria"/>
        <family val="0"/>
        <charset val="1"/>
      </rPr>
      <t xml:space="preserve"> (Can g00857);
(1 links) [Fer. 2 Maj. Hebd.] OfV: [Exau]</t>
    </r>
    <r>
      <rPr>
        <i val="true"/>
        <sz val="11"/>
        <rFont val="Cambria"/>
        <family val="0"/>
        <charset val="1"/>
      </rPr>
      <t xml:space="preserve">di me in tua justitia</t>
    </r>
    <r>
      <rPr>
        <sz val="11"/>
        <rFont val="Cambria"/>
        <family val="0"/>
        <charset val="1"/>
      </rPr>
      <t xml:space="preserve"> (Can g00867a); Cm: </t>
    </r>
    <r>
      <rPr>
        <i val="true"/>
        <sz val="11"/>
        <rFont val="Cambria"/>
        <family val="0"/>
        <charset val="1"/>
      </rPr>
      <t xml:space="preserve">Erubescant et revereantur</t>
    </r>
    <r>
      <rPr>
        <sz val="11"/>
        <rFont val="Cambria"/>
        <family val="0"/>
        <charset val="1"/>
      </rPr>
      <t xml:space="preserve"> (Can g00868); Fer. 3 Maj. Hebd. In: </t>
    </r>
    <r>
      <rPr>
        <i val="true"/>
        <sz val="11"/>
        <rFont val="Cambria"/>
        <family val="0"/>
        <charset val="1"/>
      </rPr>
      <t xml:space="preserve">Nos autem gloriari</t>
    </r>
    <r>
      <rPr>
        <sz val="11"/>
        <rFont val="Cambria"/>
        <family val="0"/>
        <charset val="1"/>
      </rPr>
      <t xml:space="preserve"> (Can g00180); Lacuna;
(3 links) Fer. 3 Maj. Hebd. Gr: [Ego autem dum mihi molesti essent ...] </t>
    </r>
    <r>
      <rPr>
        <i val="true"/>
        <sz val="11"/>
        <rFont val="Cambria"/>
        <family val="0"/>
        <charset val="1"/>
      </rPr>
      <t xml:space="preserve">mihi </t>
    </r>
    <r>
      <rPr>
        <sz val="11"/>
        <rFont val="Cambria"/>
        <family val="0"/>
        <charset val="1"/>
      </rPr>
      <t xml:space="preserve">(Can g00869); Of: </t>
    </r>
    <r>
      <rPr>
        <i val="true"/>
        <sz val="11"/>
        <rFont val="Cambria"/>
        <family val="0"/>
        <charset val="1"/>
      </rPr>
      <t xml:space="preserve">Custodi me domine</t>
    </r>
    <r>
      <rPr>
        <sz val="11"/>
        <rFont val="Cambria"/>
        <family val="0"/>
        <charset val="1"/>
      </rPr>
      <t xml:space="preserve"> (Can g00871); Lacuna;
(Abklatsch links) [Epiphania] Sq: [Festa Christi omnis ...]</t>
    </r>
    <r>
      <rPr>
        <i val="true"/>
        <sz val="11"/>
        <rFont val="Cambria"/>
        <family val="0"/>
        <charset val="1"/>
      </rPr>
      <t xml:space="preserve"> modis ornata cunctisque</t>
    </r>
    <r>
      <rPr>
        <sz val="11"/>
        <rFont val="Cambria"/>
        <family val="0"/>
        <charset val="1"/>
      </rPr>
      <t xml:space="preserve"> (Can g02409, AH 53-29); Lacuna;
(2 links) [Conversio Pauli] Sq: [Dixit dominus ex Basan] (Can ah50269; AH 50-269); Purificatio Mariae Sq: C[o]</t>
    </r>
    <r>
      <rPr>
        <i val="true"/>
        <sz val="11"/>
        <rFont val="Cambria"/>
        <family val="0"/>
        <charset val="1"/>
      </rPr>
      <t xml:space="preserve">ncentu parili</t>
    </r>
    <r>
      <rPr>
        <sz val="11"/>
        <rFont val="Cambria"/>
        <family val="0"/>
        <charset val="1"/>
      </rPr>
      <t xml:space="preserve"> [hic]</t>
    </r>
    <r>
      <rPr>
        <i val="true"/>
        <sz val="11"/>
        <rFont val="Cambria"/>
        <family val="0"/>
        <charset val="1"/>
      </rPr>
      <t xml:space="preserve"> te Maria</t>
    </r>
    <r>
      <rPr>
        <sz val="11"/>
        <rFont val="Cambria"/>
        <family val="0"/>
        <charset val="1"/>
      </rPr>
      <t xml:space="preserve"> (Can ah53099; AH 53-99); Blasii Sq: S[anctorum] </t>
    </r>
    <r>
      <rPr>
        <i val="true"/>
        <sz val="11"/>
        <rFont val="Cambria"/>
        <family val="0"/>
        <charset val="1"/>
      </rPr>
      <t xml:space="preserve">vita vi</t>
    </r>
    <r>
      <rPr>
        <sz val="11"/>
        <rFont val="Cambria"/>
        <family val="0"/>
        <charset val="1"/>
      </rPr>
      <t xml:space="preserve">[rtus] </t>
    </r>
    <r>
      <rPr>
        <i val="true"/>
        <sz val="11"/>
        <rFont val="Cambria"/>
        <family val="0"/>
        <charset val="1"/>
      </rPr>
      <t xml:space="preserve">glo</t>
    </r>
    <r>
      <rPr>
        <sz val="11"/>
        <rFont val="Cambria"/>
        <family val="0"/>
        <charset val="1"/>
      </rPr>
      <t xml:space="preserve">[ria] (Can ah54036; AH 54-36); Lacuna;
(Abklatsch rechts) [Dom. Resurrectionis] Sq: [Laudes salvatori voce ... per]</t>
    </r>
    <r>
      <rPr>
        <i val="true"/>
        <sz val="11"/>
        <rFont val="Cambria"/>
        <family val="0"/>
        <charset val="1"/>
      </rPr>
      <t xml:space="preserve">ditos libera</t>
    </r>
    <r>
      <rPr>
        <sz val="11"/>
        <rFont val="Cambria"/>
        <family val="0"/>
        <charset val="1"/>
      </rPr>
      <t xml:space="preserve">[ret hominis] </t>
    </r>
    <r>
      <rPr>
        <i val="true"/>
        <sz val="11"/>
        <rFont val="Cambria"/>
        <family val="0"/>
        <charset val="1"/>
      </rPr>
      <t xml:space="preserve">carne  </t>
    </r>
    <r>
      <rPr>
        <sz val="11"/>
        <rFont val="Cambria"/>
        <family val="0"/>
        <charset val="1"/>
      </rPr>
      <t xml:space="preserve">(Can g02530; AH 53-36).
Die Angaben zum Inhalt berufen sich auf Cantus Planus Datenbank.</t>
    </r>
  </si>
  <si>
    <t xml:space="preserve">Die Handschrift, von der mehrere Fragmente erhalten sind, lässt sich anhand des Schriftbefunds in die 2. Hälfte des 12. Jh. datieren.</t>
  </si>
  <si>
    <t xml:space="preserve">19.12.1899</t>
  </si>
  <si>
    <t xml:space="preserve">Linz, OÖLB: Ink. 645</t>
  </si>
  <si>
    <t xml:space="preserve">Cantus Planus (http://www.cantusplanus.at/de-at/fragmentphp/fragmente/signaturGET.php?Signatur=ooelbink645).</t>
  </si>
  <si>
    <t xml:space="preserve">2 Abklatsche</t>
  </si>
  <si>
    <t xml:space="preserve">Linz, OÖLB, Ink. 645</t>
  </si>
  <si>
    <r>
      <rPr>
        <sz val="11"/>
        <rFont val="Cambria"/>
        <family val="0"/>
        <charset val="1"/>
      </rPr>
      <t xml:space="preserve">(1 links) [Nativitas Domini] Sq: [Eia recolamus laudibus piis ...] </t>
    </r>
    <r>
      <rPr>
        <i val="true"/>
        <sz val="11"/>
        <rFont val="Cambria"/>
        <family val="0"/>
        <charset val="1"/>
      </rPr>
      <t xml:space="preserve">Quem tremunt baratra </t>
    </r>
    <r>
      <rPr>
        <sz val="11"/>
        <rFont val="Cambria"/>
        <family val="0"/>
        <charset val="1"/>
      </rPr>
      <t xml:space="preserve">(Can 508004; AH 53 Nr. 16, hier Str. 5-17 erhalten); Lacuna;
(2 links) [Stephani] Sq: [H]</t>
    </r>
    <r>
      <rPr>
        <i val="true"/>
        <sz val="11"/>
        <rFont val="Cambria"/>
        <family val="0"/>
        <charset val="1"/>
      </rPr>
      <t xml:space="preserve">anc </t>
    </r>
    <r>
      <rPr>
        <sz val="11"/>
        <rFont val="Cambria"/>
        <family val="0"/>
        <charset val="1"/>
      </rPr>
      <t xml:space="preserve">[co]</t>
    </r>
    <r>
      <rPr>
        <i val="true"/>
        <sz val="11"/>
        <rFont val="Cambria"/>
        <family val="0"/>
        <charset val="1"/>
      </rPr>
      <t xml:space="preserve">nco</t>
    </r>
    <r>
      <rPr>
        <sz val="11"/>
        <rFont val="Cambria"/>
        <family val="0"/>
        <charset val="1"/>
      </rPr>
      <t xml:space="preserve">[rdi] </t>
    </r>
    <r>
      <rPr>
        <i val="true"/>
        <sz val="11"/>
        <rFont val="Cambria"/>
        <family val="0"/>
        <charset val="1"/>
      </rPr>
      <t xml:space="preserve">famulatu </t>
    </r>
    <r>
      <rPr>
        <sz val="11"/>
        <rFont val="Cambria"/>
        <family val="0"/>
        <charset val="1"/>
      </rPr>
      <t xml:space="preserve">(Can g02403; AH 53 Nr. 215, hier Str. 1-11 erhalten); Lacuna;
(2 rechts) [Dom. Resurrectionis] Sq: [Pangamus creatoris atque ...] </t>
    </r>
    <r>
      <rPr>
        <i val="true"/>
        <sz val="11"/>
        <rFont val="Cambria"/>
        <family val="0"/>
        <charset val="1"/>
      </rPr>
      <t xml:space="preserve">Predicens futurum</t>
    </r>
    <r>
      <rPr>
        <sz val="11"/>
        <rFont val="Cambria"/>
        <family val="0"/>
        <charset val="1"/>
      </rPr>
      <t xml:space="preserve"> (AH 53 Nr. 46, hier Str. 4-12 fragmentarisch erhalten); Lacuna; 
(1 rechts) [Dom. Resurrectionis] Sq: [Fulgens praeclara rutilat per ...] </t>
    </r>
    <r>
      <rPr>
        <i val="true"/>
        <sz val="11"/>
        <rFont val="Cambria"/>
        <family val="0"/>
        <charset val="1"/>
      </rPr>
      <t xml:space="preserve">ouanter prelia</t>
    </r>
    <r>
      <rPr>
        <sz val="11"/>
        <rFont val="Cambria"/>
        <family val="0"/>
        <charset val="1"/>
      </rPr>
      <t xml:space="preserve"> (Can g02633; AH 53 Nr. 35, hier Str. 2-13 erhalten).</t>
    </r>
  </si>
  <si>
    <t xml:space="preserve">Montpellier, Bibliothèque interuniversitaire: H 409</t>
  </si>
  <si>
    <t xml:space="preserve">Unsicher ob es Fragmente gibt?</t>
  </si>
  <si>
    <t xml:space="preserve">Bischoff, Schreibschule II, S. 16-18; Unterkircher, F. Die Glossen des Psalters von Mondsee.</t>
  </si>
  <si>
    <t xml:space="preserve">"vom fol. 346 sind nur mehr Fragmente erhalten; es war als Spiegelblatt auf die Innenseite des Hinterdeckels des ersten Einbandes aufgeklebt gewesen. Wie dieser ausgesehen hat, kann man nicht wissen."</t>
  </si>
  <si>
    <t xml:space="preserve">vor 788</t>
  </si>
  <si>
    <t xml:space="preserve">Psalterium Romanum cum interpretatione (Psalterii Gallicani)</t>
  </si>
  <si>
    <t xml:space="preserve">München, Bayerische Staatsbibliothek: Clm 18704 </t>
  </si>
  <si>
    <t xml:space="preserve">Bischoff, Schreibschule II, S. 20-21; CLA X, S. xviii;</t>
  </si>
  <si>
    <t xml:space="preserve">Sermones de tempore et sanctis</t>
  </si>
  <si>
    <t xml:space="preserve">München, BSB, Clm 18704 </t>
  </si>
  <si>
    <t xml:space="preserve">Hieronymus von Mondsee</t>
  </si>
  <si>
    <t xml:space="preserve">Tegernsee</t>
  </si>
  <si>
    <t xml:space="preserve">Kolophonen in Unzial.</t>
  </si>
  <si>
    <t xml:space="preserve">Nach dem paläographischen Befund wurde die Handschrift, von der mehrere Fragmente überliefert sind, in Mondsee geschrieben.</t>
  </si>
  <si>
    <t xml:space="preserve">Die Handschrift wurde dem Kloster Tegernsee beim Frater Cristannus von Salzburg geschenkt, als dieser nach tegernsee als Monch gekommen ist (vgl. f. 1).</t>
  </si>
  <si>
    <t xml:space="preserve">München, Bayerische Staatsbibliothek: Clm 27270</t>
  </si>
  <si>
    <t xml:space="preserve">Bischoff, Schreibschule II, S. 18-19; CLA IX, 1325.</t>
  </si>
  <si>
    <t xml:space="preserve">http://daten.digitale-sammlungen.de/bsb00061453/image_1</t>
  </si>
  <si>
    <t xml:space="preserve">München, BSB, Clm 27270; Prag. Národní knihovna České republiky, VI.D.4.</t>
  </si>
  <si>
    <t xml:space="preserve">62 Bl.</t>
  </si>
  <si>
    <t xml:space="preserve">Unziale</t>
  </si>
  <si>
    <t xml:space="preserve">Vgl. Bischoff.</t>
  </si>
  <si>
    <t xml:space="preserve">Flechtband und Fischmotive</t>
  </si>
  <si>
    <t xml:space="preserve">Quattuor Evangelia (Ingolstädter Evangeliar)</t>
  </si>
  <si>
    <t xml:space="preserve">Die Fragmente dienten als Einbandmakulatur für Rechnungs- und Aktenbücher des Salzamtes in Ingolstadt (Lowe, IX, 1325).</t>
  </si>
  <si>
    <t xml:space="preserve">New York, P. Morgan Library: M. 564</t>
  </si>
  <si>
    <t xml:space="preserve">Bischoff, Schreibschule II, S. 19-20; CLA IX, 1347; Koehler, W. "The fragments of an eighth-century Gospel book in the Morgan Library (M.564)." In: Studies in art and literature for Belle da Costa Greene, hg. von Dorothy Miner. Princeton: Princeton University Press, 1954, S. 238-265; Central European manuscripts in the Pierpont Morgan Library / Pierpont Morgan Library. New York, 1958, no. 2; plates 8, 9. Katalog Angabe (http://corsair.morganlibrary.org/msdescr/BBM0564a.pdf).</t>
  </si>
  <si>
    <t xml:space="preserve">New York, P. Morgan Library, M. 564; Nürnberg, Germanisches Museum, Ms. 27932; Nürnberg, Stadtbibl., Fragm. Lat. 1.</t>
  </si>
  <si>
    <t xml:space="preserve">18 Bl.</t>
  </si>
  <si>
    <t xml:space="preserve">317 x 190 mm (nach Katalogangabe)</t>
  </si>
  <si>
    <t xml:space="preserve">Blindlinierung: drei senkrechte auf der Seite jeder Spalte und zwei senkrechte Linien in deren Mitte.</t>
  </si>
  <si>
    <t xml:space="preserve">Nach Bischoff wurde die Handschrift, von der weitere zwei Fragmente erhalten sind, von zwei Händenper cola et commata geschrieben. Merkmale: die Auge von A ist mit ausgezogener Spitze. Gelegntlich Ligaturen: NS, OS, TR, UD, UL, UR, US, UNT. Vorreden und Kapitelverzeichnisse in schmale Capitalis Rustica, Incipits und Explicits in Capitalis quadrata. Die Schrift ist detailiert in Bischoff, Schreibschule II, S. 19-20 beschrieben.</t>
  </si>
  <si>
    <t xml:space="preserve">2. Hälfte / Ende 8. Jh.</t>
  </si>
  <si>
    <t xml:space="preserve">0751-0800</t>
  </si>
  <si>
    <t xml:space="preserve">Biblia. Evangelia</t>
  </si>
  <si>
    <t xml:space="preserve">(1r-v) Lc 5,33-6,7;
(2r-v) Lc 6,35-45;
(3r-v) Lc 7,22-33;
(4r-v) Lc 8,10-21;
(5r-v) Lc 8,41-52;
(6r-v) Lc 9,22-33;
(7r-v-) Lc 9,60-10,11;
(8r-v) Lc 10,35-11,5;
(9r-v) Io 2,14-3,3;
(10r-v) Io 6,16-30;
(11r-16v) Io 7,6-8,42;
(17r-v) Io 10,17-33;
(18r-v) Io 12,26-39.
Inhaltsangaben nach Katalog Morgan Library (http://corsair.morganlibrary.org/msdescr/BBM0564a.pdf).</t>
  </si>
  <si>
    <t xml:space="preserve">Der Schriftbefund lässt behaupten, dass die Handschrift ein Produkt des Mondseer Scriptoriums in der 2. Hälfte des 8. Jh. ist.</t>
  </si>
  <si>
    <t xml:space="preserve">Die Handschrift wurde laut Lowe in Nürnberg als Makulatur verwendet, später wurden im Besitz der Familie Kreß und Imhoff. Die 18 Blätter jetzt in New York wurden mehrmals verkauft: L. Tross (1861); Guillaume Libri; Sir Thomas Phillipps (1862); J. Pierpont Morgan (1905).</t>
  </si>
  <si>
    <t xml:space="preserve">Nürnberg, Germanisches Museum: Ms. 27932</t>
  </si>
  <si>
    <t xml:space="preserve">H. Hilg: Die lateinischen mittelalterlichen Handschriften: Teil 2. Hs 22922-198390, Wiesbaden: Harrassowitz, 1986, S. 39-41; Bischoff, Schreibschule II, S. 19-20; CLA IX, 1347; Koehler, W. "The fragments of an eighth-century Gospel book in the Morgan Library (M.564)." In: Studies in art and literature for Belle da Costa Greene, hg. von Dorothy Miner. Princeton: Princeton University Press, 1954, S. 238-265; M. Zucker, Welcher Zeit gehören die lateinischen Evangelienfragmente des germanischen Museums an?, Anzeiger N.F. 29, 1882, Sp.33-43.</t>
  </si>
  <si>
    <t xml:space="preserve">32 Bl.</t>
  </si>
  <si>
    <t xml:space="preserve">315-325 x 190-195 mm (nach Hilg)</t>
  </si>
  <si>
    <t xml:space="preserve">Textverlust wegen fehlenden Blätter und Beschneiden des Blattrandes.</t>
  </si>
  <si>
    <t xml:space="preserve">Zu Beginn jeder Sectio vergrößerter Anfangsbuchtabe.</t>
  </si>
  <si>
    <t xml:space="preserve">Sechs 2-4zeilige Deckfarbeninitialen mit Gold und Silberverwendung; Fischinitiale.</t>
  </si>
  <si>
    <t xml:space="preserve">(1ra-20vb) Lc 5,19-13,16 (mit Textlücken);
(20bis ra-vb) Lc 14,18-31;
(20ter ra-vb) Lc 18,25-41 (mit Textlücken);
(20a ra-21vb) Lc 19,28-22,53 (mit Textlücken);
(21a ra-21b vb) Lc 23,11-42;
(22ra-vb) Lc 24, 17-31;
(23ra) Prolog zum Johannes-Evangelium;
(23rb-vb) Summarium Johannis;
(24ra-vb) Io 1,19-33;
(25ra-28rb) Io 6,30-6,59; 8,55-9,24 (mit Textlücken).
Die Inhaltsangabe beruft auf Hilg, Die lateinischen mittelalterlichen Handschriften.</t>
  </si>
  <si>
    <t xml:space="preserve">W. Weissbrodt, De codice Cremifanensi Millenario et de fragmentis evangeliorum ... Norimbergensibus n. 27932 commentatio, Braunsberg 1887 (Index lectionum in Lyceo Regio Hosiano Brunsbergensi per hiemem [1887/88]) S. 4-13.</t>
  </si>
  <si>
    <t xml:space="preserve">Der Schriftbefund lässt behaupten, dass die Handschrift ein Produkt des Mondseer Scriptoriums der 2. Hälfte des 8. Jh. ist.</t>
  </si>
  <si>
    <t xml:space="preserve">Ab Ende 16. Jh. dienten sie Lehen-, Sal- und Rechnungsbüchern Nürnberger Familien Kress und Imhoff als Einbandmakulatur. Bl. 1-24 wurden 1872 vom Archiv des Museums an die Bibliothek abgegeben; wetere 4 (ff. 20a-d) von der Familie Heerdegen, 4 (ff. 25-28) sowie zwei Deckelhälften mit Leimabklatsch von derselben Seiten (heute unter Signatur 27932a und b) als Leihgabe von der Familie Friedrich von Grundherr. Ein weiteres Doppelblatt (f. 2o bis/ter) gekauft 1923; Doppelblatt 21a/b vom Kupferstichkabinett des Museums an die Bibliothek abgegeben (Die Angaben zur Provenienz beruhen auf Hilg).</t>
  </si>
  <si>
    <t xml:space="preserve">Nürnberg, Stadtbibliothek: Fragm. Lat. 1</t>
  </si>
  <si>
    <t xml:space="preserve">Bischoff, Schreibschule II, S. 19-20; CLA IX, 1347.</t>
  </si>
  <si>
    <t xml:space="preserve">8 Bl.</t>
  </si>
  <si>
    <t xml:space="preserve">Evangelia (Lc, Io)</t>
  </si>
  <si>
    <t xml:space="preserve">Wien, Österreichisches Staatsarchiv (Haus-, Hof- u. Staatsarchiv): HHSta HS B 70</t>
  </si>
  <si>
    <t xml:space="preserve">Bischoff, Schreibschule II, S. 12; Bischoff, Katalog III, S. 496.</t>
  </si>
  <si>
    <t xml:space="preserve">http://www.archivinformationssystem.at/detail.aspx?ID=12388</t>
  </si>
  <si>
    <t xml:space="preserve">Traditionsbuch des Klosters Mondsee</t>
  </si>
  <si>
    <t xml:space="preserve">2. Hälfte 9. - Ende 12. Jh.</t>
  </si>
  <si>
    <t xml:space="preserve">Österreichisches Staatsarchiv, HHSta HS B 70</t>
  </si>
  <si>
    <t xml:space="preserve">Das älteste Traditionsbuch des Klosters Mondsee, bearb. von Gebhard Rath und Erich Reiter (Forschungen zur Geschichte Oberösterreichs 16), Linz 1989 (Edition Teil A). Urkunden-Buch des Landes ob der Enns. Hrsg. vom Verwaltungs-Ausschuss des Museums Francisco-Carolinum zu Linz, (Wien 1852) 1-202 (Edition)</t>
  </si>
  <si>
    <t xml:space="preserve">Umschlag</t>
  </si>
  <si>
    <t xml:space="preserve">Tintelinierung</t>
  </si>
  <si>
    <t xml:space="preserve">0891-0900</t>
  </si>
  <si>
    <t xml:space="preserve">Passau, Staatliche Bibliothek: Fragm. I.8*</t>
  </si>
  <si>
    <t xml:space="preserve">Passau, Staatl. Bibl., Fragm. I.8; Salzburg, St. Peter, Fragm. a XII 25/4; Wien, ÖNB, Cod. Ser. n. 3758.</t>
  </si>
  <si>
    <t xml:space="preserve">Augustinus, De civitate die</t>
  </si>
  <si>
    <t xml:space="preserve">Salzburg, Stiftsbibliothek St. Peter: Fragm. 4</t>
  </si>
  <si>
    <t xml:space="preserve">a XII 25/4</t>
  </si>
  <si>
    <t xml:space="preserve">Bischoff, Schreibschule II, S. 25; Bischoff, katalog III, S: 291; Karl Forstner, Schriftfragmente des achten und früheren neunten Jahrhunderts in Salzburger Bibliotheken. Scriptorium 14 (1960) 235-256; Karl Forstner, Die karolingischen Handschriften und Fragmente in den Salzburger Bibliotheken (Ende des 8. Jh. bis Ende des 9. Jh.) (Mitteilungen der Gesellschaft für Salzburger Landeskunde Erg.-Bd. 3). Salzburg 1962, 10; 20; 26; 51 Nr.32.</t>
  </si>
  <si>
    <t xml:space="preserve">St. Florian, Augustiner-Chorherrenstift: Cod. III 222 A</t>
  </si>
  <si>
    <t xml:space="preserve">UNSICHER: wohl Vorsatzblatt</t>
  </si>
  <si>
    <t xml:space="preserve">Albin Czerny, Die Handschriften der Stiftsbibliothek St. Florian. Linz 1871, 248 (http://manuscripta.at/_scripts/php/cat2pdf.php?cat=czerny&amp;ms_code=AT7500-III222A).</t>
  </si>
  <si>
    <t xml:space="preserve">Libri prophetarum</t>
  </si>
  <si>
    <t xml:space="preserve">Bischoff, Schreibschule II, S. 23; Das Mondseeland, S. 452.</t>
  </si>
  <si>
    <t xml:space="preserve">13. Jh.</t>
  </si>
  <si>
    <t xml:space="preserve">1201-1300</t>
  </si>
  <si>
    <t xml:space="preserve">Invitatorium</t>
  </si>
  <si>
    <t xml:space="preserve">Wien, ÖNB: Cod. 363</t>
  </si>
  <si>
    <t xml:space="preserve">z</t>
  </si>
  <si>
    <t xml:space="preserve">Abklatsch von zwei Einzelblätter</t>
  </si>
  <si>
    <t xml:space="preserve">Sammelhandschrift</t>
  </si>
  <si>
    <t xml:space="preserve">12. Jhdt.; 1180-1183</t>
  </si>
  <si>
    <t xml:space="preserve">Wien, ÖNB, Cod. 363</t>
  </si>
  <si>
    <t xml:space="preserve">AL00176141</t>
  </si>
  <si>
    <t xml:space="preserve">Heinricus (Abt von Mondsee; um 1181): Auftraggeber; [Unterkircher, Datierte I, 1969]. - Heinricus (Mönch in Mondsee; um 1181): Schreiber; [Hermann, Handschriften, 1926]. Mondsee, Benediktinerkloster St. Michael (748-1791): Vorsignatur 'Lunael. f. 183'.</t>
  </si>
  <si>
    <t xml:space="preserve">Abklatsche von den Vorder- und Hinterspiegel.</t>
  </si>
  <si>
    <t xml:space="preserve">Mondsee (?)</t>
  </si>
  <si>
    <t xml:space="preserve">Biblia</t>
  </si>
  <si>
    <r>
      <rPr>
        <sz val="11"/>
        <rFont val="Cambria"/>
        <family val="0"/>
        <charset val="1"/>
      </rPr>
      <t xml:space="preserve">(VS) Idt 13,27-14,7: [inc]</t>
    </r>
    <r>
      <rPr>
        <i val="true"/>
        <sz val="11"/>
        <rFont val="Cambria"/>
        <family val="0"/>
        <charset val="1"/>
      </rPr>
      <t xml:space="preserve">redulorum incid</t>
    </r>
    <r>
      <rPr>
        <sz val="11"/>
        <rFont val="Cambria"/>
        <family val="0"/>
        <charset val="1"/>
      </rPr>
      <t xml:space="preserve">[it in hac] </t>
    </r>
    <r>
      <rPr>
        <i val="true"/>
        <sz val="11"/>
        <rFont val="Cambria"/>
        <family val="0"/>
        <charset val="1"/>
      </rPr>
      <t xml:space="preserve">nocte </t>
    </r>
    <r>
      <rPr>
        <sz val="11"/>
        <rFont val="Cambria"/>
        <family val="0"/>
        <charset val="1"/>
      </rPr>
      <t xml:space="preserve">... </t>
    </r>
    <r>
      <rPr>
        <i val="true"/>
        <sz val="11"/>
        <rFont val="Cambria"/>
        <family val="0"/>
        <charset val="1"/>
      </rPr>
      <t xml:space="preserve">ut ort</t>
    </r>
    <r>
      <rPr>
        <sz val="11"/>
        <rFont val="Cambria"/>
        <family val="0"/>
        <charset val="1"/>
      </rPr>
      <t xml:space="preserve">[us est] </t>
    </r>
    <r>
      <rPr>
        <i val="true"/>
        <sz val="11"/>
        <rFont val="Cambria"/>
        <family val="0"/>
        <charset val="1"/>
      </rPr>
      <t xml:space="preserve">dies suspenderunt super muros</t>
    </r>
    <r>
      <rPr>
        <sz val="11"/>
        <rFont val="Cambria"/>
        <family val="0"/>
        <charset val="1"/>
      </rPr>
      <t xml:space="preserve">, bricht ab;
(HS) Idt 15,10-16,8: </t>
    </r>
    <r>
      <rPr>
        <i val="true"/>
        <sz val="11"/>
        <rFont val="Cambria"/>
        <family val="0"/>
        <charset val="1"/>
      </rPr>
      <t xml:space="preserve">Quae cum exisset</t>
    </r>
    <r>
      <rPr>
        <sz val="11"/>
        <rFont val="Cambria"/>
        <family val="0"/>
        <charset val="1"/>
      </rPr>
      <t xml:space="preserve"> [ad illum] ... </t>
    </r>
    <r>
      <rPr>
        <i val="true"/>
        <sz val="11"/>
        <rFont val="Cambria"/>
        <family val="0"/>
        <charset val="1"/>
      </rPr>
      <t xml:space="preserve">et confudit eum. Non</t>
    </r>
    <r>
      <rPr>
        <sz val="11"/>
        <rFont val="Cambria"/>
        <family val="0"/>
        <charset val="1"/>
      </rPr>
      <t xml:space="preserve">, bricht ab.</t>
    </r>
  </si>
  <si>
    <t xml:space="preserve">12.01.2018</t>
  </si>
  <si>
    <t xml:space="preserve">Wien, ÖNB: Cod. 641</t>
  </si>
  <si>
    <t xml:space="preserve">t</t>
  </si>
  <si>
    <t xml:space="preserve">http://www.fragmentarium.unifr.ch/overview/F-btt2</t>
  </si>
  <si>
    <t xml:space="preserve">VS: 127 x 92; HS: 130 x 84 mm</t>
  </si>
  <si>
    <t xml:space="preserve">1435; 2. Hälfte 13. Jhdt.</t>
  </si>
  <si>
    <t xml:space="preserve">Wien, ÖNB, Cod. 641</t>
  </si>
  <si>
    <t xml:space="preserve">AL00175499</t>
  </si>
  <si>
    <t xml:space="preserve">Mondsee, Benediktinerkloster St. Michael (748-1791): Vorsignatur 'Lunael. o. 82'.</t>
  </si>
  <si>
    <t xml:space="preserve">mit vereinzelten kursiven Elementen (b und d gelegentlich mit Schleifen)</t>
  </si>
  <si>
    <t xml:space="preserve">1. Hälfte 14. Jh. </t>
  </si>
  <si>
    <t xml:space="preserve">1301-1350</t>
  </si>
  <si>
    <t xml:space="preserve">Überschrifte und Satzmajuskeln in Rot.</t>
  </si>
  <si>
    <r>
      <rPr>
        <sz val="11"/>
        <rFont val="Cambria"/>
        <family val="0"/>
        <charset val="1"/>
      </rPr>
      <t xml:space="preserve">Mariae Magdalenae; Viti, Modesti; Vigilia Iohanis Baptistae.
</t>
    </r>
    <r>
      <rPr>
        <b val="true"/>
        <sz val="11"/>
        <rFont val="Cambria"/>
        <family val="0"/>
        <charset val="1"/>
      </rPr>
      <t xml:space="preserve">VS</t>
    </r>
    <r>
      <rPr>
        <sz val="11"/>
        <rFont val="Cambria"/>
        <family val="0"/>
        <charset val="1"/>
      </rPr>
      <t xml:space="preserve">: </t>
    </r>
    <r>
      <rPr>
        <sz val="11"/>
        <color rgb="FFFF0000"/>
        <rFont val="Cambria"/>
        <family val="0"/>
        <charset val="1"/>
      </rPr>
      <t xml:space="preserve">Ad vesperas</t>
    </r>
    <r>
      <rPr>
        <sz val="11"/>
        <rFont val="Cambria"/>
        <family val="0"/>
        <charset val="1"/>
      </rPr>
      <t xml:space="preserve"> A: </t>
    </r>
    <r>
      <rPr>
        <i val="true"/>
        <sz val="11"/>
        <rFont val="Cambria"/>
        <family val="0"/>
        <charset val="1"/>
      </rPr>
      <t xml:space="preserve">Veni electa</t>
    </r>
    <r>
      <rPr>
        <sz val="11"/>
        <rFont val="Cambria"/>
        <family val="0"/>
        <charset val="1"/>
      </rPr>
      <t xml:space="preserve">* (Can 005322); Ps:</t>
    </r>
    <r>
      <rPr>
        <i val="true"/>
        <sz val="11"/>
        <rFont val="Cambria"/>
        <family val="0"/>
        <charset val="1"/>
      </rPr>
      <t xml:space="preserve"> Laudat</t>
    </r>
    <r>
      <rPr>
        <sz val="11"/>
        <rFont val="Cambria"/>
        <family val="0"/>
        <charset val="1"/>
      </rPr>
      <t xml:space="preserve">e; A:</t>
    </r>
    <r>
      <rPr>
        <i val="true"/>
        <sz val="11"/>
        <rFont val="Cambria"/>
        <family val="0"/>
        <charset val="1"/>
      </rPr>
      <t xml:space="preserve"> In diebus illis mulier quae in ciuitate peccatrix</t>
    </r>
    <r>
      <rPr>
        <sz val="11"/>
        <rFont val="Cambria"/>
        <family val="0"/>
        <charset val="1"/>
      </rPr>
      <t xml:space="preserve"> (Can 003224); I: </t>
    </r>
    <r>
      <rPr>
        <i val="true"/>
        <sz val="11"/>
        <rFont val="Cambria"/>
        <family val="0"/>
        <charset val="1"/>
      </rPr>
      <t xml:space="preserve">In honore Marie Magdalene iubilemus dominum</t>
    </r>
    <r>
      <rPr>
        <sz val="11"/>
        <rFont val="Cambria"/>
        <family val="0"/>
        <charset val="1"/>
      </rPr>
      <t xml:space="preserve">* (Can 001086); A: </t>
    </r>
    <r>
      <rPr>
        <i val="true"/>
        <sz val="11"/>
        <rFont val="Cambria"/>
        <family val="0"/>
        <charset val="1"/>
      </rPr>
      <t xml:space="preserve">Ecce tu pulchra</t>
    </r>
    <r>
      <rPr>
        <sz val="11"/>
        <rFont val="Cambria"/>
        <family val="0"/>
        <charset val="1"/>
      </rPr>
      <t xml:space="preserve">* (Can 002547); Ps: </t>
    </r>
    <r>
      <rPr>
        <i val="true"/>
        <sz val="11"/>
        <rFont val="Cambria"/>
        <family val="0"/>
        <charset val="1"/>
      </rPr>
      <t xml:space="preserve">Domine dominus</t>
    </r>
    <r>
      <rPr>
        <sz val="11"/>
        <rFont val="Cambria"/>
        <family val="0"/>
        <charset val="1"/>
      </rPr>
      <t xml:space="preserve">*; A: </t>
    </r>
    <r>
      <rPr>
        <i val="true"/>
        <sz val="11"/>
        <rFont val="Cambria"/>
        <family val="0"/>
        <charset val="1"/>
      </rPr>
      <t xml:space="preserve">Sicut lilium</t>
    </r>
    <r>
      <rPr>
        <sz val="11"/>
        <rFont val="Cambria"/>
        <family val="0"/>
        <charset val="1"/>
      </rPr>
      <t xml:space="preserve">* (Can 004937); Ps: </t>
    </r>
    <r>
      <rPr>
        <i val="true"/>
        <sz val="11"/>
        <rFont val="Cambria"/>
        <family val="0"/>
        <charset val="1"/>
      </rPr>
      <t xml:space="preserve">Celi</t>
    </r>
    <r>
      <rPr>
        <sz val="11"/>
        <rFont val="Cambria"/>
        <family val="0"/>
        <charset val="1"/>
      </rPr>
      <t xml:space="preserve">*; A:</t>
    </r>
    <r>
      <rPr>
        <i val="true"/>
        <sz val="11"/>
        <rFont val="Cambria"/>
        <family val="0"/>
        <charset val="1"/>
      </rPr>
      <t xml:space="preserve"> Fauus distillans</t>
    </r>
    <r>
      <rPr>
        <sz val="11"/>
        <rFont val="Cambria"/>
        <family val="0"/>
        <charset val="1"/>
      </rPr>
      <t xml:space="preserve">* (Can 002855); Ps: </t>
    </r>
    <r>
      <rPr>
        <i val="true"/>
        <sz val="11"/>
        <rFont val="Cambria"/>
        <family val="0"/>
        <charset val="1"/>
      </rPr>
      <t xml:space="preserve">Domini est terra</t>
    </r>
    <r>
      <rPr>
        <sz val="11"/>
        <rFont val="Cambria"/>
        <family val="0"/>
        <charset val="1"/>
      </rPr>
      <t xml:space="preserve">*; V: </t>
    </r>
    <r>
      <rPr>
        <i val="true"/>
        <sz val="11"/>
        <rFont val="Cambria"/>
        <family val="0"/>
        <charset val="1"/>
      </rPr>
      <t xml:space="preserve">Specie tua</t>
    </r>
    <r>
      <rPr>
        <sz val="11"/>
        <rFont val="Cambria"/>
        <family val="0"/>
        <charset val="1"/>
      </rPr>
      <t xml:space="preserve">*; I: </t>
    </r>
    <r>
      <rPr>
        <i val="true"/>
        <sz val="11"/>
        <rFont val="Cambria"/>
        <family val="0"/>
        <charset val="1"/>
      </rPr>
      <t xml:space="preserve">Stellam Christum matutinam</t>
    </r>
    <r>
      <rPr>
        <sz val="11"/>
        <rFont val="Cambria"/>
        <family val="0"/>
        <charset val="1"/>
      </rPr>
      <t xml:space="preserve"> (Can 001162); A:</t>
    </r>
    <r>
      <rPr>
        <i val="true"/>
        <sz val="11"/>
        <rFont val="Cambria"/>
        <family val="0"/>
        <charset val="1"/>
      </rPr>
      <t xml:space="preserve"> Suauissime universorum</t>
    </r>
    <r>
      <rPr>
        <sz val="11"/>
        <rFont val="Cambria"/>
        <family val="0"/>
        <charset val="1"/>
      </rPr>
      <t xml:space="preserve"> (Can 005037); </t>
    </r>
    <r>
      <rPr>
        <sz val="11"/>
        <color rgb="FFFF0000"/>
        <rFont val="Cambria"/>
        <family val="0"/>
        <charset val="1"/>
      </rPr>
      <t xml:space="preserve">Super magnificat</t>
    </r>
    <r>
      <rPr>
        <sz val="11"/>
        <rFont val="Cambria"/>
        <family val="0"/>
        <charset val="1"/>
      </rPr>
      <t xml:space="preserve"> [...] </t>
    </r>
    <r>
      <rPr>
        <sz val="11"/>
        <color rgb="FFFF0000"/>
        <rFont val="Cambria"/>
        <family val="0"/>
        <charset val="1"/>
      </rPr>
      <t xml:space="preserve">Lectio p[rima?]</t>
    </r>
    <r>
      <rPr>
        <sz val="11"/>
        <rFont val="Cambria"/>
        <family val="0"/>
        <charset val="1"/>
      </rPr>
      <t xml:space="preserve"> Lectio aus Io 7,36 </t>
    </r>
    <r>
      <rPr>
        <i val="true"/>
        <sz val="11"/>
        <rFont val="Cambria"/>
        <family val="0"/>
        <charset val="1"/>
      </rPr>
      <t xml:space="preserve">Rogabat Iesum quidam phariscus ... et populum designat</t>
    </r>
    <r>
      <rPr>
        <sz val="11"/>
        <rFont val="Cambria"/>
        <family val="0"/>
        <charset val="1"/>
      </rPr>
      <t xml:space="preserve">. A (?): </t>
    </r>
    <r>
      <rPr>
        <i val="true"/>
        <sz val="11"/>
        <rFont val="Cambria"/>
        <family val="0"/>
        <charset val="1"/>
      </rPr>
      <t xml:space="preserve">Ista est speciosa inter</t>
    </r>
    <r>
      <rPr>
        <sz val="11"/>
        <rFont val="Cambria"/>
        <family val="0"/>
        <charset val="1"/>
      </rPr>
      <t xml:space="preserve">*;
</t>
    </r>
    <r>
      <rPr>
        <b val="true"/>
        <sz val="11"/>
        <rFont val="Cambria"/>
        <family val="0"/>
        <charset val="1"/>
      </rPr>
      <t xml:space="preserve">HS</t>
    </r>
    <r>
      <rPr>
        <sz val="11"/>
        <rFont val="Cambria"/>
        <family val="0"/>
        <charset val="1"/>
      </rPr>
      <t xml:space="preserve">: Lectio / Capitulum aus Bedae Venerabilis, Homilia XII in octava pentecostes, Text beginnt verstümmelt:</t>
    </r>
    <r>
      <rPr>
        <i val="true"/>
        <sz val="11"/>
        <rFont val="Cambria"/>
        <family val="0"/>
        <charset val="1"/>
      </rPr>
      <t xml:space="preserve"> qui quoniam prudenter ea quæ ab illo fieri uidebat intelligere curauit</t>
    </r>
    <r>
      <rPr>
        <sz val="11"/>
        <rFont val="Cambria"/>
        <family val="0"/>
        <charset val="1"/>
      </rPr>
      <t xml:space="preserve">. R: </t>
    </r>
    <r>
      <rPr>
        <i val="true"/>
        <sz val="11"/>
        <rFont val="Cambria"/>
        <family val="0"/>
        <charset val="1"/>
      </rPr>
      <t xml:space="preserve">Apparuerunt</t>
    </r>
    <r>
      <rPr>
        <sz val="11"/>
        <rFont val="Cambria"/>
        <family val="0"/>
        <charset val="1"/>
      </rPr>
      <t xml:space="preserve">* (Can 006110); Rubrizierte Anweisung; Lectio: </t>
    </r>
    <r>
      <rPr>
        <i val="true"/>
        <sz val="11"/>
        <rFont val="Cambria"/>
        <family val="0"/>
        <charset val="1"/>
      </rPr>
      <t xml:space="preserve">In provincia Luciana sub tempore Diocleciano et Antonini imperator</t>
    </r>
    <r>
      <rPr>
        <sz val="11"/>
        <rFont val="Cambria"/>
        <family val="0"/>
        <charset val="1"/>
      </rPr>
      <t xml:space="preserve"> [sua timens - unterstrichen] </t>
    </r>
    <r>
      <rPr>
        <i val="true"/>
        <sz val="11"/>
        <rFont val="Cambria"/>
        <family val="0"/>
        <charset val="1"/>
      </rPr>
      <t xml:space="preserve">multas uirtutem operabatur beatus Vitus in infantia sua ...-... beatus Vitus dixit ego non scio alium deum</t>
    </r>
    <r>
      <rPr>
        <sz val="11"/>
        <rFont val="Cambria"/>
        <family val="0"/>
        <charset val="1"/>
      </rPr>
      <t xml:space="preserve"> (BHL 8712); A: </t>
    </r>
    <r>
      <rPr>
        <i val="true"/>
        <sz val="11"/>
        <rFont val="Cambria"/>
        <family val="0"/>
        <charset val="1"/>
      </rPr>
      <t xml:space="preserve">Cum audieritis</t>
    </r>
    <r>
      <rPr>
        <sz val="11"/>
        <rFont val="Cambria"/>
        <family val="0"/>
        <charset val="1"/>
      </rPr>
      <t xml:space="preserve">* (Can 200979); </t>
    </r>
    <r>
      <rPr>
        <sz val="11"/>
        <color rgb="FFFF0000"/>
        <rFont val="Cambria"/>
        <family val="0"/>
        <charset val="1"/>
      </rPr>
      <t xml:space="preserve">Laudes</t>
    </r>
    <r>
      <rPr>
        <sz val="11"/>
        <rFont val="Cambria"/>
        <family val="0"/>
        <charset val="1"/>
      </rPr>
      <t xml:space="preserve"> </t>
    </r>
    <r>
      <rPr>
        <i val="true"/>
        <sz val="11"/>
        <rFont val="Cambria"/>
        <family val="0"/>
        <charset val="1"/>
      </rPr>
      <t xml:space="preserve">Omnes sancti</t>
    </r>
    <r>
      <rPr>
        <sz val="11"/>
        <rFont val="Cambria"/>
        <family val="0"/>
        <charset val="1"/>
      </rPr>
      <t xml:space="preserve">; </t>
    </r>
    <r>
      <rPr>
        <sz val="11"/>
        <color rgb="FFFF0000"/>
        <rFont val="Cambria"/>
        <family val="0"/>
        <charset val="1"/>
      </rPr>
      <t xml:space="preserve">In vigilia Iohanis Baptistae</t>
    </r>
    <r>
      <rPr>
        <sz val="11"/>
        <rFont val="Cambria"/>
        <family val="0"/>
        <charset val="1"/>
      </rPr>
      <t xml:space="preserve"> A: </t>
    </r>
    <r>
      <rPr>
        <i val="true"/>
        <sz val="11"/>
        <rFont val="Cambria"/>
        <family val="0"/>
        <charset val="1"/>
      </rPr>
      <t xml:space="preserve">Descendis angelis domini ad Zachariam</t>
    </r>
    <r>
      <rPr>
        <sz val="11"/>
        <rFont val="Cambria"/>
        <family val="0"/>
        <charset val="1"/>
      </rPr>
      <t xml:space="preserve"> (Can 002156).</t>
    </r>
  </si>
  <si>
    <t xml:space="preserve">10.07.2017</t>
  </si>
  <si>
    <t xml:space="preserve">Wien, ÖNB: Cod. 660</t>
  </si>
  <si>
    <t xml:space="preserve">Pfaff, Scriptorium und Bibliothek, Nr. 42; Cantus Planus (http://www.cantusplanus.at/de-at/fragmentphp/fragmente/signaturGET.php?Signatur=cod00660)</t>
  </si>
  <si>
    <t xml:space="preserve">http://www.fragmentarium.unifr.ch/overview/F-piry</t>
  </si>
  <si>
    <t xml:space="preserve">Wien, ÖNB, Cod. 660, Cod. 732, Cod. 927, Cod. 1355, Cod. 1707, Cod. 1985, Cod. 3628, Cod. 3671, Cod. 3781, Cod. 3892, Cod. 15436, Fragm. 557, Fragm. 579, Fragm. 603, Fragm. 604, Fragm. 613, Fragm. 906, Fragm. 954, Fragm. 960 (nach Klugseder Gruppe NNA1).</t>
  </si>
  <si>
    <t xml:space="preserve">5 Seiten</t>
  </si>
  <si>
    <t xml:space="preserve">Theologische Sammelhandschrift</t>
  </si>
  <si>
    <t xml:space="preserve">12. Jhdt.</t>
  </si>
  <si>
    <t xml:space="preserve">Ohne Ort</t>
  </si>
  <si>
    <t xml:space="preserve">Wien, ÖNB, Cod. 660</t>
  </si>
  <si>
    <t xml:space="preserve">AL00176891</t>
  </si>
  <si>
    <t xml:space="preserve">Mondsee, Benediktinerkloster St. Michael (748-1791): Vorsignatur 'Rec. 3304 [Lunael. f. 73]'.</t>
  </si>
  <si>
    <t xml:space="preserve">Die Fragmente waren ursprünglich zwei Doppelblätter. Damit die Innereseite des Deskels bedeckt werden konnte, wurden sie vertikal geschnitten und mit der geschnittenen Hälfte eines Blattes den unteren Teil des Deckels bedeckt.</t>
  </si>
  <si>
    <t xml:space="preserve">Rote Überschriften für den Beginn der Gesangsteilen; schwarze Satzmajuskeln und Rubriken in Capitalis rustica gestrichelt in Rot oder verziert mit roten Zierpunkten. Zwei- bis vier-zeilige rote Initiale mit roten Zierpunkten.</t>
  </si>
  <si>
    <r>
      <rPr>
        <sz val="11"/>
        <rFont val="Cambria"/>
        <family val="0"/>
        <charset val="1"/>
      </rPr>
      <t xml:space="preserve">(VS links) [Priscae] A: [Simi]</t>
    </r>
    <r>
      <rPr>
        <i val="true"/>
        <sz val="11"/>
        <rFont val="Cambria"/>
        <family val="0"/>
        <charset val="1"/>
      </rPr>
      <t xml:space="preserve">le est regnum caelorum homini</t>
    </r>
    <r>
      <rPr>
        <sz val="11"/>
        <rFont val="Cambria"/>
        <family val="0"/>
        <charset val="1"/>
      </rPr>
      <t xml:space="preserve">* (Can 004953); R: </t>
    </r>
    <r>
      <rPr>
        <i val="true"/>
        <sz val="11"/>
        <rFont val="Cambria"/>
        <family val="0"/>
        <charset val="1"/>
      </rPr>
      <t xml:space="preserve">Veni sponsa Christi</t>
    </r>
    <r>
      <rPr>
        <sz val="11"/>
        <rFont val="Cambria"/>
        <family val="0"/>
        <charset val="1"/>
      </rPr>
      <t xml:space="preserve">* (Can 007828); R: </t>
    </r>
    <r>
      <rPr>
        <i val="true"/>
        <sz val="11"/>
        <rFont val="Cambria"/>
        <family val="0"/>
        <charset val="1"/>
      </rPr>
      <t xml:space="preserve">Concupivit rex</t>
    </r>
    <r>
      <rPr>
        <sz val="11"/>
        <rFont val="Cambria"/>
        <family val="0"/>
        <charset val="1"/>
      </rPr>
      <t xml:space="preserve">* (Can 006308); R: [Diff]</t>
    </r>
    <r>
      <rPr>
        <i val="true"/>
        <sz val="11"/>
        <rFont val="Cambria"/>
        <family val="0"/>
        <charset val="1"/>
      </rPr>
      <t xml:space="preserve">usa est</t>
    </r>
    <r>
      <rPr>
        <sz val="11"/>
        <rFont val="Cambria"/>
        <family val="0"/>
        <charset val="1"/>
      </rPr>
      <t xml:space="preserve">* (Can 006446); A: </t>
    </r>
    <r>
      <rPr>
        <i val="true"/>
        <sz val="11"/>
        <rFont val="Cambria"/>
        <family val="0"/>
        <charset val="1"/>
      </rPr>
      <t xml:space="preserve">Haec est virgo sapiens</t>
    </r>
    <r>
      <rPr>
        <sz val="11"/>
        <rFont val="Cambria"/>
        <family val="0"/>
        <charset val="1"/>
      </rPr>
      <t xml:space="preserve">*; A: </t>
    </r>
    <r>
      <rPr>
        <i val="true"/>
        <sz val="11"/>
        <rFont val="Cambria"/>
        <family val="0"/>
        <charset val="1"/>
      </rPr>
      <t xml:space="preserve">Quinque prudentes</t>
    </r>
    <r>
      <rPr>
        <sz val="11"/>
        <rFont val="Cambria"/>
        <family val="0"/>
        <charset val="1"/>
      </rPr>
      <t xml:space="preserve">* (Can 004543); Fabiani, Sebastiani R: </t>
    </r>
    <r>
      <rPr>
        <i val="true"/>
        <sz val="11"/>
        <rFont val="Cambria"/>
        <family val="0"/>
        <charset val="1"/>
      </rPr>
      <t xml:space="preserve">Sebastianus vir christianissimus</t>
    </r>
    <r>
      <rPr>
        <sz val="11"/>
        <rFont val="Cambria"/>
        <family val="0"/>
        <charset val="1"/>
      </rPr>
      <t xml:space="preserve">* (Can 007633); A:</t>
    </r>
    <r>
      <rPr>
        <i val="true"/>
        <sz val="11"/>
        <rFont val="Cambria"/>
        <family val="0"/>
        <charset val="1"/>
      </rPr>
      <t xml:space="preserve"> Elegit dominus virum de plebe</t>
    </r>
    <r>
      <rPr>
        <sz val="11"/>
        <rFont val="Cambria"/>
        <family val="0"/>
        <charset val="1"/>
      </rPr>
      <t xml:space="preserve"> (Can 002628); I: </t>
    </r>
    <r>
      <rPr>
        <i val="true"/>
        <sz val="11"/>
        <rFont val="Cambria"/>
        <family val="0"/>
        <charset val="1"/>
      </rPr>
      <t xml:space="preserve">Regem martyrum</t>
    </r>
    <r>
      <rPr>
        <sz val="11"/>
        <rFont val="Cambria"/>
        <family val="0"/>
        <charset val="1"/>
      </rPr>
      <t xml:space="preserve">*; A: </t>
    </r>
    <r>
      <rPr>
        <i val="true"/>
        <sz val="11"/>
        <rFont val="Cambria"/>
        <family val="0"/>
        <charset val="1"/>
      </rPr>
      <t xml:space="preserve">Sebastianus Mediolanensium</t>
    </r>
    <r>
      <rPr>
        <sz val="11"/>
        <rFont val="Cambria"/>
        <family val="0"/>
        <charset val="1"/>
      </rPr>
      <t xml:space="preserve"> (Can 004843); A: </t>
    </r>
    <r>
      <rPr>
        <i val="true"/>
        <sz val="11"/>
        <rFont val="Cambria"/>
        <family val="0"/>
        <charset val="1"/>
      </rPr>
      <t xml:space="preserve">Erat enim in sermone verax et </t>
    </r>
    <r>
      <rPr>
        <sz val="11"/>
        <rFont val="Cambria"/>
        <family val="0"/>
        <charset val="1"/>
      </rPr>
      <t xml:space="preserve">(Can 002653); A: </t>
    </r>
    <r>
      <rPr>
        <i val="true"/>
        <sz val="11"/>
        <rFont val="Cambria"/>
        <family val="0"/>
        <charset val="1"/>
      </rPr>
      <t xml:space="preserve">Christo cottidie sedulum</t>
    </r>
    <r>
      <rPr>
        <sz val="11"/>
        <rFont val="Cambria"/>
        <family val="0"/>
        <charset val="1"/>
      </rPr>
      <t xml:space="preserve"> (Can 001789); A: </t>
    </r>
    <r>
      <rPr>
        <i val="true"/>
        <sz val="11"/>
        <rFont val="Cambria"/>
        <family val="0"/>
        <charset val="1"/>
      </rPr>
      <t xml:space="preserve">Ad hoc tantum sub chlamyde</t>
    </r>
    <r>
      <rPr>
        <sz val="11"/>
        <rFont val="Cambria"/>
        <family val="0"/>
        <charset val="1"/>
      </rPr>
      <t xml:space="preserve"> (Can 001245); A: </t>
    </r>
    <r>
      <rPr>
        <i val="true"/>
        <sz val="11"/>
        <rFont val="Cambria"/>
        <family val="0"/>
        <charset val="1"/>
      </rPr>
      <t xml:space="preserve">Clarissimus cottidie viris</t>
    </r>
    <r>
      <rPr>
        <sz val="11"/>
        <rFont val="Cambria"/>
        <family val="0"/>
        <charset val="1"/>
      </rPr>
      <t xml:space="preserve"> (Can 001827); A: </t>
    </r>
    <r>
      <rPr>
        <i val="true"/>
        <sz val="11"/>
        <rFont val="Cambria"/>
        <family val="0"/>
        <charset val="1"/>
      </rPr>
      <t xml:space="preserve">Sebastianus vir </t>
    </r>
    <r>
      <rPr>
        <sz val="11"/>
        <rFont val="Cambria"/>
        <family val="0"/>
        <charset val="1"/>
      </rPr>
      <t xml:space="preserve">(Can 004844); W: </t>
    </r>
    <r>
      <rPr>
        <i val="true"/>
        <sz val="11"/>
        <rFont val="Cambria"/>
        <family val="0"/>
        <charset val="1"/>
      </rPr>
      <t xml:space="preserve">Laetamini in domino</t>
    </r>
    <r>
      <rPr>
        <sz val="11"/>
        <rFont val="Cambria"/>
        <family val="0"/>
        <charset val="1"/>
      </rPr>
      <t xml:space="preserve">* (Can 008120); R: </t>
    </r>
    <r>
      <rPr>
        <i val="true"/>
        <sz val="11"/>
        <rFont val="Cambria"/>
        <family val="0"/>
        <charset val="1"/>
      </rPr>
      <t xml:space="preserve">Sebastianus dei cultor </t>
    </r>
    <r>
      <rPr>
        <sz val="11"/>
        <rFont val="Cambria"/>
        <family val="0"/>
        <charset val="1"/>
      </rPr>
      <t xml:space="preserve">(Can 007631); V: </t>
    </r>
    <r>
      <rPr>
        <i val="true"/>
        <sz val="11"/>
        <rFont val="Cambria"/>
        <family val="0"/>
        <charset val="1"/>
      </rPr>
      <t xml:space="preserve">Deo igitur studebat reddere</t>
    </r>
    <r>
      <rPr>
        <sz val="11"/>
        <rFont val="Cambria"/>
        <family val="0"/>
        <charset val="1"/>
      </rPr>
      <t xml:space="preserve"> (Can 007631b); Lacuna;
(VS rechts) [Agnetis] R: </t>
    </r>
    <r>
      <rPr>
        <i val="true"/>
        <sz val="11"/>
        <rFont val="Cambria"/>
        <family val="0"/>
        <charset val="1"/>
      </rPr>
      <t xml:space="preserve">D</t>
    </r>
    <r>
      <rPr>
        <sz val="11"/>
        <rFont val="Cambria"/>
        <family val="0"/>
        <charset val="1"/>
      </rPr>
      <t xml:space="preserve">[iem festum sacratissimae] (Can 006442); V: [Ingressa Agnes tur]</t>
    </r>
    <r>
      <rPr>
        <i val="true"/>
        <sz val="11"/>
        <rFont val="Cambria"/>
        <family val="0"/>
        <charset val="1"/>
      </rPr>
      <t xml:space="preserve">pitudinis </t>
    </r>
    <r>
      <rPr>
        <sz val="11"/>
        <rFont val="Cambria"/>
        <family val="0"/>
        <charset val="1"/>
      </rPr>
      <t xml:space="preserve">(Can 006442a); R: </t>
    </r>
    <r>
      <rPr>
        <i val="true"/>
        <sz val="11"/>
        <rFont val="Cambria"/>
        <family val="0"/>
        <charset val="1"/>
      </rPr>
      <t xml:space="preserve">Dextram meam et</t>
    </r>
    <r>
      <rPr>
        <sz val="11"/>
        <rFont val="Cambria"/>
        <family val="0"/>
        <charset val="1"/>
      </rPr>
      <t xml:space="preserve"> [collum meum] (Can 006436); V: </t>
    </r>
    <r>
      <rPr>
        <i val="true"/>
        <sz val="11"/>
        <rFont val="Cambria"/>
        <family val="0"/>
        <charset val="1"/>
      </rPr>
      <t xml:space="preserve">Induit me dominus</t>
    </r>
    <r>
      <rPr>
        <sz val="11"/>
        <rFont val="Cambria"/>
        <family val="0"/>
        <charset val="1"/>
      </rPr>
      <t xml:space="preserve"> [cyclade] (Can 006436a); R:</t>
    </r>
    <r>
      <rPr>
        <i val="true"/>
        <sz val="11"/>
        <rFont val="Cambria"/>
        <family val="0"/>
        <charset val="1"/>
      </rPr>
      <t xml:space="preserve"> A</t>
    </r>
    <r>
      <rPr>
        <sz val="11"/>
        <rFont val="Cambria"/>
        <family val="0"/>
        <charset val="1"/>
      </rPr>
      <t xml:space="preserve">[mo Christum in cujus] (Can 006084); V: [Mel et lac ex ejus ore] (Can 006084a); R: [Diffusa est]* (Can 006446); V: </t>
    </r>
    <r>
      <rPr>
        <i val="true"/>
        <sz val="11"/>
        <rFont val="Cambria"/>
        <family val="0"/>
        <charset val="1"/>
      </rPr>
      <t xml:space="preserve">Dilexisti</t>
    </r>
    <r>
      <rPr>
        <sz val="11"/>
        <rFont val="Cambria"/>
        <family val="0"/>
        <charset val="1"/>
      </rPr>
      <t xml:space="preserve">* (Can 006446b); A: [Induit me dominus cyclade] (Can 003328); A: </t>
    </r>
    <r>
      <rPr>
        <i val="true"/>
        <sz val="11"/>
        <rFont val="Cambria"/>
        <family val="0"/>
        <charset val="1"/>
      </rPr>
      <t xml:space="preserve">Mel et lac ex ej</t>
    </r>
    <r>
      <rPr>
        <sz val="11"/>
        <rFont val="Cambria"/>
        <family val="0"/>
        <charset val="1"/>
      </rPr>
      <t xml:space="preserve">[us ore] (Can 003734); (VS unten) A: [Ipsi soli servo fidem ipsi me] (Can 003406); A: </t>
    </r>
    <r>
      <rPr>
        <i val="true"/>
        <sz val="11"/>
        <rFont val="Cambria"/>
        <family val="0"/>
        <charset val="1"/>
      </rPr>
      <t xml:space="preserve">Cuju</t>
    </r>
    <r>
      <rPr>
        <sz val="11"/>
        <rFont val="Cambria"/>
        <family val="0"/>
        <charset val="1"/>
      </rPr>
      <t xml:space="preserve">[s pulchritudinem sol et] (Can 001968); A: [Christus circumdedit]</t>
    </r>
    <r>
      <rPr>
        <i val="true"/>
        <sz val="11"/>
        <rFont val="Cambria"/>
        <family val="0"/>
        <charset val="1"/>
      </rPr>
      <t xml:space="preserve"> me </t>
    </r>
    <r>
      <rPr>
        <sz val="11"/>
        <rFont val="Cambria"/>
        <family val="0"/>
        <charset val="1"/>
      </rPr>
      <t xml:space="preserve">(Can 001790); A: </t>
    </r>
    <r>
      <rPr>
        <i val="true"/>
        <sz val="11"/>
        <rFont val="Cambria"/>
        <family val="0"/>
        <charset val="1"/>
      </rPr>
      <t xml:space="preserve">Ipsi sum desponsata cui</t>
    </r>
    <r>
      <rPr>
        <sz val="11"/>
        <rFont val="Cambria"/>
        <family val="0"/>
        <charset val="1"/>
      </rPr>
      <t xml:space="preserve"> (Can 003407); R: [Omnipotens adoran]</t>
    </r>
    <r>
      <rPr>
        <i val="true"/>
        <sz val="11"/>
        <rFont val="Cambria"/>
        <family val="0"/>
        <charset val="1"/>
      </rPr>
      <t xml:space="preserve">de colende </t>
    </r>
    <r>
      <rPr>
        <sz val="11"/>
        <rFont val="Cambria"/>
        <family val="0"/>
        <charset val="1"/>
      </rPr>
      <t xml:space="preserve">(Can 007318); V: </t>
    </r>
    <r>
      <rPr>
        <i val="true"/>
        <sz val="11"/>
        <rFont val="Cambria"/>
        <family val="0"/>
        <charset val="1"/>
      </rPr>
      <t xml:space="preserve">I</t>
    </r>
    <r>
      <rPr>
        <sz val="11"/>
        <rFont val="Cambria"/>
        <family val="0"/>
        <charset val="1"/>
      </rPr>
      <t xml:space="preserve">[ngressa Agnes turpitudinis] (Can 007318a); R:</t>
    </r>
    <r>
      <rPr>
        <i val="true"/>
        <sz val="11"/>
        <rFont val="Cambria"/>
        <family val="0"/>
        <charset val="1"/>
      </rPr>
      <t xml:space="preserve"> Ipsi sum desponsata cui </t>
    </r>
    <r>
      <rPr>
        <sz val="11"/>
        <rFont val="Cambria"/>
        <family val="0"/>
        <charset val="1"/>
      </rPr>
      <t xml:space="preserve">(Can 006992); V: [Propter veritatem] </t>
    </r>
    <r>
      <rPr>
        <i val="true"/>
        <sz val="11"/>
        <rFont val="Cambria"/>
        <family val="0"/>
        <charset val="1"/>
      </rPr>
      <t xml:space="preserve">et </t>
    </r>
    <r>
      <rPr>
        <sz val="11"/>
        <rFont val="Cambria"/>
        <family val="0"/>
        <charset val="1"/>
      </rPr>
      <t xml:space="preserve">(Can 006992a); R: [Induit me do]</t>
    </r>
    <r>
      <rPr>
        <i val="true"/>
        <sz val="11"/>
        <rFont val="Cambria"/>
        <family val="0"/>
        <charset val="1"/>
      </rPr>
      <t xml:space="preserve">minus vestimento</t>
    </r>
    <r>
      <rPr>
        <sz val="11"/>
        <rFont val="Cambria"/>
        <family val="0"/>
        <charset val="1"/>
      </rPr>
      <t xml:space="preserve"> (Can 006955); V: [In]</t>
    </r>
    <r>
      <rPr>
        <i val="true"/>
        <sz val="11"/>
        <rFont val="Cambria"/>
        <family val="0"/>
        <charset val="1"/>
      </rPr>
      <t xml:space="preserve">duit me dominus cyclade</t>
    </r>
    <r>
      <rPr>
        <sz val="11"/>
        <rFont val="Cambria"/>
        <family val="0"/>
        <charset val="1"/>
      </rPr>
      <t xml:space="preserve"> (Can 006955a); R: R[...]*;  A: </t>
    </r>
    <r>
      <rPr>
        <i val="true"/>
        <sz val="11"/>
        <rFont val="Cambria"/>
        <family val="0"/>
        <charset val="1"/>
      </rPr>
      <t xml:space="preserve">Stans a dextris ejus agnus</t>
    </r>
    <r>
      <rPr>
        <sz val="11"/>
        <rFont val="Cambria"/>
        <family val="0"/>
        <charset val="1"/>
      </rPr>
      <t xml:space="preserve"> (Can 005019); R:</t>
    </r>
    <r>
      <rPr>
        <i val="true"/>
        <sz val="11"/>
        <rFont val="Cambria"/>
        <family val="0"/>
        <charset val="1"/>
      </rPr>
      <t xml:space="preserve"> Veni </t>
    </r>
    <r>
      <rPr>
        <sz val="11"/>
        <rFont val="Cambria"/>
        <family val="0"/>
        <charset val="1"/>
      </rPr>
      <t xml:space="preserve">[electa mea et ponam in] (Can 007826); V: [Audi filia et vide et inclina] (Can 007826b); R: [Jam corpus ejus corpori meo] (Can 007029); Lacuna;
(HS) [Annuntiatio Mariae] R: </t>
    </r>
    <r>
      <rPr>
        <i val="true"/>
        <sz val="11"/>
        <rFont val="Cambria"/>
        <family val="0"/>
        <charset val="1"/>
      </rPr>
      <t xml:space="preserve">Virgo Israel</t>
    </r>
    <r>
      <rPr>
        <sz val="11"/>
        <rFont val="Cambria"/>
        <family val="0"/>
        <charset val="1"/>
      </rPr>
      <t xml:space="preserve">* (Can 007903); V: </t>
    </r>
    <r>
      <rPr>
        <i val="true"/>
        <sz val="11"/>
        <rFont val="Cambria"/>
        <family val="0"/>
        <charset val="1"/>
      </rPr>
      <t xml:space="preserve">A</t>
    </r>
    <r>
      <rPr>
        <sz val="11"/>
        <rFont val="Cambria"/>
        <family val="0"/>
        <charset val="1"/>
      </rPr>
      <t xml:space="preserve"> [solis ortu et occasu ab]* (Can 007903a); R: [Missus est Gabriel angelus ad*] (Can 007170); V: </t>
    </r>
    <r>
      <rPr>
        <i val="true"/>
        <sz val="11"/>
        <rFont val="Cambria"/>
        <family val="0"/>
        <charset val="1"/>
      </rPr>
      <t xml:space="preserve">Ave Maria</t>
    </r>
    <r>
      <rPr>
        <sz val="11"/>
        <rFont val="Cambria"/>
        <family val="0"/>
        <charset val="1"/>
      </rPr>
      <t xml:space="preserve">* (Can 007170a); R:</t>
    </r>
    <r>
      <rPr>
        <i val="true"/>
        <sz val="11"/>
        <rFont val="Cambria"/>
        <family val="0"/>
        <charset val="1"/>
      </rPr>
      <t xml:space="preserve"> Ave Maria </t>
    </r>
    <r>
      <rPr>
        <sz val="11"/>
        <rFont val="Cambria"/>
        <family val="0"/>
        <charset val="1"/>
      </rPr>
      <t xml:space="preserve">[gratia plena*] (Can 006157); V: </t>
    </r>
    <r>
      <rPr>
        <i val="true"/>
        <sz val="11"/>
        <rFont val="Cambria"/>
        <family val="0"/>
        <charset val="1"/>
      </rPr>
      <t xml:space="preserve">Tollite</t>
    </r>
    <r>
      <rPr>
        <sz val="11"/>
        <rFont val="Cambria"/>
        <family val="0"/>
        <charset val="1"/>
      </rPr>
      <t xml:space="preserve">* (Can 006157b); R: [Quom]</t>
    </r>
    <r>
      <rPr>
        <i val="true"/>
        <sz val="11"/>
        <rFont val="Cambria"/>
        <family val="0"/>
        <charset val="1"/>
      </rPr>
      <t xml:space="preserve">odo fiet</t>
    </r>
    <r>
      <rPr>
        <sz val="11"/>
        <rFont val="Cambria"/>
        <family val="0"/>
        <charset val="1"/>
      </rPr>
      <t xml:space="preserve"> [istud respondens] (Can 007505); V: </t>
    </r>
    <r>
      <rPr>
        <i val="true"/>
        <sz val="11"/>
        <rFont val="Cambria"/>
        <family val="0"/>
        <charset val="1"/>
      </rPr>
      <t xml:space="preserve">Ideo</t>
    </r>
    <r>
      <rPr>
        <sz val="11"/>
        <rFont val="Cambria"/>
        <family val="0"/>
        <charset val="1"/>
      </rPr>
      <t xml:space="preserve">[que et quod na]</t>
    </r>
    <r>
      <rPr>
        <i val="true"/>
        <sz val="11"/>
        <rFont val="Cambria"/>
        <family val="0"/>
        <charset val="1"/>
      </rPr>
      <t xml:space="preserve">scetur ex</t>
    </r>
    <r>
      <rPr>
        <sz val="11"/>
        <rFont val="Cambria"/>
        <family val="0"/>
        <charset val="1"/>
      </rPr>
      <t xml:space="preserve"> (Can 007505a); V: [Gl]</t>
    </r>
    <r>
      <rPr>
        <i val="true"/>
        <sz val="11"/>
        <rFont val="Cambria"/>
        <family val="0"/>
        <charset val="1"/>
      </rPr>
      <t xml:space="preserve">oria patri et filio et; </t>
    </r>
    <r>
      <rPr>
        <sz val="11"/>
        <rFont val="Cambria"/>
        <family val="0"/>
        <charset val="1"/>
      </rPr>
      <t xml:space="preserve">R: [D]</t>
    </r>
    <r>
      <rPr>
        <i val="true"/>
        <sz val="11"/>
        <rFont val="Cambria"/>
        <family val="0"/>
        <charset val="1"/>
      </rPr>
      <t xml:space="preserve">abit illi dominus deus sedem</t>
    </r>
    <r>
      <rPr>
        <sz val="11"/>
        <rFont val="Cambria"/>
        <family val="0"/>
        <charset val="1"/>
      </rPr>
      <t xml:space="preserve"> (Can 006390); V: </t>
    </r>
    <r>
      <rPr>
        <i val="true"/>
        <sz val="11"/>
        <rFont val="Cambria"/>
        <family val="0"/>
        <charset val="1"/>
      </rPr>
      <t xml:space="preserve">Dilexisti justitiam</t>
    </r>
    <r>
      <rPr>
        <sz val="11"/>
        <rFont val="Cambria"/>
        <family val="0"/>
        <charset val="1"/>
      </rPr>
      <t xml:space="preserve">* (Can 006390z); R: </t>
    </r>
    <r>
      <rPr>
        <i val="true"/>
        <sz val="11"/>
        <rFont val="Cambria"/>
        <family val="0"/>
        <charset val="1"/>
      </rPr>
      <t xml:space="preserve">Rorate caeli</t>
    </r>
    <r>
      <rPr>
        <sz val="11"/>
        <rFont val="Cambria"/>
        <family val="0"/>
        <charset val="1"/>
      </rPr>
      <t xml:space="preserve">* (Can 007553); R: </t>
    </r>
    <r>
      <rPr>
        <i val="true"/>
        <sz val="11"/>
        <rFont val="Cambria"/>
        <family val="0"/>
        <charset val="1"/>
      </rPr>
      <t xml:space="preserve">Suscipe verbum</t>
    </r>
    <r>
      <rPr>
        <sz val="11"/>
        <rFont val="Cambria"/>
        <family val="0"/>
        <charset val="1"/>
      </rPr>
      <t xml:space="preserve">* (Can 007744); V: </t>
    </r>
    <r>
      <rPr>
        <i val="true"/>
        <sz val="11"/>
        <rFont val="Cambria"/>
        <family val="0"/>
        <charset val="1"/>
      </rPr>
      <t xml:space="preserve">Ave M</t>
    </r>
    <r>
      <rPr>
        <sz val="11"/>
        <rFont val="Cambria"/>
        <family val="0"/>
        <charset val="1"/>
      </rPr>
      <t xml:space="preserve">[aria]* (Can 007744a); R: [Gaude Maria virgo cunctas*] (Can 006759); V: </t>
    </r>
    <r>
      <rPr>
        <i val="true"/>
        <sz val="11"/>
        <rFont val="Cambria"/>
        <family val="0"/>
        <charset val="1"/>
      </rPr>
      <t xml:space="preserve">Gabrielem archangelum</t>
    </r>
    <r>
      <rPr>
        <sz val="11"/>
        <rFont val="Cambria"/>
        <family val="0"/>
        <charset val="1"/>
      </rPr>
      <t xml:space="preserve">* (Can 006759a); R: </t>
    </r>
    <r>
      <rPr>
        <i val="true"/>
        <sz val="11"/>
        <rFont val="Cambria"/>
        <family val="0"/>
        <charset val="1"/>
      </rPr>
      <t xml:space="preserve">Christi virgo dil</t>
    </r>
    <r>
      <rPr>
        <sz val="11"/>
        <rFont val="Cambria"/>
        <family val="0"/>
        <charset val="1"/>
      </rPr>
      <t xml:space="preserve">[ectissima] (Can 006278); V: </t>
    </r>
    <r>
      <rPr>
        <i val="true"/>
        <sz val="11"/>
        <rFont val="Cambria"/>
        <family val="0"/>
        <charset val="1"/>
      </rPr>
      <t xml:space="preserve">Quoniam p</t>
    </r>
    <r>
      <rPr>
        <sz val="11"/>
        <rFont val="Cambria"/>
        <family val="0"/>
        <charset val="1"/>
      </rPr>
      <t xml:space="preserve">[eccatorum mole] (Can 006278a); V: [Gloria] </t>
    </r>
    <r>
      <rPr>
        <i val="true"/>
        <sz val="11"/>
        <rFont val="Cambria"/>
        <family val="0"/>
        <charset val="1"/>
      </rPr>
      <t xml:space="preserve">patri et filio et; </t>
    </r>
    <r>
      <rPr>
        <sz val="11"/>
        <rFont val="Cambria"/>
        <family val="0"/>
        <charset val="1"/>
      </rPr>
      <t xml:space="preserve">A: </t>
    </r>
    <r>
      <rPr>
        <i val="true"/>
        <sz val="11"/>
        <rFont val="Cambria"/>
        <family val="0"/>
        <charset val="1"/>
      </rPr>
      <t xml:space="preserve">Quando venit er</t>
    </r>
    <r>
      <rPr>
        <sz val="11"/>
        <rFont val="Cambria"/>
        <family val="0"/>
        <charset val="1"/>
      </rPr>
      <t xml:space="preserve">[go sacri] (Can 004443); Lacuna;
(HS) [Dom. Quinquagesimae] V: [Dixit dominus] </t>
    </r>
    <r>
      <rPr>
        <i val="true"/>
        <sz val="11"/>
        <rFont val="Cambria"/>
        <family val="0"/>
        <charset val="1"/>
      </rPr>
      <t xml:space="preserve">ad Abraham ecce</t>
    </r>
    <r>
      <rPr>
        <sz val="11"/>
        <rFont val="Cambria"/>
        <family val="0"/>
        <charset val="1"/>
      </rPr>
      <t xml:space="preserve"> (Can 006563a); R: </t>
    </r>
    <r>
      <rPr>
        <i val="true"/>
        <sz val="11"/>
        <rFont val="Cambria"/>
        <family val="0"/>
        <charset val="1"/>
      </rPr>
      <t xml:space="preserve">Tentavit deus Abraham et</t>
    </r>
    <r>
      <rPr>
        <sz val="11"/>
        <rFont val="Cambria"/>
        <family val="0"/>
        <charset val="1"/>
      </rPr>
      <t xml:space="preserve"> (Can 007762); V: </t>
    </r>
    <r>
      <rPr>
        <i val="true"/>
        <sz val="11"/>
        <rFont val="Cambria"/>
        <family val="0"/>
        <charset val="1"/>
      </rPr>
      <t xml:space="preserve">Immola deo sacrificium laudis</t>
    </r>
    <r>
      <rPr>
        <sz val="11"/>
        <rFont val="Cambria"/>
        <family val="0"/>
        <charset val="1"/>
      </rPr>
      <t xml:space="preserve"> (Can 007762a); R: </t>
    </r>
    <r>
      <rPr>
        <i val="true"/>
        <sz val="11"/>
        <rFont val="Cambria"/>
        <family val="0"/>
        <charset val="1"/>
      </rPr>
      <t xml:space="preserve">Angelus domini vocavit </t>
    </r>
    <r>
      <rPr>
        <sz val="11"/>
        <rFont val="Cambria"/>
        <family val="0"/>
        <charset val="1"/>
      </rPr>
      <t xml:space="preserve">(Can 006098); V: </t>
    </r>
    <r>
      <rPr>
        <i val="true"/>
        <sz val="11"/>
        <rFont val="Cambria"/>
        <family val="0"/>
        <charset val="1"/>
      </rPr>
      <t xml:space="preserve">Et benedicentur in te omnes</t>
    </r>
    <r>
      <rPr>
        <sz val="11"/>
        <rFont val="Cambria"/>
        <family val="0"/>
        <charset val="1"/>
      </rPr>
      <t xml:space="preserve"> (Can 006098a); A: </t>
    </r>
    <r>
      <rPr>
        <i val="true"/>
        <sz val="11"/>
        <rFont val="Cambria"/>
        <family val="0"/>
        <charset val="1"/>
      </rPr>
      <t xml:space="preserve">Miserere mei fili David quid</t>
    </r>
    <r>
      <rPr>
        <sz val="11"/>
        <rFont val="Cambria"/>
        <family val="0"/>
        <charset val="1"/>
      </rPr>
      <t xml:space="preserve"> (Can 003776); R: </t>
    </r>
    <r>
      <rPr>
        <i val="true"/>
        <sz val="11"/>
        <rFont val="Cambria"/>
        <family val="0"/>
        <charset val="1"/>
      </rPr>
      <t xml:space="preserve">Vocavit angelus domini</t>
    </r>
    <r>
      <rPr>
        <sz val="11"/>
        <rFont val="Cambria"/>
        <family val="0"/>
        <charset val="1"/>
      </rPr>
      <t xml:space="preserve"> (Can 007911); V: </t>
    </r>
    <r>
      <rPr>
        <i val="true"/>
        <sz val="11"/>
        <rFont val="Cambria"/>
        <family val="0"/>
        <charset val="1"/>
      </rPr>
      <t xml:space="preserve">Et benedicentur in te omnes</t>
    </r>
    <r>
      <rPr>
        <sz val="11"/>
        <rFont val="Cambria"/>
        <family val="0"/>
        <charset val="1"/>
      </rPr>
      <t xml:space="preserve"> (Can 007911a); R: </t>
    </r>
    <r>
      <rPr>
        <i val="true"/>
        <sz val="11"/>
        <rFont val="Cambria"/>
        <family val="0"/>
        <charset val="1"/>
      </rPr>
      <t xml:space="preserve">Deus domini mei Abraham</t>
    </r>
    <r>
      <rPr>
        <sz val="11"/>
        <rFont val="Cambria"/>
        <family val="0"/>
        <charset val="1"/>
      </rPr>
      <t xml:space="preserve"> (Can 006420); V: </t>
    </r>
    <r>
      <rPr>
        <i val="true"/>
        <sz val="11"/>
        <rFont val="Cambria"/>
        <family val="0"/>
        <charset val="1"/>
      </rPr>
      <t xml:space="preserve">Obsecro domine fac</t>
    </r>
    <r>
      <rPr>
        <sz val="11"/>
        <rFont val="Cambria"/>
        <family val="0"/>
        <charset val="1"/>
      </rPr>
      <t xml:space="preserve"> (Can 006420b); R: </t>
    </r>
    <r>
      <rPr>
        <i val="true"/>
        <sz val="11"/>
        <rFont val="Cambria"/>
        <family val="0"/>
        <charset val="1"/>
      </rPr>
      <t xml:space="preserve">Veni hodie ad fontem aquae et</t>
    </r>
    <r>
      <rPr>
        <sz val="11"/>
        <rFont val="Cambria"/>
        <family val="0"/>
        <charset val="1"/>
      </rPr>
      <t xml:space="preserve"> (Can 007827); V: </t>
    </r>
    <r>
      <rPr>
        <i val="true"/>
        <sz val="11"/>
        <rFont val="Cambria"/>
        <family val="0"/>
        <charset val="1"/>
      </rPr>
      <t xml:space="preserve">Igitur puella cui dixero da </t>
    </r>
    <r>
      <rPr>
        <sz val="11"/>
        <rFont val="Cambria"/>
        <family val="0"/>
        <charset val="1"/>
      </rPr>
      <t xml:space="preserve">(Can 007827a).
Die Angaben zum Inhalt beruhen auf Cantus Planus Datenbank.</t>
    </r>
  </si>
  <si>
    <t xml:space="preserve">10.11.2017</t>
  </si>
  <si>
    <t xml:space="preserve">Wien, ÖNB: Cod. 663</t>
  </si>
  <si>
    <t xml:space="preserve">ungenögend: versteckt im Rücken</t>
  </si>
  <si>
    <t xml:space="preserve">Expositio Psalmorum 1-50</t>
  </si>
  <si>
    <t xml:space="preserve">15. Jhdt.; 1476</t>
  </si>
  <si>
    <t xml:space="preserve">Wien, ÖNB, Cod. 663</t>
  </si>
  <si>
    <t xml:space="preserve">AL00168051</t>
  </si>
  <si>
    <t xml:space="preserve">Jakob Keser (Breslau, um 1493): Schreiber [Lidl, Mantissa, 1749, 352]. Mondsee, Benediktinerkloster St. Michael (748-1791): Vorsignatur 'Rec. 3292 [Lunael. f. 21]'.</t>
  </si>
  <si>
    <t xml:space="preserve">Wien, ÖNB: Cod. 664</t>
  </si>
  <si>
    <t xml:space="preserve">vergleich mit HS in situ</t>
  </si>
  <si>
    <t xml:space="preserve">Pfaff, Scriptorium und Bibliothek, Nr. 50.</t>
  </si>
  <si>
    <t xml:space="preserve">2 beschn. Doppelblätter</t>
  </si>
  <si>
    <t xml:space="preserve">Expositio Psalmorum 51-100</t>
  </si>
  <si>
    <t xml:space="preserve">15. Jhdt.; 1478</t>
  </si>
  <si>
    <t xml:space="preserve">Wien, ÖNB, Cod. 664</t>
  </si>
  <si>
    <t xml:space="preserve">AL00168052</t>
  </si>
  <si>
    <t xml:space="preserve">Jacobus Keser aus Breslau (= Wratislavia; Profeß v. Mondsee/OÖ.; um 1465 in Tegernsee): Schreiber; [Unterkircher, Datierte III, 1974]. Mondsee, Benediktinerkloster St. Michael (748-1791): Vorsignatur 'Rec. 3293 [Lunael. f. 22]'.</t>
  </si>
  <si>
    <t xml:space="preserve">4. Viertel 12. Jh. </t>
  </si>
  <si>
    <t xml:space="preserve">1176-1200</t>
  </si>
  <si>
    <t xml:space="preserve">Rote Überschrifte und 2- bis 3-zeilige Initiale mit Punkverdickung.</t>
  </si>
  <si>
    <r>
      <rPr>
        <sz val="11"/>
        <rFont val="Cambria"/>
        <family val="0"/>
        <charset val="1"/>
      </rPr>
      <t xml:space="preserve">(FalzHinten) Ps 49,14: Immola deo sacrificium laudis et redde altissimo uota tua; // Ps 59,5: potasti nos uino conpunctionis; // Oratio: [averte qs domine iram tuam] propitiatus a nobis et facinora ... expelle (Deschusses 873); // Intrauit ad ea angelus et salutauit eam dicens Dominus tecum benedicta tu in mulieribus. O uenerabilis uirginitas ...;
(Ansetzfalz) Ps 50,15-16: Docebo iniquos uias tuas ... iusticiam tuam (VS) Ps 50,17-21: Domine labia mea aperies ... super altare tuum vitulos; // (Ansetzfalz) Ps 57,11-12: in sanguine paccatoris. Et dicet homo; (VS) Ps 58,2-18: Eripe me de inimicis meis ... deus meus misericordia mea;
(HS) Orationes paschales für das Stundengebet mit Rubrizierungen für Feria IV bis Feria VI je </t>
    </r>
    <r>
      <rPr>
        <i val="true"/>
        <sz val="11"/>
        <rFont val="Cambria"/>
        <family val="0"/>
        <charset val="1"/>
      </rPr>
      <t xml:space="preserve">Ad nocturnos</t>
    </r>
    <r>
      <rPr>
        <sz val="11"/>
        <rFont val="Cambria"/>
        <family val="0"/>
        <charset val="1"/>
      </rPr>
      <t xml:space="preserve">, </t>
    </r>
    <r>
      <rPr>
        <i val="true"/>
        <sz val="11"/>
        <rFont val="Cambria"/>
        <family val="0"/>
        <charset val="1"/>
      </rPr>
      <t xml:space="preserve">Ad VI</t>
    </r>
    <r>
      <rPr>
        <sz val="11"/>
        <rFont val="Cambria"/>
        <family val="0"/>
        <charset val="1"/>
      </rPr>
      <t xml:space="preserve"> und </t>
    </r>
    <r>
      <rPr>
        <i val="true"/>
        <sz val="11"/>
        <rFont val="Cambria"/>
        <family val="0"/>
        <charset val="1"/>
      </rPr>
      <t xml:space="preserve">Ad VIIII</t>
    </r>
    <r>
      <rPr>
        <sz val="11"/>
        <rFont val="Cambria"/>
        <family val="0"/>
        <charset val="1"/>
      </rPr>
      <t xml:space="preserve">, u. a. Deschusses Nr. 412-415, 420-423, 427-429, 433-435, 441, 443; 
(Falz) Augustinus Sermo 34 § 3: nobis nascitur germinata maiestas. Beata uirginitas matri ... quam nutrite // Orationes: Auxiliare domine querentibus (Deschusses Nr. 858);
(Falz2) Orationes: </t>
    </r>
    <r>
      <rPr>
        <sz val="11"/>
        <color rgb="FFFF0000"/>
        <rFont val="Cambria"/>
        <family val="0"/>
        <charset val="1"/>
      </rPr>
      <t xml:space="preserve">De martyribus</t>
    </r>
    <r>
      <rPr>
        <sz val="11"/>
        <rFont val="Cambria"/>
        <family val="0"/>
        <charset val="1"/>
      </rPr>
      <t xml:space="preserve"> [...] et mala omnia que iuste meremur. sanctorum martyrum tuorum intercessione auerte. Per. Deus qui sanctorum martyrum tuorum nobis intercessione sue, bricht ab. 
(Falz3) Orationes de virginibus: Annue qs omnipotens deus ut omnium sanctarum uirginum tuarum tibi placitus deprecationibus adiuuemur. Per.</t>
    </r>
  </si>
  <si>
    <r>
      <rPr>
        <sz val="11"/>
        <rFont val="Cambria"/>
        <family val="0"/>
        <charset val="1"/>
      </rPr>
      <t xml:space="preserve">(VS) Gebet: </t>
    </r>
    <r>
      <rPr>
        <i val="true"/>
        <sz val="11"/>
        <rFont val="Cambria"/>
        <family val="0"/>
        <charset val="1"/>
      </rPr>
      <t xml:space="preserve">Omnipotens sempiternus deus rex regnum et dominus diuinatium creator omnium rerum ... exaudi me miserum et infelicem ad te clamantem et te humiliter deprecantem pro uniuersis malis que gessi ... aliquantulum adipisci merear Ipso adiuuauante qui cum patre et spiritu sancto uiuit et regnat deus per saecula saeculorum</t>
    </r>
    <r>
      <rPr>
        <sz val="11"/>
        <rFont val="Cambria"/>
        <family val="0"/>
        <charset val="1"/>
      </rPr>
      <t xml:space="preserve">.
(VS) Lectio aus Prv 3,19-20: </t>
    </r>
    <r>
      <rPr>
        <i val="true"/>
        <sz val="11"/>
        <rFont val="Cambria"/>
        <family val="0"/>
        <charset val="1"/>
      </rPr>
      <t xml:space="preserve">Dominus sapientia fundauit terram ... rore concrescunt</t>
    </r>
    <r>
      <rPr>
        <sz val="11"/>
        <rFont val="Cambria"/>
        <family val="0"/>
        <charset val="1"/>
      </rPr>
      <t xml:space="preserve">; R: </t>
    </r>
    <r>
      <rPr>
        <i val="true"/>
        <sz val="11"/>
        <rFont val="Cambria"/>
        <family val="0"/>
        <charset val="1"/>
      </rPr>
      <t xml:space="preserve">Deus in nomine tuo saluum me fac</t>
    </r>
    <r>
      <rPr>
        <sz val="11"/>
        <rFont val="Cambria"/>
        <family val="0"/>
        <charset val="1"/>
      </rPr>
      <t xml:space="preserve"> (Can 006421); V: </t>
    </r>
    <r>
      <rPr>
        <i val="true"/>
        <sz val="11"/>
        <rFont val="Cambria"/>
        <family val="0"/>
        <charset val="1"/>
      </rPr>
      <t xml:space="preserve">Et in uirtute tua libera me</t>
    </r>
    <r>
      <rPr>
        <sz val="11"/>
        <rFont val="Cambria"/>
        <family val="0"/>
        <charset val="1"/>
      </rPr>
      <t xml:space="preserve"> (Can 006421a).</t>
    </r>
  </si>
  <si>
    <t xml:space="preserve">Wien, ÖNB: Cod. 723</t>
  </si>
  <si>
    <t xml:space="preserve">Pfaff, Scriptorium und Bibliothek, Nr. 20</t>
  </si>
  <si>
    <t xml:space="preserve">http://www.fragmentarium.unifr.ch/overview/F-f2lb</t>
  </si>
  <si>
    <t xml:space="preserve">Wien, ÖNB, Cod. 791 (VD) und ÖNB, Cod. 838 (VD und HD)</t>
  </si>
  <si>
    <t xml:space="preserve">2 Doppelblätter</t>
  </si>
  <si>
    <t xml:space="preserve">VS: 220 x 308 mm;
HS: 215 x 314 mm</t>
  </si>
  <si>
    <t xml:space="preserve">Commentarius in Apocalypsim</t>
  </si>
  <si>
    <t xml:space="preserve">3. Viertel 12. Jhdt.</t>
  </si>
  <si>
    <t xml:space="preserve">Wien, ÖNB, Cod. 723</t>
  </si>
  <si>
    <t xml:space="preserve">AL00168418</t>
  </si>
  <si>
    <t xml:space="preserve">Simon (um 1170 in Mondsee): Schreiber; Vermerk fol. 238r [Hermann, Handschriften, 1926, 176]. - Bartholomäus (um 1170 in Mondsee): Schreiber ?; Vermerk fol. 238r [Hermann, Handschriften, 1926, 176]. - Liutold (um 1150/70; Skriptoriumsleiter in Mondsee): Schreiber; [Unterkircher, Datierte I, 1969, 30]. - Rudolfus (Mönch um 1170 in Mondsee): Schreiber; Vermerk fol. 3r [Hermann, Handschriften, 1926]. Mondsee, Benediktinerkloster St. Michael (748-1791): Vorsignatur 'Rec. 3316 [Lunael. f. 192]' [Hermann, Handschriften, 1926, 176].</t>
  </si>
  <si>
    <t xml:space="preserve">Zwei aufeinander folgende Doppelblätter einer Lage u.zw. das innerst (heute VS) und zweitnächste (HS).</t>
  </si>
  <si>
    <t xml:space="preserve">Blätter auf drei Seiten beschnitten; rostige Löcher bzw. abgerissene Ecken von den Buckeln; Schrift teilweiße abgerieben und gedunkelt.</t>
  </si>
  <si>
    <t xml:space="preserve">e hat klein, hochgezogenes Auge; die erste zwei Füße von m nach links gebogen; auslauf s desen untere Kurve weit nach links schwenkt.</t>
  </si>
  <si>
    <t xml:space="preserve">Rote 2- bis 3-zeilige Initiale und Satzmajuskeln gelegentlich als Versalien vor dem Schriftraum links ausgerückt (dafür auch eine Versalienspalte); Überschriften in Capitalis.</t>
  </si>
  <si>
    <t xml:space="preserve">Psalterium</t>
  </si>
  <si>
    <r>
      <rPr>
        <sz val="11"/>
        <rFont val="Cambria"/>
        <family val="0"/>
        <charset val="1"/>
      </rPr>
      <t xml:space="preserve">(VS links-rechts) Ps 18,5-15: </t>
    </r>
    <r>
      <rPr>
        <i val="true"/>
        <sz val="11"/>
        <rFont val="Cambria"/>
        <family val="0"/>
        <charset val="1"/>
      </rPr>
      <t xml:space="preserve">eorum et in fines orbis ...-... redemptor meus</t>
    </r>
    <r>
      <rPr>
        <sz val="11"/>
        <rFont val="Cambria"/>
        <family val="0"/>
        <charset val="1"/>
      </rPr>
      <t xml:space="preserve">; Ps 19,2- </t>
    </r>
    <r>
      <rPr>
        <i val="true"/>
        <sz val="11"/>
        <rFont val="Cambria"/>
        <family val="0"/>
        <charset val="1"/>
      </rPr>
      <t xml:space="preserve">EXAUDIAT TE DOMINUS IN DIE tribulationis ...-... inuocaverimus te</t>
    </r>
    <r>
      <rPr>
        <sz val="11"/>
        <rFont val="Cambria"/>
        <family val="0"/>
        <charset val="1"/>
      </rPr>
      <t xml:space="preserve">; Ps 20,2: </t>
    </r>
    <r>
      <rPr>
        <i val="true"/>
        <sz val="11"/>
        <rFont val="Cambria"/>
        <family val="0"/>
        <charset val="1"/>
      </rPr>
      <t xml:space="preserve">DEUS IN UIRTUTE TUA LETABITUR REX ET SUPER SALUTARE TUUM EXULTA</t>
    </r>
    <r>
      <rPr>
        <sz val="11"/>
        <rFont val="Cambria"/>
        <family val="0"/>
        <charset val="1"/>
      </rPr>
      <t xml:space="preserve">[BIT];
(HS links) Ps 17,31-43: [exami]</t>
    </r>
    <r>
      <rPr>
        <i val="true"/>
        <sz val="11"/>
        <rFont val="Cambria"/>
        <family val="0"/>
        <charset val="1"/>
      </rPr>
      <t xml:space="preserve">nata protector est omnium ...-... ante faciem</t>
    </r>
    <r>
      <rPr>
        <sz val="11"/>
        <rFont val="Cambria"/>
        <family val="0"/>
        <charset val="1"/>
      </rPr>
      <t xml:space="preserve">;
(HS rechts) 20,14 </t>
    </r>
    <r>
      <rPr>
        <i val="true"/>
        <sz val="11"/>
        <rFont val="Cambria"/>
        <family val="0"/>
        <charset val="1"/>
      </rPr>
      <t xml:space="preserve">Exaltare domine ...-... uirtutes tuas</t>
    </r>
    <r>
      <rPr>
        <sz val="11"/>
        <rFont val="Cambria"/>
        <family val="0"/>
        <charset val="1"/>
      </rPr>
      <t xml:space="preserve">; Ps 21,1-14: </t>
    </r>
    <r>
      <rPr>
        <i val="true"/>
        <sz val="11"/>
        <rFont val="Cambria"/>
        <family val="0"/>
        <charset val="1"/>
      </rPr>
      <t xml:space="preserve">DEUS MEUS RESPICE IN ME ...-... obsederunt me. Aperuerunt</t>
    </r>
    <r>
      <rPr>
        <sz val="11"/>
        <rFont val="Cambria"/>
        <family val="0"/>
        <charset val="1"/>
      </rPr>
      <t xml:space="preserve">.</t>
    </r>
  </si>
  <si>
    <t xml:space="preserve">06.07.2017</t>
  </si>
  <si>
    <t xml:space="preserve">Wien, ÖNB: Cod. 732</t>
  </si>
  <si>
    <t xml:space="preserve">Cantus Planus (http://www.cantusplanus.at/de-at/fragmentphp/fragmente/signaturGET.php?Signatur=cod00732);
Klugseder, Mondsee, S. 129f.; Pfaff, Schriptorium und Bibliothek, Nr. 42.</t>
  </si>
  <si>
    <t xml:space="preserve">http://www.fragmentarium.unifr.ch/overview/F-qs3x</t>
  </si>
  <si>
    <t xml:space="preserve">http://data.onb.ac.at/rec/AL00173162</t>
  </si>
  <si>
    <t xml:space="preserve">2 Teile 2 Einzelblätter</t>
  </si>
  <si>
    <t xml:space="preserve">Bl. 1: 211 x 200; Bl. 2: 215 x 100 mm</t>
  </si>
  <si>
    <t xml:space="preserve">um 780/800; 1. Hälfte 13. Jhdt.</t>
  </si>
  <si>
    <t xml:space="preserve">AL00173162</t>
  </si>
  <si>
    <t xml:space="preserve">Mondsee, Benediktinerkloster St. Michael (748-1791): Vorsignatur 'Rec. 3308 [Lunael. f. 125]' [Hermann, Handschriften, 1923].</t>
  </si>
  <si>
    <t xml:space="preserve">Falten bei Falz, rostige Löcher von Buckeln, Signaturzettel und Papierreste.</t>
  </si>
  <si>
    <t xml:space="preserve">2. Hälfte 12. Jh. / früh 13. Jh.</t>
  </si>
  <si>
    <t xml:space="preserve">Rote Überschriften für den Beginn der Gesangsteilen; schwarze Satzmajuskeln und Rubriken in Capitalis rustica gestrichelt in Rot oder verziert mit roten Zierpunkten.</t>
  </si>
  <si>
    <t xml:space="preserve">Spaltleisteninitiale. Federzeichnung in Rot und Schwarz.</t>
  </si>
  <si>
    <r>
      <rPr>
        <sz val="11"/>
        <rFont val="Cambria"/>
        <family val="0"/>
        <charset val="1"/>
      </rPr>
      <t xml:space="preserve">Bl. 1: [Benedicti] V: [Caelo] </t>
    </r>
    <r>
      <rPr>
        <i val="true"/>
        <sz val="11"/>
        <rFont val="Cambria"/>
        <family val="0"/>
        <charset val="1"/>
      </rPr>
      <t xml:space="preserve">quoque ferri sanctam</t>
    </r>
    <r>
      <rPr>
        <sz val="11"/>
        <rFont val="Cambria"/>
        <family val="0"/>
        <charset val="1"/>
      </rPr>
      <t xml:space="preserve"> (Can 601583a); R: </t>
    </r>
    <r>
      <rPr>
        <i val="true"/>
        <sz val="11"/>
        <rFont val="Cambria"/>
        <family val="0"/>
        <charset val="1"/>
      </rPr>
      <t xml:space="preserve">Alme pater qui praescius tui </t>
    </r>
    <r>
      <rPr>
        <sz val="11"/>
        <rFont val="Cambria"/>
        <family val="0"/>
        <charset val="1"/>
      </rPr>
      <t xml:space="preserve">(Can 600082); V: </t>
    </r>
    <r>
      <rPr>
        <i val="true"/>
        <sz val="11"/>
        <rFont val="Cambria"/>
        <family val="0"/>
        <charset val="1"/>
      </rPr>
      <t xml:space="preserve">Per te ducem clarissimum ut</t>
    </r>
    <r>
      <rPr>
        <sz val="11"/>
        <rFont val="Cambria"/>
        <family val="0"/>
        <charset val="1"/>
      </rPr>
      <t xml:space="preserve"> (Can 600082a); V: </t>
    </r>
    <r>
      <rPr>
        <i val="true"/>
        <sz val="11"/>
        <rFont val="Cambria"/>
        <family val="0"/>
        <charset val="1"/>
      </rPr>
      <t xml:space="preserve">Gloria patri et filio et</t>
    </r>
    <r>
      <rPr>
        <sz val="11"/>
        <rFont val="Cambria"/>
        <family val="0"/>
        <charset val="1"/>
      </rPr>
      <t xml:space="preserve">; A:</t>
    </r>
    <r>
      <rPr>
        <i val="true"/>
        <sz val="11"/>
        <rFont val="Cambria"/>
        <family val="0"/>
        <charset val="1"/>
      </rPr>
      <t xml:space="preserve"> Benedictum propheticis</t>
    </r>
    <r>
      <rPr>
        <sz val="11"/>
        <rFont val="Cambria"/>
        <family val="0"/>
        <charset val="1"/>
      </rPr>
      <t xml:space="preserve"> (Can 200654); R:</t>
    </r>
    <r>
      <rPr>
        <i val="true"/>
        <sz val="11"/>
        <rFont val="Cambria"/>
        <family val="0"/>
        <charset val="1"/>
      </rPr>
      <t xml:space="preserve"> Grandi pater fiducia morte </t>
    </r>
    <r>
      <rPr>
        <sz val="11"/>
        <rFont val="Cambria"/>
        <family val="0"/>
        <charset val="1"/>
      </rPr>
      <t xml:space="preserve">(Can 600982); V: </t>
    </r>
    <r>
      <rPr>
        <i val="true"/>
        <sz val="11"/>
        <rFont val="Cambria"/>
        <family val="0"/>
        <charset val="1"/>
      </rPr>
      <t xml:space="preserve">Fecit Christe quod jussisti</t>
    </r>
    <r>
      <rPr>
        <sz val="11"/>
        <rFont val="Cambria"/>
        <family val="0"/>
        <charset val="1"/>
      </rPr>
      <t xml:space="preserve"> (Can 600982a); R: </t>
    </r>
    <r>
      <rPr>
        <i val="true"/>
        <sz val="11"/>
        <rFont val="Cambria"/>
        <family val="0"/>
        <charset val="1"/>
      </rPr>
      <t xml:space="preserve">Fratribus illuxit Benedictus</t>
    </r>
    <r>
      <rPr>
        <sz val="11"/>
        <rFont val="Cambria"/>
        <family val="0"/>
        <charset val="1"/>
      </rPr>
      <t xml:space="preserve"> (Can 600914); V: </t>
    </r>
    <r>
      <rPr>
        <i val="true"/>
        <sz val="11"/>
        <rFont val="Cambria"/>
        <family val="0"/>
        <charset val="1"/>
      </rPr>
      <t xml:space="preserve">Virque super candens micuit</t>
    </r>
    <r>
      <rPr>
        <sz val="11"/>
        <rFont val="Cambria"/>
        <family val="0"/>
        <charset val="1"/>
      </rPr>
      <t xml:space="preserve"> (Can 600914a); R: </t>
    </r>
    <r>
      <rPr>
        <i val="true"/>
        <sz val="11"/>
        <rFont val="Cambria"/>
        <family val="0"/>
        <charset val="1"/>
      </rPr>
      <t xml:space="preserve">Ecce jam cari noscite quam</t>
    </r>
    <r>
      <rPr>
        <sz val="11"/>
        <rFont val="Cambria"/>
        <family val="0"/>
        <charset val="1"/>
      </rPr>
      <t xml:space="preserve"> (Can 600716); V: </t>
    </r>
    <r>
      <rPr>
        <i val="true"/>
        <sz val="11"/>
        <rFont val="Cambria"/>
        <family val="0"/>
        <charset val="1"/>
      </rPr>
      <t xml:space="preserve">Accepit ergo centuplum et</t>
    </r>
    <r>
      <rPr>
        <sz val="11"/>
        <rFont val="Cambria"/>
        <family val="0"/>
        <charset val="1"/>
      </rPr>
      <t xml:space="preserve"> (Can 600716a); R:</t>
    </r>
    <r>
      <rPr>
        <i val="true"/>
        <sz val="11"/>
        <rFont val="Cambria"/>
        <family val="0"/>
        <charset val="1"/>
      </rPr>
      <t xml:space="preserve"> Gloria Christe tuo tibi </t>
    </r>
    <r>
      <rPr>
        <sz val="11"/>
        <rFont val="Cambria"/>
        <family val="0"/>
        <charset val="1"/>
      </rPr>
      <t xml:space="preserve">(Can 600951); V: </t>
    </r>
    <r>
      <rPr>
        <i val="true"/>
        <sz val="11"/>
        <rFont val="Cambria"/>
        <family val="0"/>
        <charset val="1"/>
      </rPr>
      <t xml:space="preserve">Jam quibus aequasti</t>
    </r>
    <r>
      <rPr>
        <sz val="11"/>
        <rFont val="Cambria"/>
        <family val="0"/>
        <charset val="1"/>
      </rPr>
      <t xml:space="preserve"> (Can 600951b). 
Bl. 2: [Sabbato post Cineres]; A: [Quis scit si convertatur et] (Can 004550); [Dom. 1 Quadragesimae] R: [Paradisi] </t>
    </r>
    <r>
      <rPr>
        <i val="true"/>
        <sz val="11"/>
        <rFont val="Cambria"/>
        <family val="0"/>
        <charset val="1"/>
      </rPr>
      <t xml:space="preserve">portas</t>
    </r>
    <r>
      <rPr>
        <sz val="11"/>
        <rFont val="Cambria"/>
        <family val="0"/>
        <charset val="1"/>
      </rPr>
      <t xml:space="preserve">* (Can 007348); W: </t>
    </r>
    <r>
      <rPr>
        <i val="true"/>
        <sz val="11"/>
        <rFont val="Cambria"/>
        <family val="0"/>
        <charset val="1"/>
      </rPr>
      <t xml:space="preserve">Angelis sui</t>
    </r>
    <r>
      <rPr>
        <sz val="11"/>
        <rFont val="Cambria"/>
        <family val="0"/>
        <charset val="1"/>
      </rPr>
      <t xml:space="preserve">[s]* (Can 007945); A: [Ecce nu]</t>
    </r>
    <r>
      <rPr>
        <i val="true"/>
        <sz val="11"/>
        <rFont val="Cambria"/>
        <family val="0"/>
        <charset val="1"/>
      </rPr>
      <t xml:space="preserve">nc tempus acceptab</t>
    </r>
    <r>
      <rPr>
        <sz val="11"/>
        <rFont val="Cambria"/>
        <family val="0"/>
        <charset val="1"/>
      </rPr>
      <t xml:space="preserve">[ile] (Can 002532); I: </t>
    </r>
    <r>
      <rPr>
        <i val="true"/>
        <sz val="11"/>
        <rFont val="Cambria"/>
        <family val="0"/>
        <charset val="1"/>
      </rPr>
      <t xml:space="preserve">N</t>
    </r>
    <r>
      <rPr>
        <sz val="11"/>
        <rFont val="Cambria"/>
        <family val="0"/>
        <charset val="1"/>
      </rPr>
      <t xml:space="preserve">[on sit vobis van]</t>
    </r>
    <r>
      <rPr>
        <i val="true"/>
        <sz val="11"/>
        <rFont val="Cambria"/>
        <family val="0"/>
        <charset val="1"/>
      </rPr>
      <t xml:space="preserve">um mane</t>
    </r>
    <r>
      <rPr>
        <sz val="11"/>
        <rFont val="Cambria"/>
        <family val="0"/>
        <charset val="1"/>
      </rPr>
      <t xml:space="preserve"> (Can 001110);</t>
    </r>
    <r>
      <rPr>
        <i val="true"/>
        <sz val="11"/>
        <rFont val="Cambria"/>
        <family val="0"/>
        <charset val="1"/>
      </rPr>
      <t xml:space="preserve"> A</t>
    </r>
    <r>
      <rPr>
        <sz val="11"/>
        <rFont val="Cambria"/>
        <family val="0"/>
        <charset val="1"/>
      </rPr>
      <t xml:space="preserve">[dvenerunt no]</t>
    </r>
    <r>
      <rPr>
        <i val="true"/>
        <sz val="11"/>
        <rFont val="Cambria"/>
        <family val="0"/>
        <charset val="1"/>
      </rPr>
      <t xml:space="preserve">bis dies</t>
    </r>
    <r>
      <rPr>
        <sz val="11"/>
        <rFont val="Cambria"/>
        <family val="0"/>
        <charset val="1"/>
      </rPr>
      <t xml:space="preserve"> (Can 001294); R: [E]</t>
    </r>
    <r>
      <rPr>
        <i val="true"/>
        <sz val="11"/>
        <rFont val="Cambria"/>
        <family val="0"/>
        <charset val="1"/>
      </rPr>
      <t xml:space="preserve">cce nun</t>
    </r>
    <r>
      <rPr>
        <sz val="11"/>
        <rFont val="Cambria"/>
        <family val="0"/>
        <charset val="1"/>
      </rPr>
      <t xml:space="preserve">[c tempus acceptabi]</t>
    </r>
    <r>
      <rPr>
        <i val="true"/>
        <sz val="11"/>
        <rFont val="Cambria"/>
        <family val="0"/>
        <charset val="1"/>
      </rPr>
      <t xml:space="preserve">le</t>
    </r>
    <r>
      <rPr>
        <sz val="11"/>
        <rFont val="Cambria"/>
        <family val="0"/>
        <charset val="1"/>
      </rPr>
      <t xml:space="preserve"> (Can 006600); V: [In omnibus exhibeamus] (Can 006600a); R: [Paradisi portas aperiat] </t>
    </r>
    <r>
      <rPr>
        <i val="true"/>
        <sz val="11"/>
        <rFont val="Cambria"/>
        <family val="0"/>
        <charset val="1"/>
      </rPr>
      <t xml:space="preserve">nobis</t>
    </r>
    <r>
      <rPr>
        <sz val="11"/>
        <rFont val="Cambria"/>
        <family val="0"/>
        <charset val="1"/>
      </rPr>
      <t xml:space="preserve"> (Can 007348); V: [Ecce nunc tempus acceptabile] (Can 007348a).
Die Inhaltangabe beruhen auf Cantus Planus Datenbank. </t>
    </r>
  </si>
  <si>
    <t xml:space="preserve">23.05.2017</t>
  </si>
  <si>
    <t xml:space="preserve">http://www.fragmentarium.unifr.ch/overview/F-px5m</t>
  </si>
  <si>
    <t xml:space="preserve">4 Streifen</t>
  </si>
  <si>
    <t xml:space="preserve">(Sichtbar:)ca. 60 x 40 mm</t>
  </si>
  <si>
    <t xml:space="preserve">Rückenverstärkung</t>
  </si>
  <si>
    <t xml:space="preserve">2. Viertel 13. Jh.</t>
  </si>
  <si>
    <t xml:space="preserve">1226-1250</t>
  </si>
  <si>
    <t xml:space="preserve">Rote Überschrifte und 1zeilige Satzmajuskeln.</t>
  </si>
  <si>
    <t xml:space="preserve">Breviarium (?)</t>
  </si>
  <si>
    <r>
      <rPr>
        <sz val="11"/>
        <rFont val="Cambria"/>
        <family val="0"/>
        <charset val="1"/>
      </rPr>
      <t xml:space="preserve">Identifiziert: Hymnus [Lux ecce surgit aurea pallens ...] </t>
    </r>
    <r>
      <rPr>
        <i val="true"/>
        <sz val="11"/>
        <rFont val="Cambria"/>
        <family val="0"/>
        <charset val="1"/>
      </rPr>
      <t xml:space="preserve">ne noxa corpus</t>
    </r>
    <r>
      <rPr>
        <sz val="11"/>
        <rFont val="Cambria"/>
        <family val="0"/>
        <charset val="1"/>
      </rPr>
      <t xml:space="preserve"> [...] </t>
    </r>
    <r>
      <rPr>
        <i val="true"/>
        <sz val="11"/>
        <rFont val="Cambria"/>
        <family val="0"/>
        <charset val="1"/>
      </rPr>
      <t xml:space="preserve">qui nos diebu</t>
    </r>
    <r>
      <rPr>
        <sz val="11"/>
        <rFont val="Cambria"/>
        <family val="0"/>
        <charset val="1"/>
      </rPr>
      <t xml:space="preserve">[s...]</t>
    </r>
    <r>
      <rPr>
        <i val="true"/>
        <sz val="11"/>
        <rFont val="Cambria"/>
        <family val="0"/>
        <charset val="1"/>
      </rPr>
      <t xml:space="preserve"> in uesperum</t>
    </r>
    <r>
      <rPr>
        <sz val="11"/>
        <rFont val="Cambria"/>
        <family val="0"/>
        <charset val="1"/>
      </rPr>
      <t xml:space="preserve"> (Can 008340). Rubrizierung: Vesper.</t>
    </r>
  </si>
  <si>
    <t xml:space="preserve">Wien, ÖNB: Cod. 791</t>
  </si>
  <si>
    <t xml:space="preserve">Pfaff, Scriptorium und Bibliothek, Nr. 20.</t>
  </si>
  <si>
    <t xml:space="preserve">Wien, ÖNB, Cod. 723 und 838.</t>
  </si>
  <si>
    <t xml:space="preserve">VS + Ansetzfalz: 235 x 185 mm</t>
  </si>
  <si>
    <t xml:space="preserve">Blindlinierung. Doppelte senkrechte Linien für Versalien.</t>
  </si>
  <si>
    <t xml:space="preserve">Das fragment dient als Spiegelblatt am VD.</t>
  </si>
  <si>
    <t xml:space="preserve">Rote Satzmajusklen und Initialmajuskeln.</t>
  </si>
  <si>
    <r>
      <rPr>
        <sz val="11"/>
        <rFont val="Cambria"/>
        <family val="0"/>
        <charset val="1"/>
      </rPr>
      <t xml:space="preserve">(VS) Ps 58,4-13: </t>
    </r>
    <r>
      <rPr>
        <i val="true"/>
        <sz val="11"/>
        <rFont val="Cambria"/>
        <family val="0"/>
        <charset val="1"/>
      </rPr>
      <t xml:space="preserve">ceper</t>
    </r>
    <r>
      <rPr>
        <sz val="11"/>
        <rFont val="Cambria"/>
        <family val="0"/>
        <charset val="1"/>
      </rPr>
      <t xml:space="preserve">[unt] anima mea irruerunt in me ...-... de exsecratione et men[dacio], bricht ab.</t>
    </r>
  </si>
  <si>
    <t xml:space="preserve">Datierung aufgrund des Schriftbefunds in Anlehnung an Pfaff.</t>
  </si>
  <si>
    <t xml:space="preserve">14.11.2017</t>
  </si>
  <si>
    <t xml:space="preserve">Wien, ÖNB: Cod. 801</t>
  </si>
  <si>
    <t xml:space="preserve">http://www.fragmentarium.unifr.ch/overview/F-2zu6</t>
  </si>
  <si>
    <t xml:space="preserve">2 Teile von 2 Einzelblättern</t>
  </si>
  <si>
    <t xml:space="preserve">VS + Ansetzfalz: 178 x 222 mm;
HS + Ansetzfalz: 160 x 230 mm</t>
  </si>
  <si>
    <t xml:space="preserve">Honorius Augustodunensis: Gemma animae</t>
  </si>
  <si>
    <t xml:space="preserve">Wien, ÖNB, Cod. 801</t>
  </si>
  <si>
    <t xml:space="preserve">AL00168906</t>
  </si>
  <si>
    <t xml:space="preserve">Mondsee, Benediktinerkloster St. Michael (748-1791): Vorsignatur 'Rec. 3328 [Lunael. q. 80]'.</t>
  </si>
  <si>
    <t xml:space="preserve">Bleistiftlinierung (?)</t>
  </si>
  <si>
    <t xml:space="preserve">Die Fragmente dienen als Spiegel mit Ansetzfalz. Der Ansetzfalz hinten ist um die letzte Lage gebunden ist. Der Ansetzfalz vorne ist dagegen frei gleich nach dem VS gebunden, sodass zu vermuten ist, dass eine Lage am Anfang des Buchblockes wohl verloren wäre. Der Text von Gemma animae beginnt allerdings ohne Textverlust.</t>
  </si>
  <si>
    <t xml:space="preserve">2. / 3. Viertel 13. Jh.</t>
  </si>
  <si>
    <t xml:space="preserve">1226-1275</t>
  </si>
  <si>
    <t xml:space="preserve">Rübrizierung für Aufzeichnung der Stunden und Feste. Rote 1- bis 3-zeilige Initialmajuskeln - gelegentlich ausgespart oder mit Punkverdickung. </t>
  </si>
  <si>
    <r>
      <rPr>
        <sz val="11"/>
        <rFont val="Cambria"/>
        <family val="0"/>
        <charset val="1"/>
      </rPr>
      <t xml:space="preserve">Capitula für das Stundengebet.
(VS+Ir) Capitula:</t>
    </r>
    <r>
      <rPr>
        <i val="true"/>
        <sz val="11"/>
        <rFont val="Cambria"/>
        <family val="0"/>
        <charset val="1"/>
      </rPr>
      <t xml:space="preserve"> in penitentiam gentis ... ad dominum cor suum </t>
    </r>
    <r>
      <rPr>
        <sz val="11"/>
        <rFont val="Cambria"/>
        <family val="0"/>
        <charset val="1"/>
      </rPr>
      <t xml:space="preserve">(Sir 49,3-4). </t>
    </r>
    <r>
      <rPr>
        <sz val="11"/>
        <color rgb="FFFF0000"/>
        <rFont val="Cambria"/>
        <family val="0"/>
        <charset val="1"/>
      </rPr>
      <t xml:space="preserve">Ad VIIIIa</t>
    </r>
    <r>
      <rPr>
        <sz val="11"/>
        <rFont val="Cambria"/>
        <family val="0"/>
        <charset val="1"/>
      </rPr>
      <t xml:space="preserve"> </t>
    </r>
    <r>
      <rPr>
        <i val="true"/>
        <sz val="11"/>
        <rFont val="Cambria"/>
        <family val="0"/>
        <charset val="1"/>
      </rPr>
      <t xml:space="preserve">Dum implete Iohannes ... fortior me post me</t>
    </r>
    <r>
      <rPr>
        <sz val="11"/>
        <rFont val="Cambria"/>
        <family val="0"/>
        <charset val="1"/>
      </rPr>
      <t xml:space="preserve"> (Act 13,25) </t>
    </r>
    <r>
      <rPr>
        <sz val="11"/>
        <color rgb="FFFF0000"/>
        <rFont val="Cambria"/>
        <family val="0"/>
        <charset val="1"/>
      </rPr>
      <t xml:space="preserve">In nat. sanctae marie. Ad VIa </t>
    </r>
    <r>
      <rPr>
        <i val="true"/>
        <sz val="11"/>
        <rFont val="Cambria"/>
        <family val="0"/>
        <charset val="1"/>
      </rPr>
      <t xml:space="preserve">Dominus possedit me initio uiarum suarum</t>
    </r>
    <r>
      <rPr>
        <sz val="11"/>
        <rFont val="Cambria"/>
        <family val="0"/>
        <charset val="1"/>
      </rPr>
      <t xml:space="preserve"> (Prv 8,22) </t>
    </r>
    <r>
      <rPr>
        <sz val="11"/>
        <color rgb="FFFF0000"/>
        <rFont val="Cambria"/>
        <family val="0"/>
        <charset val="1"/>
      </rPr>
      <t xml:space="preserve">Ad VIIIIa</t>
    </r>
    <r>
      <rPr>
        <sz val="11"/>
        <rFont val="Cambria"/>
        <family val="0"/>
        <charset val="1"/>
      </rPr>
      <t xml:space="preserve"> </t>
    </r>
    <r>
      <rPr>
        <i val="true"/>
        <sz val="11"/>
        <rFont val="Cambria"/>
        <family val="0"/>
        <charset val="1"/>
      </rPr>
      <t xml:space="preserve">Ego ex ore altissimi prodiui </t>
    </r>
    <r>
      <rPr>
        <sz val="11"/>
        <rFont val="Cambria"/>
        <family val="0"/>
        <charset val="1"/>
      </rPr>
      <t xml:space="preserve">(Sir 24,5) </t>
    </r>
    <r>
      <rPr>
        <i val="true"/>
        <sz val="11"/>
        <rFont val="Cambria"/>
        <family val="0"/>
        <charset val="1"/>
      </rPr>
      <t xml:space="preserve">O quam pulchra est casta generatio ... et apud homines</t>
    </r>
    <r>
      <rPr>
        <sz val="11"/>
        <rFont val="Cambria"/>
        <family val="0"/>
        <charset val="1"/>
      </rPr>
      <t xml:space="preserve"> (Sap 4,1) </t>
    </r>
    <r>
      <rPr>
        <sz val="11"/>
        <color rgb="FFFF0000"/>
        <rFont val="Cambria"/>
        <family val="0"/>
        <charset val="1"/>
      </rPr>
      <t xml:space="preserve">In exaltatione sanctae crucis</t>
    </r>
    <r>
      <rPr>
        <sz val="11"/>
        <rFont val="Cambria"/>
        <family val="0"/>
        <charset val="1"/>
      </rPr>
      <t xml:space="preserve"> </t>
    </r>
    <r>
      <rPr>
        <i val="true"/>
        <sz val="11"/>
        <rFont val="Cambria"/>
        <family val="0"/>
        <charset val="1"/>
      </rPr>
      <t xml:space="preserve">Christus in similitudinem Require ad palmas cum capulis ad reliquas horas</t>
    </r>
    <r>
      <rPr>
        <sz val="11"/>
        <rFont val="Cambria"/>
        <family val="0"/>
        <charset val="1"/>
      </rPr>
      <t xml:space="preserve">. </t>
    </r>
    <r>
      <rPr>
        <sz val="11"/>
        <color rgb="FFFF0000"/>
        <rFont val="Cambria"/>
        <family val="0"/>
        <charset val="1"/>
      </rPr>
      <t xml:space="preserve">In festo sancti michaeli archangeli</t>
    </r>
    <r>
      <rPr>
        <sz val="11"/>
        <rFont val="Cambria"/>
        <family val="0"/>
        <charset val="1"/>
      </rPr>
      <t xml:space="preserve"> </t>
    </r>
    <r>
      <rPr>
        <i val="true"/>
        <sz val="11"/>
        <rFont val="Cambria"/>
        <family val="0"/>
        <charset val="1"/>
      </rPr>
      <t xml:space="preserve">Factum est proelium magnum ... eorum amplius in celo</t>
    </r>
    <r>
      <rPr>
        <sz val="11"/>
        <rFont val="Cambria"/>
        <family val="0"/>
        <charset val="1"/>
      </rPr>
      <t xml:space="preserve"> (Apc 12,7-8) </t>
    </r>
    <r>
      <rPr>
        <sz val="11"/>
        <color rgb="FFFF0000"/>
        <rFont val="Cambria"/>
        <family val="0"/>
        <charset val="1"/>
      </rPr>
      <t xml:space="preserve">Ad VIa</t>
    </r>
    <r>
      <rPr>
        <sz val="11"/>
        <rFont val="Cambria"/>
        <family val="0"/>
        <charset val="1"/>
      </rPr>
      <t xml:space="preserve"> [sig]</t>
    </r>
    <r>
      <rPr>
        <i val="true"/>
        <sz val="11"/>
        <rFont val="Cambria"/>
        <family val="0"/>
        <charset val="1"/>
      </rPr>
      <t xml:space="preserve">nificauit deus que </t>
    </r>
    <r>
      <rPr>
        <sz val="11"/>
        <rFont val="Cambria"/>
        <family val="0"/>
        <charset val="1"/>
      </rPr>
      <t xml:space="preserve">[oport]</t>
    </r>
    <r>
      <rPr>
        <i val="true"/>
        <sz val="11"/>
        <rFont val="Cambria"/>
        <family val="0"/>
        <charset val="1"/>
      </rPr>
      <t xml:space="preserve">et fieri ... perhibuit uerbo dei </t>
    </r>
    <r>
      <rPr>
        <sz val="11"/>
        <rFont val="Cambria"/>
        <family val="0"/>
        <charset val="1"/>
      </rPr>
      <t xml:space="preserve">(Apc 1,1-2).
(Iv) [om]</t>
    </r>
    <r>
      <rPr>
        <i val="true"/>
        <sz val="11"/>
        <rFont val="Cambria"/>
        <family val="0"/>
        <charset val="1"/>
      </rPr>
      <t xml:space="preserve">nibus gentibus et tribubis ... in manibus eorum</t>
    </r>
    <r>
      <rPr>
        <sz val="11"/>
        <rFont val="Cambria"/>
        <family val="0"/>
        <charset val="1"/>
      </rPr>
      <t xml:space="preserve"> (Apc 7,9). </t>
    </r>
    <r>
      <rPr>
        <sz val="11"/>
        <color rgb="FFFF0000"/>
        <rFont val="Cambria"/>
        <family val="0"/>
        <charset val="1"/>
      </rPr>
      <t xml:space="preserve">Ad VIa</t>
    </r>
    <r>
      <rPr>
        <sz val="11"/>
        <rFont val="Cambria"/>
        <family val="0"/>
        <charset val="1"/>
      </rPr>
      <t xml:space="preserve">.
(HS) </t>
    </r>
    <r>
      <rPr>
        <i val="true"/>
        <sz val="11"/>
        <rFont val="Cambria"/>
        <family val="0"/>
        <charset val="1"/>
      </rPr>
      <t xml:space="preserve">ut non uituperetur ministerium ... sicut dei ministros </t>
    </r>
    <r>
      <rPr>
        <sz val="11"/>
        <rFont val="Cambria"/>
        <family val="0"/>
        <charset val="1"/>
      </rPr>
      <t xml:space="preserve">(2.Cor 6,3) </t>
    </r>
    <r>
      <rPr>
        <sz val="11"/>
        <color rgb="FFFF0000"/>
        <rFont val="Cambria"/>
        <family val="0"/>
        <charset val="1"/>
      </rPr>
      <t xml:space="preserve">Aliud </t>
    </r>
    <r>
      <rPr>
        <i val="true"/>
        <sz val="11"/>
        <rFont val="Cambria"/>
        <family val="0"/>
        <charset val="1"/>
      </rPr>
      <t xml:space="preserve">Cum auerterit se impius ... ipse animam suam uiuificabit</t>
    </r>
    <r>
      <rPr>
        <sz val="11"/>
        <rFont val="Cambria"/>
        <family val="0"/>
        <charset val="1"/>
      </rPr>
      <t xml:space="preserve"> (Ez 18,27) </t>
    </r>
    <r>
      <rPr>
        <sz val="11"/>
        <color rgb="FFFF0000"/>
        <rFont val="Cambria"/>
        <family val="0"/>
        <charset val="1"/>
      </rPr>
      <t xml:space="preserve">Aliud </t>
    </r>
    <r>
      <rPr>
        <i val="true"/>
        <sz val="11"/>
        <rFont val="Cambria"/>
        <family val="0"/>
        <charset val="1"/>
      </rPr>
      <t xml:space="preserve">Miserere nostri deus ... miserationum tuarum </t>
    </r>
    <r>
      <rPr>
        <sz val="11"/>
        <rFont val="Cambria"/>
        <family val="0"/>
        <charset val="1"/>
      </rPr>
      <t xml:space="preserve">(Sir 36,1) </t>
    </r>
    <r>
      <rPr>
        <i val="true"/>
        <sz val="11"/>
        <rFont val="Cambria"/>
        <family val="0"/>
        <charset val="1"/>
      </rPr>
      <t xml:space="preserve">Non enim uocauit nos ... in significationem in christo ihesu domino nostro</t>
    </r>
    <r>
      <rPr>
        <sz val="11"/>
        <rFont val="Cambria"/>
        <family val="0"/>
        <charset val="1"/>
      </rPr>
      <t xml:space="preserve"> (1.Th 4,7) </t>
    </r>
    <r>
      <rPr>
        <sz val="11"/>
        <color rgb="FFFF0000"/>
        <rFont val="Cambria"/>
        <family val="0"/>
        <charset val="1"/>
      </rPr>
      <t xml:space="preserve">Aliud </t>
    </r>
    <r>
      <rPr>
        <i val="true"/>
        <sz val="11"/>
        <rFont val="Cambria"/>
        <family val="0"/>
        <charset val="1"/>
      </rPr>
      <t xml:space="preserve">Cum reuersus ingemueris tunc saluus eris et scies ubi fueris qui confidebas super uanis</t>
    </r>
    <r>
      <rPr>
        <sz val="11"/>
        <rFont val="Cambria"/>
        <family val="0"/>
        <charset val="1"/>
      </rPr>
      <t xml:space="preserve"> (Hier. Epist. 46 ad rust.) </t>
    </r>
    <r>
      <rPr>
        <sz val="11"/>
        <color rgb="FFFF0000"/>
        <rFont val="Cambria"/>
        <family val="0"/>
        <charset val="1"/>
      </rPr>
      <t xml:space="preserve">Aliud </t>
    </r>
    <r>
      <rPr>
        <i val="true"/>
        <sz val="11"/>
        <rFont val="Cambria"/>
        <family val="0"/>
        <charset val="1"/>
      </rPr>
      <t xml:space="preserve">Quiescat domine ira tua ... nequitiam populi tui </t>
    </r>
    <r>
      <rPr>
        <sz val="11"/>
        <rFont val="Cambria"/>
        <family val="0"/>
        <charset val="1"/>
      </rPr>
      <t xml:space="preserve">(Ex 32,12).</t>
    </r>
  </si>
  <si>
    <t xml:space="preserve">Wien, ÖNB: Cod. 811</t>
  </si>
  <si>
    <t xml:space="preserve">http://www.fragmentarium.unifr.ch/overview/F-16cy</t>
  </si>
  <si>
    <t xml:space="preserve">Wien, ÖNB, Cod. 811, Cod. 849 (?)</t>
  </si>
  <si>
    <t xml:space="preserve">2 Teiel von 2 Einzelblättern</t>
  </si>
  <si>
    <t xml:space="preserve">VS: 143 x 217 mm; HD: 155 x 217 mm</t>
  </si>
  <si>
    <t xml:space="preserve">Wien, ÖNB, Cod. 811</t>
  </si>
  <si>
    <t xml:space="preserve">AL00175976</t>
  </si>
  <si>
    <t xml:space="preserve">Mondsee, Benediktinerkloster St. Michael (748-1791): Vorsignatur 'Rec. 3331 [Lunael. q. 83a]'.</t>
  </si>
  <si>
    <t xml:space="preserve">Senkrechte Linien zur begrenzung des Schriftraums seitlich.</t>
  </si>
  <si>
    <t xml:space="preserve">Das Fragment, das als Vorderspiegel dient, wurde damals als Ansetzfalz wohl um die erste Lage gewickelt. Der schmale Ansetzfalz wurde später von der Bindung befreit und auf dem Spiegel gefaltet. Das passierte wahrscheinlich, als die Kette und Buckel entfernt wurden und Lederstücke zum Schutz vor den Nageln gekelbt wurden. Das Fragment auf der Innenseite des HD dagegen ist immer noch um die letzte Lage als Ansetzfalz gewickelt.</t>
  </si>
  <si>
    <t xml:space="preserve">1. Hälfte 14. Jh.</t>
  </si>
  <si>
    <t xml:space="preserve">Aussparungen für bis zu 7-zeilige Initiale. Rote Überschriften zum teil eingetragen.</t>
  </si>
  <si>
    <r>
      <rPr>
        <sz val="11"/>
        <rFont val="Cambria"/>
        <family val="0"/>
        <charset val="1"/>
      </rPr>
      <t xml:space="preserve">(VS) [Sabb. Hebd. 1 Quad.] In: [Intret o]</t>
    </r>
    <r>
      <rPr>
        <i val="true"/>
        <sz val="11"/>
        <rFont val="Cambria"/>
        <family val="0"/>
        <charset val="1"/>
      </rPr>
      <t xml:space="preserve">ratio mea</t>
    </r>
    <r>
      <rPr>
        <sz val="11"/>
        <rFont val="Cambria"/>
        <family val="0"/>
        <charset val="1"/>
      </rPr>
      <t xml:space="preserve"> (Can g00706); InV: </t>
    </r>
    <r>
      <rPr>
        <i val="true"/>
        <sz val="11"/>
        <rFont val="Cambria"/>
        <family val="0"/>
        <charset val="1"/>
      </rPr>
      <t xml:space="preserve">Domine deus salutis mee </t>
    </r>
    <r>
      <rPr>
        <sz val="11"/>
        <rFont val="Cambria"/>
        <family val="0"/>
        <charset val="1"/>
      </rPr>
      <t xml:space="preserve">(Can g00706a); </t>
    </r>
    <r>
      <rPr>
        <sz val="11"/>
        <color rgb="FFFF0000"/>
        <rFont val="Cambria"/>
        <family val="0"/>
        <charset val="1"/>
      </rPr>
      <t xml:space="preserve">Oratio</t>
    </r>
    <r>
      <rPr>
        <sz val="11"/>
        <rFont val="Cambria"/>
        <family val="0"/>
        <charset val="1"/>
      </rPr>
      <t xml:space="preserve"> [p]</t>
    </r>
    <r>
      <rPr>
        <i val="true"/>
        <sz val="11"/>
        <rFont val="Cambria"/>
        <family val="0"/>
        <charset val="1"/>
      </rPr>
      <t xml:space="preserve">opulum tuum domine propicius respice ... clementer auerte. Per</t>
    </r>
    <r>
      <rPr>
        <sz val="11"/>
        <rFont val="Cambria"/>
        <family val="0"/>
        <charset val="1"/>
      </rPr>
      <t xml:space="preserve">; Lectio aus Dt 26,15: </t>
    </r>
    <r>
      <rPr>
        <sz val="11"/>
        <color rgb="FFFF0000"/>
        <rFont val="Cambria"/>
        <family val="0"/>
        <charset val="1"/>
      </rPr>
      <t xml:space="preserve">Lectio libri deuteronomi</t>
    </r>
    <r>
      <rPr>
        <sz val="11"/>
        <rFont val="Cambria"/>
        <family val="0"/>
        <charset val="1"/>
      </rPr>
      <t xml:space="preserve"> [L]</t>
    </r>
    <r>
      <rPr>
        <i val="true"/>
        <sz val="11"/>
        <rFont val="Cambria"/>
        <family val="0"/>
        <charset val="1"/>
      </rPr>
      <t xml:space="preserve">ocutus est mayses ad dominum dicens. Respice domine ... sicut iurasti patribus nostris</t>
    </r>
    <r>
      <rPr>
        <sz val="11"/>
        <rFont val="Cambria"/>
        <family val="0"/>
        <charset val="1"/>
      </rPr>
      <t xml:space="preserve">;</t>
    </r>
    <r>
      <rPr>
        <i val="true"/>
        <sz val="11"/>
        <rFont val="Cambria"/>
        <family val="0"/>
        <charset val="1"/>
      </rPr>
      <t xml:space="preserve"> 
</t>
    </r>
    <r>
      <rPr>
        <sz val="11"/>
        <rFont val="Cambria"/>
        <family val="0"/>
        <charset val="1"/>
      </rPr>
      <t xml:space="preserve">(HS) [Dom. 4 Adventus] In: [R]</t>
    </r>
    <r>
      <rPr>
        <i val="true"/>
        <sz val="11"/>
        <rFont val="Cambria"/>
        <family val="0"/>
        <charset val="1"/>
      </rPr>
      <t xml:space="preserve">orate celi desuper ... seluatorem </t>
    </r>
    <r>
      <rPr>
        <sz val="11"/>
        <rFont val="Cambria"/>
        <family val="0"/>
        <charset val="1"/>
      </rPr>
      <t xml:space="preserve">(Can 501007); InV: [Caeli en]</t>
    </r>
    <r>
      <rPr>
        <i val="true"/>
        <sz val="11"/>
        <rFont val="Cambria"/>
        <family val="0"/>
        <charset val="1"/>
      </rPr>
      <t xml:space="preserve">narant gloriam dei </t>
    </r>
    <r>
      <rPr>
        <sz val="11"/>
        <rFont val="Cambria"/>
        <family val="0"/>
        <charset val="1"/>
      </rPr>
      <t xml:space="preserve">(Can 501007a);  Oratio: </t>
    </r>
    <r>
      <rPr>
        <i val="true"/>
        <sz val="11"/>
        <rFont val="Cambria"/>
        <family val="0"/>
        <charset val="1"/>
      </rPr>
      <t xml:space="preserve">Deus qui de beate marie virginis utero verbum ... aput te patr</t>
    </r>
    <r>
      <rPr>
        <sz val="11"/>
        <rFont val="Cambria"/>
        <family val="0"/>
        <charset val="1"/>
      </rPr>
      <t xml:space="preserve">[...]</t>
    </r>
    <r>
      <rPr>
        <i val="true"/>
        <sz val="11"/>
        <rFont val="Cambria"/>
        <family val="0"/>
        <charset val="1"/>
      </rPr>
      <t xml:space="preserve">enciamus. Per eundem </t>
    </r>
    <r>
      <rPr>
        <sz val="11"/>
        <rFont val="Cambria"/>
        <family val="0"/>
        <charset val="1"/>
      </rPr>
      <t xml:space="preserve">(Deshusses Nr. 140). Lectio aus Is 7,11: [I]</t>
    </r>
    <r>
      <rPr>
        <i val="true"/>
        <sz val="11"/>
        <rFont val="Cambria"/>
        <family val="0"/>
        <charset val="1"/>
      </rPr>
      <t xml:space="preserve">n diebus illis</t>
    </r>
    <r>
      <rPr>
        <sz val="11"/>
        <rFont val="Cambria"/>
        <family val="0"/>
        <charset val="1"/>
      </rPr>
      <t xml:space="preserve"> [L]</t>
    </r>
    <r>
      <rPr>
        <i val="true"/>
        <sz val="11"/>
        <rFont val="Cambria"/>
        <family val="0"/>
        <charset val="1"/>
      </rPr>
      <t xml:space="preserve">ocutus est dominus ad acham dicens pete tibi signum a domino deo tuo in profundum</t>
    </r>
    <r>
      <rPr>
        <sz val="11"/>
        <rFont val="Cambria"/>
        <family val="0"/>
        <charset val="1"/>
      </rPr>
      <t xml:space="preserve">;</t>
    </r>
  </si>
  <si>
    <t xml:space="preserve">Datierung aufgrund des Schriftbefund.</t>
  </si>
  <si>
    <t xml:space="preserve">13.11.2017</t>
  </si>
  <si>
    <t xml:space="preserve">Wien, ÖNB: Cod. 818</t>
  </si>
  <si>
    <t xml:space="preserve">Abklatsch</t>
  </si>
  <si>
    <t xml:space="preserve">Abklatsch eines Einzelblattes</t>
  </si>
  <si>
    <t xml:space="preserve">ca. 200 x 130 mm</t>
  </si>
  <si>
    <t xml:space="preserve">12. u. 15. Jhdt.; Vor 1159</t>
  </si>
  <si>
    <t xml:space="preserve">Wien, ÖNB, Cod. 818</t>
  </si>
  <si>
    <t xml:space="preserve">AL00174879</t>
  </si>
  <si>
    <t xml:space="preserve">Mondsee, Benediktinerkloster St. Michael (748-1791): Vorsignatur 'Rec. 3329 [Lunael. q. 81]'.</t>
  </si>
  <si>
    <t xml:space="preserve">Die Tinte hat sich besonders auf den Rückenverstärkungen aus Leder gut erhalten, sodass einige Wörter relativ gut lesbar sind.</t>
  </si>
  <si>
    <t xml:space="preserve">Zwei Forme für a (karolingische und cc-a), Ligatur re, schräge Abkürzungsstriche.</t>
  </si>
  <si>
    <r>
      <rPr>
        <sz val="11"/>
        <rFont val="Cambria"/>
        <family val="0"/>
        <charset val="1"/>
      </rPr>
      <t xml:space="preserve">1.Cor 15,26-33:</t>
    </r>
    <r>
      <rPr>
        <i val="true"/>
        <sz val="11"/>
        <rFont val="Cambria"/>
        <family val="0"/>
        <charset val="1"/>
      </rPr>
      <t xml:space="preserve"> dicat om</t>
    </r>
    <r>
      <rPr>
        <sz val="11"/>
        <rFont val="Cambria"/>
        <family val="0"/>
        <charset val="1"/>
      </rPr>
      <t xml:space="preserve">[nia] ... </t>
    </r>
    <r>
      <rPr>
        <i val="true"/>
        <sz val="11"/>
        <rFont val="Cambria"/>
        <family val="0"/>
        <charset val="1"/>
      </rPr>
      <t xml:space="preserve">moriemur </t>
    </r>
    <r>
      <rPr>
        <sz val="11"/>
        <rFont val="Cambria"/>
        <family val="0"/>
        <charset val="1"/>
      </rPr>
      <t xml:space="preserve">[nolit]</t>
    </r>
    <r>
      <rPr>
        <i val="true"/>
        <sz val="11"/>
        <rFont val="Cambria"/>
        <family val="0"/>
        <charset val="1"/>
      </rPr>
      <t xml:space="preserve">e sed</t>
    </r>
    <r>
      <rPr>
        <sz val="11"/>
        <rFont val="Cambria"/>
        <family val="0"/>
        <charset val="1"/>
      </rPr>
      <t xml:space="preserve">[uci c]</t>
    </r>
    <r>
      <rPr>
        <i val="true"/>
        <sz val="11"/>
        <rFont val="Cambria"/>
        <family val="0"/>
        <charset val="1"/>
      </rPr>
      <t xml:space="preserve">o</t>
    </r>
    <r>
      <rPr>
        <sz val="11"/>
        <rFont val="Cambria"/>
        <family val="0"/>
        <charset val="1"/>
      </rPr>
      <t xml:space="preserve">[rrum]</t>
    </r>
    <r>
      <rPr>
        <i val="true"/>
        <sz val="11"/>
        <rFont val="Cambria"/>
        <family val="0"/>
        <charset val="1"/>
      </rPr>
      <t xml:space="preserve">pu</t>
    </r>
    <r>
      <rPr>
        <sz val="11"/>
        <rFont val="Cambria"/>
        <family val="0"/>
        <charset val="1"/>
      </rPr>
      <t xml:space="preserve">[nt].</t>
    </r>
  </si>
  <si>
    <t xml:space="preserve">http://www.fragmentarium.unifr.ch/overview/F-tpqu</t>
  </si>
  <si>
    <t xml:space="preserve">HS + Ansetzfalz: 150 x 200 mm</t>
  </si>
  <si>
    <t xml:space="preserve">halbkursive Übergangsschrift</t>
  </si>
  <si>
    <t xml:space="preserve">Urkundenschrift</t>
  </si>
  <si>
    <t xml:space="preserve">2. Hälfte 13. Jh. / 14. Jh. </t>
  </si>
  <si>
    <t xml:space="preserve">1251-1400</t>
  </si>
  <si>
    <t xml:space="preserve">Notizen</t>
  </si>
  <si>
    <r>
      <rPr>
        <sz val="11"/>
        <rFont val="Cambria"/>
        <family val="0"/>
        <charset val="1"/>
      </rPr>
      <t xml:space="preserve">Notizen über Bezahlungen und Einkommen des Klosters. Zitate: </t>
    </r>
    <r>
      <rPr>
        <i val="true"/>
        <sz val="11"/>
        <rFont val="Cambria"/>
        <family val="0"/>
        <charset val="1"/>
      </rPr>
      <t xml:space="preserve">Duobus piscatoribus dimidia scafam frumenti et II quartalia. Jacobo carpentario quartale ... Item de Sechirchen d(uo)decimal silig(inis) m° xxx ave(na) m°xxxiiii. Item de portenawe sil(iginis) m° xxxv.
</t>
    </r>
    <r>
      <rPr>
        <sz val="11"/>
        <rFont val="Cambria"/>
        <family val="0"/>
        <charset val="1"/>
      </rPr>
      <t xml:space="preserve">Auf der Seite geklebt auf dem HD, weitere Notizen aus Latein über Auszahlungen (?) im September/Oktober/November: </t>
    </r>
    <r>
      <rPr>
        <i val="true"/>
        <sz val="11"/>
        <rFont val="Cambria"/>
        <family val="0"/>
        <charset val="1"/>
      </rPr>
      <t xml:space="preserve">Rudperti </t>
    </r>
    <r>
      <rPr>
        <sz val="11"/>
        <rFont val="Cambria"/>
        <family val="0"/>
        <charset val="1"/>
      </rPr>
      <t xml:space="preserve">(24.Sept.) </t>
    </r>
    <r>
      <rPr>
        <i val="true"/>
        <sz val="11"/>
        <rFont val="Cambria"/>
        <family val="0"/>
        <charset val="1"/>
      </rPr>
      <t xml:space="preserve">l. minus duobus, Virgilii </t>
    </r>
    <r>
      <rPr>
        <sz val="11"/>
        <rFont val="Cambria"/>
        <family val="0"/>
        <charset val="1"/>
      </rPr>
      <t xml:space="preserve">(26.Sept.) </t>
    </r>
    <r>
      <rPr>
        <i val="true"/>
        <sz val="11"/>
        <rFont val="Cambria"/>
        <family val="0"/>
        <charset val="1"/>
      </rPr>
      <t xml:space="preserve">l., Michaelis </t>
    </r>
    <r>
      <rPr>
        <sz val="11"/>
        <rFont val="Cambria"/>
        <family val="0"/>
        <charset val="1"/>
      </rPr>
      <t xml:space="preserve">(29.Sept.) </t>
    </r>
    <r>
      <rPr>
        <i val="true"/>
        <sz val="11"/>
        <rFont val="Cambria"/>
        <family val="0"/>
        <charset val="1"/>
      </rPr>
      <t xml:space="preserve"> l. minus duobus, In dedicatione </t>
    </r>
    <r>
      <rPr>
        <sz val="11"/>
        <rFont val="Cambria"/>
        <family val="0"/>
        <charset val="1"/>
      </rPr>
      <t xml:space="preserve">(?)</t>
    </r>
    <r>
      <rPr>
        <i val="true"/>
        <sz val="11"/>
        <rFont val="Cambria"/>
        <family val="0"/>
        <charset val="1"/>
      </rPr>
      <t xml:space="preserve">  VIIII solidos, Vitalis l., Amandi </t>
    </r>
    <r>
      <rPr>
        <sz val="11"/>
        <rFont val="Cambria"/>
        <family val="0"/>
        <charset val="1"/>
      </rPr>
      <t xml:space="preserve">(26.Okt.) </t>
    </r>
    <r>
      <rPr>
        <i val="true"/>
        <sz val="11"/>
        <rFont val="Cambria"/>
        <family val="0"/>
        <charset val="1"/>
      </rPr>
      <t xml:space="preserve">xx, In vigilia omnium sanctorum </t>
    </r>
    <r>
      <rPr>
        <sz val="11"/>
        <rFont val="Cambria"/>
        <family val="0"/>
        <charset val="1"/>
      </rPr>
      <t xml:space="preserve">(31.Okt.) </t>
    </r>
    <r>
      <rPr>
        <i val="true"/>
        <sz val="11"/>
        <rFont val="Cambria"/>
        <family val="0"/>
        <charset val="1"/>
      </rPr>
      <t xml:space="preserve"> xlv, In die omnium sanctorum </t>
    </r>
    <r>
      <rPr>
        <sz val="11"/>
        <rFont val="Cambria"/>
        <family val="0"/>
        <charset val="1"/>
      </rPr>
      <t xml:space="preserve">(1.Nov.)</t>
    </r>
    <r>
      <rPr>
        <i val="true"/>
        <sz val="11"/>
        <rFont val="Cambria"/>
        <family val="0"/>
        <charset val="1"/>
      </rPr>
      <t xml:space="preserve"> l., In die animarum </t>
    </r>
    <r>
      <rPr>
        <sz val="11"/>
        <rFont val="Cambria"/>
        <family val="0"/>
        <charset val="1"/>
      </rPr>
      <t xml:space="preserve">(2.Nov.)</t>
    </r>
    <r>
      <rPr>
        <i val="true"/>
        <sz val="11"/>
        <rFont val="Cambria"/>
        <family val="0"/>
        <charset val="1"/>
      </rPr>
      <t xml:space="preserve"> l. </t>
    </r>
    <r>
      <rPr>
        <sz val="11"/>
        <rFont val="Cambria"/>
        <family val="0"/>
        <charset val="1"/>
      </rPr>
      <t xml:space="preserve">[...] </t>
    </r>
    <r>
      <rPr>
        <i val="true"/>
        <sz val="11"/>
        <rFont val="Cambria"/>
        <family val="0"/>
        <charset val="1"/>
      </rPr>
      <t xml:space="preserve">In circumcisione domini </t>
    </r>
    <r>
      <rPr>
        <sz val="11"/>
        <rFont val="Cambria"/>
        <family val="0"/>
        <charset val="1"/>
      </rPr>
      <t xml:space="preserve">(1. Jan.)</t>
    </r>
    <r>
      <rPr>
        <i val="true"/>
        <sz val="11"/>
        <rFont val="Cambria"/>
        <family val="0"/>
        <charset val="1"/>
      </rPr>
      <t xml:space="preserve"> l., Walderici abbatis l.
</t>
    </r>
    <r>
      <rPr>
        <sz val="11"/>
        <rFont val="Cambria"/>
        <family val="0"/>
        <charset val="1"/>
      </rPr>
      <t xml:space="preserve">Links Teil einer Urkunde (?) auf Deutsch, vondem nur ienzelne Wörter erhalten sind: </t>
    </r>
    <r>
      <rPr>
        <i val="true"/>
        <sz val="11"/>
        <rFont val="Cambria"/>
        <family val="0"/>
        <charset val="1"/>
      </rPr>
      <t xml:space="preserve">daß ich euch</t>
    </r>
    <r>
      <rPr>
        <sz val="11"/>
        <rFont val="Cambria"/>
        <family val="0"/>
        <charset val="1"/>
      </rPr>
      <t xml:space="preserve">.</t>
    </r>
  </si>
  <si>
    <t xml:space="preserve">31.10.2017</t>
  </si>
  <si>
    <t xml:space="preserve">Wien, ÖNB: Cod. 825</t>
  </si>
  <si>
    <t xml:space="preserve">Abklatsch; 1 fliegendes Blatt</t>
  </si>
  <si>
    <t xml:space="preserve">Wien, ÖNB: Cod. 838</t>
  </si>
  <si>
    <t xml:space="preserve">http://www.fragmentarium.unifr.ch/overview/F-txyv</t>
  </si>
  <si>
    <t xml:space="preserve">Wien, ÖNB, Cod. 791 und 732.</t>
  </si>
  <si>
    <t xml:space="preserve">VS: 215 x 150 mm
HS: 210 x 145 mm</t>
  </si>
  <si>
    <t xml:space="preserve">Patristische Sammelhandschrift</t>
  </si>
  <si>
    <t xml:space="preserve">12. Jhdt.; Vor 1145</t>
  </si>
  <si>
    <t xml:space="preserve">Wien, ÖNB, Cod. 838</t>
  </si>
  <si>
    <t xml:space="preserve">AL00177285</t>
  </si>
  <si>
    <t xml:space="preserve">Liutold (um 1150/70; Skriptoriumsleiter in Mondsee): hier noch fälschlich als Schreiber vor 1145 angesetzt [Hermann, Handschriften, 1926]. Mondsee, Benediktinerkloster St. Michael (748-1791): Vorsignatur 'Rec. 3320 [Lunael. q. 17]' [Hermann, Handschriften, 1926, 148].</t>
  </si>
  <si>
    <t xml:space="preserve">Blindlinierung.</t>
  </si>
  <si>
    <t xml:space="preserve">Die Fragmente dienen als Spiegelblätter am VD und HD. Blätter and drei Seiten geschnitten, allerdings kaum Textverlust; rostige Löcher und aufgeklebtes Pergamentstücke bei den Buckeln und Schließenbefestigung.</t>
  </si>
  <si>
    <t xml:space="preserve">e hat klein, hochgezogenes Auge und Zunge gelegentlich nach oben gerichtet; die erste zwei Füße von m nach links gebogen; auslauf s desen untere Kurve weit nach links schwenkt; der Schaft von q zuerst senkrecht und dann in einem stumpfen Winkel nach links gezogen.</t>
  </si>
  <si>
    <t xml:space="preserve">1. Hälfte 2. Jh.</t>
  </si>
  <si>
    <r>
      <rPr>
        <sz val="11"/>
        <rFont val="Cambria"/>
        <family val="0"/>
        <charset val="1"/>
      </rPr>
      <t xml:space="preserve">(VD) Ps 93,10-21 : </t>
    </r>
    <r>
      <rPr>
        <i val="true"/>
        <sz val="11"/>
        <rFont val="Cambria"/>
        <family val="0"/>
        <charset val="1"/>
      </rPr>
      <t xml:space="preserve">cor</t>
    </r>
    <r>
      <rPr>
        <sz val="11"/>
        <rFont val="Cambria"/>
        <family val="0"/>
        <charset val="1"/>
      </rPr>
      <t xml:space="preserve">[ripit gentes non a]</t>
    </r>
    <r>
      <rPr>
        <i val="true"/>
        <sz val="11"/>
        <rFont val="Cambria"/>
        <family val="0"/>
        <charset val="1"/>
      </rPr>
      <t xml:space="preserve">rguet ...-... animam iusti et sanguine</t>
    </r>
    <r>
      <rPr>
        <sz val="11"/>
        <rFont val="Cambria"/>
        <family val="0"/>
        <charset val="1"/>
      </rPr>
      <t xml:space="preserve">[m];
(HS) Ps 87,7-16 : </t>
    </r>
    <r>
      <rPr>
        <i val="true"/>
        <sz val="11"/>
        <rFont val="Cambria"/>
        <family val="0"/>
        <charset val="1"/>
      </rPr>
      <t xml:space="preserve">teneb</t>
    </r>
    <r>
      <rPr>
        <sz val="11"/>
        <rFont val="Cambria"/>
        <family val="0"/>
        <charset val="1"/>
      </rPr>
      <t xml:space="preserve">[rosis et in umbra] </t>
    </r>
    <r>
      <rPr>
        <i val="true"/>
        <sz val="11"/>
        <rFont val="Cambria"/>
        <family val="0"/>
        <charset val="1"/>
      </rPr>
      <t xml:space="preserve">mortis ...-... et conturbatus</t>
    </r>
    <r>
      <rPr>
        <sz val="11"/>
        <rFont val="Cambria"/>
        <family val="0"/>
        <charset val="1"/>
      </rPr>
      <t xml:space="preserve">.</t>
    </r>
  </si>
  <si>
    <t xml:space="preserve">Datierung aufgrund der Schrift in Anlehnung an Pfaff.</t>
  </si>
  <si>
    <t xml:space="preserve">Wien, ÖNB: Cod. 849</t>
  </si>
  <si>
    <t xml:space="preserve">http://www.fragmentarium.unifr.ch/overview/F-3vk0</t>
  </si>
  <si>
    <t xml:space="preserve">Wien, ÖNB, Cod. 811, Cod. 849 (?).</t>
  </si>
  <si>
    <t xml:space="preserve">VS + Ansetzfalz: 144 x 201 mm;
HS + Ansetzfalz: 150 x 200 mm</t>
  </si>
  <si>
    <t xml:space="preserve">12. Jhdt.; um 1160/70</t>
  </si>
  <si>
    <t xml:space="preserve">Wien, ÖNB, Cod. 849</t>
  </si>
  <si>
    <t xml:space="preserve">AL00174733</t>
  </si>
  <si>
    <t xml:space="preserve">Liutold (um 1150/70; Skriptoriumsleiter in Mondsee): hier noch fälschlich als Schreiber vor 1145 angesetzt [Hermann, Handschriften, 1926]. Mondsee, Benediktinerkloster St. Michael (748-1791): Vorsignatur 'Rec. 3319 [Lunael. q. 16]' [Hermann, Handschriften, 1926, 149].</t>
  </si>
  <si>
    <t xml:space="preserve">Die Fragmente dienen als Spiegelblätter am VD und HD mit Ansetzfälzen um die erste bzw letze Lage. Blätter an drei Seiten geschnitten; zum Schutz vor Beschädigung durch die Beschläge wurden Pergamentstücke aufgeklebt. Am oberen Rand des HS wurden zwei weitere kleinen Fragmenten derselben Handschrift wohl nach der Entfernung der Kette dazugeklebt.</t>
  </si>
  <si>
    <t xml:space="preserve">Rote Überschrifte auf dem HS; auf dem VS Aussparungen für solche.</t>
  </si>
  <si>
    <r>
      <rPr>
        <sz val="11"/>
        <rFont val="Cambria"/>
        <family val="0"/>
        <charset val="1"/>
      </rPr>
      <t xml:space="preserve">(VS+Ansetzfalz) [Sabbato Q.T. Adventus] Is 7,13-15: </t>
    </r>
    <r>
      <rPr>
        <i val="true"/>
        <sz val="11"/>
        <rFont val="Cambria"/>
        <family val="0"/>
        <charset val="1"/>
      </rPr>
      <t xml:space="preserve">numquid parum vobis est molestos</t>
    </r>
    <r>
      <rPr>
        <sz val="11"/>
        <rFont val="Cambria"/>
        <family val="0"/>
        <charset val="1"/>
      </rPr>
      <t xml:space="preserve"> [...] </t>
    </r>
    <r>
      <rPr>
        <i val="true"/>
        <sz val="11"/>
        <rFont val="Cambria"/>
        <family val="0"/>
        <charset val="1"/>
      </rPr>
      <t xml:space="preserve">dominus ipse vobis signum ... malum et eligere bonum</t>
    </r>
    <r>
      <rPr>
        <sz val="11"/>
        <rFont val="Cambria"/>
        <family val="0"/>
        <charset val="1"/>
      </rPr>
      <t xml:space="preserve">; Gr: [I]</t>
    </r>
    <r>
      <rPr>
        <i val="true"/>
        <sz val="11"/>
        <rFont val="Cambria"/>
        <family val="0"/>
        <charset val="1"/>
      </rPr>
      <t xml:space="preserve">n sole posuit tabernaculum</t>
    </r>
    <r>
      <rPr>
        <sz val="11"/>
        <rFont val="Cambria"/>
        <family val="0"/>
        <charset val="1"/>
      </rPr>
      <t xml:space="preserve"> (Can g00517); GrV:</t>
    </r>
    <r>
      <rPr>
        <i val="true"/>
        <sz val="11"/>
        <rFont val="Cambria"/>
        <family val="0"/>
        <charset val="1"/>
      </rPr>
      <t xml:space="preserve"> A summo celo egressio</t>
    </r>
    <r>
      <rPr>
        <sz val="11"/>
        <rFont val="Cambria"/>
        <family val="0"/>
        <charset val="1"/>
      </rPr>
      <t xml:space="preserve"> (Can g00517); Al: [A]</t>
    </r>
    <r>
      <rPr>
        <i val="true"/>
        <sz val="11"/>
        <rFont val="Cambria"/>
        <family val="0"/>
        <charset val="1"/>
      </rPr>
      <t xml:space="preserve">lleluia</t>
    </r>
    <r>
      <rPr>
        <sz val="11"/>
        <rFont val="Cambria"/>
        <family val="0"/>
        <charset val="1"/>
      </rPr>
      <t xml:space="preserve"> [P]</t>
    </r>
    <r>
      <rPr>
        <i val="true"/>
        <sz val="11"/>
        <rFont val="Cambria"/>
        <family val="0"/>
        <charset val="1"/>
      </rPr>
      <t xml:space="preserve">rophete </t>
    </r>
    <r>
      <rPr>
        <sz val="11"/>
        <rFont val="Cambria"/>
        <family val="0"/>
        <charset val="1"/>
      </rPr>
      <t xml:space="preserve">[sa]</t>
    </r>
    <r>
      <rPr>
        <i val="true"/>
        <sz val="11"/>
        <rFont val="Cambria"/>
        <family val="0"/>
        <charset val="1"/>
      </rPr>
      <t xml:space="preserve">ncti predicauerunt</t>
    </r>
    <r>
      <rPr>
        <sz val="11"/>
        <rFont val="Cambria"/>
        <family val="0"/>
        <charset val="1"/>
      </rPr>
      <t xml:space="preserve"> (Can g02341); Sq: [M]</t>
    </r>
    <r>
      <rPr>
        <i val="true"/>
        <sz val="11"/>
        <rFont val="Cambria"/>
        <family val="0"/>
        <charset val="1"/>
      </rPr>
      <t xml:space="preserve">ittit ad virginem non quemvi</t>
    </r>
    <r>
      <rPr>
        <sz val="11"/>
        <rFont val="Cambria"/>
        <family val="0"/>
        <charset val="1"/>
      </rPr>
      <t xml:space="preserve">[s a]</t>
    </r>
    <r>
      <rPr>
        <i val="true"/>
        <sz val="11"/>
        <rFont val="Cambria"/>
        <family val="0"/>
        <charset val="1"/>
      </rPr>
      <t xml:space="preserve">ngelum sed forti</t>
    </r>
    <r>
      <rPr>
        <sz val="11"/>
        <rFont val="Cambria"/>
        <family val="0"/>
        <charset val="1"/>
      </rPr>
      <t xml:space="preserve">[tudinem], bricht ab</t>
    </r>
    <r>
      <rPr>
        <i val="true"/>
        <sz val="11"/>
        <rFont val="Cambria"/>
        <family val="0"/>
        <charset val="1"/>
      </rPr>
      <t xml:space="preserve"> </t>
    </r>
    <r>
      <rPr>
        <sz val="11"/>
        <rFont val="Cambria"/>
        <family val="0"/>
        <charset val="1"/>
      </rPr>
      <t xml:space="preserve">(Can ah54191, AH 54 Nr. 191).
(HS+Ansetzfalz) [Nativitas Domini] Of: [Deus] </t>
    </r>
    <r>
      <rPr>
        <i val="true"/>
        <sz val="11"/>
        <rFont val="Cambria"/>
        <family val="0"/>
        <charset val="1"/>
      </rPr>
      <t xml:space="preserve">enim firmauit orbem </t>
    </r>
    <r>
      <rPr>
        <sz val="11"/>
        <rFont val="Cambria"/>
        <family val="0"/>
        <charset val="1"/>
      </rPr>
      <t xml:space="preserve">(Can g00551); </t>
    </r>
    <r>
      <rPr>
        <sz val="11"/>
        <color rgb="FFFF0000"/>
        <rFont val="Cambria"/>
        <family val="0"/>
        <charset val="1"/>
      </rPr>
      <t xml:space="preserve">Secretum </t>
    </r>
    <r>
      <rPr>
        <sz val="11"/>
        <rFont val="Cambria"/>
        <family val="0"/>
        <charset val="1"/>
      </rPr>
      <t xml:space="preserve">[Munera ... nativit]</t>
    </r>
    <r>
      <rPr>
        <i val="true"/>
        <sz val="11"/>
        <rFont val="Cambria"/>
        <family val="0"/>
        <charset val="1"/>
      </rPr>
      <t xml:space="preserve">atis hodierne misteriis apta</t>
    </r>
    <r>
      <rPr>
        <sz val="11"/>
        <rFont val="Cambria"/>
        <family val="0"/>
        <charset val="1"/>
      </rPr>
      <t xml:space="preserve"> ... [d]</t>
    </r>
    <r>
      <rPr>
        <i val="true"/>
        <sz val="11"/>
        <rFont val="Cambria"/>
        <family val="0"/>
        <charset val="1"/>
      </rPr>
      <t xml:space="preserve">iuinum est</t>
    </r>
    <r>
      <rPr>
        <sz val="11"/>
        <rFont val="Cambria"/>
        <family val="0"/>
        <charset val="1"/>
      </rPr>
      <t xml:space="preserve">. Per. (Deshusses Nr. 44) </t>
    </r>
    <r>
      <rPr>
        <sz val="11"/>
        <color rgb="FFFF0000"/>
        <rFont val="Cambria"/>
        <family val="0"/>
        <charset val="1"/>
      </rPr>
      <t xml:space="preserve">Prefacio ut supra infra accionem</t>
    </r>
    <r>
      <rPr>
        <sz val="11"/>
        <rFont val="Cambria"/>
        <family val="0"/>
        <charset val="1"/>
      </rPr>
      <t xml:space="preserve">; </t>
    </r>
    <r>
      <rPr>
        <i val="true"/>
        <sz val="11"/>
        <rFont val="Cambria"/>
        <family val="0"/>
        <charset val="1"/>
      </rPr>
      <t xml:space="preserve">diem sacratissimum celebrantes</t>
    </r>
    <r>
      <rPr>
        <sz val="11"/>
        <rFont val="Cambria"/>
        <family val="0"/>
        <charset val="1"/>
      </rPr>
      <t xml:space="preserve">. </t>
    </r>
    <r>
      <rPr>
        <sz val="11"/>
        <color rgb="FFFF0000"/>
        <rFont val="Cambria"/>
        <family val="0"/>
        <charset val="1"/>
      </rPr>
      <t xml:space="preserve">Secretum aliud</t>
    </r>
    <r>
      <rPr>
        <sz val="11"/>
        <rFont val="Cambria"/>
        <family val="0"/>
        <charset val="1"/>
      </rPr>
      <t xml:space="preserve"> [Accipe quaesumus munera]</t>
    </r>
    <r>
      <rPr>
        <i val="true"/>
        <sz val="11"/>
        <rFont val="Cambria"/>
        <family val="0"/>
        <charset val="1"/>
      </rPr>
      <t xml:space="preserve"> domine dignanter oblata et beate anastasie suf</t>
    </r>
    <r>
      <rPr>
        <sz val="11"/>
        <rFont val="Cambria"/>
        <family val="0"/>
        <charset val="1"/>
      </rPr>
      <t xml:space="preserve">[fragantibus ...] </t>
    </r>
    <r>
      <rPr>
        <i val="true"/>
        <sz val="11"/>
        <rFont val="Cambria"/>
        <family val="0"/>
        <charset val="1"/>
      </rPr>
      <t xml:space="preserve">ad nostre salutis auxilium prouenire concede. Per</t>
    </r>
    <r>
      <rPr>
        <sz val="11"/>
        <rFont val="Cambria"/>
        <family val="0"/>
        <charset val="1"/>
      </rPr>
      <t xml:space="preserve"> (Deshusses Nr. 43); Cm: [Exsulta] </t>
    </r>
    <r>
      <rPr>
        <i val="true"/>
        <sz val="11"/>
        <rFont val="Cambria"/>
        <family val="0"/>
        <charset val="1"/>
      </rPr>
      <t xml:space="preserve">filia ierusalem</t>
    </r>
    <r>
      <rPr>
        <sz val="11"/>
        <rFont val="Cambria"/>
        <family val="0"/>
        <charset val="1"/>
      </rPr>
      <t xml:space="preserve"> (Can g00552); </t>
    </r>
    <r>
      <rPr>
        <sz val="11"/>
        <color rgb="FFFF0000"/>
        <rFont val="Cambria"/>
        <family val="0"/>
        <charset val="1"/>
      </rPr>
      <t xml:space="preserve">[Ad]</t>
    </r>
    <r>
      <rPr>
        <sz val="11"/>
        <rFont val="Cambria"/>
        <family val="0"/>
        <charset val="1"/>
      </rPr>
      <t xml:space="preserve"> </t>
    </r>
    <r>
      <rPr>
        <sz val="11"/>
        <color rgb="FFFF0000"/>
        <rFont val="Cambria"/>
        <family val="0"/>
        <charset val="1"/>
      </rPr>
      <t xml:space="preserve">populum </t>
    </r>
    <r>
      <rPr>
        <sz val="11"/>
        <rFont val="Cambria"/>
        <family val="0"/>
        <charset val="1"/>
      </rPr>
      <t xml:space="preserve">[H]</t>
    </r>
    <r>
      <rPr>
        <i val="true"/>
        <sz val="11"/>
        <rFont val="Cambria"/>
        <family val="0"/>
        <charset val="1"/>
      </rPr>
      <t xml:space="preserve">uius nos domine sacramenti semper ... uetustatem. Pereundem </t>
    </r>
    <r>
      <rPr>
        <sz val="11"/>
        <rFont val="Cambria"/>
        <family val="0"/>
        <charset val="1"/>
      </rPr>
      <t xml:space="preserve">(Deshusses Nr. 48); </t>
    </r>
    <r>
      <rPr>
        <sz val="11"/>
        <color rgb="FFFF0000"/>
        <rFont val="Cambria"/>
        <family val="0"/>
        <charset val="1"/>
      </rPr>
      <t xml:space="preserve">Aliud Secr </t>
    </r>
    <r>
      <rPr>
        <sz val="11"/>
        <rFont val="Cambria"/>
        <family val="0"/>
        <charset val="1"/>
      </rPr>
      <t xml:space="preserve">[...] </t>
    </r>
    <r>
      <rPr>
        <i val="true"/>
        <sz val="11"/>
        <rFont val="Cambria"/>
        <family val="0"/>
        <charset val="1"/>
      </rPr>
      <t xml:space="preserve">semper nos reifoue cuius sollempnia celebramus. Per</t>
    </r>
    <r>
      <rPr>
        <sz val="11"/>
        <rFont val="Cambria"/>
        <family val="0"/>
        <charset val="1"/>
      </rPr>
      <t xml:space="preserve">.</t>
    </r>
  </si>
  <si>
    <t xml:space="preserve">Wien, ÖNB: Cod. 901</t>
  </si>
  <si>
    <t xml:space="preserve">Sammelhandschrift (Sentenzen, Fabulae, Verse etc.)</t>
  </si>
  <si>
    <t xml:space="preserve">1. Hälfte 13. Jh., 14. Jh.</t>
  </si>
  <si>
    <t xml:space="preserve">Süddeutsch-österreichischer Raum</t>
  </si>
  <si>
    <t xml:space="preserve">Wien, ÖNB, Cod. 901</t>
  </si>
  <si>
    <t xml:space="preserve">AL00175781</t>
  </si>
  <si>
    <t xml:space="preserve">Mondsee, Benediktinerkloster St. Michael (748-1791): Vorsignatur 'Lunael. o. 200'.</t>
  </si>
  <si>
    <t xml:space="preserve">Linierung mit verdünter Tinte.</t>
  </si>
  <si>
    <t xml:space="preserve">Die Fragmente dienen als Spiegelblätter am VD und HD mit Ansetzfälzen um die erste bzw letze Lage, die heute nicht mehr mitgeheftet sondern zwischen Spiegel und Buchblock sind.</t>
  </si>
  <si>
    <t xml:space="preserve">1. Viertel 14. Jh.</t>
  </si>
  <si>
    <t xml:space="preserve">1301-1325</t>
  </si>
  <si>
    <t xml:space="preserve">Rote Überschrifte in Majuskul für die Festtags- und Gesangsbezeichnungen; rote Satzmajuskeln.</t>
  </si>
  <si>
    <r>
      <rPr>
        <sz val="11"/>
        <rFont val="Cambria"/>
        <family val="0"/>
        <charset val="1"/>
      </rPr>
      <t xml:space="preserve">(VS) [Fer. 3/ Fer. 4 Pent.] Lectio aus Augustinus: In Iohannis evangelium tractatus, XXVI, 2: </t>
    </r>
    <r>
      <rPr>
        <sz val="11"/>
        <color rgb="FFFF0000"/>
        <rFont val="Cambria"/>
        <family val="0"/>
        <charset val="1"/>
      </rPr>
      <t xml:space="preserve">O[melia] s[ancti] aug[ustini]</t>
    </r>
    <r>
      <rPr>
        <sz val="11"/>
        <rFont val="Cambria"/>
        <family val="0"/>
        <charset val="1"/>
      </rPr>
      <t xml:space="preserve"> </t>
    </r>
    <r>
      <rPr>
        <i val="true"/>
        <sz val="11"/>
        <rFont val="Cambria"/>
        <family val="0"/>
        <charset val="1"/>
      </rPr>
      <t xml:space="preserve">Magna gratie commendacio nemo uenit ... Quid hic dicimus fratres</t>
    </r>
    <r>
      <rPr>
        <sz val="11"/>
        <rFont val="Cambria"/>
        <family val="0"/>
        <charset val="1"/>
      </rPr>
      <t xml:space="preserve">, inzwischen: R: </t>
    </r>
    <r>
      <rPr>
        <i val="true"/>
        <sz val="11"/>
        <rFont val="Cambria"/>
        <family val="0"/>
        <charset val="1"/>
      </rPr>
      <t xml:space="preserve">Loquebantur variis linguis </t>
    </r>
    <r>
      <rPr>
        <sz val="11"/>
        <rFont val="Cambria"/>
        <family val="0"/>
        <charset val="1"/>
      </rPr>
      <t xml:space="preserve">(Can 007101); V: </t>
    </r>
    <r>
      <rPr>
        <i val="true"/>
        <sz val="11"/>
        <rFont val="Cambria"/>
        <family val="0"/>
        <charset val="1"/>
      </rPr>
      <t xml:space="preserve">Repleti sunt omnes </t>
    </r>
    <r>
      <rPr>
        <sz val="11"/>
        <rFont val="Cambria"/>
        <family val="0"/>
        <charset val="1"/>
      </rPr>
      <t xml:space="preserve">(Can 007101a); R: </t>
    </r>
    <r>
      <rPr>
        <i val="true"/>
        <sz val="11"/>
        <rFont val="Cambria"/>
        <family val="0"/>
        <charset val="1"/>
      </rPr>
      <t xml:space="preserve">Non vos relinquam</t>
    </r>
    <r>
      <rPr>
        <sz val="11"/>
        <rFont val="Cambria"/>
        <family val="0"/>
        <charset val="1"/>
      </rPr>
      <t xml:space="preserve">* (Can 007234); V: </t>
    </r>
    <r>
      <rPr>
        <i val="true"/>
        <sz val="11"/>
        <rFont val="Cambria"/>
        <family val="0"/>
        <charset val="1"/>
      </rPr>
      <t xml:space="preserve">Pacem meam do </t>
    </r>
    <r>
      <rPr>
        <sz val="11"/>
        <rFont val="Cambria"/>
        <family val="0"/>
        <charset val="1"/>
      </rPr>
      <t xml:space="preserve">(Can 007234a); R:</t>
    </r>
    <r>
      <rPr>
        <i val="true"/>
        <sz val="11"/>
        <rFont val="Cambria"/>
        <family val="0"/>
        <charset val="1"/>
      </rPr>
      <t xml:space="preserve"> Pacem meam</t>
    </r>
    <r>
      <rPr>
        <sz val="11"/>
        <rFont val="Cambria"/>
        <family val="0"/>
        <charset val="1"/>
      </rPr>
      <t xml:space="preserve">* (Can 007345); V: </t>
    </r>
    <r>
      <rPr>
        <i val="true"/>
        <sz val="11"/>
        <rFont val="Cambria"/>
        <family val="0"/>
        <charset val="1"/>
      </rPr>
      <t xml:space="preserve">Non vos relinquam</t>
    </r>
    <r>
      <rPr>
        <sz val="11"/>
        <rFont val="Cambria"/>
        <family val="0"/>
        <charset val="1"/>
      </rPr>
      <t xml:space="preserve"> (Can 007345a); [Dom. Pentecostes] </t>
    </r>
    <r>
      <rPr>
        <sz val="11"/>
        <color rgb="FFFF0000"/>
        <rFont val="Cambria"/>
        <family val="0"/>
        <charset val="1"/>
      </rPr>
      <t xml:space="preserve">In mat.</t>
    </r>
    <r>
      <rPr>
        <sz val="11"/>
        <rFont val="Cambria"/>
        <family val="0"/>
        <charset val="1"/>
      </rPr>
      <t xml:space="preserve"> A: </t>
    </r>
    <r>
      <rPr>
        <i val="true"/>
        <sz val="11"/>
        <rFont val="Cambria"/>
        <family val="0"/>
        <charset val="1"/>
      </rPr>
      <t xml:space="preserve">Dum conplerentur</t>
    </r>
    <r>
      <rPr>
        <sz val="11"/>
        <rFont val="Cambria"/>
        <family val="0"/>
        <charset val="1"/>
      </rPr>
      <t xml:space="preserve">*</t>
    </r>
    <r>
      <rPr>
        <i val="true"/>
        <sz val="11"/>
        <rFont val="Cambria"/>
        <family val="0"/>
        <charset val="1"/>
      </rPr>
      <t xml:space="preserve"> </t>
    </r>
    <r>
      <rPr>
        <sz val="11"/>
        <rFont val="Cambria"/>
        <family val="0"/>
        <charset val="1"/>
      </rPr>
      <t xml:space="preserve">(Can 002442); I: </t>
    </r>
    <r>
      <rPr>
        <i val="true"/>
        <sz val="11"/>
        <rFont val="Cambria"/>
        <family val="0"/>
        <charset val="1"/>
      </rPr>
      <t xml:space="preserve">Alleluia spiritus domini</t>
    </r>
    <r>
      <rPr>
        <sz val="11"/>
        <rFont val="Cambria"/>
        <family val="0"/>
        <charset val="1"/>
      </rPr>
      <t xml:space="preserve">* (Can 001033); Lectio: </t>
    </r>
    <r>
      <rPr>
        <sz val="11"/>
        <color rgb="FFFF0000"/>
        <rFont val="Cambria"/>
        <family val="0"/>
        <charset val="1"/>
      </rPr>
      <t xml:space="preserve">secundum lucam</t>
    </r>
    <r>
      <rPr>
        <sz val="11"/>
        <rFont val="Cambria"/>
        <family val="0"/>
        <charset val="1"/>
      </rPr>
      <t xml:space="preserve"> </t>
    </r>
    <r>
      <rPr>
        <i val="true"/>
        <sz val="11"/>
        <rFont val="Cambria"/>
        <family val="0"/>
        <charset val="1"/>
      </rPr>
      <t xml:space="preserve">In illo tempore conuocatis ihesus duodecim discipulis suis dedit illis ... potestatem </t>
    </r>
    <r>
      <rPr>
        <sz val="11"/>
        <rFont val="Cambria"/>
        <family val="0"/>
        <charset val="1"/>
      </rPr>
      <t xml:space="preserve">(Lc 9,1) </t>
    </r>
    <r>
      <rPr>
        <i val="true"/>
        <sz val="11"/>
        <rFont val="Cambria"/>
        <family val="0"/>
        <charset val="1"/>
      </rPr>
      <t xml:space="preserve">Modo cum evangelium legeretur audivimus ... super omnia demonia. Et misit eos illos praedicare ... promittentibus regna celorum. Et item misit praedicare regnum dei ... magnitudine atestaretur </t>
    </r>
    <r>
      <rPr>
        <sz val="11"/>
        <rFont val="Cambria"/>
        <family val="0"/>
        <charset val="1"/>
      </rPr>
      <t xml:space="preserve">(vgl. PL 95 1341B, Homilia CLIII. Ex beati Hieronymi in Evangelium Matthaei expositione), inzwischen: R: </t>
    </r>
    <r>
      <rPr>
        <i val="true"/>
        <sz val="11"/>
        <rFont val="Cambria"/>
        <family val="0"/>
        <charset val="1"/>
      </rPr>
      <t xml:space="preserve">Dum complerentur</t>
    </r>
    <r>
      <rPr>
        <sz val="11"/>
        <rFont val="Cambria"/>
        <family val="0"/>
        <charset val="1"/>
      </rPr>
      <t xml:space="preserve">* (Can 006536); R: </t>
    </r>
    <r>
      <rPr>
        <i val="true"/>
        <sz val="11"/>
        <rFont val="Cambria"/>
        <family val="0"/>
        <charset val="1"/>
      </rPr>
      <t xml:space="preserve">Repleti sunt omnes spiritu</t>
    </r>
    <r>
      <rPr>
        <sz val="11"/>
        <rFont val="Cambria"/>
        <family val="0"/>
        <charset val="1"/>
      </rPr>
      <t xml:space="preserve">* (Can 007530); R: </t>
    </r>
    <r>
      <rPr>
        <i val="true"/>
        <sz val="11"/>
        <rFont val="Cambria"/>
        <family val="0"/>
        <charset val="1"/>
      </rPr>
      <t xml:space="preserve">Apparuerunt</t>
    </r>
    <r>
      <rPr>
        <sz val="11"/>
        <rFont val="Cambria"/>
        <family val="0"/>
        <charset val="1"/>
      </rPr>
      <t xml:space="preserve">* (Can 006110);
(HS) [Pauli] R: Magnus sanctus Paulus vas (Can 007123); V: A christo de celo (Can 007123a); </t>
    </r>
    <r>
      <rPr>
        <sz val="11"/>
        <color rgb="FFFF0000"/>
        <rFont val="Cambria"/>
        <family val="0"/>
        <charset val="1"/>
      </rPr>
      <t xml:space="preserve">Laudes ut patet </t>
    </r>
    <r>
      <rPr>
        <sz val="11"/>
        <rFont val="Cambria"/>
        <family val="0"/>
        <charset val="1"/>
      </rPr>
      <t xml:space="preserve">A: Ego plantaui apollo* (Can 002580); A: O gloriosum lumen omnium (Can 004030);</t>
    </r>
    <r>
      <rPr>
        <sz val="11"/>
        <color rgb="FFFF0000"/>
        <rFont val="Cambria"/>
        <family val="0"/>
        <charset val="1"/>
      </rPr>
      <t xml:space="preserve"> In octaua sancti Io[annis Baptistae] ut patet</t>
    </r>
    <r>
      <rPr>
        <sz val="11"/>
        <rFont val="Cambria"/>
        <family val="0"/>
        <charset val="1"/>
      </rPr>
      <t xml:space="preserve"> A: Et factum est in die octauo (Can 002704); I: Regem praecursoris* (Can 001140); </t>
    </r>
    <r>
      <rPr>
        <sz val="11"/>
        <color rgb="FFFF0000"/>
        <rFont val="Cambria"/>
        <family val="0"/>
        <charset val="1"/>
      </rPr>
      <t xml:space="preserve">Lectio I </t>
    </r>
    <r>
      <rPr>
        <sz val="11"/>
        <rFont val="Cambria"/>
        <family val="0"/>
        <charset val="1"/>
      </rPr>
      <t xml:space="preserve">(aus Ps. Maximus Taurinensis: Homilia 67, PL 57, 389-390) Festiuitatem praesentis dei fratres karissimi uenerandi iohannis baptiste ...ut eum primus ostenderet, inzwischen R: Fuit homo* (Can 600920), R: Elisabeth*;  R: Inter natos*; In octaua apostolorum R: regem apostolorum* (Can 001125);</t>
    </r>
    <r>
      <rPr>
        <sz val="11"/>
        <color rgb="FFFF0000"/>
        <rFont val="Cambria"/>
        <family val="0"/>
        <charset val="1"/>
      </rPr>
      <t xml:space="preserve"> Processi et marti[...] kyliani et sociorum eius ut patet in libro</t>
    </r>
    <r>
      <rPr>
        <sz val="11"/>
        <rFont val="Cambria"/>
        <family val="0"/>
        <charset val="1"/>
      </rPr>
      <t xml:space="preserve">.</t>
    </r>
  </si>
  <si>
    <t xml:space="preserve">Nachträge am Rand in Bastarda (1. Hälfte 15. Jh.).</t>
  </si>
  <si>
    <t xml:space="preserve">Wien, ÖNB: Cod. 927</t>
  </si>
  <si>
    <t xml:space="preserve">Cantus Planus (http://www.cantusplanus.at/de-at/fragmentphp/fragmente/signaturGET.php?Signatur=cod00927).</t>
  </si>
  <si>
    <t xml:space="preserve">http://www.fragmentarium.unifr.ch/overview/F-0lo2</t>
  </si>
  <si>
    <t xml:space="preserve">250 x 322 mm</t>
  </si>
  <si>
    <t xml:space="preserve">15. Jhdt.; 1438</t>
  </si>
  <si>
    <t xml:space="preserve">Mondsee ?</t>
  </si>
  <si>
    <t xml:space="preserve">Wien, ÖNB, Cod. 927</t>
  </si>
  <si>
    <t xml:space="preserve">AL00175192</t>
  </si>
  <si>
    <t xml:space="preserve">Mondsee, Benediktinerkloster St. Michael (748-1791): Vorsignatur 'Lunael. q. 83'.</t>
  </si>
  <si>
    <t xml:space="preserve">Durchgehendes rostiges Bohrloch oben rechts von ehemaligen Buckeln. Das Fragment ist auf die Innerseite des Vorderdeckels geklebt, sodass nur eine Seite sichtbar ist; Ausnahme ist der schmale Ansetzfalz wo beide Seiten sichtbar sind.</t>
  </si>
  <si>
    <t xml:space="preserve">1151-1176</t>
  </si>
  <si>
    <t xml:space="preserve">Rote Überschrifte in Majuskul für die Festtags- und Gesangsbezeichnungen; für die Gesangsanfänge wurden scharze Satzmajuskeln entweder rot gestrichen oder mit roten Zierpunkten verwendet. Eine rote 4-zeilige Initiale U mit Punktverdikungen.</t>
  </si>
  <si>
    <r>
      <rPr>
        <sz val="11"/>
        <rFont val="Cambria"/>
        <family val="0"/>
        <charset val="1"/>
      </rPr>
      <t xml:space="preserve">(1r Ansetzfalz links): A: [Generatio haec parva …] </t>
    </r>
    <r>
      <rPr>
        <i val="true"/>
        <sz val="11"/>
        <rFont val="Cambria"/>
        <family val="0"/>
        <charset val="1"/>
      </rPr>
      <t xml:space="preserve">signum Ionę prophetę</t>
    </r>
    <r>
      <rPr>
        <sz val="11"/>
        <rFont val="Cambria"/>
        <family val="0"/>
        <charset val="1"/>
      </rPr>
      <t xml:space="preserve"> (Can 002935); A: </t>
    </r>
    <r>
      <rPr>
        <i val="true"/>
        <sz val="11"/>
        <rFont val="Cambria"/>
        <family val="0"/>
        <charset val="1"/>
      </rPr>
      <t xml:space="preserve">Sicut fuit Io</t>
    </r>
    <r>
      <rPr>
        <sz val="11"/>
        <rFont val="Cambria"/>
        <family val="0"/>
        <charset val="1"/>
      </rPr>
      <t xml:space="preserve">[nas] (Can 004934);
(1v = Ansetzfalz und VS links) [Sabb. Hebd. 1 Quad.] A: </t>
    </r>
    <r>
      <rPr>
        <i val="true"/>
        <sz val="11"/>
        <rFont val="Cambria"/>
        <family val="0"/>
        <charset val="1"/>
      </rPr>
      <t xml:space="preserve">Descenedentibus illis de monte</t>
    </r>
    <r>
      <rPr>
        <sz val="11"/>
        <rFont val="Cambria"/>
        <family val="0"/>
        <charset val="1"/>
      </rPr>
      <t xml:space="preserve"> (Can 002153); A:</t>
    </r>
    <r>
      <rPr>
        <i val="true"/>
        <sz val="11"/>
        <rFont val="Cambria"/>
        <family val="0"/>
        <charset val="1"/>
      </rPr>
      <t xml:space="preserve"> Uisionem quam</t>
    </r>
    <r>
      <rPr>
        <sz val="11"/>
        <rFont val="Cambria"/>
        <family val="0"/>
        <charset val="1"/>
      </rPr>
      <t xml:space="preserve"> [vidistis nemini] (Can 005465); Dom. 2 Quadragesimae R: </t>
    </r>
    <r>
      <rPr>
        <i val="true"/>
        <sz val="11"/>
        <rFont val="Cambria"/>
        <family val="0"/>
        <charset val="1"/>
      </rPr>
      <t xml:space="preserve">Ecce odor</t>
    </r>
    <r>
      <rPr>
        <sz val="11"/>
        <rFont val="Cambria"/>
        <family val="0"/>
        <charset val="1"/>
      </rPr>
      <t xml:space="preserve">* (Can 006601); A: [Nemini dixerit]</t>
    </r>
    <r>
      <rPr>
        <i val="true"/>
        <sz val="11"/>
        <rFont val="Cambria"/>
        <family val="0"/>
        <charset val="1"/>
      </rPr>
      <t xml:space="preserve">is uisionem</t>
    </r>
    <r>
      <rPr>
        <sz val="11"/>
        <rFont val="Cambria"/>
        <family val="0"/>
        <charset val="1"/>
      </rPr>
      <t xml:space="preserve"> (Can 003869); I: </t>
    </r>
    <r>
      <rPr>
        <i val="true"/>
        <sz val="11"/>
        <rFont val="Cambria"/>
        <family val="0"/>
        <charset val="1"/>
      </rPr>
      <t xml:space="preserve">Quoniam deus magnus dominus</t>
    </r>
    <r>
      <rPr>
        <sz val="11"/>
        <rFont val="Cambria"/>
        <family val="0"/>
        <charset val="1"/>
      </rPr>
      <t xml:space="preserve"> (Can 001124); R: [T]</t>
    </r>
    <r>
      <rPr>
        <i val="true"/>
        <sz val="11"/>
        <rFont val="Cambria"/>
        <family val="0"/>
        <charset val="1"/>
      </rPr>
      <t xml:space="preserve">olle arma tua pharetram et</t>
    </r>
    <r>
      <rPr>
        <sz val="11"/>
        <rFont val="Cambria"/>
        <family val="0"/>
        <charset val="1"/>
      </rPr>
      <t xml:space="preserve"> (Can 007767); V: </t>
    </r>
    <r>
      <rPr>
        <i val="true"/>
        <sz val="11"/>
        <rFont val="Cambria"/>
        <family val="0"/>
        <charset val="1"/>
      </rPr>
      <t xml:space="preserve">Cumque uenatu aliquid</t>
    </r>
    <r>
      <rPr>
        <sz val="11"/>
        <rFont val="Cambria"/>
        <family val="0"/>
        <charset val="1"/>
      </rPr>
      <t xml:space="preserve"> (Can 007767a); R: </t>
    </r>
    <r>
      <rPr>
        <i val="true"/>
        <sz val="11"/>
        <rFont val="Cambria"/>
        <family val="0"/>
        <charset val="1"/>
      </rPr>
      <t xml:space="preserve">Ecce odor filii mei sicut </t>
    </r>
    <r>
      <rPr>
        <sz val="11"/>
        <rFont val="Cambria"/>
        <family val="0"/>
        <charset val="1"/>
      </rPr>
      <t xml:space="preserve">(Can 006601); V: </t>
    </r>
    <r>
      <rPr>
        <i val="true"/>
        <sz val="11"/>
        <rFont val="Cambria"/>
        <family val="0"/>
        <charset val="1"/>
      </rPr>
      <t xml:space="preserve">Qui maledixerit tibi sit ille </t>
    </r>
    <r>
      <rPr>
        <sz val="11"/>
        <rFont val="Cambria"/>
        <family val="0"/>
        <charset val="1"/>
      </rPr>
      <t xml:space="preserve">(Can 006601a); R: </t>
    </r>
    <r>
      <rPr>
        <i val="true"/>
        <sz val="11"/>
        <rFont val="Cambria"/>
        <family val="0"/>
        <charset val="1"/>
      </rPr>
      <t xml:space="preserve">Det tibi deus de rore celi</t>
    </r>
    <r>
      <rPr>
        <sz val="11"/>
        <rFont val="Cambria"/>
        <family val="0"/>
        <charset val="1"/>
      </rPr>
      <t xml:space="preserve"> (Can 006415); 
(2r = Ansetzfalz und VS rechts) [Sabb. Hebd. 2 Quad.] A?: […] </t>
    </r>
    <r>
      <rPr>
        <i val="true"/>
        <sz val="11"/>
        <rFont val="Cambria"/>
        <family val="0"/>
        <charset val="1"/>
      </rPr>
      <t xml:space="preserve">sicut unum ex mercennariis tuis</t>
    </r>
    <r>
      <rPr>
        <sz val="11"/>
        <rFont val="Cambria"/>
        <family val="0"/>
        <charset val="1"/>
      </rPr>
      <t xml:space="preserve">; A: </t>
    </r>
    <r>
      <rPr>
        <i val="true"/>
        <sz val="11"/>
        <rFont val="Cambria"/>
        <family val="0"/>
        <charset val="1"/>
      </rPr>
      <t xml:space="preserve">Dixit autem pater ad seruos</t>
    </r>
    <r>
      <rPr>
        <sz val="11"/>
        <rFont val="Cambria"/>
        <family val="0"/>
        <charset val="1"/>
      </rPr>
      <t xml:space="preserve"> (Can 002280); Dom. 3 Quadragesimae R: </t>
    </r>
    <r>
      <rPr>
        <i val="true"/>
        <sz val="11"/>
        <rFont val="Cambria"/>
        <family val="0"/>
        <charset val="1"/>
      </rPr>
      <t xml:space="preserve">Dixit Judas</t>
    </r>
    <r>
      <rPr>
        <sz val="11"/>
        <rFont val="Cambria"/>
        <family val="0"/>
        <charset val="1"/>
      </rPr>
      <t xml:space="preserve">* (Can 006477); A: </t>
    </r>
    <r>
      <rPr>
        <i val="true"/>
        <sz val="11"/>
        <rFont val="Cambria"/>
        <family val="0"/>
        <charset val="1"/>
      </rPr>
      <t xml:space="preserve">Fili tu semper mecum es et</t>
    </r>
    <r>
      <rPr>
        <sz val="11"/>
        <rFont val="Cambria"/>
        <family val="0"/>
        <charset val="1"/>
      </rPr>
      <t xml:space="preserve"> (Can 002874); I: </t>
    </r>
    <r>
      <rPr>
        <i val="true"/>
        <sz val="11"/>
        <rFont val="Cambria"/>
        <family val="0"/>
        <charset val="1"/>
      </rPr>
      <t xml:space="preserve">Deus magnus dominus et rex </t>
    </r>
    <r>
      <rPr>
        <sz val="11"/>
        <rFont val="Cambria"/>
        <family val="0"/>
        <charset val="1"/>
      </rPr>
      <t xml:space="preserve">(Can 001062); R: </t>
    </r>
    <r>
      <rPr>
        <i val="true"/>
        <sz val="11"/>
        <rFont val="Cambria"/>
        <family val="0"/>
        <charset val="1"/>
      </rPr>
      <t xml:space="preserve">Uidentes Joseph a longe</t>
    </r>
    <r>
      <rPr>
        <sz val="11"/>
        <rFont val="Cambria"/>
        <family val="0"/>
        <charset val="1"/>
      </rPr>
      <t xml:space="preserve"> (Can 007863); V: </t>
    </r>
    <r>
      <rPr>
        <i val="true"/>
        <sz val="11"/>
        <rFont val="Cambria"/>
        <family val="0"/>
        <charset val="1"/>
      </rPr>
      <t xml:space="preserve">Cumque uidissent Joseph</t>
    </r>
    <r>
      <rPr>
        <sz val="11"/>
        <rFont val="Cambria"/>
        <family val="0"/>
        <charset val="1"/>
      </rPr>
      <t xml:space="preserve"> (Can 007863a); R: </t>
    </r>
    <r>
      <rPr>
        <i val="true"/>
        <sz val="11"/>
        <rFont val="Cambria"/>
        <family val="0"/>
        <charset val="1"/>
      </rPr>
      <t xml:space="preserve">Dixit Judas fratribus suis</t>
    </r>
    <r>
      <rPr>
        <sz val="11"/>
        <rFont val="Cambria"/>
        <family val="0"/>
        <charset val="1"/>
      </rPr>
      <t xml:space="preserve"> (Can 006477); V:</t>
    </r>
    <r>
      <rPr>
        <i val="true"/>
        <sz val="11"/>
        <rFont val="Cambria"/>
        <family val="0"/>
        <charset val="1"/>
      </rPr>
      <t xml:space="preserve"> Cumque abisset Ruben ad </t>
    </r>
    <r>
      <rPr>
        <sz val="11"/>
        <rFont val="Cambria"/>
        <family val="0"/>
        <charset val="1"/>
      </rPr>
      <t xml:space="preserve">(Can 006477a); R: </t>
    </r>
    <r>
      <rPr>
        <i val="true"/>
        <sz val="11"/>
        <rFont val="Cambria"/>
        <family val="0"/>
        <charset val="1"/>
      </rPr>
      <t xml:space="preserve">Videns Jacob uestimenta</t>
    </r>
    <r>
      <rPr>
        <sz val="11"/>
        <rFont val="Cambria"/>
        <family val="0"/>
        <charset val="1"/>
      </rPr>
      <t xml:space="preserve"> [Fortsetzung auf dem Ansetzfalz verso] (Can 007858).
Die Inhaltsangaben beruhen auf Cantus Planus Datenbank.</t>
    </r>
  </si>
  <si>
    <t xml:space="preserve">Melisme rotunterstrichen.</t>
  </si>
  <si>
    <t xml:space="preserve">17.07.2017</t>
  </si>
  <si>
    <t xml:space="preserve">321 x 218 mm</t>
  </si>
  <si>
    <t xml:space="preserve">Das Fragment ist auf der Innerseite des Vorderdeckels geklebt, sodass nur eine Seite sichtbar ist.</t>
  </si>
  <si>
    <t xml:space="preserve">2. Hälfte 14. Jh. / 1. Hälfte 15. Jh.</t>
  </si>
  <si>
    <t xml:space="preserve">1351-1438</t>
  </si>
  <si>
    <t xml:space="preserve">Kalendertage und Feste in Rot geschrieben.</t>
  </si>
  <si>
    <t xml:space="preserve">Calendarium</t>
  </si>
  <si>
    <t xml:space="preserve">Es handelt sich wohl um ein verworfenes Blatt eines Kalendars. Hier enthalten sind die Einträge für XIII Kl bis VIII Kl  Ianuarii (20-25 Dez.) wobei für jeden Tag fünf Zeile eingeplannt wurden und unbeschrieben geblieben. Mitte des Blattes eine Probatio pennae.</t>
  </si>
  <si>
    <t xml:space="preserve">Wien, ÖNB: Cod. 928</t>
  </si>
  <si>
    <t xml:space="preserve">Cantus Planus (http://www.cantusplanus.at/de-at/fragmentphp/fragmente/signaturGET.php?Signatur=cod00928).</t>
  </si>
  <si>
    <t xml:space="preserve">Wien, ÖNB, Cod. 928, Cod. Ser. n. 4214 (nach Klugseder Gruppe GNR1).</t>
  </si>
  <si>
    <t xml:space="preserve">3 Einzelblätter</t>
  </si>
  <si>
    <t xml:space="preserve">VS: 320 x 243;
Vorsatz: 320 x 244;
HS: 319 x 241 mm</t>
  </si>
  <si>
    <t xml:space="preserve">Commentarius in Psalmos 51-150</t>
  </si>
  <si>
    <t xml:space="preserve">15. Jhdt. (nach 1438)</t>
  </si>
  <si>
    <t xml:space="preserve">Wien, ÖNB, Cod. 928</t>
  </si>
  <si>
    <t xml:space="preserve">AL00170018</t>
  </si>
  <si>
    <t xml:space="preserve">Mondsee, Benediktinerkloster St. Michael (748-1791): Vorsignatur 'Lunael. f. 84'.</t>
  </si>
  <si>
    <t xml:space="preserve">Spiegel und fliegendes Blatt</t>
  </si>
  <si>
    <t xml:space="preserve">Auf den Spiegeln wurden Pergamentstücke zur Verstärkung der Buckeln und Schließen aufgeklebt; auf allen drei Blättern rostige Löcher von den Buckeln.</t>
  </si>
  <si>
    <t xml:space="preserve">2. Hälfte 14. Jh.</t>
  </si>
  <si>
    <t xml:space="preserve">Initiale und Satzmajuskeln in Rot; rubrizierte Anweisungen.</t>
  </si>
  <si>
    <t xml:space="preserve">Missale/Rituale</t>
  </si>
  <si>
    <r>
      <rPr>
        <sz val="11"/>
        <rFont val="Cambria"/>
        <family val="0"/>
        <charset val="1"/>
      </rPr>
      <t xml:space="preserve">Ritus für die Aufnahme von Novitzen.
VS: rubrizierte Anweisung </t>
    </r>
    <r>
      <rPr>
        <sz val="11"/>
        <color rgb="FFFF0000"/>
        <rFont val="Cambria"/>
        <family val="0"/>
        <charset val="1"/>
      </rPr>
      <t xml:space="preserve">hys omnibus peractis dicat dominus abbas orationem tonaliter </t>
    </r>
    <r>
      <rPr>
        <i val="true"/>
        <sz val="11"/>
        <rFont val="Cambria"/>
        <family val="0"/>
        <charset val="1"/>
      </rPr>
      <t xml:space="preserve">Deus sancte religionis amator omnisque boni largitor ...-... et uitam eternam te largiente mereantur. Per</t>
    </r>
    <r>
      <rPr>
        <sz val="11"/>
        <rFont val="Cambria"/>
        <family val="0"/>
        <charset val="1"/>
      </rPr>
      <t xml:space="preserve"> [...] </t>
    </r>
    <r>
      <rPr>
        <sz val="11"/>
        <color rgb="FFFF0000"/>
        <rFont val="Cambria"/>
        <family val="0"/>
        <charset val="1"/>
      </rPr>
      <t xml:space="preserve">Tunc ipsi stantes super gradum dicant simul hunc pre tonaliter inclinantes capitam</t>
    </r>
    <r>
      <rPr>
        <sz val="11"/>
        <rFont val="Cambria"/>
        <family val="0"/>
        <charset val="1"/>
      </rPr>
      <t xml:space="preserve">. </t>
    </r>
    <r>
      <rPr>
        <i val="true"/>
        <sz val="11"/>
        <rFont val="Cambria"/>
        <family val="0"/>
        <charset val="1"/>
      </rPr>
      <t xml:space="preserve">Suscipe me domine secundum eloquium tuum ...-... exepctatione mea</t>
    </r>
    <r>
      <rPr>
        <sz val="11"/>
        <rFont val="Cambria"/>
        <family val="0"/>
        <charset val="1"/>
      </rPr>
      <t xml:space="preserve">. </t>
    </r>
    <r>
      <rPr>
        <sz val="11"/>
        <color rgb="FFFF0000"/>
        <rFont val="Cambria"/>
        <family val="0"/>
        <charset val="1"/>
      </rPr>
      <t xml:space="preserve">Quem chorus ter post eos repetat et tertio subiungat </t>
    </r>
    <r>
      <rPr>
        <i val="true"/>
        <sz val="11"/>
        <rFont val="Cambria"/>
        <family val="0"/>
        <charset val="1"/>
      </rPr>
      <t xml:space="preserve">Gloria patri </t>
    </r>
    <r>
      <rPr>
        <sz val="11"/>
        <color rgb="FFFF0000"/>
        <rFont val="Cambria"/>
        <family val="0"/>
        <charset val="1"/>
      </rPr>
      <t xml:space="preserve">Tunc ipsi prosternant se in terram uel super unum scabellum et dominus abbas dicat tonaliter </t>
    </r>
    <r>
      <rPr>
        <i val="true"/>
        <sz val="11"/>
        <rFont val="Cambria"/>
        <family val="0"/>
        <charset val="1"/>
      </rPr>
      <t xml:space="preserve">Oremus. Suscipe quaesumus domine hos famulos tuos ad te ...-... et electos tuos connumeratos</t>
    </r>
    <r>
      <rPr>
        <sz val="11"/>
        <rFont val="Cambria"/>
        <family val="0"/>
        <charset val="1"/>
      </rPr>
      <t xml:space="preserve">; [Akklamationen mit Notation:] </t>
    </r>
    <r>
      <rPr>
        <i val="true"/>
        <sz val="11"/>
        <rFont val="Cambria"/>
        <family val="0"/>
        <charset val="1"/>
      </rPr>
      <t xml:space="preserve">Per omnia secula saculorum. Dominus vobiscum. Sursum corda. </t>
    </r>
    <r>
      <rPr>
        <sz val="11"/>
        <rFont val="Cambria"/>
        <family val="0"/>
        <charset val="1"/>
      </rPr>
      <t xml:space="preserve">[Glori]</t>
    </r>
    <r>
      <rPr>
        <i val="true"/>
        <sz val="11"/>
        <rFont val="Cambria"/>
        <family val="0"/>
        <charset val="1"/>
      </rPr>
      <t xml:space="preserve">as agamus domino deo nostro. 
</t>
    </r>
    <r>
      <rPr>
        <sz val="11"/>
        <rFont val="Cambria"/>
        <family val="0"/>
        <charset val="1"/>
      </rPr>
      <t xml:space="preserve">[Praefatio:] </t>
    </r>
    <r>
      <rPr>
        <i val="true"/>
        <sz val="11"/>
        <rFont val="Cambria"/>
        <family val="0"/>
        <charset val="1"/>
      </rPr>
      <t xml:space="preserve">Vere dignum et iustum est equum et salutant Nos tibi semper et ubique gratias agere domine sancte pater omnipotens</t>
    </r>
    <r>
      <rPr>
        <sz val="11"/>
        <rFont val="Cambria"/>
        <family val="0"/>
        <charset val="1"/>
      </rPr>
      <t xml:space="preserve">, bricht ab.
Fliegendes Blatt: (Ir) </t>
    </r>
    <r>
      <rPr>
        <i val="true"/>
        <sz val="11"/>
        <rFont val="Cambria"/>
        <family val="0"/>
        <charset val="1"/>
      </rPr>
      <t xml:space="preserve">Oremus. Clementissime dominator deus tuam inuocamus pietatem super hos famulos tuos quos a seculo conuersos ...-... a te petierint clementer inpertire. Per Christum</t>
    </r>
    <r>
      <rPr>
        <sz val="11"/>
        <rFont val="Cambria"/>
        <family val="0"/>
        <charset val="1"/>
      </rPr>
      <t xml:space="preserve">. </t>
    </r>
    <r>
      <rPr>
        <sz val="11"/>
        <color rgb="FFFF0000"/>
        <rFont val="Cambria"/>
        <family val="0"/>
        <charset val="1"/>
      </rPr>
      <t xml:space="preserve">Tunc surgentes procedant usque ad gradum altaris ibi veniam super genua petant et dominus abbas interroget eos ita dicens</t>
    </r>
    <r>
      <rPr>
        <sz val="11"/>
        <rFont val="Cambria"/>
        <family val="0"/>
        <charset val="1"/>
      </rPr>
      <t xml:space="preserve"> </t>
    </r>
    <r>
      <rPr>
        <i val="true"/>
        <sz val="11"/>
        <rFont val="Cambria"/>
        <family val="0"/>
        <charset val="1"/>
      </rPr>
      <t xml:space="preserve">Vultis ad hodierno die mortui mente esse huic seculo. </t>
    </r>
    <r>
      <rPr>
        <sz val="11"/>
        <color rgb="FFFF0000"/>
        <rFont val="Cambria"/>
        <family val="0"/>
        <charset val="1"/>
      </rPr>
      <t xml:space="preserve">Respondeant</t>
    </r>
    <r>
      <rPr>
        <sz val="11"/>
        <rFont val="Cambria"/>
        <family val="0"/>
        <charset val="1"/>
      </rPr>
      <t xml:space="preserve">&lt; 
</t>
    </r>
    <r>
      <rPr>
        <i val="true"/>
        <sz val="11"/>
        <rFont val="Cambria"/>
        <family val="0"/>
        <charset val="1"/>
      </rPr>
      <t xml:space="preserve">Volumus</t>
    </r>
    <r>
      <rPr>
        <sz val="11"/>
        <rFont val="Cambria"/>
        <family val="0"/>
        <charset val="1"/>
      </rPr>
      <t xml:space="preserve">. </t>
    </r>
    <r>
      <rPr>
        <sz val="11"/>
        <color rgb="FFFF0000"/>
        <rFont val="Cambria"/>
        <family val="0"/>
        <charset val="1"/>
      </rPr>
      <t xml:space="preserve">Iterum abbas </t>
    </r>
    <r>
      <rPr>
        <i val="true"/>
        <sz val="11"/>
        <rFont val="Cambria"/>
        <family val="0"/>
        <charset val="1"/>
      </rPr>
      <t xml:space="preserve">Vultis ab hodie stabiles esse in hac uita quae hodierna die incipit coram deo professi estis.</t>
    </r>
    <r>
      <rPr>
        <sz val="11"/>
        <rFont val="Cambria"/>
        <family val="0"/>
        <charset val="1"/>
      </rPr>
      <t xml:space="preserve"> </t>
    </r>
    <r>
      <rPr>
        <sz val="11"/>
        <color rgb="FFFF0000"/>
        <rFont val="Cambria"/>
        <family val="0"/>
        <charset val="1"/>
      </rPr>
      <t xml:space="preserve">R</t>
    </r>
    <r>
      <rPr>
        <sz val="11"/>
        <rFont val="Cambria"/>
        <family val="0"/>
        <charset val="1"/>
      </rPr>
      <t xml:space="preserve"> </t>
    </r>
    <r>
      <rPr>
        <i val="true"/>
        <sz val="11"/>
        <rFont val="Cambria"/>
        <family val="0"/>
        <charset val="1"/>
      </rPr>
      <t xml:space="preserve">Volumus</t>
    </r>
    <r>
      <rPr>
        <sz val="11"/>
        <rFont val="Cambria"/>
        <family val="0"/>
        <charset val="1"/>
      </rPr>
      <t xml:space="preserve">. </t>
    </r>
    <r>
      <rPr>
        <sz val="11"/>
        <color rgb="FFFF0000"/>
        <rFont val="Cambria"/>
        <family val="0"/>
        <charset val="1"/>
      </rPr>
      <t xml:space="preserve">Abbas</t>
    </r>
    <r>
      <rPr>
        <sz val="11"/>
        <rFont val="Cambria"/>
        <family val="0"/>
        <charset val="1"/>
      </rPr>
      <t xml:space="preserve"> </t>
    </r>
    <r>
      <rPr>
        <i val="true"/>
        <sz val="11"/>
        <rFont val="Cambria"/>
        <family val="0"/>
        <charset val="1"/>
      </rPr>
      <t xml:space="preserve">Augeat in uobis dominus gratiam suam ut opere adimpleatis quod ore professi estis. </t>
    </r>
    <r>
      <rPr>
        <sz val="11"/>
        <color rgb="FFFF0000"/>
        <rFont val="Cambria"/>
        <family val="0"/>
        <charset val="1"/>
      </rPr>
      <t xml:space="preserve">Sequitur Antiphona </t>
    </r>
    <r>
      <rPr>
        <sz val="11"/>
        <rFont val="Cambria"/>
        <family val="0"/>
        <charset val="1"/>
      </rPr>
      <t xml:space="preserve">A: </t>
    </r>
    <r>
      <rPr>
        <i val="true"/>
        <sz val="11"/>
        <rFont val="Cambria"/>
        <family val="0"/>
        <charset val="1"/>
      </rPr>
      <t xml:space="preserve">Qui me confessus</t>
    </r>
    <r>
      <rPr>
        <sz val="11"/>
        <rFont val="Cambria"/>
        <family val="0"/>
        <charset val="1"/>
      </rPr>
      <t xml:space="preserve"> (Can 004479); 
(Iv) </t>
    </r>
    <r>
      <rPr>
        <sz val="11"/>
        <color rgb="FFFF0000"/>
        <rFont val="Cambria"/>
        <family val="0"/>
        <charset val="1"/>
      </rPr>
      <t xml:space="preserve">Oratio</t>
    </r>
    <r>
      <rPr>
        <sz val="11"/>
        <rFont val="Cambria"/>
        <family val="0"/>
        <charset val="1"/>
      </rPr>
      <t xml:space="preserve"> </t>
    </r>
    <r>
      <rPr>
        <i val="true"/>
        <sz val="11"/>
        <rFont val="Cambria"/>
        <family val="0"/>
        <charset val="1"/>
      </rPr>
      <t xml:space="preserve">Deus qui per coeternum tibi filium cuncta creasti ...-... induere mereantur. Per. </t>
    </r>
    <r>
      <rPr>
        <sz val="11"/>
        <color rgb="FFFF0000"/>
        <rFont val="Cambria"/>
        <family val="0"/>
        <charset val="1"/>
      </rPr>
      <t xml:space="preserve">Tunc dominus abbas vertat se ad altare et flexis genibus inponat antiphonam </t>
    </r>
    <r>
      <rPr>
        <sz val="11"/>
        <rFont val="Cambria"/>
        <family val="0"/>
        <charset val="1"/>
      </rPr>
      <t xml:space="preserve">A: </t>
    </r>
    <r>
      <rPr>
        <i val="true"/>
        <sz val="11"/>
        <rFont val="Cambria"/>
        <family val="0"/>
        <charset val="1"/>
      </rPr>
      <t xml:space="preserve">Ueni sancte spiritus reple </t>
    </r>
    <r>
      <rPr>
        <sz val="11"/>
        <rFont val="Cambria"/>
        <family val="0"/>
        <charset val="1"/>
      </rPr>
      <t xml:space="preserve">(Can 005237); </t>
    </r>
    <r>
      <rPr>
        <sz val="11"/>
        <color rgb="FFFF0000"/>
        <rFont val="Cambria"/>
        <family val="0"/>
        <charset val="1"/>
      </rPr>
      <t xml:space="preserve">Oratio</t>
    </r>
    <r>
      <rPr>
        <i val="true"/>
        <sz val="11"/>
        <rFont val="Cambria"/>
        <family val="0"/>
        <charset val="1"/>
      </rPr>
      <t xml:space="preserve"> Sancte spiritus qui te deum ac dominum  reuelare ...-... de omnibus doceat</t>
    </r>
    <r>
      <rPr>
        <sz val="11"/>
        <rFont val="Cambria"/>
        <family val="0"/>
        <charset val="1"/>
      </rPr>
      <t xml:space="preserve">, bricht ab. 
HS: GrV: </t>
    </r>
    <r>
      <rPr>
        <i val="true"/>
        <sz val="11"/>
        <rFont val="Cambria"/>
        <family val="0"/>
        <charset val="1"/>
      </rPr>
      <t xml:space="preserve">Accendite ad eum </t>
    </r>
    <r>
      <rPr>
        <sz val="11"/>
        <rFont val="Cambria"/>
        <family val="0"/>
        <charset val="1"/>
      </rPr>
      <t xml:space="preserve">(Can g01163); </t>
    </r>
    <r>
      <rPr>
        <sz val="11"/>
        <color rgb="FFFF0000"/>
        <rFont val="Cambria"/>
        <family val="0"/>
        <charset val="1"/>
      </rPr>
      <t xml:space="preserve">Dominus abbas repetit </t>
    </r>
    <r>
      <rPr>
        <i val="true"/>
        <sz val="11"/>
        <rFont val="Cambria"/>
        <family val="0"/>
        <charset val="1"/>
      </rPr>
      <t xml:space="preserve">Venite. venite filii</t>
    </r>
    <r>
      <rPr>
        <sz val="11"/>
        <rFont val="Cambria"/>
        <family val="0"/>
        <charset val="1"/>
      </rPr>
      <t xml:space="preserve">. </t>
    </r>
    <r>
      <rPr>
        <sz val="11"/>
        <color rgb="FFFF0000"/>
        <rFont val="Cambria"/>
        <family val="0"/>
        <charset val="1"/>
      </rPr>
      <t xml:space="preserve">Interim ipsi substernuntur pedibus eius et ipse subiungat psalmum </t>
    </r>
    <r>
      <rPr>
        <i val="true"/>
        <sz val="11"/>
        <rFont val="Cambria"/>
        <family val="0"/>
        <charset val="1"/>
      </rPr>
      <t xml:space="preserve">Miserere mei deus ..</t>
    </r>
    <r>
      <rPr>
        <sz val="11"/>
        <rFont val="Cambria"/>
        <family val="0"/>
        <charset val="1"/>
      </rPr>
      <t xml:space="preserve">. </t>
    </r>
    <r>
      <rPr>
        <sz val="11"/>
        <color rgb="FFFF0000"/>
        <rFont val="Cambria"/>
        <family val="0"/>
        <charset val="1"/>
      </rPr>
      <t xml:space="preserve">Preces</t>
    </r>
    <r>
      <rPr>
        <sz val="11"/>
        <rFont val="Cambria"/>
        <family val="0"/>
        <charset val="1"/>
      </rPr>
      <t xml:space="preserve"> </t>
    </r>
    <r>
      <rPr>
        <i val="true"/>
        <sz val="11"/>
        <rFont val="Cambria"/>
        <family val="0"/>
        <charset val="1"/>
      </rPr>
      <t xml:space="preserve">Saluos fac seruos tuos. Mitte eis auxilium de sancto et de Syon ...-... Dominus vobiscum. Oremus. Da quaesumus domine famulis tuis inchoati operis consumatum effectum ... perducere mereantur ad finem. Per. Deus indulgencie patri qui seueritatem ...-... per donum sancti spiritus exequaris Per. </t>
    </r>
    <r>
      <rPr>
        <sz val="11"/>
        <color rgb="FFFF0000"/>
        <rFont val="Cambria"/>
        <family val="0"/>
        <charset val="1"/>
      </rPr>
      <t xml:space="preserve">Post hoc surgant profitentes et interro</t>
    </r>
    <r>
      <rPr>
        <sz val="11"/>
        <rFont val="Cambria"/>
        <family val="0"/>
        <charset val="1"/>
      </rPr>
      <t xml:space="preserve">[...], bricht ab.
Vgl. G. Hürlimann, Das Rheinauer Rituale, Frieburg 1959, S. 144-146.</t>
    </r>
  </si>
  <si>
    <t xml:space="preserve">11.07.2017</t>
  </si>
  <si>
    <t xml:space="preserve">Wien, ÖNB: Cod. 1014</t>
  </si>
  <si>
    <t xml:space="preserve">Cantus Planus (http://www.cantusplanus.at/de-at/fragmentphp/fragmente/signaturGET.php?Signatur=cod01014).</t>
  </si>
  <si>
    <t xml:space="preserve">http://www.fragmentarium.unifr.ch/overview/F-lccm</t>
  </si>
  <si>
    <t xml:space="preserve">Wien, ÖNB, Cod. 1014, Cod. 3820, Cod. 3548. Cod. 3552, Cod. 4538, Cod. 4970 (nach Klugseder Gruppe NNB3). </t>
  </si>
  <si>
    <t xml:space="preserve">VS: ca 240 x 160 mm;
HS:</t>
  </si>
  <si>
    <t xml:space="preserve">Homiliarium a dominica post ascensionem usque ad vigiliam s. Andreae</t>
  </si>
  <si>
    <t xml:space="preserve">9. Jhdt.; Zwischen 811-829</t>
  </si>
  <si>
    <t xml:space="preserve">Wien, ÖNB, Cod. 1014</t>
  </si>
  <si>
    <t xml:space="preserve">AL00169621</t>
  </si>
  <si>
    <t xml:space="preserve">Hildebald (Erzbischof von Köln 784-819, Kommendar-Abt v. Mondsee): Widmungsempfänger - Vermerk fol. 1r [Hermann, Handschriften, 1923]. - Lantpercht (Abt von St. Michael in Mondsee um 811-829): Auftraggeber - Vermerk fol. 1r [Hermann, Handschriften, 1923]. Mondsee, Benediktinerkloster St. Michael (748-1791): Vorsignatur 'Rec. 3326 [Lunael. q. 78]' [Hermann, Handschriften, 1923].</t>
  </si>
  <si>
    <t xml:space="preserve">Linierung mit verdünnter Tinte</t>
  </si>
  <si>
    <t xml:space="preserve">Text am Rand abgeschnitten. Fragment auf VS, beschädigt durch einen Riss (ca. 45 mm), sodass einige Wörter am verso zu sehen sind.</t>
  </si>
  <si>
    <t xml:space="preserve">Mitte 13. Jh.</t>
  </si>
  <si>
    <t xml:space="preserve">1241-1260</t>
  </si>
  <si>
    <t xml:space="preserve">Rote 3- bis 4-zeilige Silhouetten-Initiale mit flächigem stilisiertem Pflanzendekor in brauner Tinte; rote Satzmajuskeln mit Punktverdikungen und Konturbegleitstrichen; Rote Überschrifte für die Festtags- und Stundenbezeichnungen.</t>
  </si>
  <si>
    <t xml:space="preserve">Hymnarium / Breviarium</t>
  </si>
  <si>
    <r>
      <rPr>
        <b val="true"/>
        <sz val="11"/>
        <rFont val="Cambria"/>
        <family val="0"/>
        <charset val="1"/>
      </rPr>
      <t xml:space="preserve">VS</t>
    </r>
    <r>
      <rPr>
        <sz val="11"/>
        <rFont val="Cambria"/>
        <family val="0"/>
        <charset val="1"/>
      </rPr>
      <t xml:space="preserve">: Hymn in Annuntiatione BMV, Text beginnt verstümmelt erst ab 2. Strofe : [Ave maris stella ...] </t>
    </r>
    <r>
      <rPr>
        <i val="true"/>
        <sz val="11"/>
        <rFont val="Cambria"/>
        <family val="0"/>
        <charset val="1"/>
      </rPr>
      <t xml:space="preserve">ore funda nos in pace ...-... honor trinus </t>
    </r>
    <r>
      <rPr>
        <sz val="11"/>
        <rFont val="Cambria"/>
        <family val="0"/>
        <charset val="1"/>
      </rPr>
      <t xml:space="preserve">(!) </t>
    </r>
    <r>
      <rPr>
        <i val="true"/>
        <sz val="11"/>
        <rFont val="Cambria"/>
        <family val="0"/>
        <charset val="1"/>
      </rPr>
      <t xml:space="preserve">et unus amen</t>
    </r>
    <r>
      <rPr>
        <sz val="11"/>
        <rFont val="Cambria"/>
        <family val="0"/>
        <charset val="1"/>
      </rPr>
      <t xml:space="preserve"> (AH 51 Nr. 123); </t>
    </r>
    <r>
      <rPr>
        <sz val="11"/>
        <color rgb="FFFF0000"/>
        <rFont val="Cambria"/>
        <family val="0"/>
        <charset val="1"/>
      </rPr>
      <t xml:space="preserve">Ad nocturnum</t>
    </r>
    <r>
      <rPr>
        <sz val="11"/>
        <rFont val="Cambria"/>
        <family val="0"/>
        <charset val="1"/>
      </rPr>
      <t xml:space="preserve">  H: </t>
    </r>
    <r>
      <rPr>
        <i val="true"/>
        <sz val="11"/>
        <rFont val="Cambria"/>
        <family val="0"/>
        <charset val="1"/>
      </rPr>
      <t xml:space="preserve">Fit porta Christi peruia ...-... resoluit nostra crimina</t>
    </r>
    <r>
      <rPr>
        <sz val="11"/>
        <rFont val="Cambria"/>
        <family val="0"/>
        <charset val="1"/>
      </rPr>
      <t xml:space="preserve"> (Strophen 4-6 von AH 27 Nr. 82II); </t>
    </r>
    <r>
      <rPr>
        <sz val="11"/>
        <color rgb="FFFF0000"/>
        <rFont val="Cambria"/>
        <family val="0"/>
        <charset val="1"/>
      </rPr>
      <t xml:space="preserve">In LXXma</t>
    </r>
    <r>
      <rPr>
        <sz val="11"/>
        <rFont val="Cambria"/>
        <family val="0"/>
        <charset val="1"/>
      </rPr>
      <t xml:space="preserve"> </t>
    </r>
    <r>
      <rPr>
        <i val="true"/>
        <sz val="11"/>
        <rFont val="Cambria"/>
        <family val="0"/>
        <charset val="1"/>
      </rPr>
      <t xml:space="preserve">Dies absoluti pretereunt dies ... dei filio hoc decus est</t>
    </r>
    <r>
      <rPr>
        <sz val="11"/>
        <rFont val="Cambria"/>
        <family val="0"/>
        <charset val="1"/>
      </rPr>
      <t xml:space="preserve"> [...] (Forthsetzung am </t>
    </r>
    <r>
      <rPr>
        <b val="true"/>
        <sz val="11"/>
        <rFont val="Cambria"/>
        <family val="0"/>
        <charset val="1"/>
      </rPr>
      <t xml:space="preserve">HS</t>
    </r>
    <r>
      <rPr>
        <sz val="11"/>
        <rFont val="Cambria"/>
        <family val="0"/>
        <charset val="1"/>
      </rPr>
      <t xml:space="preserve">) </t>
    </r>
    <r>
      <rPr>
        <i val="true"/>
        <sz val="11"/>
        <rFont val="Cambria"/>
        <family val="0"/>
        <charset val="1"/>
      </rPr>
      <t xml:space="preserve">pharaonis post catenas ...-... et nunc et semper amen</t>
    </r>
    <r>
      <rPr>
        <sz val="11"/>
        <rFont val="Cambria"/>
        <family val="0"/>
        <charset val="1"/>
      </rPr>
      <t xml:space="preserve"> (Strophen 1- 2, 4, 3, 5-6 von AH 52 Nr. 2);</t>
    </r>
    <r>
      <rPr>
        <sz val="11"/>
        <color rgb="FFFF0000"/>
        <rFont val="Cambria"/>
        <family val="0"/>
        <charset val="1"/>
      </rPr>
      <t xml:space="preserve"> In XLma</t>
    </r>
    <r>
      <rPr>
        <sz val="11"/>
        <rFont val="Cambria"/>
        <family val="0"/>
        <charset val="1"/>
      </rPr>
      <t xml:space="preserve"> </t>
    </r>
    <r>
      <rPr>
        <i val="true"/>
        <sz val="11"/>
        <rFont val="Cambria"/>
        <family val="0"/>
        <charset val="1"/>
      </rPr>
      <t xml:space="preserve">Ex more docti mystico ...-... poscimus hic et perpetim</t>
    </r>
    <r>
      <rPr>
        <sz val="11"/>
        <rFont val="Cambria"/>
        <family val="0"/>
        <charset val="1"/>
      </rPr>
      <t xml:space="preserve"> (AH 51 Nr. 55).</t>
    </r>
  </si>
  <si>
    <t xml:space="preserve">wohl später hinzugefügt.</t>
  </si>
  <si>
    <t xml:space="preserve">Wien, ÖNB: Cod. 1075</t>
  </si>
  <si>
    <t xml:space="preserve">http://www.fragmentarium.unifr.ch/overview/F-ybdo</t>
  </si>
  <si>
    <t xml:space="preserve">1 Doppelblatt</t>
  </si>
  <si>
    <t xml:space="preserve">HS + Ansetzfalz: 185 x 250 mm</t>
  </si>
  <si>
    <t xml:space="preserve">14. Jhdt.</t>
  </si>
  <si>
    <t xml:space="preserve">Wien, ÖNB, Cod. 1075</t>
  </si>
  <si>
    <t xml:space="preserve">AL00177520</t>
  </si>
  <si>
    <t xml:space="preserve">Mondsee, Benediktinerkloster St. Michael (748-1791): Vorsignatur 'Rec. 3332 [Lunael. q. 118]'.</t>
  </si>
  <si>
    <t xml:space="preserve">Platz für Initiale und Rubriken für Kapiteltitel freigelassen, diese jedoch nicht ausgeführt.</t>
  </si>
  <si>
    <t xml:space="preserve">Alcuinus </t>
  </si>
  <si>
    <t xml:space="preserve">De fide sanctae trinitatis et de incarnatione Christi</t>
  </si>
  <si>
    <r>
      <rPr>
        <sz val="11"/>
        <rFont val="Cambria"/>
        <family val="0"/>
        <charset val="1"/>
      </rPr>
      <t xml:space="preserve">Lib. 1, cap. 11-14: </t>
    </r>
    <r>
      <rPr>
        <i val="true"/>
        <sz val="11"/>
        <rFont val="Cambria"/>
        <family val="0"/>
        <charset val="1"/>
      </rPr>
      <t xml:space="preserve">alterutrum ista dicuntur ...-... unus filius unus spiritus sanctus et</t>
    </r>
    <r>
      <rPr>
        <sz val="11"/>
        <rFont val="Cambria"/>
        <family val="0"/>
        <charset val="1"/>
      </rPr>
      <t xml:space="preserve"> [hi]</t>
    </r>
    <r>
      <rPr>
        <i val="true"/>
        <sz val="11"/>
        <rFont val="Cambria"/>
        <family val="0"/>
        <charset val="1"/>
      </rPr>
      <t xml:space="preserve"> tres id est</t>
    </r>
    <r>
      <rPr>
        <sz val="11"/>
        <rFont val="Cambria"/>
        <family val="0"/>
        <charset val="1"/>
      </rPr>
      <t xml:space="preserve">.</t>
    </r>
  </si>
  <si>
    <t xml:space="preserve">De fide sanctae trinitatis et de incarnatione Christi, hg. von E. Knibbs et E. A. Matter, Turnhout 2012 (CCCM 249), S. 34.</t>
  </si>
  <si>
    <t xml:space="preserve">02.08.2017</t>
  </si>
  <si>
    <t xml:space="preserve">Wien, ÖNB: Cod. 1118</t>
  </si>
  <si>
    <t xml:space="preserve">http://www.fragmentarium.unifr.ch/overview/F-6lhe</t>
  </si>
  <si>
    <t xml:space="preserve">2 Teil eines Einzelblattes</t>
  </si>
  <si>
    <t xml:space="preserve">VS + Ansetzfalz: ca. 190 x 150 mm; HS + Ansetzfalz: ca. 190 x 150 mm</t>
  </si>
  <si>
    <t xml:space="preserve">Sammelhandschrift mit aszetischen und medizinischen Texten</t>
  </si>
  <si>
    <t xml:space="preserve">1. Viertel 13. Jhdt.</t>
  </si>
  <si>
    <t xml:space="preserve">Österreich oder Deutschland</t>
  </si>
  <si>
    <t xml:space="preserve">Wien, ÖNB, Cod. 1118</t>
  </si>
  <si>
    <t xml:space="preserve">AL00174792</t>
  </si>
  <si>
    <t xml:space="preserve">Mondsee, Benediktinerkloster St. Michael (748-1791): Vorsignatur 'Rec. 3335 [Lunael. q. 132]'.</t>
  </si>
  <si>
    <t xml:space="preserve">Rubriken für einzelne Teile (z.B. Collecta etc.). Aussparungen für Satzmajuskeln für den Anfang einzelne Strophe der Sequenz.</t>
  </si>
  <si>
    <r>
      <rPr>
        <sz val="11"/>
        <rFont val="Cambria"/>
        <family val="0"/>
        <charset val="1"/>
      </rPr>
      <t xml:space="preserve">Sq De s. Stephano protomartyre, hier nur Strophen 7-12 erhalten: [Hanc concordi famulatu ...] </t>
    </r>
    <r>
      <rPr>
        <i val="true"/>
        <sz val="11"/>
        <rFont val="Cambria"/>
        <family val="0"/>
        <charset val="1"/>
      </rPr>
      <t xml:space="preserve">in regno cui nullus ...-...</t>
    </r>
    <r>
      <rPr>
        <sz val="11"/>
        <rFont val="Cambria"/>
        <family val="0"/>
        <charset val="1"/>
      </rPr>
      <t xml:space="preserve"> [corusc]</t>
    </r>
    <r>
      <rPr>
        <i val="true"/>
        <sz val="11"/>
        <rFont val="Cambria"/>
        <family val="0"/>
        <charset val="1"/>
      </rPr>
      <t xml:space="preserve">as coronatus</t>
    </r>
    <r>
      <rPr>
        <sz val="11"/>
        <rFont val="Cambria"/>
        <family val="0"/>
        <charset val="1"/>
      </rPr>
      <t xml:space="preserve"> (Can g02403; AH 53 Nr. 215); Lectio aus Mt 23,34-37: [...]</t>
    </r>
    <r>
      <rPr>
        <i val="true"/>
        <sz val="11"/>
        <rFont val="Cambria"/>
        <family val="0"/>
        <charset val="1"/>
      </rPr>
      <t xml:space="preserve"> iudeorum. Ecce ego mitto ... pullos suos sub alas </t>
    </r>
    <r>
      <rPr>
        <sz val="11"/>
        <rFont val="Cambria"/>
        <family val="0"/>
        <charset val="1"/>
      </rPr>
      <t xml:space="preserve">[nach wohl eine Zeile Textverlust, Fortsetzung auf dem HS] </t>
    </r>
    <r>
      <rPr>
        <i val="true"/>
        <sz val="11"/>
        <rFont val="Cambria"/>
        <family val="0"/>
        <charset val="1"/>
      </rPr>
      <t xml:space="preserve">domus tua deserta. Di</t>
    </r>
    <r>
      <rPr>
        <sz val="11"/>
        <rFont val="Cambria"/>
        <family val="0"/>
        <charset val="1"/>
      </rPr>
      <t xml:space="preserve">[co ...]</t>
    </r>
    <r>
      <rPr>
        <i val="true"/>
        <sz val="11"/>
        <rFont val="Cambria"/>
        <family val="0"/>
        <charset val="1"/>
      </rPr>
      <t xml:space="preserve"> quomodo donec dicatis </t>
    </r>
    <r>
      <rPr>
        <sz val="11"/>
        <rFont val="Cambria"/>
        <family val="0"/>
        <charset val="1"/>
      </rPr>
      <t xml:space="preserve">[... n]</t>
    </r>
    <r>
      <rPr>
        <i val="true"/>
        <sz val="11"/>
        <rFont val="Cambria"/>
        <family val="0"/>
        <charset val="1"/>
      </rPr>
      <t xml:space="preserve">omine domini</t>
    </r>
    <r>
      <rPr>
        <sz val="11"/>
        <rFont val="Cambria"/>
        <family val="0"/>
        <charset val="1"/>
      </rPr>
      <t xml:space="preserve">;  Of: [E]</t>
    </r>
    <r>
      <rPr>
        <i val="true"/>
        <sz val="11"/>
        <rFont val="Cambria"/>
        <family val="0"/>
        <charset val="1"/>
      </rPr>
      <t xml:space="preserve">legerunt apo</t>
    </r>
    <r>
      <rPr>
        <sz val="11"/>
        <rFont val="Cambria"/>
        <family val="0"/>
        <charset val="1"/>
      </rPr>
      <t xml:space="preserve">[stoli Stephanum ...] </t>
    </r>
    <r>
      <rPr>
        <i val="true"/>
        <sz val="11"/>
        <rFont val="Cambria"/>
        <family val="0"/>
        <charset val="1"/>
      </rPr>
      <t xml:space="preserve">et spiritu sancto quae lapidaverunt</t>
    </r>
    <r>
      <rPr>
        <sz val="11"/>
        <rFont val="Cambria"/>
        <family val="0"/>
        <charset val="1"/>
      </rPr>
      <t xml:space="preserve"> (Can g00563); </t>
    </r>
    <r>
      <rPr>
        <sz val="11"/>
        <color rgb="FFFF0000"/>
        <rFont val="Cambria"/>
        <family val="0"/>
        <charset val="1"/>
      </rPr>
      <t xml:space="preserve">Secreta</t>
    </r>
    <r>
      <rPr>
        <sz val="11"/>
        <rFont val="Cambria"/>
        <family val="0"/>
        <charset val="1"/>
      </rPr>
      <t xml:space="preserve"> [Suscipe domine munera] </t>
    </r>
    <r>
      <rPr>
        <i val="true"/>
        <sz val="11"/>
        <rFont val="Cambria"/>
        <family val="0"/>
        <charset val="1"/>
      </rPr>
      <t xml:space="preserve">pro </t>
    </r>
    <r>
      <rPr>
        <sz val="11"/>
        <rFont val="Cambria"/>
        <family val="0"/>
        <charset val="1"/>
      </rPr>
      <t xml:space="preserve">[tu]</t>
    </r>
    <r>
      <rPr>
        <i val="true"/>
        <sz val="11"/>
        <rFont val="Cambria"/>
        <family val="0"/>
        <charset val="1"/>
      </rPr>
      <t xml:space="preserve">orum ...-... deuotio red</t>
    </r>
    <r>
      <rPr>
        <sz val="11"/>
        <rFont val="Cambria"/>
        <family val="0"/>
        <charset val="1"/>
      </rPr>
      <t xml:space="preserve">[dat innocuos] (Deshusses Nr. 63); Cm: [V]</t>
    </r>
    <r>
      <rPr>
        <i val="true"/>
        <sz val="11"/>
        <rFont val="Cambria"/>
        <family val="0"/>
        <charset val="1"/>
      </rPr>
      <t xml:space="preserve">ideo celos apertos</t>
    </r>
    <r>
      <rPr>
        <sz val="11"/>
        <rFont val="Cambria"/>
        <family val="0"/>
        <charset val="1"/>
      </rPr>
      <t xml:space="preserve"> (Can g00564); </t>
    </r>
    <r>
      <rPr>
        <sz val="11"/>
        <color rgb="FFFF0000"/>
        <rFont val="Cambria"/>
        <family val="0"/>
        <charset val="1"/>
      </rPr>
      <t xml:space="preserve">Conplenda</t>
    </r>
    <r>
      <rPr>
        <sz val="11"/>
        <rFont val="Cambria"/>
        <family val="0"/>
        <charset val="1"/>
      </rPr>
      <t xml:space="preserve"> [Auxilientur nobis domine] </t>
    </r>
    <r>
      <rPr>
        <i val="true"/>
        <sz val="11"/>
        <rFont val="Cambria"/>
        <family val="0"/>
        <charset val="1"/>
      </rPr>
      <t xml:space="preserve">sumpta miseria ...-... protectione confirm</t>
    </r>
    <r>
      <rPr>
        <sz val="11"/>
        <rFont val="Cambria"/>
        <family val="0"/>
        <charset val="1"/>
      </rPr>
      <t xml:space="preserve">[ent]; </t>
    </r>
    <r>
      <rPr>
        <sz val="11"/>
        <color rgb="FFFF0000"/>
        <rFont val="Cambria"/>
        <family val="0"/>
        <charset val="1"/>
      </rPr>
      <t xml:space="preserve">[Natal]e Iohanis apostoli</t>
    </r>
    <r>
      <rPr>
        <sz val="11"/>
        <rFont val="Cambria"/>
        <family val="0"/>
        <charset val="1"/>
      </rPr>
      <t xml:space="preserve"> [In: In medio ecclesiae aperuit os ejus et implevit eum dominus] </t>
    </r>
    <r>
      <rPr>
        <i val="true"/>
        <sz val="11"/>
        <rFont val="Cambria"/>
        <family val="0"/>
        <charset val="1"/>
      </rPr>
      <t xml:space="preserve">spiritu sapientiae et intellectus</t>
    </r>
    <r>
      <rPr>
        <sz val="11"/>
        <rFont val="Cambria"/>
        <family val="0"/>
        <charset val="1"/>
      </rPr>
      <t xml:space="preserve">, bricht ab (Can g01342).</t>
    </r>
  </si>
  <si>
    <t xml:space="preserve">03.10.2017</t>
  </si>
  <si>
    <t xml:space="preserve">Wien, ÖNB: Cod. 1244</t>
  </si>
  <si>
    <t xml:space="preserve">ausgelöst Fragm. Cod. Ser. n. 9363</t>
  </si>
  <si>
    <t xml:space="preserve">Sog. Liutold-Evangeliar</t>
  </si>
  <si>
    <t xml:space="preserve">Wien, ÖNB, Cod. 1244</t>
  </si>
  <si>
    <t xml:space="preserve">AL00177657</t>
  </si>
  <si>
    <t xml:space="preserve">Liutold (um 1150/70; Skriptoriumsleiter in Mondsee): Schreiber; Vermerk fol. 2r [Unterkircher, Datierte I, 1969, 38]. Mondsee, Benediktinerkloster St. Michael (748-1791): Vorsignatur 'Rec. 3307 [Lunael. f. 124]'.</t>
  </si>
  <si>
    <t xml:space="preserve">Liber ordinarius (?)</t>
  </si>
  <si>
    <t xml:space="preserve">Wien, ÖNB: Cod. 1311</t>
  </si>
  <si>
    <t xml:space="preserve">Abklatsch, Fragment wohl in Ser. n. 2065</t>
  </si>
  <si>
    <t xml:space="preserve">http://www.fragmentarium.unifr.ch/overview/F-bjuk</t>
  </si>
  <si>
    <t xml:space="preserve">Wien, ÖNB, Cod. 818, Cod. 1311.</t>
  </si>
  <si>
    <t xml:space="preserve">Abklatsch am HS</t>
  </si>
  <si>
    <t xml:space="preserve">[220 x 132 mm]</t>
  </si>
  <si>
    <t xml:space="preserve">Speculum humanae salvationis</t>
  </si>
  <si>
    <t xml:space="preserve">Wien, ÖNB, Cod. 1311</t>
  </si>
  <si>
    <t xml:space="preserve">AL00169826</t>
  </si>
  <si>
    <t xml:space="preserve">Mondsee, Benediktinerkloster St. Michael (748-1791): Vorsignatur 'Rec. 3338 [Lunael. q. 190]'.</t>
  </si>
  <si>
    <t xml:space="preserve">Schwer Textverlust am Rand; Tinte nur teilweise erhalten.</t>
  </si>
  <si>
    <t xml:space="preserve">alemanische Minuskel</t>
  </si>
  <si>
    <r>
      <rPr>
        <sz val="11"/>
        <rFont val="Cambria"/>
        <family val="0"/>
        <charset val="1"/>
      </rPr>
      <t xml:space="preserve">1.Cor. 9,13-19: [opera]</t>
    </r>
    <r>
      <rPr>
        <i val="true"/>
        <sz val="11"/>
        <rFont val="Cambria"/>
        <family val="0"/>
        <charset val="1"/>
      </rPr>
      <t xml:space="preserve">ntur quae de sac</t>
    </r>
    <r>
      <rPr>
        <sz val="11"/>
        <rFont val="Cambria"/>
        <family val="0"/>
        <charset val="1"/>
      </rPr>
      <t xml:space="preserve">[rario] ...-...</t>
    </r>
    <r>
      <rPr>
        <i val="true"/>
        <sz val="11"/>
        <rFont val="Cambria"/>
        <family val="0"/>
        <charset val="1"/>
      </rPr>
      <t xml:space="preserve"> Na</t>
    </r>
    <r>
      <rPr>
        <sz val="11"/>
        <rFont val="Cambria"/>
        <family val="0"/>
        <charset val="1"/>
      </rPr>
      <t xml:space="preserve">[m] </t>
    </r>
    <r>
      <rPr>
        <i val="true"/>
        <sz val="11"/>
        <rFont val="Cambria"/>
        <family val="0"/>
        <charset val="1"/>
      </rPr>
      <t xml:space="preserve">cum </t>
    </r>
    <r>
      <rPr>
        <sz val="11"/>
        <rFont val="Cambria"/>
        <family val="0"/>
        <charset val="1"/>
      </rPr>
      <t xml:space="preserve">[liber essem] </t>
    </r>
    <r>
      <rPr>
        <i val="true"/>
        <sz val="11"/>
        <rFont val="Cambria"/>
        <family val="0"/>
        <charset val="1"/>
      </rPr>
      <t xml:space="preserve">ex omnibus om</t>
    </r>
    <r>
      <rPr>
        <sz val="11"/>
        <rFont val="Cambria"/>
        <family val="0"/>
        <charset val="1"/>
      </rPr>
      <t xml:space="preserve">[nium], bricht ab.</t>
    </r>
  </si>
  <si>
    <t xml:space="preserve">22.09.2017</t>
  </si>
  <si>
    <t xml:space="preserve">Wien, ÖNB: Cod. 1314</t>
  </si>
  <si>
    <t xml:space="preserve">http://www.fragmentarium.unifr.ch/overview/F-rcua</t>
  </si>
  <si>
    <t xml:space="preserve">Wien, ÖNB. Cod. 1314, 1557.</t>
  </si>
  <si>
    <t xml:space="preserve">2 Teile eines Einzelblattes</t>
  </si>
  <si>
    <t xml:space="preserve">HS+Ansätzfalz: 178 x 217 mm; VS+Ansätzfalz: 170 x 220 mm</t>
  </si>
  <si>
    <t xml:space="preserve">Wien, ÖNB, Cod. 1314</t>
  </si>
  <si>
    <t xml:space="preserve">AL00173269</t>
  </si>
  <si>
    <t xml:space="preserve">Mondsee, Benediktinerkloster St. Michael (748-1791): Vorsignatur 'Rec. 3337 [Lunael. q. 164]'.</t>
  </si>
  <si>
    <t xml:space="preserve">in zwei Schriftgraden.</t>
  </si>
  <si>
    <t xml:space="preserve">2. Hälfte 14. Jh / 15. Jh.</t>
  </si>
  <si>
    <t xml:space="preserve">Rubriken für einzelne Teile (z.B. Collecta etc.); Aussparungen für Initialen.</t>
  </si>
  <si>
    <r>
      <rPr>
        <sz val="11"/>
        <rFont val="Cambria"/>
        <family val="0"/>
        <charset val="1"/>
      </rPr>
      <t xml:space="preserve">HS+Ansätzfalz: Dom. IV-V post Epiphaniam, erhalten sind: [Super oblata: Concede qs. omnipotens deus, ut] </t>
    </r>
    <r>
      <rPr>
        <i val="true"/>
        <sz val="11"/>
        <rFont val="Cambria"/>
        <family val="0"/>
        <charset val="1"/>
      </rPr>
      <t xml:space="preserve">huius sacrificii ...-...et muniat. Per</t>
    </r>
    <r>
      <rPr>
        <sz val="11"/>
        <rFont val="Cambria"/>
        <family val="0"/>
        <charset val="1"/>
      </rPr>
      <t xml:space="preserve">. </t>
    </r>
    <r>
      <rPr>
        <sz val="11"/>
        <color rgb="FFFF0000"/>
        <rFont val="Cambria"/>
        <family val="0"/>
        <charset val="1"/>
      </rPr>
      <t xml:space="preserve">Conplenda</t>
    </r>
    <r>
      <rPr>
        <sz val="11"/>
        <rFont val="Cambria"/>
        <family val="0"/>
        <charset val="1"/>
      </rPr>
      <t xml:space="preserve"> [M]</t>
    </r>
    <r>
      <rPr>
        <i val="true"/>
        <sz val="11"/>
        <rFont val="Cambria"/>
        <family val="0"/>
        <charset val="1"/>
      </rPr>
      <t xml:space="preserve">unera tua nos deus a dlectationibus ...-... alimentis. Per </t>
    </r>
    <r>
      <rPr>
        <sz val="11"/>
        <rFont val="Cambria"/>
        <family val="0"/>
        <charset val="1"/>
      </rPr>
      <t xml:space="preserve">(Deshusses Nr. 1106-07); Verweis auf In: </t>
    </r>
    <r>
      <rPr>
        <i val="true"/>
        <sz val="11"/>
        <rFont val="Cambria"/>
        <family val="0"/>
        <charset val="1"/>
      </rPr>
      <t xml:space="preserve">Adorate deum</t>
    </r>
    <r>
      <rPr>
        <sz val="11"/>
        <rFont val="Cambria"/>
        <family val="0"/>
        <charset val="1"/>
      </rPr>
      <t xml:space="preserve"> (Can g00625); Lectio aus Col 3,12-16: </t>
    </r>
    <r>
      <rPr>
        <i val="true"/>
        <sz val="11"/>
        <rFont val="Cambria"/>
        <family val="0"/>
        <charset val="1"/>
      </rPr>
      <t xml:space="preserve">uos sicut electi Dei ... in gratia cantantes </t>
    </r>
    <r>
      <rPr>
        <sz val="11"/>
        <rFont val="Cambria"/>
        <family val="0"/>
        <charset val="1"/>
      </rPr>
      <t xml:space="preserve">[Fortsetzung auf dem Ansetzfalz zum VS in cor]</t>
    </r>
    <r>
      <rPr>
        <i val="true"/>
        <sz val="11"/>
        <rFont val="Cambria"/>
        <family val="0"/>
        <charset val="1"/>
      </rPr>
      <t xml:space="preserve">dibus ...-... quodcumque facitis in uer</t>
    </r>
    <r>
      <rPr>
        <sz val="11"/>
        <rFont val="Cambria"/>
        <family val="0"/>
        <charset val="1"/>
      </rPr>
      <t xml:space="preserve">[bo], Rest auf der Rückseite des VS versteckt.
Rückseite vom HS nur vom Ansetzfalz nachweisbar - Text zum Fest der Reinigung Marias, Collecta: [...] </t>
    </r>
    <r>
      <rPr>
        <i val="true"/>
        <sz val="11"/>
        <rFont val="Cambria"/>
        <family val="0"/>
        <charset val="1"/>
      </rPr>
      <t xml:space="preserve">exoramus ut sicut unigenitus filius tuus cum nostrae carnis substancia in templo </t>
    </r>
    <r>
      <rPr>
        <sz val="11"/>
        <rFont val="Cambria"/>
        <family val="0"/>
        <charset val="1"/>
      </rPr>
      <t xml:space="preserve">[est, Fortsetzung auf Ansetzfalz und VS] </t>
    </r>
    <r>
      <rPr>
        <i val="true"/>
        <sz val="11"/>
        <rFont val="Cambria"/>
        <family val="0"/>
        <charset val="1"/>
      </rPr>
      <t xml:space="preserve">presentatus, ita nos facias purificatis tibi</t>
    </r>
    <r>
      <rPr>
        <sz val="11"/>
        <rFont val="Cambria"/>
        <family val="0"/>
        <charset val="1"/>
      </rPr>
      <t xml:space="preserve"> [Ende im Falz versteckt] (Deshusses Nr. 124); Mal 3,1-4: </t>
    </r>
    <r>
      <rPr>
        <i val="true"/>
        <sz val="11"/>
        <rFont val="Cambria"/>
        <family val="0"/>
        <charset val="1"/>
      </rPr>
      <t xml:space="preserve">Ecce ego ...-... et sicut anni antiqu</t>
    </r>
    <r>
      <rPr>
        <sz val="11"/>
        <rFont val="Cambria"/>
        <family val="0"/>
        <charset val="1"/>
      </rPr>
      <t xml:space="preserve">[i], bricht ab.</t>
    </r>
  </si>
  <si>
    <t xml:space="preserve">Wien, ÖNB: Cod. 1329</t>
  </si>
  <si>
    <t xml:space="preserve">http://www.fragmentarium.unifr.ch/overview/F-u3mm</t>
  </si>
  <si>
    <t xml:space="preserve">1 Doppelblatt, beschnitten</t>
  </si>
  <si>
    <t xml:space="preserve">160 x 234 mm</t>
  </si>
  <si>
    <t xml:space="preserve">Sermones de sanctis</t>
  </si>
  <si>
    <t xml:space="preserve">Wien, ÖNB, Cod. 1329</t>
  </si>
  <si>
    <t xml:space="preserve">AL00169439</t>
  </si>
  <si>
    <t xml:space="preserve">Mondsee, Benediktinerkloster St. Michael (748-1791): Vorsignatur 'Lunael. q. 56'.</t>
  </si>
  <si>
    <t xml:space="preserve">von einer flüchtig wirkenden Hand; einige kursive Elemente wie z.B. einzelne Schlinge auf dem Oberlänge von d und lange s unter der Linie </t>
  </si>
  <si>
    <t xml:space="preserve">Leitfaden für Priester</t>
  </si>
  <si>
    <r>
      <rPr>
        <sz val="11"/>
        <rFont val="Cambria"/>
        <family val="0"/>
        <charset val="1"/>
      </rPr>
      <t xml:space="preserve">Fragment eines Referenzhandbuchs für den Priester über verschiedene Sünde und die Beichte. Zitate: </t>
    </r>
    <r>
      <rPr>
        <i val="true"/>
        <sz val="11"/>
        <rFont val="Cambria"/>
        <family val="0"/>
        <charset val="1"/>
      </rPr>
      <t xml:space="preserve">Post de VII sacramentis, scilicet deperdita innocentia baptismali et fidem baptismi, de begligentia confirmacionis, de confessione non bene facta, de sanctifacione non seruata, de corpore domini negligenter sumpto et custodito, de fide matrimonii et munditia et fidem non seruatam, de inhoneracione ordinatorum ... Postremo de V sensibus de uisu mulierum
Ubi id est in ecclesia sacrata vel non sacrata si </t>
    </r>
    <r>
      <rPr>
        <sz val="11"/>
        <rFont val="Cambria"/>
        <family val="0"/>
        <charset val="1"/>
      </rPr>
      <t xml:space="preserve">[...]</t>
    </r>
    <r>
      <rPr>
        <i val="true"/>
        <sz val="11"/>
        <rFont val="Cambria"/>
        <family val="0"/>
        <charset val="1"/>
      </rPr>
      <t xml:space="preserve"> eclesiam in cymiterio peccatum commisit vel de re illicita locutus est Quando id est si in festo alienio sancti vel si in tempore ieiunii si quando debuit ire ad eclesiam iuit ad rem illicitam ... Post peccata carnis quae quis commisit debet hic spiritualiter confiteatur igitur sic et dicat Confiteor deo et beate Marie virgini et cetera quia peccator peccaui non exasperando me ipsum non accusando me ipsum non non </t>
    </r>
    <r>
      <rPr>
        <sz val="11"/>
        <rFont val="Cambria"/>
        <family val="0"/>
        <charset val="1"/>
      </rPr>
      <t xml:space="preserve">(!) </t>
    </r>
    <r>
      <rPr>
        <i val="true"/>
        <sz val="11"/>
        <rFont val="Cambria"/>
        <family val="0"/>
        <charset val="1"/>
      </rPr>
      <t xml:space="preserve">me dirigendo ...</t>
    </r>
    <r>
      <rPr>
        <sz val="11"/>
        <rFont val="Cambria"/>
        <family val="0"/>
        <charset val="1"/>
      </rPr>
      <t xml:space="preserve"> .</t>
    </r>
  </si>
  <si>
    <t xml:space="preserve">Wien, ÖNB: Cod. 1355</t>
  </si>
  <si>
    <t xml:space="preserve">Cantus Planus (http://www.cantusplanus.at/de-at/fragmentphp/fragmente/signaturGET.php?Signatur=cod01355);
Pfaff, Scriptorium und Bibliothek, Nr. 42;
Klugseder, Katalog, S. 129f.</t>
  </si>
  <si>
    <t xml:space="preserve">http://www.fragmentarium.unifr.ch/overview/F-c224</t>
  </si>
  <si>
    <t xml:space="preserve">173 x 145 mm</t>
  </si>
  <si>
    <t xml:space="preserve">14. u. 15. Jhdt.</t>
  </si>
  <si>
    <t xml:space="preserve">Wien, ÖNB, Cod. 1355</t>
  </si>
  <si>
    <t xml:space="preserve">AL00152837</t>
  </si>
  <si>
    <t xml:space="preserve">Mondsee, Benediktinerkloster St. Michael (748-1791): Vorsignatur 'Lunael. q. 114'.</t>
  </si>
  <si>
    <t xml:space="preserve">Das Fragment ist auf der Innenseite des Hinterdeckels geklebt und als Ansetzfalz um der letzten Lage gelegt.</t>
  </si>
  <si>
    <t xml:space="preserve">Rubrizierte Gesangsbezeichnungen; für Gesangsanfänge Satzmajuskeln mit roten Zierpunkten.</t>
  </si>
  <si>
    <r>
      <rPr>
        <sz val="11"/>
        <rFont val="Cambria"/>
        <family val="0"/>
        <charset val="1"/>
      </rPr>
      <t xml:space="preserve">Recto sichtbar nur auf dem Ansetzfalz: V: [Cum ad horam ... osten]</t>
    </r>
    <r>
      <rPr>
        <i val="true"/>
        <sz val="11"/>
        <rFont val="Cambria"/>
        <family val="0"/>
        <charset val="1"/>
      </rPr>
      <t xml:space="preserve">dere </t>
    </r>
    <r>
      <rPr>
        <sz val="11"/>
        <rFont val="Cambria"/>
        <family val="0"/>
        <charset val="1"/>
      </rPr>
      <t xml:space="preserve">(Can 006302a); R: [Athleta dei Gallus triduo jejun]</t>
    </r>
    <r>
      <rPr>
        <i val="true"/>
        <sz val="11"/>
        <rFont val="Cambria"/>
        <family val="0"/>
        <charset val="1"/>
      </rPr>
      <t xml:space="preserve">auit ut</t>
    </r>
    <r>
      <rPr>
        <sz val="11"/>
        <rFont val="Cambria"/>
        <family val="0"/>
        <charset val="1"/>
      </rPr>
      <t xml:space="preserve"> (Can 006136); V: [In oratione quoque] </t>
    </r>
    <r>
      <rPr>
        <i val="true"/>
        <sz val="11"/>
        <rFont val="Cambria"/>
        <family val="0"/>
        <charset val="1"/>
      </rPr>
      <t xml:space="preserve">pernoc</t>
    </r>
    <r>
      <rPr>
        <sz val="11"/>
        <rFont val="Cambria"/>
        <family val="0"/>
        <charset val="1"/>
      </rPr>
      <t xml:space="preserve">[tavit] (Can 006136a); A: [Inter prandendum diaconus dixit si ursu]</t>
    </r>
    <r>
      <rPr>
        <i val="true"/>
        <sz val="11"/>
        <rFont val="Cambria"/>
        <family val="0"/>
        <charset val="1"/>
      </rPr>
      <t xml:space="preserve">s adess</t>
    </r>
    <r>
      <rPr>
        <sz val="11"/>
        <rFont val="Cambria"/>
        <family val="0"/>
        <charset val="1"/>
      </rPr>
      <t xml:space="preserve">[et] (Can 003371); A: [Viden]</t>
    </r>
    <r>
      <rPr>
        <i val="true"/>
        <sz val="11"/>
        <rFont val="Cambria"/>
        <family val="0"/>
        <charset val="1"/>
      </rPr>
      <t xml:space="preserve">tibus q</t>
    </r>
    <r>
      <rPr>
        <sz val="11"/>
        <rFont val="Cambria"/>
        <family val="0"/>
        <charset val="1"/>
      </rPr>
      <t xml:space="preserve">[ui] (Can 005393); A: [Coeperunt omnes] </t>
    </r>
    <r>
      <rPr>
        <i val="true"/>
        <sz val="11"/>
        <rFont val="Cambria"/>
        <family val="0"/>
        <charset val="1"/>
      </rPr>
      <t xml:space="preserve">clerici </t>
    </r>
    <r>
      <rPr>
        <sz val="11"/>
        <rFont val="Cambria"/>
        <family val="0"/>
        <charset val="1"/>
      </rPr>
      <t xml:space="preserve">(Can 001839); A: [Ecclesiae pastores au]</t>
    </r>
    <r>
      <rPr>
        <i val="true"/>
        <sz val="11"/>
        <rFont val="Cambria"/>
        <family val="0"/>
        <charset val="1"/>
      </rPr>
      <t xml:space="preserve">dientes</t>
    </r>
    <r>
      <rPr>
        <sz val="11"/>
        <rFont val="Cambria"/>
        <family val="0"/>
        <charset val="1"/>
      </rPr>
      <t xml:space="preserve">[s sancti Galli doctrinam dixerunt vere spiritus sanctus] </t>
    </r>
    <r>
      <rPr>
        <i val="true"/>
        <sz val="11"/>
        <rFont val="Cambria"/>
        <family val="0"/>
        <charset val="1"/>
      </rPr>
      <t xml:space="preserve">hodie </t>
    </r>
    <r>
      <rPr>
        <sz val="11"/>
        <rFont val="Cambria"/>
        <family val="0"/>
        <charset val="1"/>
      </rPr>
      <t xml:space="preserve">(Can 002561); 
Verso sichtbar auf Spiegel und Ansetzfalz: V: [Hoc videns diaconis occurit ...] </t>
    </r>
    <r>
      <rPr>
        <i val="true"/>
        <sz val="11"/>
        <rFont val="Cambria"/>
        <family val="0"/>
        <charset val="1"/>
      </rPr>
      <t xml:space="preserve">sine me ait</t>
    </r>
    <r>
      <rPr>
        <sz val="11"/>
        <rFont val="Cambria"/>
        <family val="0"/>
        <charset val="1"/>
      </rPr>
      <t xml:space="preserve"> (Can 006209a); R: </t>
    </r>
    <r>
      <rPr>
        <i val="true"/>
        <sz val="11"/>
        <rFont val="Cambria"/>
        <family val="0"/>
        <charset val="1"/>
      </rPr>
      <t xml:space="preserve">Domine Iheu Christe</t>
    </r>
    <r>
      <rPr>
        <sz val="11"/>
        <rFont val="Cambria"/>
        <family val="0"/>
        <charset val="1"/>
      </rPr>
      <t xml:space="preserve"> (Can 006497); V: </t>
    </r>
    <r>
      <rPr>
        <i val="true"/>
        <sz val="11"/>
        <rFont val="Cambria"/>
        <family val="0"/>
        <charset val="1"/>
      </rPr>
      <t xml:space="preserve">Qui de uirgine nasci </t>
    </r>
    <r>
      <rPr>
        <sz val="11"/>
        <rFont val="Cambria"/>
        <family val="0"/>
        <charset val="1"/>
      </rPr>
      <t xml:space="preserve">(Can 006497a); R: </t>
    </r>
    <r>
      <rPr>
        <i val="true"/>
        <sz val="11"/>
        <rFont val="Cambria"/>
        <family val="0"/>
        <charset val="1"/>
      </rPr>
      <t xml:space="preserve">Electus dei Gallus </t>
    </r>
    <r>
      <rPr>
        <sz val="11"/>
        <rFont val="Cambria"/>
        <family val="0"/>
        <charset val="1"/>
      </rPr>
      <t xml:space="preserve">(Can 006645); V: </t>
    </r>
    <r>
      <rPr>
        <i val="true"/>
        <sz val="11"/>
        <rFont val="Cambria"/>
        <family val="0"/>
        <charset val="1"/>
      </rPr>
      <t xml:space="preserve">Prepara in hoc loco</t>
    </r>
    <r>
      <rPr>
        <sz val="11"/>
        <rFont val="Cambria"/>
        <family val="0"/>
        <charset val="1"/>
      </rPr>
      <t xml:space="preserve"> (Can 006645a); R: </t>
    </r>
    <r>
      <rPr>
        <i val="true"/>
        <sz val="11"/>
        <rFont val="Cambria"/>
        <family val="0"/>
        <charset val="1"/>
      </rPr>
      <t xml:space="preserve">Vir deo ple</t>
    </r>
    <r>
      <rPr>
        <sz val="11"/>
        <rFont val="Cambria"/>
        <family val="0"/>
        <charset val="1"/>
      </rPr>
      <t xml:space="preserve">[nus] </t>
    </r>
    <r>
      <rPr>
        <i val="true"/>
        <sz val="11"/>
        <rFont val="Cambria"/>
        <family val="0"/>
        <charset val="1"/>
      </rPr>
      <t xml:space="preserve">quadam die</t>
    </r>
    <r>
      <rPr>
        <sz val="11"/>
        <rFont val="Cambria"/>
        <family val="0"/>
        <charset val="1"/>
      </rPr>
      <t xml:space="preserve"> (Can 007893).
Zu den Gesänge vgl. Wien, ÖNB, Cod. 1890, besonders ff. 279v-281r [http://cantus.uwaterloo.ca/source/123713], mit Provenienz Mondsee [http://data.onb.ac.at/rec/AL00163259].
Die Inhaltsangaben beruhen auf Cantus Planus Datenbank.</t>
    </r>
  </si>
  <si>
    <t xml:space="preserve">14.07.2017</t>
  </si>
  <si>
    <t xml:space="preserve">http://www.fragmentarium.unifr.ch/overview/F-xu7d</t>
  </si>
  <si>
    <t xml:space="preserve">180 x 155 mm</t>
  </si>
  <si>
    <t xml:space="preserve">Rostige Nagelspuren wo die Schließe befestigt war.</t>
  </si>
  <si>
    <t xml:space="preserve">Runde Schrift wohl beeinflußt von der Rotunda.</t>
  </si>
  <si>
    <t xml:space="preserve">2. Hälfte 13. Jh. / 1. Viertel 14. Jh. (?)</t>
  </si>
  <si>
    <t xml:space="preserve">1251-1325</t>
  </si>
  <si>
    <t xml:space="preserve">Rote Satzmajuskeln und rubrizierte Handlungsanweisung für den Priester. Halb abgeschnittene Initiale T - Federzeichnung mit roter Tinte. </t>
  </si>
  <si>
    <t xml:space="preserve">Sacramentarium (?)</t>
  </si>
  <si>
    <r>
      <rPr>
        <sz val="11"/>
        <rFont val="Cambria"/>
        <family val="0"/>
        <charset val="1"/>
      </rPr>
      <t xml:space="preserve">Canon missae.
</t>
    </r>
    <r>
      <rPr>
        <i val="true"/>
        <sz val="11"/>
        <rFont val="Cambria"/>
        <family val="0"/>
        <charset val="1"/>
      </rPr>
      <t xml:space="preserve">T</t>
    </r>
    <r>
      <rPr>
        <sz val="11"/>
        <rFont val="Cambria"/>
        <family val="0"/>
        <charset val="1"/>
      </rPr>
      <t xml:space="preserve">[e igitur ...] </t>
    </r>
    <r>
      <rPr>
        <i val="true"/>
        <sz val="11"/>
        <rFont val="Cambria"/>
        <family val="0"/>
        <charset val="1"/>
      </rPr>
      <t xml:space="preserve">do☩na hec mu☩nera hec sancta sacri☩ficia ...-... Quam oblacionem tu deus</t>
    </r>
    <r>
      <rPr>
        <sz val="11"/>
        <rFont val="Cambria"/>
        <family val="0"/>
        <charset val="1"/>
      </rPr>
      <t xml:space="preserve">, bricht ab.</t>
    </r>
  </si>
  <si>
    <t xml:space="preserve">Wien, ÖNB: Cod. 1361</t>
  </si>
  <si>
    <t xml:space="preserve">http://www.fragmentarium.unifr.ch/overview/F-gsof</t>
  </si>
  <si>
    <t xml:space="preserve">Wien, ÖNB, Cod. 1696, Cod. 1361.</t>
  </si>
  <si>
    <t xml:space="preserve">2 Teile</t>
  </si>
  <si>
    <t xml:space="preserve">75 x 150 mm; 53 x 62 mm</t>
  </si>
  <si>
    <t xml:space="preserve">14. Jhdt. (1. Viertel)</t>
  </si>
  <si>
    <t xml:space="preserve">Wien, ÖNB, Cod. 1361</t>
  </si>
  <si>
    <t xml:space="preserve">AL00173772</t>
  </si>
  <si>
    <t xml:space="preserve">Mondsee, Benediktinerkloster St. Michael (748-1791): Vorsignatur 'Rec. 3341 [Lunael. o. 14]'.</t>
  </si>
  <si>
    <t xml:space="preserve">Überklebungen über den Beschläge</t>
  </si>
  <si>
    <t xml:space="preserve">Das größere Fragment ist das obere Teil eines Einzelblattes, dessen unteres Teil als in-situ Fragment in Cod. 1696 verwendet wurde.</t>
  </si>
  <si>
    <t xml:space="preserve">9. Jh.</t>
  </si>
  <si>
    <t xml:space="preserve">0801-0901</t>
  </si>
  <si>
    <t xml:space="preserve">Hieronymus, Sophronius Eusebius</t>
  </si>
  <si>
    <t xml:space="preserve">Expositio quatuor evangeliorum</t>
  </si>
  <si>
    <r>
      <rPr>
        <sz val="11"/>
        <rFont val="Cambria"/>
        <family val="0"/>
        <charset val="1"/>
      </rPr>
      <t xml:space="preserve">Fragment links, Teil vom In evangelium secundum Matthaeum: [praece]</t>
    </r>
    <r>
      <rPr>
        <i val="true"/>
        <sz val="11"/>
        <rFont val="Cambria"/>
        <family val="0"/>
        <charset val="1"/>
      </rPr>
      <t xml:space="preserve">pit et non agnoscebat ...-... Locum tempus personam</t>
    </r>
    <r>
      <rPr>
        <sz val="11"/>
        <rFont val="Cambria"/>
        <family val="0"/>
        <charset val="1"/>
      </rPr>
      <t xml:space="preserve">, bricht ab; 
Fragment rechts - nur einzelne Buchstaben erhalten, wohl vom gleichen Text.</t>
    </r>
  </si>
  <si>
    <t xml:space="preserve">PL 30, 536 A-B</t>
  </si>
  <si>
    <t xml:space="preserve">02.10.2017</t>
  </si>
  <si>
    <t xml:space="preserve">Das Fragment gehört inhaltlich zu den anderen zwei Fragmenten, die auf dem VS des Cod. 1361 geklebt wurden. Es ist zu vermüten, dass der Prolog zu Expositio in quatuor evangeliorum als eine spätere (12. Jh.) Ergänzung der ursprünglichen Handschrift enstranden ist.</t>
  </si>
  <si>
    <t xml:space="preserve">http://www.fragmentarium.unifr.ch/overview/F-fs25</t>
  </si>
  <si>
    <t xml:space="preserve">30 x 43 mm</t>
  </si>
  <si>
    <t xml:space="preserve">Stark verschlissen, nur einzelne Buchstaben zu erkennen. </t>
  </si>
  <si>
    <r>
      <rPr>
        <sz val="11"/>
        <rFont val="Cambria"/>
        <family val="0"/>
        <charset val="1"/>
      </rPr>
      <t xml:space="preserve">Teil vom Prologus:</t>
    </r>
    <r>
      <rPr>
        <i val="true"/>
        <sz val="11"/>
        <rFont val="Cambria"/>
        <family val="0"/>
        <charset val="1"/>
      </rPr>
      <t xml:space="preserve"> iustitiam. Et sicut parad</t>
    </r>
    <r>
      <rPr>
        <sz val="11"/>
        <rFont val="Cambria"/>
        <family val="0"/>
        <charset val="1"/>
      </rPr>
      <t xml:space="preserve">[isum] ... [elemen]</t>
    </r>
    <r>
      <rPr>
        <i val="true"/>
        <sz val="11"/>
        <rFont val="Cambria"/>
        <family val="0"/>
        <charset val="1"/>
      </rPr>
      <t xml:space="preserve">tis consistit. Ex</t>
    </r>
    <r>
      <rPr>
        <sz val="11"/>
        <rFont val="Cambria"/>
        <family val="0"/>
        <charset val="1"/>
      </rPr>
      <t xml:space="preserve">, bricht ab.</t>
    </r>
  </si>
  <si>
    <t xml:space="preserve">PL 30, 533 A-B</t>
  </si>
  <si>
    <t xml:space="preserve">Wien, ÖNB: Cod. 1362</t>
  </si>
  <si>
    <t xml:space="preserve">2 beschnittene Einzelblätter</t>
  </si>
  <si>
    <t xml:space="preserve">fl. Bl. vorne: 170 x 150 mm; fl. Bl. hinten: 168 x 153 mm</t>
  </si>
  <si>
    <t xml:space="preserve">Wien, ÖNB, Cod. 1362</t>
  </si>
  <si>
    <t xml:space="preserve">AL00177691</t>
  </si>
  <si>
    <t xml:space="preserve">Mondsee, Benediktinerkloster St. Michael (748-1791): Vorsignatur 'Lunael. o. 189'.</t>
  </si>
  <si>
    <t xml:space="preserve">Fliegendes Blatt und Ansetzfalz</t>
  </si>
  <si>
    <t xml:space="preserve">Fragment beim Ansetzfalz teilweise vom Spiegel versteckt.</t>
  </si>
  <si>
    <t xml:space="preserve">Platz für Initiale freigelassen, diese jedoch nicht ausgeführt.</t>
  </si>
  <si>
    <t xml:space="preserve">Biblische Kommentar, zitiert ist 1.Mcc 1,33; nahe Bestimmung mit Digitalisat!</t>
  </si>
  <si>
    <t xml:space="preserve">Wien, ÖNB: Cod. 1365</t>
  </si>
  <si>
    <t xml:space="preserve">Langstreifen eines Einzelblattes</t>
  </si>
  <si>
    <t xml:space="preserve">[sichtbar] 183 x 12 mm</t>
  </si>
  <si>
    <t xml:space="preserve">Frankreich</t>
  </si>
  <si>
    <t xml:space="preserve">Wien, ÖNB, Cod. 1365</t>
  </si>
  <si>
    <t xml:space="preserve">AL00175615</t>
  </si>
  <si>
    <t xml:space="preserve">Mondsee, Benediktinerkloster St. Michael (748-1791): Vorsignatur 'Rec. 3356 [Lunael. o. 206]'.</t>
  </si>
  <si>
    <t xml:space="preserve">mit verdünter Tinte</t>
  </si>
  <si>
    <t xml:space="preserve">Unidentifiziert</t>
  </si>
  <si>
    <t xml:space="preserve">Nur einzelne Buchstaben sichtbar.</t>
  </si>
  <si>
    <t xml:space="preserve">Wien, ÖNB: Cod. 1373</t>
  </si>
  <si>
    <t xml:space="preserve">168 x 245 mm</t>
  </si>
  <si>
    <t xml:space="preserve">Sermones de tempore</t>
  </si>
  <si>
    <t xml:space="preserve">2. Hälfte 13. Jhdt.</t>
  </si>
  <si>
    <t xml:space="preserve">Wien, ÖNB, Cod. 1373</t>
  </si>
  <si>
    <t xml:space="preserve">AL00171770</t>
  </si>
  <si>
    <t xml:space="preserve">Bernardus Schrecksmel (aus Peuerbach ?; 15. Jhdt.): Vermerk im VD; schenkt an Mondsee ? [Lidl, Mantissa, 1749, 365]. Mondsee, Benediktinerkloster St. Michael (748-1791): Vorsignatur 'Lunael. q. 38'.</t>
  </si>
  <si>
    <t xml:space="preserve">Fliegendes Blatt</t>
  </si>
  <si>
    <t xml:space="preserve">Die Fragmente wurden wohl als fliegende Blätter hinten oder als Hinterspiegel (später vom Hinterdeckel ausgelöst) und fliegendes Blatt(heute als f. 314-315 foliiert) benutzt. Die Handschrifte wurde wahrscheinlich im 15. Jh. restauriert (s. Pergamentklebung auf f. 1). F. 314r stark verschlissen, Text kaum noch lessbar.</t>
  </si>
  <si>
    <t xml:space="preserve">1. Viertel 13. Jh.</t>
  </si>
  <si>
    <t xml:space="preserve">1201-1225</t>
  </si>
  <si>
    <t xml:space="preserve">2-zeilige rote Fleuronné-Initiale mit einfache blauen Binnenfeldornamentik und Fleuronnéstäben oder umgekert; Satzmajuskeln in Rot.</t>
  </si>
  <si>
    <r>
      <rPr>
        <sz val="11"/>
        <rFont val="Cambria"/>
        <family val="0"/>
        <charset val="1"/>
      </rPr>
      <t xml:space="preserve">(314r-315v) Ps 39 erhalten Verse 16-18: </t>
    </r>
    <r>
      <rPr>
        <i val="true"/>
        <sz val="11"/>
        <rFont val="Cambria"/>
        <family val="0"/>
        <charset val="1"/>
      </rPr>
      <t xml:space="preserve">ferant </t>
    </r>
    <r>
      <rPr>
        <sz val="11"/>
        <rFont val="Cambria"/>
        <family val="0"/>
        <charset val="1"/>
      </rPr>
      <t xml:space="preserve">[confestim] </t>
    </r>
    <r>
      <rPr>
        <i val="true"/>
        <sz val="11"/>
        <rFont val="Cambria"/>
        <family val="0"/>
        <charset val="1"/>
      </rPr>
      <t xml:space="preserve">confusionem ...-... meus ne tardaveris</t>
    </r>
    <r>
      <rPr>
        <sz val="11"/>
        <rFont val="Cambria"/>
        <family val="0"/>
        <charset val="1"/>
      </rPr>
      <t xml:space="preserve">; Ps 40, 41 und 42 vollständig; Ps 43 erhalten nur Verse 1-9: </t>
    </r>
    <r>
      <rPr>
        <i val="true"/>
        <sz val="11"/>
        <rFont val="Cambria"/>
        <family val="0"/>
        <charset val="1"/>
      </rPr>
      <t xml:space="preserve">Deus auribus nostris audiuimus ... confitebimur in seculum</t>
    </r>
    <r>
      <rPr>
        <sz val="11"/>
        <rFont val="Cambria"/>
        <family val="0"/>
        <charset val="1"/>
      </rPr>
      <t xml:space="preserve">, bricht ab.</t>
    </r>
  </si>
  <si>
    <t xml:space="preserve">1 Doppelblatt beschnitten</t>
  </si>
  <si>
    <t xml:space="preserve">163 x 140 mm</t>
  </si>
  <si>
    <t xml:space="preserve">Senkrechte und Waagerechte Linien mit verdünter Tinte zur Begrenzung des Schriftraums auf vier Seiten</t>
  </si>
  <si>
    <t xml:space="preserve">f. Ir stark verschlissen.</t>
  </si>
  <si>
    <t xml:space="preserve">Satzmajuskel und Rubrizierungen in Rot.</t>
  </si>
  <si>
    <r>
      <rPr>
        <sz val="11"/>
        <rFont val="Cambria"/>
        <family val="0"/>
        <charset val="1"/>
      </rPr>
      <t xml:space="preserve">(Ir) Tinte stark verschlissen, lessbar nur einzelne Buchstaben und Rubriken, z.B. feria sexta, Sabbatum; 
(Iv) Oratio: </t>
    </r>
    <r>
      <rPr>
        <sz val="11"/>
        <color rgb="FFFF0000"/>
        <rFont val="Cambria"/>
        <family val="0"/>
        <charset val="1"/>
      </rPr>
      <t xml:space="preserve">De omnibus sanctis diebus per ebdomada Oremus</t>
    </r>
    <r>
      <rPr>
        <sz val="11"/>
        <rFont val="Cambria"/>
        <family val="0"/>
        <charset val="1"/>
      </rPr>
      <t xml:space="preserve"> </t>
    </r>
    <r>
      <rPr>
        <i val="true"/>
        <sz val="11"/>
        <rFont val="Cambria"/>
        <family val="0"/>
        <charset val="1"/>
      </rPr>
      <t xml:space="preserve">Sancti dei omnes intercedite pro nostra omniumque salute ...-... adiuuemur per dominum</t>
    </r>
    <r>
      <rPr>
        <sz val="11"/>
        <rFont val="Cambria"/>
        <family val="0"/>
        <charset val="1"/>
      </rPr>
      <t xml:space="preserve">; </t>
    </r>
    <r>
      <rPr>
        <sz val="11"/>
        <color rgb="FFFF0000"/>
        <rFont val="Cambria"/>
        <family val="0"/>
        <charset val="1"/>
      </rPr>
      <t xml:space="preserve">Alia oratio</t>
    </r>
    <r>
      <rPr>
        <sz val="11"/>
        <rFont val="Cambria"/>
        <family val="0"/>
        <charset val="1"/>
      </rPr>
      <t xml:space="preserve"> </t>
    </r>
    <r>
      <rPr>
        <i val="true"/>
        <sz val="11"/>
        <rFont val="Cambria"/>
        <family val="0"/>
        <charset val="1"/>
      </rPr>
      <t xml:space="preserve">Tribue qs omnipotens deus ut omnis sanctos tuos.</t>
    </r>
  </si>
  <si>
    <r>
      <rPr>
        <sz val="11"/>
        <rFont val="Cambria"/>
        <family val="0"/>
        <charset val="1"/>
      </rPr>
      <t xml:space="preserve">Nachtrag - Oratio:</t>
    </r>
    <r>
      <rPr>
        <i val="true"/>
        <sz val="11"/>
        <rFont val="Cambria"/>
        <family val="0"/>
        <charset val="1"/>
      </rPr>
      <t xml:space="preserve"> Benedictus deus et pater domini nostri Ihesu Christi pater misericordiarum et deus totius consolacionis qui consolatur nos in omni tribulacione nostra</t>
    </r>
    <r>
      <rPr>
        <sz val="11"/>
        <rFont val="Cambria"/>
        <family val="0"/>
        <charset val="1"/>
      </rPr>
      <t xml:space="preserve">.</t>
    </r>
  </si>
  <si>
    <t xml:space="preserve">Wien, ÖNB: Cod. 1394</t>
  </si>
  <si>
    <t xml:space="preserve">Cantus Planus (http://www.cantusplanus.at/de-at/fragmentphp/fragmente/signaturGET.php?Signatur=cod01394-1).</t>
  </si>
  <si>
    <t xml:space="preserve">Wien, ÖNB, Cod. 1394, Cod. 1462 (nach klugseder Gruppe GNG1).</t>
  </si>
  <si>
    <t xml:space="preserve">VS + Falz: 325 x 275 mm</t>
  </si>
  <si>
    <t xml:space="preserve">Postilla in Pentateuchum</t>
  </si>
  <si>
    <t xml:space="preserve">15. Jhdt.; 1447</t>
  </si>
  <si>
    <t xml:space="preserve">Wien, ÖNB, Cod. 1394</t>
  </si>
  <si>
    <t xml:space="preserve">AL00171482</t>
  </si>
  <si>
    <t xml:space="preserve">Wilhelmus Kogler aus Erding (Mönch in Mondsee, Profeß 1436): Schreiber - Schriftvergleich [Unterkircher, Datierte II, 1971]. Mondsee, Benediktinerkloster St. Michael (748-1791): Vorsignatur 'Lunael. f. 160'.</t>
  </si>
  <si>
    <t xml:space="preserve">Notenlinien in Rot</t>
  </si>
  <si>
    <t xml:space="preserve">Das Fragment dient als Vorderspiegel mit Falz, der allerdings nicht um die erste Lage gebunden wurden.</t>
  </si>
  <si>
    <t xml:space="preserve">Lombarde und schwarze Cadellen. Rote Überschrifte für Gesangsabkürzungen.</t>
  </si>
  <si>
    <r>
      <rPr>
        <sz val="11"/>
        <rFont val="Cambria"/>
        <family val="0"/>
        <charset val="1"/>
      </rPr>
      <t xml:space="preserve">Dom. 2 Adventus In: [Populus Sion ecce dominus veniet ad] </t>
    </r>
    <r>
      <rPr>
        <i val="true"/>
        <sz val="11"/>
        <rFont val="Cambria"/>
        <family val="0"/>
        <charset val="1"/>
      </rPr>
      <t xml:space="preserve">saluandas </t>
    </r>
    <r>
      <rPr>
        <sz val="11"/>
        <rFont val="Cambria"/>
        <family val="0"/>
        <charset val="1"/>
      </rPr>
      <t xml:space="preserve">(Can g00495); InPs: </t>
    </r>
    <r>
      <rPr>
        <i val="true"/>
        <sz val="11"/>
        <rFont val="Cambria"/>
        <family val="0"/>
        <charset val="1"/>
      </rPr>
      <t xml:space="preserve">Qui regis Israhel intende</t>
    </r>
    <r>
      <rPr>
        <sz val="11"/>
        <rFont val="Cambria"/>
        <family val="0"/>
        <charset val="1"/>
      </rPr>
      <t xml:space="preserve"> (Can g00495a); Gr: </t>
    </r>
    <r>
      <rPr>
        <i val="true"/>
        <sz val="11"/>
        <rFont val="Cambria"/>
        <family val="0"/>
        <charset val="1"/>
      </rPr>
      <t xml:space="preserve">Ex Syon species decoris</t>
    </r>
    <r>
      <rPr>
        <sz val="11"/>
        <rFont val="Cambria"/>
        <family val="0"/>
        <charset val="1"/>
      </rPr>
      <t xml:space="preserve"> (Can g00496); GrV: </t>
    </r>
    <r>
      <rPr>
        <i val="true"/>
        <sz val="11"/>
        <rFont val="Cambria"/>
        <family val="0"/>
        <charset val="1"/>
      </rPr>
      <t xml:space="preserve">Congregate illi sanctos eius</t>
    </r>
    <r>
      <rPr>
        <sz val="11"/>
        <rFont val="Cambria"/>
        <family val="0"/>
        <charset val="1"/>
      </rPr>
      <t xml:space="preserve">, bricht ab (Can g00496a).
Die Inhaltsangaben beruhen auf Cantus Planus Datenbank.</t>
    </r>
  </si>
  <si>
    <t xml:space="preserve">Deutsche gotische Choralnotation auf 4 roten Linien mit c-Schlüssel.</t>
  </si>
  <si>
    <t xml:space="preserve">Cantus Planus (http://www.cantusplanus.at/de-at/fragmentphp/fragmente/signaturGET.php?Signatur=cod01394-2); MeSch II, S. 353, Abb. 405-406;
Holter, Mondsee, 201.</t>
  </si>
  <si>
    <t xml:space="preserve">328 x 240 mm</t>
  </si>
  <si>
    <t xml:space="preserve">Das Fragment dient als Hinterspiegel mit Falz, der allerdings nicht um die letzte Lage gebunden wurden.</t>
  </si>
  <si>
    <t xml:space="preserve">um 1410</t>
  </si>
  <si>
    <t xml:space="preserve">1401-1420</t>
  </si>
  <si>
    <t xml:space="preserve">Scharze rot gestrichene Cadellen mit Fleuronee und Masken. Knospenbüschel</t>
  </si>
  <si>
    <r>
      <rPr>
        <sz val="11"/>
        <rFont val="Cambria"/>
        <family val="0"/>
        <charset val="1"/>
      </rPr>
      <t xml:space="preserve">Gloria, Text beginnt verstümmelt:</t>
    </r>
    <r>
      <rPr>
        <i val="true"/>
        <sz val="11"/>
        <rFont val="Cambria"/>
        <family val="0"/>
        <charset val="1"/>
      </rPr>
      <t xml:space="preserve"> patris. Qui tollis peccata mundi ...-... in gloria dei patris. Amen</t>
    </r>
    <r>
      <rPr>
        <sz val="11"/>
        <rFont val="Cambria"/>
        <family val="0"/>
        <charset val="1"/>
      </rPr>
      <t xml:space="preserve">.</t>
    </r>
  </si>
  <si>
    <t xml:space="preserve">Deutsch-gotische Choralnotation auf vier roten Linien mit c-Schlüssel.</t>
  </si>
  <si>
    <t xml:space="preserve">Die Handschrift wurde wahrscheinlich von demselben Illuminator versehen, der auch für den 1410 datierte Cod. 5430 zuständig war (vgl. Mesch II, S. 351-53).</t>
  </si>
  <si>
    <t xml:space="preserve">Fragment herausgenommen zw. ff. 86-87 </t>
  </si>
  <si>
    <t xml:space="preserve">26 x 78 mm</t>
  </si>
  <si>
    <t xml:space="preserve">Senkrechte Linien zur Abgrenzung des Schriftraums.</t>
  </si>
  <si>
    <t xml:space="preserve">Das Fragment wurde von Cod. 1394 herausgenommen, da ist es zw. ff. 86-87 gelegen.</t>
  </si>
  <si>
    <t xml:space="preserve">2. Hälfte 15. Jh. / 16. Jh.</t>
  </si>
  <si>
    <t xml:space="preserve">1451-1600</t>
  </si>
  <si>
    <t xml:space="preserve">Rote Initial (zum Teil weggeschnitten)</t>
  </si>
  <si>
    <t xml:space="preserve">Wien, ÖNB: Cod. 1411</t>
  </si>
  <si>
    <t xml:space="preserve">CantusPlanus (http://www.cantusplanus.at/de-at/fragmentphp/fragmente/signaturGET.php?Signatur=cod01411);
MeSch II, S. 363;
Denis II/1, 245 f. (Nr. 162)
</t>
  </si>
  <si>
    <t xml:space="preserve">Wien, ÖNB, Cod. 1411, Cod. 1462 (nach klugseder Gruppe GNB2).</t>
  </si>
  <si>
    <t xml:space="preserve">VS + Ansetzfalz: 357 x 255 mm;
HS + Ansetzfalz: 357 x 250 mm</t>
  </si>
  <si>
    <t xml:space="preserve">Postilla super Matthaeum et Lucam</t>
  </si>
  <si>
    <t xml:space="preserve">Mitte 13. Jhdt.; 1. Viertel 15. Jhdt.</t>
  </si>
  <si>
    <t xml:space="preserve">Frankreich; Österreich</t>
  </si>
  <si>
    <t xml:space="preserve">Wien, ÖNB, Cod. 1411</t>
  </si>
  <si>
    <t xml:space="preserve">AL00171783</t>
  </si>
  <si>
    <t xml:space="preserve">Mondsee, Benediktinerkloster St. Michael (748-1791): Vorsignatur 'Rec. 3306 [Lunael. f. 85]'.</t>
  </si>
  <si>
    <t xml:space="preserve">Braunes Leder mit Streicheisenlinien über Holzdeckeln</t>
  </si>
  <si>
    <t xml:space="preserve">Tintelinierung: Textteile in scharzer, Notenlinien in roter Tinte.
Wo nur Notenlinien: 12 Systemen pro Seite, je 21 mm hoch; wo nur Textzeilen: 25 Zeilen, je 10 mm hoch.</t>
  </si>
  <si>
    <t xml:space="preserve">auf hohem kalligraphischem Niveau in zwei Schriftgraden.</t>
  </si>
  <si>
    <t xml:space="preserve">1. Viertel 15. Jh.</t>
  </si>
  <si>
    <t xml:space="preserve">1401-1425</t>
  </si>
  <si>
    <t xml:space="preserve">Rote und grün-blaue 1-zeilige Lombarde, auf dem VS 2-zeilige Silhouetten-Initiale; rote Überschrifte für Gesangsanfänge.</t>
  </si>
  <si>
    <t xml:space="preserve">MeSch II, S. 363: Rote und grüne Lombarden, zwei rot-grün kolorierte Cadellen teilweise mit Köpfen oder mit dürftigen Blatt- oder Knospenformen als Füll- und Besatzmotive, einmal mit Aussparungen.</t>
  </si>
  <si>
    <r>
      <rPr>
        <sz val="11"/>
        <rFont val="Cambria"/>
        <family val="0"/>
        <charset val="1"/>
      </rPr>
      <t xml:space="preserve">
(VS) [Dom. per annum] Ps 31,3-11, Text beginnt verstümmelt: </t>
    </r>
    <r>
      <rPr>
        <i val="true"/>
        <sz val="11"/>
        <rFont val="Cambria"/>
        <family val="0"/>
        <charset val="1"/>
      </rPr>
      <t xml:space="preserve">ossa mea</t>
    </r>
    <r>
      <rPr>
        <sz val="11"/>
        <rFont val="Cambria"/>
        <family val="0"/>
        <charset val="1"/>
      </rPr>
      <t xml:space="preserve"> ...-... </t>
    </r>
    <r>
      <rPr>
        <i val="true"/>
        <sz val="11"/>
        <rFont val="Cambria"/>
        <family val="0"/>
        <charset val="1"/>
      </rPr>
      <t xml:space="preserve">recti corde</t>
    </r>
    <r>
      <rPr>
        <sz val="11"/>
        <rFont val="Cambria"/>
        <family val="0"/>
        <charset val="1"/>
      </rPr>
      <t xml:space="preserve">; A: </t>
    </r>
    <r>
      <rPr>
        <i val="true"/>
        <sz val="11"/>
        <rFont val="Cambria"/>
        <family val="0"/>
        <charset val="1"/>
      </rPr>
      <t xml:space="preserve">In tua iusticia libera me</t>
    </r>
    <r>
      <rPr>
        <sz val="11"/>
        <rFont val="Cambria"/>
        <family val="0"/>
        <charset val="1"/>
      </rPr>
      <t xml:space="preserve"> (Can 003300); W: </t>
    </r>
    <r>
      <rPr>
        <i val="true"/>
        <sz val="11"/>
        <rFont val="Cambria"/>
        <family val="0"/>
        <charset val="1"/>
      </rPr>
      <t xml:space="preserve">Media nocte surgebam</t>
    </r>
    <r>
      <rPr>
        <sz val="11"/>
        <rFont val="Cambria"/>
        <family val="0"/>
        <charset val="1"/>
      </rPr>
      <t xml:space="preserve"> (Can 008136); R: </t>
    </r>
    <r>
      <rPr>
        <i val="true"/>
        <sz val="11"/>
        <rFont val="Cambria"/>
        <family val="0"/>
        <charset val="1"/>
      </rPr>
      <t xml:space="preserve">In te domine speraui non</t>
    </r>
    <r>
      <rPr>
        <sz val="11"/>
        <rFont val="Cambria"/>
        <family val="0"/>
        <charset val="1"/>
      </rPr>
      <t xml:space="preserve"> (Can 006939); V:</t>
    </r>
    <r>
      <rPr>
        <i val="true"/>
        <sz val="11"/>
        <rFont val="Cambria"/>
        <family val="0"/>
        <charset val="1"/>
      </rPr>
      <t xml:space="preserve"> In iusticia tua libera me</t>
    </r>
    <r>
      <rPr>
        <sz val="11"/>
        <rFont val="Cambria"/>
        <family val="0"/>
        <charset val="1"/>
      </rPr>
      <t xml:space="preserve"> (Can 006939a); V: </t>
    </r>
    <r>
      <rPr>
        <i val="true"/>
        <sz val="11"/>
        <rFont val="Cambria"/>
        <family val="0"/>
        <charset val="1"/>
      </rPr>
      <t xml:space="preserve">Gloria patri</t>
    </r>
    <r>
      <rPr>
        <sz val="11"/>
        <rFont val="Cambria"/>
        <family val="0"/>
        <charset val="1"/>
      </rPr>
      <t xml:space="preserve">* A: </t>
    </r>
    <r>
      <rPr>
        <i val="true"/>
        <sz val="11"/>
        <rFont val="Cambria"/>
        <family val="0"/>
        <charset val="1"/>
      </rPr>
      <t xml:space="preserve">Alleluia</t>
    </r>
    <r>
      <rPr>
        <sz val="11"/>
        <rFont val="Cambria"/>
        <family val="0"/>
        <charset val="1"/>
      </rPr>
      <t xml:space="preserve">*; Is 33,2-3: </t>
    </r>
    <r>
      <rPr>
        <i val="true"/>
        <sz val="11"/>
        <rFont val="Cambria"/>
        <family val="0"/>
        <charset val="1"/>
      </rPr>
      <t xml:space="preserve">Domine miserere nostri ...-... ab exaltatione</t>
    </r>
    <r>
      <rPr>
        <sz val="11"/>
        <rFont val="Cambria"/>
        <family val="0"/>
        <charset val="1"/>
      </rPr>
      <t xml:space="preserve">, bricht ab.
(HS) Ps 32,4-22: </t>
    </r>
    <r>
      <rPr>
        <i val="true"/>
        <sz val="11"/>
        <rFont val="Cambria"/>
        <family val="0"/>
        <charset val="1"/>
      </rPr>
      <t xml:space="preserve">uerbum domini et omnia opera eius ...-... sperauimus in te</t>
    </r>
    <r>
      <rPr>
        <sz val="11"/>
        <rFont val="Cambria"/>
        <family val="0"/>
        <charset val="1"/>
      </rPr>
      <t xml:space="preserve">.
Die Inhaltsangaben beruhen zum Teil auf Cantus Planus Datenbank.</t>
    </r>
  </si>
  <si>
    <t xml:space="preserve">Die Datierung beruht auf MeSch.</t>
  </si>
  <si>
    <t xml:space="preserve">Palimpsest HS</t>
  </si>
  <si>
    <t xml:space="preserve">357 x 250 mm</t>
  </si>
  <si>
    <t xml:space="preserve">Ende 13. Jh. / 14. Jh.</t>
  </si>
  <si>
    <t xml:space="preserve">1286-1400</t>
  </si>
  <si>
    <r>
      <rPr>
        <sz val="11"/>
        <rFont val="Cambria"/>
        <family val="0"/>
        <charset val="1"/>
      </rPr>
      <t xml:space="preserve">Oratio: [Propritiare domine suplicationibus]</t>
    </r>
    <r>
      <rPr>
        <i val="true"/>
        <sz val="11"/>
        <rFont val="Cambria"/>
        <family val="0"/>
        <charset val="1"/>
      </rPr>
      <t xml:space="preserve"> nostris et has populi ... nullius uacua postulacio</t>
    </r>
    <r>
      <rPr>
        <sz val="11"/>
        <rFont val="Cambria"/>
        <family val="0"/>
        <charset val="1"/>
      </rPr>
      <t xml:space="preserve"> [...]  (Deshusses Nr. 1148).</t>
    </r>
  </si>
  <si>
    <t xml:space="preserve">Datierung aufgrund des Schriftbefundes.</t>
  </si>
  <si>
    <t xml:space="preserve">Wien, ÖNB: Cod. 1462</t>
  </si>
  <si>
    <t xml:space="preserve">CantusPlanus [http://www.cantusplanus.at/de-at/fragmentphp/fragmente/signaturGET.php?Signatur=cod01462-1]
MeSch II, S. 353, Abb. 405-406;
Holter, Mondsee, 201.</t>
  </si>
  <si>
    <t xml:space="preserve">483 x 322 mm</t>
  </si>
  <si>
    <t xml:space="preserve">Postilla in libros Regum</t>
  </si>
  <si>
    <t xml:space="preserve">15. Jhdt.; 1448</t>
  </si>
  <si>
    <t xml:space="preserve">Wien, ÖNB, Cod. 1462</t>
  </si>
  <si>
    <t xml:space="preserve">AL00170881</t>
  </si>
  <si>
    <t xml:space="preserve">Wilhelmus Kogler aus Erding (Mönch in Mondsee, Profeß 1436): Schreiber - Schriftvergleich [Unterkircher, Datierte II, 1971]. Mondsee, Benediktinerkloster St. Michael (748-1791): Vorsignatur 'Lunael. f. 164'.</t>
  </si>
  <si>
    <t xml:space="preserve">Tintelinierung in Rot.</t>
  </si>
  <si>
    <t xml:space="preserve">Lagesingatur (?) VS rechts unten "primus".</t>
  </si>
  <si>
    <t xml:space="preserve">Das Fragment dient als fliegendes Blatt und Vorderspiegel. Auf dem VS mehrere Pergamentstücke aufgeklebt, zum Schutz und Verstärkung bei den Schließen und Buckeln.</t>
  </si>
  <si>
    <t xml:space="preserve">Rote ca. 3 cm große Lombarde und schwarze Cadellen mit Masken.
MeSch II: Rote Satzstrichel, rote Lombarden; schwarze Cadellen, zum Teil mit roten Schaftfüllung, als Füllmotive ausgesparte Blattformen, Knospen, gegenständige oder anschwellende Knospenreihen; als Besatzmotive Knospenreihe, Doppelperlen und bärtige Profilköpfe.
Von demselber Florator, der einen Teil des 1410 datierten Cod. 5430 ausgestattet hat.</t>
  </si>
  <si>
    <t xml:space="preserve">MeSch II, S. 353: (Ir) Fleuronnéinitiale drei Notenzeilen hohe: Aus dem dunkelgrünen, kopfstempelartig gespaltenen Buchstabenkörper sind ein rot geädertes Einchenblatt, eine rot geäderte Kreuzblüte und v-formige Formen ausgespart, am geknichten Querbalken hängt ein herblatt. Im Binnenfeld - rote Medaillons mit sech- oder achtteiligen Knospenähren, die von roten Wellenlinien umlaufen werden. Als Besatz am teilweise geramten Außengrund rote Perlenreihen, in den Zwickeln anschwellende Knospenreichen und Gittermuster, außen Fibrillen; Fadenfortsätze teilweise mit Perlen besetz, weiter Spirallinien und Tropfenformen.</t>
  </si>
  <si>
    <r>
      <rPr>
        <sz val="11"/>
        <rFont val="Cambria"/>
        <family val="0"/>
        <charset val="1"/>
      </rPr>
      <t xml:space="preserve">VS: [Sabbato Q.T. Adventus, Hv: Et benedictum nomen gloriae] </t>
    </r>
    <r>
      <rPr>
        <i val="true"/>
        <sz val="11"/>
        <rFont val="Cambria"/>
        <family val="0"/>
        <charset val="1"/>
      </rPr>
      <t xml:space="preserve">tue quod est sanctum et laudabile</t>
    </r>
    <r>
      <rPr>
        <sz val="11"/>
        <rFont val="Cambria"/>
        <family val="0"/>
        <charset val="1"/>
      </rPr>
      <t xml:space="preserve"> (Can g00523a); Hv: </t>
    </r>
    <r>
      <rPr>
        <i val="true"/>
        <sz val="11"/>
        <rFont val="Cambria"/>
        <family val="0"/>
        <charset val="1"/>
      </rPr>
      <t xml:space="preserve">Benedictus es in templo sancto</t>
    </r>
    <r>
      <rPr>
        <sz val="11"/>
        <rFont val="Cambria"/>
        <family val="0"/>
        <charset val="1"/>
      </rPr>
      <t xml:space="preserve"> (Can g00523b); Hv: </t>
    </r>
    <r>
      <rPr>
        <i val="true"/>
        <sz val="11"/>
        <rFont val="Cambria"/>
        <family val="0"/>
        <charset val="1"/>
      </rPr>
      <t xml:space="preserve">Benedictus es super thronum</t>
    </r>
    <r>
      <rPr>
        <sz val="11"/>
        <rFont val="Cambria"/>
        <family val="0"/>
        <charset val="1"/>
      </rPr>
      <t xml:space="preserve"> (Can g00523c); Hv: </t>
    </r>
    <r>
      <rPr>
        <i val="true"/>
        <sz val="11"/>
        <rFont val="Cambria"/>
        <family val="0"/>
        <charset val="1"/>
      </rPr>
      <t xml:space="preserve">Ben</t>
    </r>
    <r>
      <rPr>
        <sz val="11"/>
        <rFont val="Cambria"/>
        <family val="0"/>
        <charset val="1"/>
      </rPr>
      <t xml:space="preserve">[edictus e]</t>
    </r>
    <r>
      <rPr>
        <i val="true"/>
        <sz val="11"/>
        <rFont val="Cambria"/>
        <family val="0"/>
        <charset val="1"/>
      </rPr>
      <t xml:space="preserve">s super sceptrum </t>
    </r>
    <r>
      <rPr>
        <sz val="11"/>
        <rFont val="Cambria"/>
        <family val="0"/>
        <charset val="1"/>
      </rPr>
      <t xml:space="preserve">(Can g00523d); Hv: </t>
    </r>
    <r>
      <rPr>
        <i val="true"/>
        <sz val="11"/>
        <rFont val="Cambria"/>
        <family val="0"/>
        <charset val="1"/>
      </rPr>
      <t xml:space="preserve">Benedictus es qui sedes</t>
    </r>
    <r>
      <rPr>
        <sz val="11"/>
        <rFont val="Cambria"/>
        <family val="0"/>
        <charset val="1"/>
      </rPr>
      <t xml:space="preserve"> (Can g00523e); Hv: </t>
    </r>
    <r>
      <rPr>
        <i val="true"/>
        <sz val="11"/>
        <rFont val="Cambria"/>
        <family val="0"/>
        <charset val="1"/>
      </rPr>
      <t xml:space="preserve">Benedictus es qui ambulas super pennas, bricht ab</t>
    </r>
    <r>
      <rPr>
        <sz val="11"/>
        <rFont val="Cambria"/>
        <family val="0"/>
        <charset val="1"/>
      </rPr>
      <t xml:space="preserve"> (Can g00523f).
(Ir) [Dom. 1 Adventus:] In: </t>
    </r>
    <r>
      <rPr>
        <i val="true"/>
        <sz val="11"/>
        <rFont val="Cambria"/>
        <family val="0"/>
        <charset val="1"/>
      </rPr>
      <t xml:space="preserve">Ad te leuaui animam meam</t>
    </r>
    <r>
      <rPr>
        <sz val="11"/>
        <rFont val="Cambria"/>
        <family val="0"/>
        <charset val="1"/>
      </rPr>
      <t xml:space="preserve"> (Can g00489); V: </t>
    </r>
    <r>
      <rPr>
        <i val="true"/>
        <sz val="11"/>
        <rFont val="Cambria"/>
        <family val="0"/>
        <charset val="1"/>
      </rPr>
      <t xml:space="preserve">Uias tuas domine demonstra michi </t>
    </r>
    <r>
      <rPr>
        <sz val="11"/>
        <rFont val="Cambria"/>
        <family val="0"/>
        <charset val="1"/>
      </rPr>
      <t xml:space="preserve">(Can g00489a); Gr:</t>
    </r>
    <r>
      <rPr>
        <i val="true"/>
        <sz val="11"/>
        <rFont val="Cambria"/>
        <family val="0"/>
        <charset val="1"/>
      </rPr>
      <t xml:space="preserve"> Uniuersi qui te expectant</t>
    </r>
    <r>
      <rPr>
        <sz val="11"/>
        <rFont val="Cambria"/>
        <family val="0"/>
        <charset val="1"/>
      </rPr>
      <t xml:space="preserve"> (Can g00490); (Iv) GrV: </t>
    </r>
    <r>
      <rPr>
        <i val="true"/>
        <sz val="11"/>
        <rFont val="Cambria"/>
        <family val="0"/>
        <charset val="1"/>
      </rPr>
      <t xml:space="preserve">Vias tuas domine notas</t>
    </r>
    <r>
      <rPr>
        <sz val="11"/>
        <rFont val="Cambria"/>
        <family val="0"/>
        <charset val="1"/>
      </rPr>
      <t xml:space="preserve"> (Can g00490a); Al: </t>
    </r>
    <r>
      <rPr>
        <i val="true"/>
        <sz val="11"/>
        <rFont val="Cambria"/>
        <family val="0"/>
        <charset val="1"/>
      </rPr>
      <t xml:space="preserve">Aleluia Ostende nobis domine misericordiam</t>
    </r>
    <r>
      <rPr>
        <sz val="11"/>
        <rFont val="Cambria"/>
        <family val="0"/>
        <charset val="1"/>
      </rPr>
      <t xml:space="preserve"> (Can 507038).
Die Inhaltsangaben beruhen auf Cantus Planus Datenbank.</t>
    </r>
  </si>
  <si>
    <t xml:space="preserve">Deutsch-gotische Choralnotation auf 4 roten Linien mit c-Schlüssel und Custoden.</t>
  </si>
  <si>
    <t xml:space="preserve">13.07.2017</t>
  </si>
  <si>
    <t xml:space="preserve">Cantus Planus (http://www.cantusplanus.at/de-at/fragmentphp/fragmente/signaturGET.php?Signatur=cod01462-3).</t>
  </si>
  <si>
    <t xml:space="preserve">485-490 x 323-326 mm</t>
  </si>
  <si>
    <t xml:space="preserve">Auf dem HS mehrere Pergamentstücke aufgeklebt, zum Schutz und Verstärkung bei den Schließen und Buckeln.</t>
  </si>
  <si>
    <t xml:space="preserve">auf hohem kalligraphischem Niveau.</t>
  </si>
  <si>
    <t xml:space="preserve">Rote 1- oder 2-zeilige Lombarde; rote Überschrifte für Festtagsbezeichnungen und Abkürzungen. Für die Gesangsanfänge Cadellen mit roten und grünen Ausmalungen. (I*v) </t>
  </si>
  <si>
    <r>
      <rPr>
        <sz val="11"/>
        <rFont val="Cambria"/>
        <family val="0"/>
        <charset val="1"/>
      </rPr>
      <t xml:space="preserve">
(I*r) [Ad Benedicite] A:</t>
    </r>
    <r>
      <rPr>
        <i val="true"/>
        <sz val="11"/>
        <rFont val="Cambria"/>
        <family val="0"/>
        <charset val="1"/>
      </rPr>
      <t xml:space="preserve"> Benedictus dominus Sydrac</t>
    </r>
    <r>
      <rPr>
        <sz val="11"/>
        <rFont val="Cambria"/>
        <family val="0"/>
        <charset val="1"/>
      </rPr>
      <t xml:space="preserve"> (Can 001726); A: </t>
    </r>
    <r>
      <rPr>
        <i val="true"/>
        <sz val="11"/>
        <rFont val="Cambria"/>
        <family val="0"/>
        <charset val="1"/>
      </rPr>
      <t xml:space="preserve">Ambulabant in camino ignis</t>
    </r>
    <r>
      <rPr>
        <sz val="11"/>
        <rFont val="Cambria"/>
        <family val="0"/>
        <charset val="1"/>
      </rPr>
      <t xml:space="preserve"> (Can 001362); A: </t>
    </r>
    <r>
      <rPr>
        <i val="true"/>
        <sz val="11"/>
        <rFont val="Cambria"/>
        <family val="0"/>
        <charset val="1"/>
      </rPr>
      <t xml:space="preserve">Non cessabant ministri regis</t>
    </r>
    <r>
      <rPr>
        <sz val="11"/>
        <rFont val="Cambria"/>
        <family val="0"/>
        <charset val="1"/>
      </rPr>
      <t xml:space="preserve"> (Can 003903); A: </t>
    </r>
    <r>
      <rPr>
        <i val="true"/>
        <sz val="11"/>
        <rFont val="Cambria"/>
        <family val="0"/>
        <charset val="1"/>
      </rPr>
      <t xml:space="preserve">Caminus ardebat septies quam</t>
    </r>
    <r>
      <rPr>
        <sz val="11"/>
        <rFont val="Cambria"/>
        <family val="0"/>
        <charset val="1"/>
      </rPr>
      <t xml:space="preserve"> (Can 001755);</t>
    </r>
    <r>
      <rPr>
        <sz val="11"/>
        <color rgb="FFFF0000"/>
        <rFont val="Cambria"/>
        <family val="0"/>
        <charset val="1"/>
      </rPr>
      <t xml:space="preserve"> Cantus Trium puerorum</t>
    </r>
    <r>
      <rPr>
        <sz val="11"/>
        <rFont val="Cambria"/>
        <family val="0"/>
        <charset val="1"/>
      </rPr>
      <t xml:space="preserve">; (I*v) Dn 3,57-88, 56:</t>
    </r>
    <r>
      <rPr>
        <i val="true"/>
        <sz val="11"/>
        <rFont val="Cambria"/>
        <family val="0"/>
        <charset val="1"/>
      </rPr>
      <t xml:space="preserve"> Benedicite omnia opera domini ...-... et laudabilis et gloriosus et superexaltatus in secula</t>
    </r>
    <r>
      <rPr>
        <sz val="11"/>
        <rFont val="Cambria"/>
        <family val="0"/>
        <charset val="1"/>
      </rPr>
      <t xml:space="preserve">; A: </t>
    </r>
    <r>
      <rPr>
        <i val="true"/>
        <sz val="11"/>
        <rFont val="Cambria"/>
        <family val="0"/>
        <charset val="1"/>
      </rPr>
      <t xml:space="preserve">Alleluia</t>
    </r>
    <r>
      <rPr>
        <sz val="11"/>
        <rFont val="Cambria"/>
        <family val="0"/>
        <charset val="1"/>
      </rPr>
      <t xml:space="preserve">; Ps: </t>
    </r>
    <r>
      <rPr>
        <i val="true"/>
        <sz val="11"/>
        <rFont val="Cambria"/>
        <family val="0"/>
        <charset val="1"/>
      </rPr>
      <t xml:space="preserve">Laudate </t>
    </r>
    <r>
      <rPr>
        <sz val="11"/>
        <rFont val="Cambria"/>
        <family val="0"/>
        <charset val="1"/>
      </rPr>
      <t xml:space="preserve">(Ps 150);
(HS) Ps 117,7-28: </t>
    </r>
    <r>
      <rPr>
        <i val="true"/>
        <sz val="11"/>
        <rFont val="Cambria"/>
        <family val="0"/>
        <charset val="1"/>
      </rPr>
      <t xml:space="preserve">Dominus mihi adiutor et ego despiciam ...-... et exaltabo te. Confitebor tibi</t>
    </r>
    <r>
      <rPr>
        <sz val="11"/>
        <rFont val="Cambria"/>
        <family val="0"/>
        <charset val="1"/>
      </rPr>
      <t xml:space="preserve">, bricht ab.
Die Inhaltsangaben beruhen zum Teil auf Cantus Planus Datenbank.</t>
    </r>
  </si>
  <si>
    <t xml:space="preserve">Deutsch-gotische Choralnotation auf 4 roten Linien mit c- und f-Schlüssel und Custoden.</t>
  </si>
  <si>
    <t xml:space="preserve">Wien, ÖNB: Cod. 1543</t>
  </si>
  <si>
    <t xml:space="preserve">VS: HS:</t>
  </si>
  <si>
    <t xml:space="preserve">Urkunde</t>
  </si>
  <si>
    <t xml:space="preserve">Wien, ÖNB: Cod. 1546</t>
  </si>
  <si>
    <t xml:space="preserve">WZ: Dreiberg mit  einkonturiger Stange und Stern (ca. 6,5 cm x 3,4 cm), ähnlich zu Piccard-online EE7185-PO-151153 (1418, Elbing Stadt).</t>
  </si>
  <si>
    <t xml:space="preserve">2 Einzelblätter, beschnitten</t>
  </si>
  <si>
    <t xml:space="preserve">VS: 280 x 210 mm; HS: 287 x 205 mm</t>
  </si>
  <si>
    <t xml:space="preserve">Mammotrectus</t>
  </si>
  <si>
    <t xml:space="preserve">15. Jhdt.; 1413</t>
  </si>
  <si>
    <t xml:space="preserve">Eichstätt</t>
  </si>
  <si>
    <t xml:space="preserve">Wien, ÖNB, Cod. 1546</t>
  </si>
  <si>
    <t xml:space="preserve">AL00168523</t>
  </si>
  <si>
    <t xml:space="preserve">Willibald Prechtel (Kleriker in Eichstätt, Sohn des Goldschmieds, um 1413): Schreiber; Vermerke fol. 24v, 278v [Ergänzungen zu MiSchu II, 2000, 5]. Mondsee, Benediktinerkloster St. Michael (748-1791): Vorsignatur 'Lunael. f. 130'.</t>
  </si>
  <si>
    <t xml:space="preserve">Vier Senkrechte und 2 Waagerechte Linien zur Begrenzung des Schriftraums</t>
  </si>
  <si>
    <t xml:space="preserve">Inhaltsverzeichnis zu einem alphabetisch geordneten Werk</t>
  </si>
  <si>
    <r>
      <rPr>
        <sz val="11"/>
        <rFont val="Cambria"/>
        <family val="0"/>
        <charset val="1"/>
      </rPr>
      <t xml:space="preserve">Inhaltsverzeichnis zu einem alphabetisch geordneten Werk in drei Spalten, wobei die Seitennummer in Rot gezeichnet sind. Am VS nur zwei Spalten ausgefüllt, beginnend mit </t>
    </r>
    <r>
      <rPr>
        <i val="true"/>
        <sz val="11"/>
        <rFont val="Cambria"/>
        <family val="0"/>
        <charset val="1"/>
      </rPr>
      <t xml:space="preserve">85 Coperato </t>
    </r>
    <r>
      <rPr>
        <sz val="11"/>
        <rFont val="Cambria"/>
        <family val="0"/>
        <charset val="1"/>
      </rPr>
      <t xml:space="preserve">(?), </t>
    </r>
    <r>
      <rPr>
        <i val="true"/>
        <sz val="11"/>
        <rFont val="Cambria"/>
        <family val="0"/>
        <charset val="1"/>
      </rPr>
      <t xml:space="preserve">86 Conpassio ... 142 discordia</t>
    </r>
    <r>
      <rPr>
        <sz val="11"/>
        <rFont val="Cambria"/>
        <family val="0"/>
        <charset val="1"/>
      </rPr>
      <t xml:space="preserve">; am HS Fortsetzung: </t>
    </r>
    <r>
      <rPr>
        <i val="true"/>
        <sz val="11"/>
        <rFont val="Cambria"/>
        <family val="0"/>
        <charset val="1"/>
      </rPr>
      <t xml:space="preserve">142 di</t>
    </r>
    <r>
      <rPr>
        <sz val="11"/>
        <rFont val="Cambria"/>
        <family val="0"/>
        <charset val="1"/>
      </rPr>
      <t xml:space="preserve">[...], </t>
    </r>
    <r>
      <rPr>
        <i val="true"/>
        <sz val="11"/>
        <rFont val="Cambria"/>
        <family val="0"/>
        <charset val="1"/>
      </rPr>
      <t xml:space="preserve">143 doctrina ... 114 </t>
    </r>
    <r>
      <rPr>
        <sz val="11"/>
        <rFont val="Cambria"/>
        <family val="0"/>
        <charset val="1"/>
      </rPr>
      <t xml:space="preserve">(für 214) </t>
    </r>
    <r>
      <rPr>
        <i val="true"/>
        <sz val="11"/>
        <rFont val="Cambria"/>
        <family val="0"/>
        <charset val="1"/>
      </rPr>
      <t xml:space="preserve">gloriacio</t>
    </r>
    <r>
      <rPr>
        <sz val="11"/>
        <rFont val="Cambria"/>
        <family val="0"/>
        <charset val="1"/>
      </rPr>
      <t xml:space="preserve">, weitere Seitennummer 115 bis 119 (wohl für 215 bis 219) ohne dazustehende Kapitel.</t>
    </r>
  </si>
  <si>
    <t xml:space="preserve">04.10.2017</t>
  </si>
  <si>
    <t xml:space="preserve">Wien, ÖNB: Cod. 1557</t>
  </si>
  <si>
    <t xml:space="preserve">Wien, ÖNB, Cod. 1314, 1557.</t>
  </si>
  <si>
    <t xml:space="preserve">10. Jhdt.</t>
  </si>
  <si>
    <t xml:space="preserve">Wien, ÖNB, Cod. 1557</t>
  </si>
  <si>
    <t xml:space="preserve">AL00178153</t>
  </si>
  <si>
    <t xml:space="preserve">Mondsee, Benediktinerkloster St. Michael (748-1791): Vorsignatur 'Rec. 3305'.</t>
  </si>
  <si>
    <t xml:space="preserve">in zwei Schriftgraden</t>
  </si>
  <si>
    <r>
      <rPr>
        <sz val="11"/>
        <rFont val="Cambria"/>
        <family val="0"/>
        <charset val="1"/>
      </rPr>
      <t xml:space="preserve">(VD) [Sabb. Hebd. 1 Quad.] Ier 17,5-10: </t>
    </r>
    <r>
      <rPr>
        <i val="true"/>
        <sz val="11"/>
        <rFont val="Cambria"/>
        <family val="0"/>
        <charset val="1"/>
      </rPr>
      <t xml:space="preserve">et ponit carnem brachium suum ... ad inventionum suarum. Dicti dominus omnipotens</t>
    </r>
    <r>
      <rPr>
        <sz val="11"/>
        <rFont val="Cambria"/>
        <family val="0"/>
        <charset val="1"/>
      </rPr>
      <t xml:space="preserve">; Gr: </t>
    </r>
    <r>
      <rPr>
        <i val="true"/>
        <sz val="11"/>
        <rFont val="Cambria"/>
        <family val="0"/>
        <charset val="1"/>
      </rPr>
      <t xml:space="preserve">Propicius esto domine peccatis</t>
    </r>
    <r>
      <rPr>
        <sz val="11"/>
        <rFont val="Cambria"/>
        <family val="0"/>
        <charset val="1"/>
      </rPr>
      <t xml:space="preserve"> (Can g00707); GrV: </t>
    </r>
    <r>
      <rPr>
        <i val="true"/>
        <sz val="11"/>
        <rFont val="Cambria"/>
        <family val="0"/>
        <charset val="1"/>
      </rPr>
      <t xml:space="preserve">Adiuua nos deus salutaris</t>
    </r>
    <r>
      <rPr>
        <sz val="11"/>
        <rFont val="Cambria"/>
        <family val="0"/>
        <charset val="1"/>
      </rPr>
      <t xml:space="preserve"> (Can g00707a); Io 5,30-32: </t>
    </r>
    <r>
      <rPr>
        <sz val="11"/>
        <color rgb="FFFF0000"/>
        <rFont val="Cambria"/>
        <family val="0"/>
        <charset val="1"/>
      </rPr>
      <t xml:space="preserve">S. Johannem.</t>
    </r>
    <r>
      <rPr>
        <sz val="11"/>
        <rFont val="Cambria"/>
        <family val="0"/>
        <charset val="1"/>
      </rPr>
      <t xml:space="preserve"> </t>
    </r>
    <r>
      <rPr>
        <i val="true"/>
        <sz val="11"/>
        <rFont val="Cambria"/>
        <family val="0"/>
        <charset val="1"/>
      </rPr>
      <t xml:space="preserve">In illo tempore Dixit deus a turbis iudeorum. Non possum </t>
    </r>
    <r>
      <rPr>
        <sz val="11"/>
        <rFont val="Cambria"/>
        <family val="0"/>
        <charset val="1"/>
      </rPr>
      <t xml:space="preserve">[ego] </t>
    </r>
    <r>
      <rPr>
        <i val="true"/>
        <sz val="11"/>
        <rFont val="Cambria"/>
        <family val="0"/>
        <charset val="1"/>
      </rPr>
      <t xml:space="preserve">a me ipso facere quicquam ... Alius est qui testimoni</t>
    </r>
    <r>
      <rPr>
        <sz val="11"/>
        <rFont val="Cambria"/>
        <family val="0"/>
        <charset val="1"/>
      </rPr>
      <t xml:space="preserve">[um], bricht ab.
(HD) [Feria 5 Hebd. 2 Quad.] </t>
    </r>
    <r>
      <rPr>
        <i val="true"/>
        <sz val="11"/>
        <rFont val="Cambria"/>
        <family val="0"/>
        <charset val="1"/>
      </rPr>
      <t xml:space="preserve">Adesto domine famulis tuis et perpetuam benignitatem largire poscentibus ... et restaurata conserues. Per </t>
    </r>
    <r>
      <rPr>
        <sz val="11"/>
        <rFont val="Cambria"/>
        <family val="0"/>
        <charset val="1"/>
      </rPr>
      <t xml:space="preserve">(Deshusses Nr. 220); </t>
    </r>
    <r>
      <rPr>
        <sz val="11"/>
        <color rgb="FFFF0000"/>
        <rFont val="Cambria"/>
        <family val="0"/>
        <charset val="1"/>
      </rPr>
      <t xml:space="preserve">Feria sexta.</t>
    </r>
    <r>
      <rPr>
        <sz val="11"/>
        <rFont val="Cambria"/>
        <family val="0"/>
        <charset val="1"/>
      </rPr>
      <t xml:space="preserve"> In: </t>
    </r>
    <r>
      <rPr>
        <i val="true"/>
        <sz val="11"/>
        <rFont val="Cambria"/>
        <family val="0"/>
        <charset val="1"/>
      </rPr>
      <t xml:space="preserve">Ego autem cum iusticia apparebo </t>
    </r>
    <r>
      <rPr>
        <sz val="11"/>
        <rFont val="Cambria"/>
        <family val="0"/>
        <charset val="1"/>
      </rPr>
      <t xml:space="preserve">(Can g00740); Gn 37,6-8: </t>
    </r>
    <r>
      <rPr>
        <sz val="11"/>
        <color rgb="FFFF0000"/>
        <rFont val="Cambria"/>
        <family val="0"/>
        <charset val="1"/>
      </rPr>
      <t xml:space="preserve">Lectio libri Genesi.</t>
    </r>
    <r>
      <rPr>
        <sz val="11"/>
        <rFont val="Cambria"/>
        <family val="0"/>
        <charset val="1"/>
      </rPr>
      <t xml:space="preserve"> </t>
    </r>
    <r>
      <rPr>
        <i val="true"/>
        <sz val="11"/>
        <rFont val="Cambria"/>
        <family val="0"/>
        <charset val="1"/>
      </rPr>
      <t xml:space="preserve">In diebus illis Dixit Joseph fratribus suis ... aut subiciamur d</t>
    </r>
    <r>
      <rPr>
        <sz val="11"/>
        <rFont val="Cambria"/>
        <family val="0"/>
        <charset val="1"/>
      </rPr>
      <t xml:space="preserve">[icioni]; [D]</t>
    </r>
    <r>
      <rPr>
        <i val="true"/>
        <sz val="11"/>
        <rFont val="Cambria"/>
        <family val="0"/>
        <charset val="1"/>
      </rPr>
      <t xml:space="preserve">a quaesumus omnipotens deus ut sacro nos purificante ... uentura facias peruenire. Per </t>
    </r>
    <r>
      <rPr>
        <sz val="11"/>
        <rFont val="Cambria"/>
        <family val="0"/>
        <charset val="1"/>
      </rPr>
      <t xml:space="preserve">(Deshusses Nr. 221).</t>
    </r>
  </si>
  <si>
    <t xml:space="preserve">11.01.2018</t>
  </si>
  <si>
    <t xml:space="preserve">Wien, ÖNB: Cod. 1592</t>
  </si>
  <si>
    <t xml:space="preserve">15. Jhdt.; 1453</t>
  </si>
  <si>
    <t xml:space="preserve">Wien, ÖNB, Cod. 1592</t>
  </si>
  <si>
    <t xml:space="preserve">AL00174343</t>
  </si>
  <si>
    <t xml:space="preserve">Wilhelmus Kogler aus Erding (Mönch in Mondsee, Profeß 1436): Schreiber; [Unterkircher, Datierte III, 1974]. Mondsee, Benediktinerkloster St. Michael (748-1791): Vorsignatur 'Lunael. q. 3'.</t>
  </si>
  <si>
    <t xml:space="preserve">Flügelfalz</t>
  </si>
  <si>
    <t xml:space="preserve">Es handelt sich wohl um Flügelfälze, die komplet von den Spiegel verstäkt sind. Zu sehen sind nu die Ausschnitte, die zwischen Buchblock und Deckel vorkommen, um Platz für die Bindenschnüre. Als Makultur für HS wurde auch ein Doppelblatt eines gedruckten Kalenders für das Jahr 1495 benutzt.</t>
  </si>
  <si>
    <t xml:space="preserve">14. Jh. (?)</t>
  </si>
  <si>
    <t xml:space="preserve">Frankreich (?)</t>
  </si>
  <si>
    <r>
      <rPr>
        <sz val="11"/>
        <rFont val="Cambria"/>
        <family val="0"/>
        <charset val="1"/>
      </rPr>
      <t xml:space="preserve">Nur einzelne Wörter und Rubrizierungen für Responsoria erhalten, wahrscheinlich für Dom. 2 Quadr R: [Ecce odor filii mei sic]ut odor agr[i] (Can 006601);
wohl Capitula aus Gn 27,20: [fu]</t>
    </r>
    <r>
      <rPr>
        <i val="true"/>
        <sz val="11"/>
        <rFont val="Cambria"/>
        <family val="0"/>
        <charset val="1"/>
      </rPr>
      <t xml:space="preserve">it ut cito.</t>
    </r>
  </si>
  <si>
    <t xml:space="preserve">Wien, ÖNB: Cod. 1593</t>
  </si>
  <si>
    <t xml:space="preserve">VS + Ansetzfalz: 240 x ca. 160; HS: 243 x 153 mm</t>
  </si>
  <si>
    <t xml:space="preserve">Wien, ÖNB, Cod. 1593</t>
  </si>
  <si>
    <t xml:space="preserve">AL00173420</t>
  </si>
  <si>
    <t xml:space="preserve">Liutold (um 1150/70; Skriptoriumsleiter in Mondsee): hier noch fälschlich als Schreiber vor 1145 angesetzt [Hermann, Handschriften, 1926]. Mondsee, Benediktinerkloster St. Michael (748-1791): Vorsignatur 'Lunael. q. 14' [Hermann, Handschriften, 1926, 150].</t>
  </si>
  <si>
    <t xml:space="preserve">Die Fragmente dienen als Vorder- bzw. Hinterspiegel mit Ansetzfälze um die erste bzw. letzte Lage.</t>
  </si>
  <si>
    <t xml:space="preserve">11. Jh. (?)</t>
  </si>
  <si>
    <t xml:space="preserve">1001-1100</t>
  </si>
  <si>
    <t xml:space="preserve">Einfache rote Initiale und Satzmajuskeln.</t>
  </si>
  <si>
    <r>
      <rPr>
        <sz val="11"/>
        <rFont val="Cambria"/>
        <family val="0"/>
        <charset val="1"/>
      </rPr>
      <t xml:space="preserve">VS: Ps 94, Text erhalten ab v. 9: </t>
    </r>
    <r>
      <rPr>
        <i val="true"/>
        <sz val="11"/>
        <rFont val="Cambria"/>
        <family val="0"/>
        <charset val="1"/>
      </rPr>
      <t xml:space="preserve">me patres</t>
    </r>
    <r>
      <rPr>
        <sz val="11"/>
        <rFont val="Cambria"/>
        <family val="0"/>
        <charset val="1"/>
      </rPr>
      <t xml:space="preserve"> [vestri] </t>
    </r>
    <r>
      <rPr>
        <i val="true"/>
        <sz val="11"/>
        <rFont val="Cambria"/>
        <family val="0"/>
        <charset val="1"/>
      </rPr>
      <t xml:space="preserve">probauerunt me ...-... in requiem meam</t>
    </r>
    <r>
      <rPr>
        <sz val="11"/>
        <rFont val="Cambria"/>
        <family val="0"/>
        <charset val="1"/>
      </rPr>
      <t xml:space="preserve">; Ps 95, vv. 1-13: </t>
    </r>
    <r>
      <rPr>
        <i val="true"/>
        <sz val="11"/>
        <rFont val="Cambria"/>
        <family val="0"/>
        <charset val="1"/>
      </rPr>
      <t xml:space="preserve">Cantate domino canticum ... et introite</t>
    </r>
    <r>
      <rPr>
        <sz val="11"/>
        <rFont val="Cambria"/>
        <family val="0"/>
        <charset val="1"/>
      </rPr>
      <t xml:space="preserve"> (Fortsetzung auf dem HS) </t>
    </r>
    <r>
      <rPr>
        <i val="true"/>
        <sz val="11"/>
        <rFont val="Cambria"/>
        <family val="0"/>
        <charset val="1"/>
      </rPr>
      <t xml:space="preserve">in atria eius adorate ...-... in ueritate sua</t>
    </r>
    <r>
      <rPr>
        <sz val="11"/>
        <rFont val="Cambria"/>
        <family val="0"/>
        <charset val="1"/>
      </rPr>
      <t xml:space="preserve">; Ps 96, erhalten vv. 1-5: </t>
    </r>
    <r>
      <rPr>
        <i val="true"/>
        <sz val="11"/>
        <rFont val="Cambria"/>
        <family val="0"/>
        <charset val="1"/>
      </rPr>
      <t xml:space="preserve">Dominus regnavit ...-... domini a facie domini</t>
    </r>
    <r>
      <rPr>
        <sz val="11"/>
        <rFont val="Cambria"/>
        <family val="0"/>
        <charset val="1"/>
      </rPr>
      <t xml:space="preserve">, bricht ab.</t>
    </r>
  </si>
  <si>
    <t xml:space="preserve">Wien, ÖNB: Cod. 1635</t>
  </si>
  <si>
    <t xml:space="preserve">Palimpsest</t>
  </si>
  <si>
    <t xml:space="preserve">12,5 Einzelblätter</t>
  </si>
  <si>
    <t xml:space="preserve">ca. 310 x 220 mm</t>
  </si>
  <si>
    <t xml:space="preserve">Aristoteles Latinus: Liber de anima</t>
  </si>
  <si>
    <t xml:space="preserve">Ende 14. Jhdt.</t>
  </si>
  <si>
    <t xml:space="preserve">Wien, ÖNB, Cod. 1635</t>
  </si>
  <si>
    <t xml:space="preserve">AL00169164</t>
  </si>
  <si>
    <t xml:space="preserve">Mondsee, Benediktinerkloster St. Michael (748-1791): Vorsignatur 'Lunael. q. 115'.</t>
  </si>
  <si>
    <t xml:space="preserve">Buchblock</t>
  </si>
  <si>
    <t xml:space="preserve">Die ursprüngliche 12,5 Blätter wurden von der Tinte gewaschen, in zwei gefalten. Die so entstandene Doppelblätter wurden dann in drei Lagen gebunden (ff. 1-10, 11-20, 21-24). Als Vorsatzblatt vorausgebunden ist ein zur Hälfte ausgeschnittenes Doppelblatt (f. I).</t>
  </si>
  <si>
    <t xml:space="preserve">Wien, ÖNB: Cod. 1680</t>
  </si>
  <si>
    <t xml:space="preserve">149 x 110 mm</t>
  </si>
  <si>
    <t xml:space="preserve">Wien, ÖNB, Cod. 1680</t>
  </si>
  <si>
    <t xml:space="preserve">AL00175400</t>
  </si>
  <si>
    <t xml:space="preserve">Benedikt II. Eck aus Vilsbiburg (Kapellan d. Bischofs v. Seckau, 1453 Novize in Mondsee, Abt ab 1463; +1499): Vermerk fol. I*v; an Mondsee [Autopsie]. Mondsee, Benediktinerkloster St. Michael (748-1791): Vorsignatur 'Lunael. o. 105'.</t>
  </si>
  <si>
    <t xml:space="preserve">Das Fragment ist auf der Innenseite des Vorderdeckels aufgeklebt.</t>
  </si>
  <si>
    <r>
      <rPr>
        <sz val="11"/>
        <rFont val="Cambria"/>
        <family val="0"/>
        <charset val="1"/>
      </rPr>
      <t xml:space="preserve">Teil zum Natale Barbarae martyris: A: </t>
    </r>
    <r>
      <rPr>
        <i val="true"/>
        <sz val="11"/>
        <rFont val="Cambria"/>
        <family val="0"/>
        <charset val="1"/>
      </rPr>
      <t xml:space="preserve">Gratulemur </t>
    </r>
    <r>
      <rPr>
        <sz val="11"/>
        <rFont val="Cambria"/>
        <family val="0"/>
        <charset val="1"/>
      </rPr>
      <t xml:space="preserve">[regi digna] </t>
    </r>
    <r>
      <rPr>
        <i val="true"/>
        <sz val="11"/>
        <rFont val="Cambria"/>
        <family val="0"/>
        <charset val="1"/>
      </rPr>
      <t xml:space="preserve">psallentes </t>
    </r>
    <r>
      <rPr>
        <sz val="11"/>
        <rFont val="Cambria"/>
        <family val="0"/>
        <charset val="1"/>
      </rPr>
      <t xml:space="preserve">(Can 202029); A: </t>
    </r>
    <r>
      <rPr>
        <i val="true"/>
        <sz val="11"/>
        <rFont val="Cambria"/>
        <family val="0"/>
        <charset val="1"/>
      </rPr>
      <t xml:space="preserve">Haec praeclara stirpe clara</t>
    </r>
    <r>
      <rPr>
        <sz val="11"/>
        <rFont val="Cambria"/>
        <family val="0"/>
        <charset val="1"/>
      </rPr>
      <t xml:space="preserve"> (Can 202100); A: </t>
    </r>
    <r>
      <rPr>
        <i val="true"/>
        <sz val="11"/>
        <rFont val="Cambria"/>
        <family val="0"/>
        <charset val="1"/>
      </rPr>
      <t xml:space="preserve">Nondum apta viri </t>
    </r>
    <r>
      <rPr>
        <sz val="11"/>
        <rFont val="Cambria"/>
        <family val="0"/>
        <charset val="1"/>
      </rPr>
      <t xml:space="preserve">(Can 203313); A: </t>
    </r>
    <r>
      <rPr>
        <i val="true"/>
        <sz val="11"/>
        <rFont val="Cambria"/>
        <family val="0"/>
        <charset val="1"/>
      </rPr>
      <t xml:space="preserve">Sic exculta multo ...-... se divinis inbuit</t>
    </r>
    <r>
      <rPr>
        <sz val="11"/>
        <rFont val="Cambria"/>
        <family val="0"/>
        <charset val="1"/>
      </rPr>
      <t xml:space="preserve"> (Can 204646); A: </t>
    </r>
    <r>
      <rPr>
        <i val="true"/>
        <sz val="11"/>
        <rFont val="Cambria"/>
        <family val="0"/>
        <charset val="1"/>
      </rPr>
      <t xml:space="preserve">Quanto plus electa</t>
    </r>
    <r>
      <rPr>
        <sz val="11"/>
        <rFont val="Cambria"/>
        <family val="0"/>
        <charset val="1"/>
      </rPr>
      <t xml:space="preserve"> (Can 204061); Cap. </t>
    </r>
    <r>
      <rPr>
        <i val="true"/>
        <sz val="11"/>
        <rFont val="Cambria"/>
        <family val="0"/>
        <charset val="1"/>
      </rPr>
      <t xml:space="preserve">Domine deus meus</t>
    </r>
    <r>
      <rPr>
        <sz val="11"/>
        <rFont val="Cambria"/>
        <family val="0"/>
        <charset val="1"/>
      </rPr>
      <t xml:space="preserve">; R: </t>
    </r>
    <r>
      <rPr>
        <i val="true"/>
        <sz val="11"/>
        <rFont val="Cambria"/>
        <family val="0"/>
        <charset val="1"/>
      </rPr>
      <t xml:space="preserve">Laus perenis</t>
    </r>
    <r>
      <rPr>
        <sz val="11"/>
        <rFont val="Cambria"/>
        <family val="0"/>
        <charset val="1"/>
      </rPr>
      <t xml:space="preserve"> (Can 601319); V: </t>
    </r>
    <r>
      <rPr>
        <i val="true"/>
        <sz val="11"/>
        <rFont val="Cambria"/>
        <family val="0"/>
        <charset val="1"/>
      </rPr>
      <t xml:space="preserve">Haec attente virgines</t>
    </r>
    <r>
      <rPr>
        <sz val="11"/>
        <rFont val="Cambria"/>
        <family val="0"/>
        <charset val="1"/>
      </rPr>
      <t xml:space="preserve"> (Can 601319a); H: </t>
    </r>
    <r>
      <rPr>
        <i val="true"/>
        <sz val="11"/>
        <rFont val="Cambria"/>
        <family val="0"/>
        <charset val="1"/>
      </rPr>
      <t xml:space="preserve">Nouo decurrens lumine</t>
    </r>
    <r>
      <rPr>
        <sz val="11"/>
        <rFont val="Cambria"/>
        <family val="0"/>
        <charset val="1"/>
      </rPr>
      <t xml:space="preserve"> (Can 830225; AH 52 Nr 122); A: </t>
    </r>
    <r>
      <rPr>
        <i val="true"/>
        <sz val="11"/>
        <rFont val="Cambria"/>
        <family val="0"/>
        <charset val="1"/>
      </rPr>
      <t xml:space="preserve">Adest dies gratialis</t>
    </r>
    <r>
      <rPr>
        <sz val="11"/>
        <rFont val="Cambria"/>
        <family val="0"/>
        <charset val="1"/>
      </rPr>
      <t xml:space="preserve"> (Can 200123).</t>
    </r>
  </si>
  <si>
    <t xml:space="preserve">Wien, ÖNB: Cod. 1695</t>
  </si>
  <si>
    <t xml:space="preserve">2 beschn. Einzelblätter </t>
  </si>
  <si>
    <t xml:space="preserve">VS + Ansetzfalz: ca. 190 x 130 mm; HS + Ansetzfalz: ca. 185 x 130 mm</t>
  </si>
  <si>
    <t xml:space="preserve">Sermones de tempore et de sanctis</t>
  </si>
  <si>
    <t xml:space="preserve">Wien, ÖNB, Cod. 1695</t>
  </si>
  <si>
    <t xml:space="preserve">AL00163287</t>
  </si>
  <si>
    <t xml:space="preserve">Mondsee, Benediktinerkloster St. Michael (748-1791): Vorsignatur 'Lunael. q. 175'.</t>
  </si>
  <si>
    <t xml:space="preserve">Linierung mit verdünter Tinte</t>
  </si>
  <si>
    <t xml:space="preserve">Der ursprüngliche Text wurde zum großen Teil radiert um Platz für das Inhaltverzeichnis zu den Sermones zu schaffen.</t>
  </si>
  <si>
    <t xml:space="preserve">Urkunde (?)</t>
  </si>
  <si>
    <r>
      <rPr>
        <sz val="11"/>
        <rFont val="Cambria"/>
        <family val="0"/>
        <charset val="1"/>
      </rPr>
      <t xml:space="preserve">Tinte stark abgewaschen sodass nur einzelne Wörter unter UV-Lampe zu erkennen sind: </t>
    </r>
    <r>
      <rPr>
        <i val="true"/>
        <sz val="11"/>
        <rFont val="Cambria"/>
        <family val="0"/>
        <charset val="1"/>
      </rPr>
      <t xml:space="preserve">das gelogen</t>
    </r>
    <r>
      <rPr>
        <sz val="11"/>
        <rFont val="Cambria"/>
        <family val="0"/>
        <charset val="1"/>
      </rPr>
      <t xml:space="preserve"> [...] </t>
    </r>
    <r>
      <rPr>
        <i val="true"/>
        <sz val="11"/>
        <rFont val="Cambria"/>
        <family val="0"/>
        <charset val="1"/>
      </rPr>
      <t xml:space="preserve">mit dem prieff vnd</t>
    </r>
    <r>
      <rPr>
        <sz val="11"/>
        <rFont val="Cambria"/>
        <family val="0"/>
        <charset val="1"/>
      </rPr>
      <t xml:space="preserve"> [...] </t>
    </r>
    <r>
      <rPr>
        <i val="true"/>
        <sz val="11"/>
        <rFont val="Cambria"/>
        <family val="0"/>
        <charset val="1"/>
      </rPr>
      <t xml:space="preserve">ist memer</t>
    </r>
    <r>
      <rPr>
        <sz val="11"/>
        <rFont val="Cambria"/>
        <family val="0"/>
        <charset val="1"/>
      </rPr>
      <t xml:space="preserve">[...] </t>
    </r>
    <r>
      <rPr>
        <i val="true"/>
        <sz val="11"/>
        <rFont val="Cambria"/>
        <family val="0"/>
        <charset val="1"/>
      </rPr>
      <t xml:space="preserve">des ist das gut</t>
    </r>
    <r>
      <rPr>
        <sz val="11"/>
        <rFont val="Cambria"/>
        <family val="0"/>
        <charset val="1"/>
      </rPr>
      <t xml:space="preserve"> [...] </t>
    </r>
    <r>
      <rPr>
        <i val="true"/>
        <sz val="11"/>
        <rFont val="Cambria"/>
        <family val="0"/>
        <charset val="1"/>
      </rPr>
      <t xml:space="preserve">frau margret</t>
    </r>
    <r>
      <rPr>
        <sz val="11"/>
        <rFont val="Cambria"/>
        <family val="0"/>
        <charset val="1"/>
      </rPr>
      <t xml:space="preserve">[...] </t>
    </r>
    <r>
      <rPr>
        <i val="true"/>
        <sz val="11"/>
        <rFont val="Cambria"/>
        <family val="0"/>
        <charset val="1"/>
      </rPr>
      <t xml:space="preserve">fleyzziger </t>
    </r>
    <r>
      <rPr>
        <sz val="11"/>
        <rFont val="Cambria"/>
        <family val="0"/>
        <charset val="1"/>
      </rPr>
      <t xml:space="preserve">[...] </t>
    </r>
    <r>
      <rPr>
        <i val="true"/>
        <sz val="11"/>
        <rFont val="Cambria"/>
        <family val="0"/>
        <charset val="1"/>
      </rPr>
      <t xml:space="preserve">willen </t>
    </r>
    <r>
      <rPr>
        <sz val="11"/>
        <rFont val="Cambria"/>
        <family val="0"/>
        <charset val="1"/>
      </rPr>
      <t xml:space="preserve">[...].</t>
    </r>
  </si>
  <si>
    <t xml:space="preserve">05.10.2017</t>
  </si>
  <si>
    <t xml:space="preserve">194 x 152 mm</t>
  </si>
  <si>
    <t xml:space="preserve">Umschlag (?)</t>
  </si>
  <si>
    <t xml:space="preserve">Das Fragment diente wohl als vorübergehender Umschlag des Buches. Es handelt sich warscheinlich um ein verworfenes Blatt. Der Text von Legenda aurea wurde nur auf einer Seite geschrieben und danach gewaschen.</t>
  </si>
  <si>
    <t xml:space="preserve">Jacobus de Voragine</t>
  </si>
  <si>
    <t xml:space="preserve">4133343-3</t>
  </si>
  <si>
    <t xml:space="preserve">Legenda Aurea</t>
  </si>
  <si>
    <r>
      <rPr>
        <sz val="11"/>
        <rFont val="Cambria"/>
        <family val="0"/>
        <charset val="1"/>
      </rPr>
      <t xml:space="preserve">(1r) Cap. 50 De sancto Patricio, Text beginnt verstümmelt: </t>
    </r>
    <r>
      <rPr>
        <i val="true"/>
        <sz val="11"/>
        <rFont val="Cambria"/>
        <family val="0"/>
        <charset val="1"/>
      </rPr>
      <t xml:space="preserve">ponens Ihesu</t>
    </r>
    <r>
      <rPr>
        <sz val="11"/>
        <rFont val="Cambria"/>
        <family val="0"/>
        <charset val="1"/>
      </rPr>
      <t xml:space="preserve"> [...] </t>
    </r>
    <r>
      <rPr>
        <i val="true"/>
        <sz val="11"/>
        <rFont val="Cambria"/>
        <family val="0"/>
        <charset val="1"/>
      </rPr>
      <t xml:space="preserve">dicere cepit ...-... triginta feliciter </t>
    </r>
    <r>
      <rPr>
        <sz val="11"/>
        <rFont val="Cambria"/>
        <family val="0"/>
        <charset val="1"/>
      </rPr>
      <t xml:space="preserve">[... re]</t>
    </r>
    <r>
      <rPr>
        <i val="true"/>
        <sz val="11"/>
        <rFont val="Cambria"/>
        <family val="0"/>
        <charset val="1"/>
      </rPr>
      <t xml:space="preserve">quieuit</t>
    </r>
    <r>
      <rPr>
        <sz val="11"/>
        <rFont val="Cambria"/>
        <family val="0"/>
        <charset val="1"/>
      </rPr>
      <t xml:space="preserve">; Cap. 15 De sancto Paulo eremita: [P]</t>
    </r>
    <r>
      <rPr>
        <i val="true"/>
        <sz val="11"/>
        <rFont val="Cambria"/>
        <family val="0"/>
        <charset val="1"/>
      </rPr>
      <t xml:space="preserve">aulus primus eremita</t>
    </r>
    <r>
      <rPr>
        <sz val="11"/>
        <rFont val="Cambria"/>
        <family val="0"/>
        <charset val="1"/>
      </rPr>
      <t xml:space="preserve"> [ut] </t>
    </r>
    <r>
      <rPr>
        <i val="true"/>
        <sz val="11"/>
        <rFont val="Cambria"/>
        <family val="0"/>
        <charset val="1"/>
      </rPr>
      <t xml:space="preserve">testatur Ieronimus, qui uitam eius ...-... perterritus paulus </t>
    </r>
    <r>
      <rPr>
        <sz val="11"/>
        <rFont val="Cambria"/>
        <family val="0"/>
        <charset val="1"/>
      </rPr>
      <t xml:space="preserve">[erem]</t>
    </r>
    <r>
      <rPr>
        <i val="true"/>
        <sz val="11"/>
        <rFont val="Cambria"/>
        <family val="0"/>
        <charset val="1"/>
      </rPr>
      <t xml:space="preserve">um petit</t>
    </r>
    <r>
      <rPr>
        <sz val="11"/>
        <rFont val="Cambria"/>
        <family val="0"/>
        <charset val="1"/>
      </rPr>
      <t xml:space="preserve">, bricht ab.</t>
    </r>
  </si>
  <si>
    <t xml:space="preserve">1 Langstreifen</t>
  </si>
  <si>
    <t xml:space="preserve">135 x 25 mm</t>
  </si>
  <si>
    <t xml:space="preserve">Überklebung auf dem HS</t>
  </si>
  <si>
    <t xml:space="preserve">Schrift stark abgerieben und verdunkelt.</t>
  </si>
  <si>
    <t xml:space="preserve">Theologischer Text (unidentifiziert)</t>
  </si>
  <si>
    <r>
      <rPr>
        <sz val="11"/>
        <rFont val="Cambria"/>
        <family val="0"/>
        <charset val="1"/>
      </rPr>
      <t xml:space="preserve">Zu lesen nur einzelne Wörter: </t>
    </r>
    <r>
      <rPr>
        <i val="true"/>
        <sz val="11"/>
        <rFont val="Cambria"/>
        <family val="0"/>
        <charset val="1"/>
      </rPr>
      <t xml:space="preserve">nach gnaden</t>
    </r>
    <r>
      <rPr>
        <sz val="11"/>
        <rFont val="Cambria"/>
        <family val="0"/>
        <charset val="1"/>
      </rPr>
      <t xml:space="preserve"> [...] </t>
    </r>
    <r>
      <rPr>
        <i val="true"/>
        <sz val="11"/>
        <rFont val="Cambria"/>
        <family val="0"/>
        <charset val="1"/>
      </rPr>
      <t xml:space="preserve">wand durch die</t>
    </r>
    <r>
      <rPr>
        <sz val="11"/>
        <rFont val="Cambria"/>
        <family val="0"/>
        <charset val="1"/>
      </rPr>
      <t xml:space="preserve"> [...] </t>
    </r>
    <r>
      <rPr>
        <i val="true"/>
        <sz val="11"/>
        <rFont val="Cambria"/>
        <family val="0"/>
        <charset val="1"/>
      </rPr>
      <t xml:space="preserve">got gewesen</t>
    </r>
    <r>
      <rPr>
        <sz val="11"/>
        <rFont val="Cambria"/>
        <family val="0"/>
        <charset val="1"/>
      </rPr>
      <t xml:space="preserve"> [...] </t>
    </r>
    <r>
      <rPr>
        <i val="true"/>
        <sz val="11"/>
        <rFont val="Cambria"/>
        <family val="0"/>
        <charset val="1"/>
      </rPr>
      <t xml:space="preserve">aschen und ger</t>
    </r>
    <r>
      <rPr>
        <sz val="11"/>
        <rFont val="Cambria"/>
        <family val="0"/>
        <charset val="1"/>
      </rPr>
      <t xml:space="preserve">[...] </t>
    </r>
    <r>
      <rPr>
        <i val="true"/>
        <sz val="11"/>
        <rFont val="Cambria"/>
        <family val="0"/>
        <charset val="1"/>
      </rPr>
      <t xml:space="preserve">wasser </t>
    </r>
    <r>
      <rPr>
        <sz val="11"/>
        <rFont val="Cambria"/>
        <family val="0"/>
        <charset val="1"/>
      </rPr>
      <t xml:space="preserve">[...] </t>
    </r>
    <r>
      <rPr>
        <i val="true"/>
        <sz val="11"/>
        <rFont val="Cambria"/>
        <family val="0"/>
        <charset val="1"/>
      </rPr>
      <t xml:space="preserve">svndiger in </t>
    </r>
    <r>
      <rPr>
        <sz val="11"/>
        <rFont val="Cambria"/>
        <family val="0"/>
        <charset val="1"/>
      </rPr>
      <t xml:space="preserve">[...] </t>
    </r>
    <r>
      <rPr>
        <i val="true"/>
        <sz val="11"/>
        <rFont val="Cambria"/>
        <family val="0"/>
        <charset val="1"/>
      </rPr>
      <t xml:space="preserve">geschiebt </t>
    </r>
    <r>
      <rPr>
        <sz val="11"/>
        <rFont val="Cambria"/>
        <family val="0"/>
        <charset val="1"/>
      </rPr>
      <t xml:space="preserve">[...] </t>
    </r>
    <r>
      <rPr>
        <i val="true"/>
        <sz val="11"/>
        <rFont val="Cambria"/>
        <family val="0"/>
        <charset val="1"/>
      </rPr>
      <t xml:space="preserve">himelrich so </t>
    </r>
    <r>
      <rPr>
        <sz val="11"/>
        <rFont val="Cambria"/>
        <family val="0"/>
        <charset val="1"/>
      </rPr>
      <t xml:space="preserve">[...].</t>
    </r>
  </si>
  <si>
    <t xml:space="preserve">Wien, ÖNB: Cod. 1696</t>
  </si>
  <si>
    <t xml:space="preserve">Wien, ÖNB, Cod. 1361.</t>
  </si>
  <si>
    <t xml:space="preserve">VS: 190 x 150 mm; HS: 192 x 150 mm</t>
  </si>
  <si>
    <t xml:space="preserve">Österreich ?</t>
  </si>
  <si>
    <t xml:space="preserve">Wien, ÖNB, Cod. 1696</t>
  </si>
  <si>
    <t xml:space="preserve">AL00176154</t>
  </si>
  <si>
    <t xml:space="preserve">Blindlinierung; Spalte links für Versalien</t>
  </si>
  <si>
    <t xml:space="preserve">Die stark verblasste Tinte deutet darauf hin, dass die Fragmente wohl gewaschen wurden; rostige Löcher von den Beschlägen. Das Fragment in Cod. 1631 ist das obere Teil vom HS.</t>
  </si>
  <si>
    <t xml:space="preserve">0801-0900</t>
  </si>
  <si>
    <r>
      <rPr>
        <sz val="11"/>
        <rFont val="Cambria"/>
        <family val="0"/>
        <charset val="1"/>
      </rPr>
      <t xml:space="preserve">VS - Prolog: [im]</t>
    </r>
    <r>
      <rPr>
        <i val="true"/>
        <sz val="11"/>
        <rFont val="Cambria"/>
        <family val="0"/>
        <charset val="1"/>
      </rPr>
      <t xml:space="preserve">pleta in ioseph per dauid ...-... Ostenditur quod ipse uisionem domini meruit uidere </t>
    </r>
    <r>
      <rPr>
        <sz val="11"/>
        <rFont val="Cambria"/>
        <family val="0"/>
        <charset val="1"/>
      </rPr>
      <t xml:space="preserve">[qui fecit]; nach einigen Zeilen Textverlust Fortsetzung auf dem HS: </t>
    </r>
    <r>
      <rPr>
        <i val="true"/>
        <sz val="11"/>
        <rFont val="Cambria"/>
        <family val="0"/>
        <charset val="1"/>
      </rPr>
      <t xml:space="preserve">aptum fuit quia domus panis interpretatur ...-... non alia creatura sed muta</t>
    </r>
    <r>
      <rPr>
        <sz val="11"/>
        <rFont val="Cambria"/>
        <family val="0"/>
        <charset val="1"/>
      </rPr>
      <t xml:space="preserve"> (Verso nur einege Wörter lessbar, Fortsetzung nach einigen Zeilen Textverlust) [ma]</t>
    </r>
    <r>
      <rPr>
        <i val="true"/>
        <sz val="11"/>
        <rFont val="Cambria"/>
        <family val="0"/>
        <charset val="1"/>
      </rPr>
      <t xml:space="preserve">lis ostensio b</t>
    </r>
    <r>
      <rPr>
        <sz val="11"/>
        <rFont val="Cambria"/>
        <family val="0"/>
        <charset val="1"/>
      </rPr>
      <t xml:space="preserve">[ona] ...-... </t>
    </r>
    <r>
      <rPr>
        <i val="true"/>
        <sz val="11"/>
        <rFont val="Cambria"/>
        <family val="0"/>
        <charset val="1"/>
      </rPr>
      <t xml:space="preserve">qua</t>
    </r>
    <r>
      <rPr>
        <sz val="11"/>
        <rFont val="Cambria"/>
        <family val="0"/>
        <charset val="1"/>
      </rPr>
      <t xml:space="preserve">[ndo magi].</t>
    </r>
  </si>
  <si>
    <t xml:space="preserve">PL 30, 535C-537A</t>
  </si>
  <si>
    <t xml:space="preserve">Wien, ÖNB: Cod. 1702</t>
  </si>
  <si>
    <t xml:space="preserve">1 Querstreifen</t>
  </si>
  <si>
    <t xml:space="preserve">Sermones</t>
  </si>
  <si>
    <t xml:space="preserve">Wien, ÖNB, Cod. 1702</t>
  </si>
  <si>
    <t xml:space="preserve">AL00162781</t>
  </si>
  <si>
    <t xml:space="preserve">Mondsee, Benediktinerkloster St. Michael (748-1791): Vorsignatur 'Lunael. o. 186'.</t>
  </si>
  <si>
    <t xml:space="preserve">Linierung mit roter Tinte.</t>
  </si>
  <si>
    <t xml:space="preserve">Das Fragment befindet sich zwischen ff. 242-43. Der wohl dazu gehörige Spiegel wurde aufgelöst.</t>
  </si>
  <si>
    <t xml:space="preserve">Buchstabenstrichelung.</t>
  </si>
  <si>
    <t xml:space="preserve">Liste mit Personnen, für die man gebetet hat???</t>
  </si>
  <si>
    <r>
      <rPr>
        <i val="true"/>
        <sz val="11"/>
        <rFont val="Cambria"/>
        <family val="0"/>
        <charset val="1"/>
      </rPr>
      <t xml:space="preserve">Pro domino Memhardo plebano  in kapell</t>
    </r>
    <r>
      <rPr>
        <sz val="11"/>
        <rFont val="Cambria"/>
        <family val="0"/>
        <charset val="1"/>
      </rPr>
      <t xml:space="preserve">[...] // </t>
    </r>
    <r>
      <rPr>
        <i val="true"/>
        <sz val="11"/>
        <rFont val="Cambria"/>
        <family val="0"/>
        <charset val="1"/>
      </rPr>
      <t xml:space="preserve">Pro domino Rudolffo nobili de Liechtenstain</t>
    </r>
    <r>
      <rPr>
        <sz val="11"/>
        <rFont val="Cambria"/>
        <family val="0"/>
        <charset val="1"/>
      </rPr>
      <t xml:space="preserve">.
</t>
    </r>
    <r>
      <rPr>
        <sz val="11"/>
        <color rgb="FFFF9900"/>
        <rFont val="Cambria"/>
        <family val="0"/>
        <charset val="1"/>
      </rPr>
      <t xml:space="preserve">Ein gewisser "dominus Rudolfus de Lichtenstein prepositus ecclesiae S. Stephani Wiennensis" ist am Anfang von Henricus Totting de Oyta: Tractatus de corpore Christi erwähnt.</t>
    </r>
  </si>
  <si>
    <t xml:space="preserve">Wien, ÖNB: Cod. 1707</t>
  </si>
  <si>
    <t xml:space="preserve">Cantus Planus (http://www.cantusplanus.at/de-at/fragmentphp/fragmente/signaturGET.php?Signatur=cod01707).</t>
  </si>
  <si>
    <t xml:space="preserve">http://www.fragmentarium.unifr.ch/overview/F-6736</t>
  </si>
  <si>
    <t xml:space="preserve">2 Teile eines Einzeblattes</t>
  </si>
  <si>
    <t xml:space="preserve">VS &amp; Falz: 135 x 182 mm; HS &amp; Falz: 145 x 175 mm</t>
  </si>
  <si>
    <t xml:space="preserve">14. Jhdt.; 15. Jhdt.</t>
  </si>
  <si>
    <t xml:space="preserve">Wien, ÖNB, Cod. 1707</t>
  </si>
  <si>
    <t xml:space="preserve">AL00172969</t>
  </si>
  <si>
    <t xml:space="preserve">Mondsee, Benediktinerkloster St. Michael (748-1791): Vorsignatur 'Lunael. o. 19'.</t>
  </si>
  <si>
    <t xml:space="preserve">Rote Überschrifte für Festtags- und Gesangsbezeichnungen; für Gesangsanfänge schwarze Satzmajuskeln - rot gestrichen oder mit roten Zierpunkten; HS 3-zeilige rote Initiale U.</t>
  </si>
  <si>
    <r>
      <rPr>
        <sz val="11"/>
        <rFont val="Cambria"/>
        <family val="0"/>
        <charset val="1"/>
      </rPr>
      <t xml:space="preserve">Recto nur teilweise auf den Ansetzfälzen sichtbar: [Briccii] A: [Illo quoque negante ... tri]</t>
    </r>
    <r>
      <rPr>
        <i val="true"/>
        <sz val="11"/>
        <rFont val="Cambria"/>
        <family val="0"/>
        <charset val="1"/>
      </rPr>
      <t xml:space="preserve">ginta ab ortu habens dies ait ad eum Briccius adiuro te per de</t>
    </r>
    <r>
      <rPr>
        <sz val="11"/>
        <rFont val="Cambria"/>
        <family val="0"/>
        <charset val="1"/>
      </rPr>
      <t xml:space="preserve">[Fortsetzung am hinterem Falz]</t>
    </r>
    <r>
      <rPr>
        <i val="true"/>
        <sz val="11"/>
        <rFont val="Cambria"/>
        <family val="0"/>
        <charset val="1"/>
      </rPr>
      <t xml:space="preserve">um ut si ego generaui coram cunctis edicas</t>
    </r>
    <r>
      <rPr>
        <sz val="11"/>
        <rFont val="Cambria"/>
        <family val="0"/>
        <charset val="1"/>
      </rPr>
      <t xml:space="preserve"> (Can 003180); A: </t>
    </r>
    <r>
      <rPr>
        <i val="true"/>
        <sz val="11"/>
        <rFont val="Cambria"/>
        <family val="0"/>
        <charset val="1"/>
      </rPr>
      <t xml:space="preserve">Respondens </t>
    </r>
    <r>
      <rPr>
        <sz val="11"/>
        <rFont val="Cambria"/>
        <family val="0"/>
        <charset val="1"/>
      </rPr>
      <t xml:space="preserve">(Can 004631), danach hinter Spiegel versteckt.
Verso: VS: [Othmari] A: [Mendaces ostendit dominus qui maculaverunt beatum] Othmarum (Can 003743); I: </t>
    </r>
    <r>
      <rPr>
        <i val="true"/>
        <sz val="11"/>
        <rFont val="Cambria"/>
        <family val="0"/>
        <charset val="1"/>
      </rPr>
      <t xml:space="preserve">Regem confessorum</t>
    </r>
    <r>
      <rPr>
        <sz val="11"/>
        <rFont val="Cambria"/>
        <family val="0"/>
        <charset val="1"/>
      </rPr>
      <t xml:space="preserve">* (Can 001129); Anweisung:</t>
    </r>
    <r>
      <rPr>
        <i val="true"/>
        <sz val="11"/>
        <rFont val="Cambria"/>
        <family val="0"/>
        <charset val="1"/>
      </rPr>
      <t xml:space="preserve"> Cetera omnia de uno confesore qui</t>
    </r>
    <r>
      <rPr>
        <sz val="11"/>
        <rFont val="Cambria"/>
        <family val="0"/>
        <charset val="1"/>
      </rPr>
      <t xml:space="preserve"> [...]; A: </t>
    </r>
    <r>
      <rPr>
        <i val="true"/>
        <sz val="11"/>
        <rFont val="Cambria"/>
        <family val="0"/>
        <charset val="1"/>
      </rPr>
      <t xml:space="preserve">Beatus Othmarus abba a tyrannis</t>
    </r>
    <r>
      <rPr>
        <sz val="11"/>
        <rFont val="Cambria"/>
        <family val="0"/>
        <charset val="1"/>
      </rPr>
      <t xml:space="preserve"> (Can 001653); A: </t>
    </r>
    <r>
      <rPr>
        <i val="true"/>
        <sz val="11"/>
        <rFont val="Cambria"/>
        <family val="0"/>
        <charset val="1"/>
      </rPr>
      <t xml:space="preserve">Sepultus ergo decem annos </t>
    </r>
    <r>
      <rPr>
        <sz val="11"/>
        <rFont val="Cambria"/>
        <family val="0"/>
        <charset val="1"/>
      </rPr>
      <t xml:space="preserve">(Can 004869); A </t>
    </r>
    <r>
      <rPr>
        <i val="true"/>
        <sz val="11"/>
        <rFont val="Cambria"/>
        <family val="0"/>
        <charset val="1"/>
      </rPr>
      <t xml:space="preserve">Post decem uero annos uisum</t>
    </r>
    <r>
      <rPr>
        <sz val="11"/>
        <rFont val="Cambria"/>
        <family val="0"/>
        <charset val="1"/>
      </rPr>
      <t xml:space="preserve"> (Can 004325); A: </t>
    </r>
    <r>
      <rPr>
        <i val="true"/>
        <sz val="11"/>
        <rFont val="Cambria"/>
        <family val="0"/>
        <charset val="1"/>
      </rPr>
      <t xml:space="preserve">Cumque naui sanctum corpus</t>
    </r>
    <r>
      <rPr>
        <sz val="11"/>
        <rFont val="Cambria"/>
        <family val="0"/>
        <charset val="1"/>
      </rPr>
      <t xml:space="preserve"> (Can 002067); A: </t>
    </r>
    <r>
      <rPr>
        <i val="true"/>
        <sz val="11"/>
        <rFont val="Cambria"/>
        <family val="0"/>
        <charset val="1"/>
      </rPr>
      <t xml:space="preserve">Fratribus autem ad</t>
    </r>
    <r>
      <rPr>
        <sz val="11"/>
        <rFont val="Cambria"/>
        <family val="0"/>
        <charset val="1"/>
      </rPr>
      <t xml:space="preserve"> (Can 002904); Ansetzfalz: R: </t>
    </r>
    <r>
      <rPr>
        <i val="true"/>
        <sz val="11"/>
        <rFont val="Cambria"/>
        <family val="0"/>
        <charset val="1"/>
      </rPr>
      <t xml:space="preserve">Iustum deduxit</t>
    </r>
    <r>
      <rPr>
        <sz val="11"/>
        <rFont val="Cambria"/>
        <family val="0"/>
        <charset val="1"/>
      </rPr>
      <t xml:space="preserve">* (Can 007058); In ev. A:</t>
    </r>
    <r>
      <rPr>
        <i val="true"/>
        <sz val="11"/>
        <rFont val="Cambria"/>
        <family val="0"/>
        <charset val="1"/>
      </rPr>
      <t xml:space="preserve"> Beati ergo corpus Othmari in eccle</t>
    </r>
    <r>
      <rPr>
        <sz val="11"/>
        <rFont val="Cambria"/>
        <family val="0"/>
        <charset val="1"/>
      </rPr>
      <t xml:space="preserve">[Fortsetzung auf hinterem Ansetzfalz]</t>
    </r>
    <r>
      <rPr>
        <i val="true"/>
        <sz val="11"/>
        <rFont val="Cambria"/>
        <family val="0"/>
        <charset val="1"/>
      </rPr>
      <t xml:space="preserve">sia sancti Galli </t>
    </r>
    <r>
      <rPr>
        <sz val="11"/>
        <rFont val="Cambria"/>
        <family val="0"/>
        <charset val="1"/>
      </rPr>
      <t xml:space="preserve">(Can 001579); A:</t>
    </r>
    <r>
      <rPr>
        <i val="true"/>
        <sz val="11"/>
        <rFont val="Cambria"/>
        <family val="0"/>
        <charset val="1"/>
      </rPr>
      <t xml:space="preserve"> Iocundus homo</t>
    </r>
    <r>
      <rPr>
        <sz val="11"/>
        <rFont val="Cambria"/>
        <family val="0"/>
        <charset val="1"/>
      </rPr>
      <t xml:space="preserve">* (Can 003510);
HS: [Othmari] A:</t>
    </r>
    <r>
      <rPr>
        <i val="true"/>
        <sz val="11"/>
        <rFont val="Cambria"/>
        <family val="0"/>
        <charset val="1"/>
      </rPr>
      <t xml:space="preserve"> In vinculis non dereliquit </t>
    </r>
    <r>
      <rPr>
        <sz val="11"/>
        <rFont val="Cambria"/>
        <family val="0"/>
        <charset val="1"/>
      </rPr>
      <t xml:space="preserve">(Can 003312); Caeciliae - R: </t>
    </r>
    <r>
      <rPr>
        <i val="true"/>
        <sz val="11"/>
        <rFont val="Cambria"/>
        <family val="0"/>
        <charset val="1"/>
      </rPr>
      <t xml:space="preserve">O beata Cecilia</t>
    </r>
    <r>
      <rPr>
        <sz val="11"/>
        <rFont val="Cambria"/>
        <family val="0"/>
        <charset val="1"/>
      </rPr>
      <t xml:space="preserve">* (Can 007253); A: </t>
    </r>
    <r>
      <rPr>
        <i val="true"/>
        <sz val="11"/>
        <rFont val="Cambria"/>
        <family val="0"/>
        <charset val="1"/>
      </rPr>
      <t xml:space="preserve">Virgo gloriosa semper</t>
    </r>
    <r>
      <rPr>
        <sz val="11"/>
        <rFont val="Cambria"/>
        <family val="0"/>
        <charset val="1"/>
      </rPr>
      <t xml:space="preserve"> (Can 005451); R: </t>
    </r>
    <r>
      <rPr>
        <i val="true"/>
        <sz val="11"/>
        <rFont val="Cambria"/>
        <family val="0"/>
        <charset val="1"/>
      </rPr>
      <t xml:space="preserve">Beata Celicia</t>
    </r>
    <r>
      <rPr>
        <sz val="11"/>
        <rFont val="Cambria"/>
        <family val="0"/>
        <charset val="1"/>
      </rPr>
      <t xml:space="preserve">* (Can 006161); I: </t>
    </r>
    <r>
      <rPr>
        <i val="true"/>
        <sz val="11"/>
        <rFont val="Cambria"/>
        <family val="0"/>
        <charset val="1"/>
      </rPr>
      <t xml:space="preserve">Regem virginum</t>
    </r>
    <r>
      <rPr>
        <sz val="11"/>
        <rFont val="Cambria"/>
        <family val="0"/>
        <charset val="1"/>
      </rPr>
      <t xml:space="preserve">*; A: </t>
    </r>
    <r>
      <rPr>
        <i val="true"/>
        <sz val="11"/>
        <rFont val="Cambria"/>
        <family val="0"/>
        <charset val="1"/>
      </rPr>
      <t xml:space="preserve">Cecilia uirgo Almachium</t>
    </r>
    <r>
      <rPr>
        <sz val="11"/>
        <rFont val="Cambria"/>
        <family val="0"/>
        <charset val="1"/>
      </rPr>
      <t xml:space="preserve"> (Can 001749).
Die Inhaltsangaben beruhen auf Cantus Planus Datenbank.
</t>
    </r>
  </si>
  <si>
    <t xml:space="preserve">Wien, ÖNB: Cod. 1710</t>
  </si>
  <si>
    <t xml:space="preserve">120-123 x 178 mm</t>
  </si>
  <si>
    <t xml:space="preserve">Alphabetum narrationum</t>
  </si>
  <si>
    <t xml:space="preserve">Wien, ÖNB, Cod. 1710</t>
  </si>
  <si>
    <t xml:space="preserve">AL00164338</t>
  </si>
  <si>
    <t xml:space="preserve">Petrus Bernoldus (15. Jhdt.): Kaufvermerk auf HD-Spiegel [Ergänzungen zu MiSchu II, 2000, 5]. Mondsee, Benediktinerkloster St. Michael (748-1791): Vorsignatur 'Lunael. o. 9'.</t>
  </si>
  <si>
    <t xml:space="preserve">Das Fragment wurde als Spiegel auf der innen Seite des Vorderdeckels geklebt und als Ansetzfalz um die erste Lage gewickelt (ein schmaler Falz sichtbar zwischen ff. 10 und 11).</t>
  </si>
  <si>
    <t xml:space="preserve">Kanzleischrift</t>
  </si>
  <si>
    <t xml:space="preserve">1351-1450</t>
  </si>
  <si>
    <t xml:space="preserve">Alternierende rote und blaue Kapitulumzeichen.</t>
  </si>
  <si>
    <t xml:space="preserve">Verzeichnis einer Briefsammlung mit Briefen von Frederich II. und Petrus de Vinea (Briefsammlung von Petrus de Vinea)</t>
  </si>
  <si>
    <r>
      <rPr>
        <sz val="11"/>
        <rFont val="Cambria"/>
        <family val="0"/>
        <charset val="1"/>
      </rPr>
      <t xml:space="preserve">U.a.: </t>
    </r>
    <r>
      <rPr>
        <i val="true"/>
        <sz val="11"/>
        <rFont val="Cambria"/>
        <family val="0"/>
        <charset val="1"/>
      </rPr>
      <t xml:space="preserve">Petrus de Vinea recommendat quendam cuidam nobili</t>
    </r>
    <r>
      <rPr>
        <sz val="11"/>
        <rFont val="Cambria"/>
        <family val="0"/>
        <charset val="1"/>
      </rPr>
      <t xml:space="preserve">; </t>
    </r>
    <r>
      <rPr>
        <i val="true"/>
        <sz val="11"/>
        <rFont val="Cambria"/>
        <family val="0"/>
        <charset val="1"/>
      </rPr>
      <t xml:space="preserve">Regi Castelle congratulatio de presentiatione Frederici filii sui promittendo etc.</t>
    </r>
    <r>
      <rPr>
        <sz val="11"/>
        <rFont val="Cambria"/>
        <family val="0"/>
        <charset val="1"/>
      </rPr>
      <t xml:space="preserve">; </t>
    </r>
    <r>
      <rPr>
        <i val="true"/>
        <sz val="11"/>
        <rFont val="Cambria"/>
        <family val="0"/>
        <charset val="1"/>
      </rPr>
      <t xml:space="preserve">Fredericus regi Anglie congaudet de suis excessibus prosperis significans eum</t>
    </r>
    <r>
      <rPr>
        <sz val="11"/>
        <rFont val="Cambria"/>
        <family val="0"/>
        <charset val="1"/>
      </rPr>
      <t xml:space="preserve">; 
Verglichen mit Veterum scriptorum et monumentorum historicorum, dogmaticorum, moralium, amplissima collectio, Bd. 2, Paris 1724, S. 1157ff.</t>
    </r>
  </si>
  <si>
    <t xml:space="preserve">Wien, ÖNB: Cod. 1711</t>
  </si>
  <si>
    <t xml:space="preserve">177 x 130 mm</t>
  </si>
  <si>
    <t xml:space="preserve">12. Jhdt.; 14. Jhdt.; 15. Jhdt.</t>
  </si>
  <si>
    <t xml:space="preserve">Wien, ÖNB, Cod. 1711</t>
  </si>
  <si>
    <t xml:space="preserve">AL00173148</t>
  </si>
  <si>
    <t xml:space="preserve">Benedikt II. Eck aus Vilsbiburg (Kapellan d. Bischofs v. Seckau, 1453 Novize in Mondsee, Abt ab 1463; +1499): Vermerk fol. 164v; an Mondsee [Autopsie]. Mondsee, Benediktinerkloster St. Michael (748-1791): Vorsignatur 'Lunael. o. 6'.</t>
  </si>
  <si>
    <t xml:space="preserve">Bleistiftlinierung</t>
  </si>
  <si>
    <t xml:space="preserve">Deutschland (?)</t>
  </si>
  <si>
    <t xml:space="preserve">Dietrich von Freiberg</t>
  </si>
  <si>
    <t xml:space="preserve">Quaestio utrum in deo sit aliqua vis cognitiva inferior intellectu</t>
  </si>
  <si>
    <r>
      <rPr>
        <sz val="11"/>
        <rFont val="Cambria"/>
        <family val="0"/>
        <charset val="1"/>
      </rPr>
      <t xml:space="preserve">Fragment aus Quaestio utrum in deo sit aliqua vis cognitiva inferior intellectu: </t>
    </r>
    <r>
      <rPr>
        <i val="true"/>
        <sz val="11"/>
        <rFont val="Cambria"/>
        <family val="0"/>
        <charset val="1"/>
      </rPr>
      <t xml:space="preserve">omnia cognoscit quia ipse est quodam superexcedenti modo omnia que sunt ... ipsa substantia spiritualis vel aliqua pars eius si quam haberet</t>
    </r>
    <r>
      <rPr>
        <sz val="11"/>
        <rFont val="Cambria"/>
        <family val="0"/>
        <charset val="1"/>
      </rPr>
      <t xml:space="preserve">, bricht ab.</t>
    </r>
  </si>
  <si>
    <t xml:space="preserve">M. R. Pagnoni-Sturlese, La "Quaestio utrum in Deo sit aliqua vis cognitiva inferior intellectu" di Tedorico di Freiberg, in: Xenia Medii Aevi historiam illustrantia, oblata Thomae Kaeppeli O. P., Rom 1978 = Storia e litteratura 141, S. 101-139, hier S. 146 Z. 17 - S. 149 Z. 4. Id. Questio utrum in Deo sit aliqua vis cognitiva inferior intellectu, in: Opera, III, 1983, S. 291-315.</t>
  </si>
  <si>
    <t xml:space="preserve">04.01.2018</t>
  </si>
  <si>
    <t xml:space="preserve">170 x 110 mm</t>
  </si>
  <si>
    <t xml:space="preserve">Das Fragment ist auf der Innenseite des Hinterdeckels aufgeklebt. </t>
  </si>
  <si>
    <t xml:space="preserve">Corpus iuris canonicis, Decreti pars secunda</t>
  </si>
  <si>
    <r>
      <rPr>
        <sz val="11"/>
        <rFont val="Cambria"/>
        <family val="0"/>
        <charset val="1"/>
      </rPr>
      <t xml:space="preserve">Inhaltsverzeichnis, eine Liste von Kapiteln, hier erhalten Titel zu Causa XVI, Quaest. 1-7, von [Cap. Presbyteri in mo]</t>
    </r>
    <r>
      <rPr>
        <i val="true"/>
        <sz val="11"/>
        <rFont val="Cambria"/>
        <family val="0"/>
        <charset val="1"/>
      </rPr>
      <t xml:space="preserve">nasteriorum ecclesiis per abbates instituantur</t>
    </r>
    <r>
      <rPr>
        <sz val="11"/>
        <rFont val="Cambria"/>
        <family val="0"/>
        <charset val="1"/>
      </rPr>
      <t xml:space="preserve"> bis [Cap. 33] </t>
    </r>
    <r>
      <rPr>
        <i val="true"/>
        <sz val="11"/>
        <rFont val="Cambria"/>
        <family val="0"/>
        <charset val="1"/>
      </rPr>
      <t xml:space="preserve">A domino constructoris oratorium uel monasterium non est auferendum</t>
    </r>
    <r>
      <rPr>
        <sz val="11"/>
        <rFont val="Cambria"/>
        <family val="0"/>
        <charset val="1"/>
      </rPr>
      <t xml:space="preserve">.</t>
    </r>
  </si>
  <si>
    <t xml:space="preserve">Wien, ÖNB: Cod. 1732</t>
  </si>
  <si>
    <t xml:space="preserve">Wien, ÖNB, Cod. 1732</t>
  </si>
  <si>
    <t xml:space="preserve">AL00175937</t>
  </si>
  <si>
    <t xml:space="preserve">Mondsee, Benediktinerkloster St. Michael (748-1791): Vorsignatur 'Lunael. o. 174'.</t>
  </si>
  <si>
    <t xml:space="preserve">Das Fragment ist auf der Innenseite des Vorderdeckels aufgeklebt. Textverlust oben und unten.</t>
  </si>
  <si>
    <t xml:space="preserve">Theologisches Werk mit kommentierten Texstellen von der Bibel</t>
  </si>
  <si>
    <r>
      <rPr>
        <sz val="11"/>
        <rFont val="Cambria"/>
        <family val="0"/>
        <charset val="1"/>
      </rPr>
      <t xml:space="preserve">Zitate: </t>
    </r>
    <r>
      <rPr>
        <i val="true"/>
        <sz val="11"/>
        <rFont val="Cambria"/>
        <family val="0"/>
        <charset val="1"/>
      </rPr>
      <t xml:space="preserve">omnes sunt administratorii spiritus </t>
    </r>
    <r>
      <rPr>
        <sz val="11"/>
        <rFont val="Cambria"/>
        <family val="0"/>
        <charset val="1"/>
      </rPr>
      <t xml:space="preserve">(Hbr 1,14) </t>
    </r>
    <r>
      <rPr>
        <i val="true"/>
        <sz val="11"/>
        <rFont val="Cambria"/>
        <family val="0"/>
        <charset val="1"/>
      </rPr>
      <t xml:space="preserve">enim inferiora in magnitudine multitudine utilitate dei cetera </t>
    </r>
    <r>
      <rPr>
        <sz val="11"/>
        <rFont val="Cambria"/>
        <family val="0"/>
        <charset val="1"/>
      </rPr>
      <t xml:space="preserve">(?) </t>
    </r>
    <r>
      <rPr>
        <i val="true"/>
        <sz val="11"/>
        <rFont val="Cambria"/>
        <family val="0"/>
        <charset val="1"/>
      </rPr>
      <t xml:space="preserve">altitudinem celi et latitudinem terre et profunditatem abyssi quis dimensus est </t>
    </r>
    <r>
      <rPr>
        <sz val="11"/>
        <rFont val="Cambria"/>
        <family val="0"/>
        <charset val="1"/>
      </rPr>
      <t xml:space="preserve">(Sir 1,2) </t>
    </r>
    <r>
      <rPr>
        <i val="true"/>
        <sz val="11"/>
        <rFont val="Cambria"/>
        <family val="0"/>
        <charset val="1"/>
      </rPr>
      <t xml:space="preserve">... spiritu ambulare et desiderii carnis non</t>
    </r>
    <r>
      <rPr>
        <sz val="11"/>
        <rFont val="Cambria"/>
        <family val="0"/>
        <charset val="1"/>
      </rPr>
      <t xml:space="preserve"> [perficietis] (Gal 5,16)  </t>
    </r>
    <r>
      <rPr>
        <i val="true"/>
        <sz val="11"/>
        <rFont val="Cambria"/>
        <family val="0"/>
        <charset val="1"/>
      </rPr>
      <t xml:space="preserve">G. V. est ergo in via spiritus ambulantes</t>
    </r>
    <r>
      <rPr>
        <sz val="11"/>
        <rFont val="Cambria"/>
        <family val="0"/>
        <charset val="1"/>
      </rPr>
      <t xml:space="preserve"> (?) </t>
    </r>
    <r>
      <rPr>
        <i val="true"/>
        <sz val="11"/>
        <rFont val="Cambria"/>
        <family val="0"/>
        <charset val="1"/>
      </rPr>
      <t xml:space="preserve">propter nu</t>
    </r>
    <r>
      <rPr>
        <sz val="11"/>
        <rFont val="Cambria"/>
        <family val="0"/>
        <charset val="1"/>
      </rPr>
      <t xml:space="preserve"> (?) </t>
    </r>
    <r>
      <rPr>
        <i val="true"/>
        <sz val="11"/>
        <rFont val="Cambria"/>
        <family val="0"/>
        <charset val="1"/>
      </rPr>
      <t xml:space="preserve">id est quia rationabiliter. G. VI si vivimus spiritu spiritu et ambulemus</t>
    </r>
    <r>
      <rPr>
        <sz val="11"/>
        <rFont val="Cambria"/>
        <family val="0"/>
        <charset val="1"/>
      </rPr>
      <t xml:space="preserve"> (Gal 5,25) </t>
    </r>
    <r>
      <rPr>
        <i val="true"/>
        <sz val="11"/>
        <rFont val="Cambria"/>
        <family val="0"/>
        <charset val="1"/>
      </rPr>
      <t xml:space="preserve">non viam carnis quia tribat sap. IX </t>
    </r>
    <r>
      <rPr>
        <sz val="11"/>
        <rFont val="Cambria"/>
        <family val="0"/>
        <charset val="1"/>
      </rPr>
      <t xml:space="preserve">[corruptabile] </t>
    </r>
    <r>
      <rPr>
        <i val="true"/>
        <sz val="11"/>
        <rFont val="Cambria"/>
        <family val="0"/>
        <charset val="1"/>
      </rPr>
      <t xml:space="preserve">quod corpus agrauat animam et deprimit terrena habit</t>
    </r>
    <r>
      <rPr>
        <sz val="11"/>
        <rFont val="Cambria"/>
        <family val="0"/>
        <charset val="1"/>
      </rPr>
      <t xml:space="preserve">[atio sen]</t>
    </r>
    <r>
      <rPr>
        <i val="true"/>
        <sz val="11"/>
        <rFont val="Cambria"/>
        <family val="0"/>
        <charset val="1"/>
      </rPr>
      <t xml:space="preserve">sum cogitantem multa </t>
    </r>
    <r>
      <rPr>
        <sz val="11"/>
        <rFont val="Cambria"/>
        <family val="0"/>
        <charset val="1"/>
      </rPr>
      <t xml:space="preserve">(Sap 9,15).</t>
    </r>
  </si>
  <si>
    <t xml:space="preserve">17.11.2017</t>
  </si>
  <si>
    <t xml:space="preserve">Wien, ÖNB: Cod. 1746</t>
  </si>
  <si>
    <t xml:space="preserve">(VS+I) ca. 190 x 142 mm; (I*+HS) 202 x 140 mm</t>
  </si>
  <si>
    <t xml:space="preserve">13. Jhdt.; 14. Jhdt.</t>
  </si>
  <si>
    <t xml:space="preserve">Wien, ÖNB, Cod. 1746</t>
  </si>
  <si>
    <t xml:space="preserve">AL00163797</t>
  </si>
  <si>
    <t xml:space="preserve">Der Vorderspiegel ist die obere, das f. II die untere Hälfte eines Einzelblattes. Der Hinterspiegel ist die untere, das f. I* die obere Hälftes eines anderes Einzelblattes.</t>
  </si>
  <si>
    <t xml:space="preserve">14. / 15. Jh.</t>
  </si>
  <si>
    <t xml:space="preserve">Commentarium in Evangelium Matthaei </t>
  </si>
  <si>
    <t xml:space="preserve">Kommentar zu Mt. (IIv ursprüngliche recto) 5,16-36 (VS + IIr ursprüngliche verso) 5,37-6,11;
(I*+HS) Mt. 24,13-25.</t>
  </si>
  <si>
    <t xml:space="preserve">Wien, ÖNB: Cod. 1750</t>
  </si>
  <si>
    <t xml:space="preserve">1 beschn. Einzelblatt und 1 Abklatsch</t>
  </si>
  <si>
    <t xml:space="preserve">VS: 134 x 86 mm; Abklatsch des HS: ca 128 x 85 mm</t>
  </si>
  <si>
    <t xml:space="preserve">Summa de paenitentia et matrimonio</t>
  </si>
  <si>
    <t xml:space="preserve">Wien, ÖNB, Cod. 1750</t>
  </si>
  <si>
    <t xml:space="preserve">AL00163731</t>
  </si>
  <si>
    <t xml:space="preserve">Mondsee, Benediktinerkloster St. Michael (748-1791): Vorsignatur 'Lunael. o. 159'.</t>
  </si>
  <si>
    <t xml:space="preserve">Die Handschrift wurde 1914 restauriert. Ob der Hinterspiegel dann oder schon früher aufgelöst wurde ist unklar.</t>
  </si>
  <si>
    <t xml:space="preserve">Mnemonic verse (?)</t>
  </si>
  <si>
    <t xml:space="preserve">Nota quod a prima dominica post datiuitatem domini usque ad LXXam (?) ost[...] d[ici]t licere cuiusliber d[...]nis seprimanas in versibus istis.</t>
  </si>
  <si>
    <t xml:space="preserve">Wien, ÖNB: Cod. 1754</t>
  </si>
  <si>
    <t xml:space="preserve">Die zwei Fragmente, die als Spiegel in Cod. 1754 dienen, waren womöglich Teil einer Sammelhandschrift (vgl. den paläographischen Beweis)</t>
  </si>
  <si>
    <t xml:space="preserve">VS+Ansetzfalz: 133 x 98 mm</t>
  </si>
  <si>
    <t xml:space="preserve">2. Hälfte 12. Jhdt.</t>
  </si>
  <si>
    <t xml:space="preserve">Wien, ÖNB, Cod. 1754</t>
  </si>
  <si>
    <t xml:space="preserve">AL00174807</t>
  </si>
  <si>
    <t xml:space="preserve">Mondsee, Benediktinerkloster St. Michael (748-1791): Vorsignatur 'Rec. 3348'.</t>
  </si>
  <si>
    <t xml:space="preserve">von ähnlich wohl nicht dergleichen Hand wie den HS; Ligaturen: ri, ra (offene a), eri</t>
  </si>
  <si>
    <r>
      <rPr>
        <sz val="11"/>
        <rFont val="Cambria"/>
        <family val="0"/>
        <charset val="1"/>
      </rPr>
      <t xml:space="preserve">VS + Ansetzfalz: Tb 9,1-5: </t>
    </r>
    <r>
      <rPr>
        <i val="true"/>
        <sz val="11"/>
        <rFont val="Cambria"/>
        <family val="0"/>
        <charset val="1"/>
      </rPr>
      <t xml:space="preserve">hominem exestimabat ...-... spernere non possum. Tun</t>
    </r>
    <r>
      <rPr>
        <sz val="11"/>
        <rFont val="Cambria"/>
        <family val="0"/>
        <charset val="1"/>
      </rPr>
      <t xml:space="preserve">[c], Verso vom VS nur an dem Ansetzfalz zu erkennen: Tb 9,12-10,3: [conui]</t>
    </r>
    <r>
      <rPr>
        <i val="true"/>
        <sz val="11"/>
        <rFont val="Cambria"/>
        <family val="0"/>
        <charset val="1"/>
      </rPr>
      <t xml:space="preserve">uium ...-... </t>
    </r>
    <r>
      <rPr>
        <sz val="11"/>
        <rFont val="Cambria"/>
        <family val="0"/>
        <charset val="1"/>
      </rPr>
      <t xml:space="preserve">[filio]</t>
    </r>
    <r>
      <rPr>
        <i val="true"/>
        <sz val="11"/>
        <rFont val="Cambria"/>
        <family val="0"/>
        <charset val="1"/>
      </rPr>
      <t xml:space="preserve">s eorum</t>
    </r>
    <r>
      <rPr>
        <sz val="11"/>
        <rFont val="Cambria"/>
        <family val="0"/>
        <charset val="1"/>
      </rPr>
      <t xml:space="preserve"> [...];
</t>
    </r>
  </si>
  <si>
    <t xml:space="preserve">06.10.2017</t>
  </si>
  <si>
    <t xml:space="preserve">Wien, ÖNB, Cod. 3753; Cod. Ser. n. 2070; Cod. Ser. n. 3763.</t>
  </si>
  <si>
    <t xml:space="preserve">HS+Ansetzfalz: 95 x 135 mm</t>
  </si>
  <si>
    <t xml:space="preserve">Der Ansetzfalz ist auf f. 158 geklebt (wohl nach der Restaurierung), sodass nur eine Seite sichtbar ist.</t>
  </si>
  <si>
    <t xml:space="preserve">von ähnlich wohl nicht dergleichen Hand wie den VS; Ligaturen: re, ri</t>
  </si>
  <si>
    <t xml:space="preserve">Rufinus von Aquileja</t>
  </si>
  <si>
    <t xml:space="preserve">4230645-0</t>
  </si>
  <si>
    <t xml:space="preserve">Historia monachorum</t>
  </si>
  <si>
    <r>
      <rPr>
        <sz val="11"/>
        <rFont val="Cambria"/>
        <family val="0"/>
        <charset val="1"/>
      </rPr>
      <t xml:space="preserve">HS + Ansetzfalz: Rufinus, Historia Monachorum, IX. De coprete, Cap. 7,11-12: </t>
    </r>
    <r>
      <rPr>
        <i val="true"/>
        <sz val="11"/>
        <rFont val="Cambria"/>
        <family val="0"/>
        <charset val="1"/>
      </rPr>
      <t xml:space="preserve">ad ignem. Non inquit ...-... flamma uero</t>
    </r>
    <r>
      <rPr>
        <sz val="11"/>
        <rFont val="Cambria"/>
        <family val="0"/>
        <charset val="1"/>
      </rPr>
      <t xml:space="preserve">.</t>
    </r>
  </si>
  <si>
    <t xml:space="preserve">Tyrannius Rufinus, Historia monachorum sive de Vita Sanctorum Patrum, hg. Eva Schulz-Flügel, Patristische Texte und Studien 34, Berlin, de Gruyter 1990, hier S. 321; PL 21, 427A.</t>
  </si>
  <si>
    <t xml:space="preserve">Wien, ÖNB: Cod. 1755</t>
  </si>
  <si>
    <t xml:space="preserve">Sermones octo</t>
  </si>
  <si>
    <t xml:space="preserve">13. Jhdt.</t>
  </si>
  <si>
    <t xml:space="preserve">Wien, ÖNB, Cod. 1755</t>
  </si>
  <si>
    <t xml:space="preserve">AL00162876</t>
  </si>
  <si>
    <t xml:space="preserve">Mondsee, Benediktinerkloster St. Michael (748-1791): Vorsignatur 'Rec. 3349'.</t>
  </si>
  <si>
    <t xml:space="preserve">Das Fragment ist auf der Innenseite des Vorderdeckel aufgeklebt. Textverlust seitlich und unten.</t>
  </si>
  <si>
    <t xml:space="preserve">2. Hälfte 13. Jh.</t>
  </si>
  <si>
    <t xml:space="preserve">1251-1300</t>
  </si>
  <si>
    <r>
      <rPr>
        <sz val="11"/>
        <rFont val="Cambria"/>
        <family val="0"/>
        <charset val="1"/>
      </rPr>
      <t xml:space="preserve">Ordo Missae, Gebet, Text beginnt verstümmelt: [...] </t>
    </r>
    <r>
      <rPr>
        <i val="true"/>
        <sz val="11"/>
        <rFont val="Cambria"/>
        <family val="0"/>
        <charset val="1"/>
      </rPr>
      <t xml:space="preserve">dei genetrice et beatis apostolis tuis petro pau</t>
    </r>
    <r>
      <rPr>
        <sz val="11"/>
        <rFont val="Cambria"/>
        <family val="0"/>
        <charset val="1"/>
      </rPr>
      <t xml:space="preserve">[lo atque]</t>
    </r>
    <r>
      <rPr>
        <i val="true"/>
        <sz val="11"/>
        <rFont val="Cambria"/>
        <family val="0"/>
        <charset val="1"/>
      </rPr>
      <t xml:space="preserve"> andrea ... et ab omni perturbatione securi </t>
    </r>
    <r>
      <rPr>
        <sz val="11"/>
        <rFont val="Cambria"/>
        <family val="0"/>
        <charset val="1"/>
      </rPr>
      <t xml:space="preserve">[Per dominum] </t>
    </r>
    <r>
      <rPr>
        <i val="true"/>
        <sz val="11"/>
        <rFont val="Cambria"/>
        <family val="0"/>
        <charset val="1"/>
      </rPr>
      <t xml:space="preserve">nostrum ihesum christi filium tuum per omnia secula seculorum a</t>
    </r>
    <r>
      <rPr>
        <sz val="11"/>
        <rFont val="Cambria"/>
        <family val="0"/>
        <charset val="1"/>
      </rPr>
      <t xml:space="preserve">[men] (Deshusses Nr 19) [Pax domin]</t>
    </r>
    <r>
      <rPr>
        <i val="true"/>
        <sz val="11"/>
        <rFont val="Cambria"/>
        <family val="0"/>
        <charset val="1"/>
      </rPr>
      <t xml:space="preserve">i sit semper uobiscum et cum spirito tuo agnus deu qui to</t>
    </r>
    <r>
      <rPr>
        <sz val="11"/>
        <rFont val="Cambria"/>
        <family val="0"/>
        <charset val="1"/>
      </rPr>
      <t xml:space="preserve">[llis] (Deshusses Nr 20). Eine zweite zeitnahe Hand schrieb dazu Al: Alleluia. Caro mea uere est cibus (Can g01129) und Sq: </t>
    </r>
    <r>
      <rPr>
        <i val="true"/>
        <sz val="11"/>
        <rFont val="Cambria"/>
        <family val="0"/>
        <charset val="1"/>
      </rPr>
      <t xml:space="preserve">Lauda syon saluatorem lauda ... laus plena sit sonora</t>
    </r>
    <r>
      <rPr>
        <sz val="11"/>
        <rFont val="Cambria"/>
        <family val="0"/>
        <charset val="1"/>
      </rPr>
      <t xml:space="preserve"> [sit jucunda]</t>
    </r>
    <r>
      <rPr>
        <i val="true"/>
        <sz val="11"/>
        <rFont val="Cambria"/>
        <family val="0"/>
        <charset val="1"/>
      </rPr>
      <t xml:space="preserve"> sit decora</t>
    </r>
    <r>
      <rPr>
        <sz val="11"/>
        <rFont val="Cambria"/>
        <family val="0"/>
        <charset val="1"/>
      </rPr>
      <t xml:space="preserve">, bricht ab (Can g01130, AH 50 Nr 385 hier Str. 1a, 2a, und 3a).</t>
    </r>
  </si>
  <si>
    <t xml:space="preserve">16.11.2017</t>
  </si>
  <si>
    <t xml:space="preserve">Wien, ÖNB: Cod. 1756</t>
  </si>
  <si>
    <t xml:space="preserve">120 x 90 mm</t>
  </si>
  <si>
    <t xml:space="preserve">1. Hälfte 14. Jhdt.; 2. Hälfte 15. Jhdt.</t>
  </si>
  <si>
    <t xml:space="preserve">Bayern oder Österreich</t>
  </si>
  <si>
    <t xml:space="preserve">Wien, ÖNB, Cod. 1756</t>
  </si>
  <si>
    <t xml:space="preserve">AL00175841</t>
  </si>
  <si>
    <t xml:space="preserve">Mondsee, Benediktinerkloster St. Michael (748-1791): Vorsignatur 'Lunael. o. 198'.</t>
  </si>
  <si>
    <t xml:space="preserve">Das Fragment ist auf der Innenseite des Vorderdeckels aufgeklebt. Der ursprüngliche Text wurde abgewaschen und das Blatt mit einem späteren Text wieder beschrieben (s. Nachtrag).</t>
  </si>
  <si>
    <r>
      <rPr>
        <sz val="11"/>
        <rFont val="Cambria"/>
        <family val="0"/>
        <charset val="1"/>
      </rPr>
      <t xml:space="preserve">Initialmajuskklen mit roten Zierpunkten. Rübrizierte Bezeichnungen der Gesänge. 4zeilige rote Initiale </t>
    </r>
    <r>
      <rPr>
        <i val="true"/>
        <sz val="11"/>
        <rFont val="Cambria"/>
        <family val="0"/>
        <charset val="1"/>
      </rPr>
      <t xml:space="preserve">G.</t>
    </r>
  </si>
  <si>
    <r>
      <rPr>
        <sz val="11"/>
        <rFont val="Cambria"/>
        <family val="0"/>
        <charset val="1"/>
      </rPr>
      <t xml:space="preserve">Ende eines A oder R wohl: [Beata Agatha ingressa ...] </t>
    </r>
    <r>
      <rPr>
        <i val="true"/>
        <sz val="11"/>
        <rFont val="Cambria"/>
        <family val="0"/>
        <charset val="1"/>
      </rPr>
      <t xml:space="preserve">misericor</t>
    </r>
    <r>
      <rPr>
        <sz val="11"/>
        <rFont val="Cambria"/>
        <family val="0"/>
        <charset val="1"/>
      </rPr>
      <t xml:space="preserve">[diam pervenire] (Can 001558 oder 006160); [Gregorii] R: </t>
    </r>
    <r>
      <rPr>
        <i val="true"/>
        <sz val="11"/>
        <rFont val="Cambria"/>
        <family val="0"/>
        <charset val="1"/>
      </rPr>
      <t xml:space="preserve">Fulge</t>
    </r>
    <r>
      <rPr>
        <sz val="11"/>
        <rFont val="Cambria"/>
        <family val="0"/>
        <charset val="1"/>
      </rPr>
      <t xml:space="preserve">[bat] (?) (Can 006752); A: </t>
    </r>
    <r>
      <rPr>
        <i val="true"/>
        <sz val="11"/>
        <rFont val="Cambria"/>
        <family val="0"/>
        <charset val="1"/>
      </rPr>
      <t xml:space="preserve">Glor</t>
    </r>
    <r>
      <rPr>
        <sz val="11"/>
        <rFont val="Cambria"/>
        <family val="0"/>
        <charset val="1"/>
      </rPr>
      <t xml:space="preserve">[iosa sanctissimi] (Can 002956).</t>
    </r>
  </si>
  <si>
    <r>
      <rPr>
        <sz val="11"/>
        <rFont val="Cambria"/>
        <family val="0"/>
        <charset val="1"/>
      </rPr>
      <t xml:space="preserve">Noch vor der Makulierung wurde einen Nachtrag (halbkursive Übergangsschrift, 14. Jh.) geschrieben: </t>
    </r>
    <r>
      <rPr>
        <i val="true"/>
        <sz val="11"/>
        <rFont val="Cambria"/>
        <family val="0"/>
        <charset val="1"/>
      </rPr>
      <t xml:space="preserve">Quod non possunt mille marcarum milia sola facit lacrima. o felix anima cui talis datur lac[rima] o lacrima tuum est regnum et potestas ante conspectum iudiciis ire non ereris ...</t>
    </r>
    <r>
      <rPr>
        <sz val="11"/>
        <rFont val="Cambria"/>
        <family val="0"/>
        <charset val="1"/>
      </rPr>
      <t xml:space="preserve"> .</t>
    </r>
  </si>
  <si>
    <t xml:space="preserve">Wien, ÖNB: Cod. 1760</t>
  </si>
  <si>
    <t xml:space="preserve">Am VS: Auswahl von Psalmenverse (?): Dicit (?) auerte faciem tuam a peccatis meis / Cor mundi crea in me deus / Ne proicias me a facie tua / ... / qui replet in bonis desiderium tuum; Liste von Orationen (?) : Ad complectorium preces Benedictus es domine deus patrem nostrorum Benedicamus patrem et filium cum spiritu sancto ... Domine exaudi orationem meam et dominus uobiscum. Nach einer rote Linie - der Glaubensartikeln in Segmenten geteilt, wobei jedes Segment mit dem Namen eines der Apostel beginnt: Petrus Credo in deum patrem / Andreas Et in ihesum christum / ... / Mathias et uitam eternam. Vgl. Diagramme beschrieben bei J. F. Hamburger: Haec figura demonstrat, Berlin, 2013, S. 93.</t>
  </si>
  <si>
    <t xml:space="preserve">Spiegel+Ansetzfalz: 114 x 93 mm</t>
  </si>
  <si>
    <t xml:space="preserve">Wien, ÖNB, Cod. 1760</t>
  </si>
  <si>
    <t xml:space="preserve">AL00174049</t>
  </si>
  <si>
    <t xml:space="preserve">Mondsee, Benediktinerkloster St. Michael (748-1791): Vorsignatur 'Lunael. o. 72'.</t>
  </si>
  <si>
    <t xml:space="preserve">Das Fragment ist auf der Innenseite des Hinterdeckels aufgeklebt.</t>
  </si>
  <si>
    <t xml:space="preserve">Rote Initial- und Satzmajuskeln.</t>
  </si>
  <si>
    <r>
      <rPr>
        <sz val="11"/>
        <rFont val="Cambria"/>
        <family val="0"/>
        <charset val="1"/>
      </rPr>
      <t xml:space="preserve">Lc 1,73-79: </t>
    </r>
    <r>
      <rPr>
        <i val="true"/>
        <sz val="11"/>
        <rFont val="Cambria"/>
        <family val="0"/>
        <charset val="1"/>
      </rPr>
      <t xml:space="preserve">daturum se nobis ... in uiam pacis. Gloria</t>
    </r>
    <r>
      <rPr>
        <sz val="11"/>
        <rFont val="Cambria"/>
        <family val="0"/>
        <charset val="1"/>
      </rPr>
      <t xml:space="preserve">; (wohl nachgetragen) Dn 3,57-78: </t>
    </r>
    <r>
      <rPr>
        <i val="true"/>
        <sz val="11"/>
        <rFont val="Cambria"/>
        <family val="0"/>
        <charset val="1"/>
      </rPr>
      <t xml:space="preserve">Benedicite omnia opera domini ... Benedicite fontes domino benedicite maria</t>
    </r>
    <r>
      <rPr>
        <sz val="11"/>
        <rFont val="Cambria"/>
        <family val="0"/>
        <charset val="1"/>
      </rPr>
      <t xml:space="preserve">.</t>
    </r>
  </si>
  <si>
    <t xml:space="preserve">Wien, ÖNB: Cod. 1797</t>
  </si>
  <si>
    <t xml:space="preserve">Cantus Planus (http://www.cantusplanus.at/de-at/fragmentphp/fragmente/signaturGET.php?Signatur=cod01797).</t>
  </si>
  <si>
    <t xml:space="preserve">Wien, ÖNB, Cod. 1797, Cod. 3717, Fragm. 955, Ink 24.D.22 (nach Klugseder Gruppe NNG2).</t>
  </si>
  <si>
    <t xml:space="preserve">2 Querstreifen eines Doppelblattes</t>
  </si>
  <si>
    <t xml:space="preserve">Ansetzfalz vorne: ca. 60 x 335 mm;
Ansetzfalz hinten: ca. 60 x  333 mm</t>
  </si>
  <si>
    <t xml:space="preserve">Missale in usum monasterii Lunaelacensis</t>
  </si>
  <si>
    <t xml:space="preserve">15. Jhdt.; 1472</t>
  </si>
  <si>
    <t xml:space="preserve">Wien, ÖNB, Cod. 1797</t>
  </si>
  <si>
    <t xml:space="preserve">AL00164238</t>
  </si>
  <si>
    <t xml:space="preserve">Jacobus Keser aus Breslau (= Wratislavia; Profeß v. Mondsee/OÖ.; um 1465 in Tegernsee): Schreiber [Lidl, Mantissa, 1749, 396]; Mondsee, Benediktinerkloster St. Michael (748-1791): Vorsignatur 'Rec. 3312'.</t>
  </si>
  <si>
    <t xml:space="preserve">Auf dem Ansetzfalz hinten wohl Seitenummerierung "xx".</t>
  </si>
  <si>
    <t xml:space="preserve">Das Fragment wurde auf der Innenseite des Vorder- bzw Hinterdeckels geklebt und als Ansetzfalz um die erste Lage gewickelt (ein schmaler Falz sichtbar zwischen ff. 10 und 11).</t>
  </si>
  <si>
    <t xml:space="preserve">Rote Überschrifte für Festtags- und Gesangsbezeichnungen; für Gesangsanfänge rote Initiale mit schwarzen Strichelung oder umgekehrt.</t>
  </si>
  <si>
    <r>
      <rPr>
        <sz val="11"/>
        <rFont val="Cambria"/>
        <family val="0"/>
        <charset val="1"/>
      </rPr>
      <t xml:space="preserve">Die Ansetzfälze hinten und vorne sind Querstreif eines Doppelblates, 
</t>
    </r>
    <r>
      <rPr>
        <b val="true"/>
        <sz val="11"/>
        <rFont val="Cambria"/>
        <family val="0"/>
        <charset val="1"/>
      </rPr>
      <t xml:space="preserve">(1r)</t>
    </r>
    <r>
      <rPr>
        <sz val="11"/>
        <rFont val="Cambria"/>
        <family val="0"/>
        <charset val="1"/>
      </rPr>
      <t xml:space="preserve"> [Dom. Sexagesimae Of: Perfice gressus meos ... miseri]</t>
    </r>
    <r>
      <rPr>
        <i val="true"/>
        <sz val="11"/>
        <rFont val="Cambria"/>
        <family val="0"/>
        <charset val="1"/>
      </rPr>
      <t xml:space="preserve">cordias tuas qui sal</t>
    </r>
    <r>
      <rPr>
        <sz val="11"/>
        <rFont val="Cambria"/>
        <family val="0"/>
        <charset val="1"/>
      </rPr>
      <t xml:space="preserve">[uos] (Can g00646); OfV: </t>
    </r>
    <r>
      <rPr>
        <i val="true"/>
        <sz val="11"/>
        <rFont val="Cambria"/>
        <family val="0"/>
        <charset val="1"/>
      </rPr>
      <t xml:space="preserve">Exaudi do</t>
    </r>
    <r>
      <rPr>
        <sz val="11"/>
        <rFont val="Cambria"/>
        <family val="0"/>
        <charset val="1"/>
      </rPr>
      <t xml:space="preserve">[mine] (Can g00646a); </t>
    </r>
    <r>
      <rPr>
        <b val="true"/>
        <sz val="11"/>
        <rFont val="Cambria"/>
        <family val="0"/>
        <charset val="1"/>
      </rPr>
      <t xml:space="preserve">(1v)</t>
    </r>
    <r>
      <rPr>
        <sz val="11"/>
        <rFont val="Cambria"/>
        <family val="0"/>
        <charset val="1"/>
      </rPr>
      <t xml:space="preserve"> [Dom. Quinquagesimae] GrV: </t>
    </r>
    <r>
      <rPr>
        <i val="true"/>
        <sz val="11"/>
        <rFont val="Cambria"/>
        <family val="0"/>
        <charset val="1"/>
      </rPr>
      <t xml:space="preserve">Liberasti in bra</t>
    </r>
    <r>
      <rPr>
        <sz val="11"/>
        <rFont val="Cambria"/>
        <family val="0"/>
        <charset val="1"/>
      </rPr>
      <t xml:space="preserve">[chio] (Can g00649a); [Tr: Jubilate domino omni]</t>
    </r>
    <r>
      <rPr>
        <i val="true"/>
        <sz val="11"/>
        <rFont val="Cambria"/>
        <family val="0"/>
        <charset val="1"/>
      </rPr>
      <t xml:space="preserve">s terra seruite</t>
    </r>
    <r>
      <rPr>
        <sz val="11"/>
        <rFont val="Cambria"/>
        <family val="0"/>
        <charset val="1"/>
      </rPr>
      <t xml:space="preserve"> (Can g00651); TrV: </t>
    </r>
    <r>
      <rPr>
        <i val="true"/>
        <sz val="11"/>
        <rFont val="Cambria"/>
        <family val="0"/>
        <charset val="1"/>
      </rPr>
      <t xml:space="preserve">Intrate in con</t>
    </r>
    <r>
      <rPr>
        <sz val="11"/>
        <rFont val="Cambria"/>
        <family val="0"/>
        <charset val="1"/>
      </rPr>
      <t xml:space="preserve">[spectu] (Can g00651a); TrV: </t>
    </r>
    <r>
      <rPr>
        <i val="true"/>
        <sz val="11"/>
        <rFont val="Cambria"/>
        <family val="0"/>
        <charset val="1"/>
      </rPr>
      <t xml:space="preserve">Sci</t>
    </r>
    <r>
      <rPr>
        <sz val="11"/>
        <rFont val="Cambria"/>
        <family val="0"/>
        <charset val="1"/>
      </rPr>
      <t xml:space="preserve">[tote quod dominus] (Can g00651b); [TrV: Ipse fecit nos et] </t>
    </r>
    <r>
      <rPr>
        <i val="true"/>
        <sz val="11"/>
        <rFont val="Cambria"/>
        <family val="0"/>
        <charset val="1"/>
      </rPr>
      <t xml:space="preserve">non ipsi </t>
    </r>
    <r>
      <rPr>
        <sz val="11"/>
        <rFont val="Cambria"/>
        <family val="0"/>
        <charset val="1"/>
      </rPr>
      <t xml:space="preserve">(Can g00651c); Of, bricht ab.
</t>
    </r>
    <r>
      <rPr>
        <b val="true"/>
        <sz val="11"/>
        <rFont val="Cambria"/>
        <family val="0"/>
        <charset val="1"/>
      </rPr>
      <t xml:space="preserve">(2r)</t>
    </r>
    <r>
      <rPr>
        <sz val="11"/>
        <rFont val="Cambria"/>
        <family val="0"/>
        <charset val="1"/>
      </rPr>
      <t xml:space="preserve"> [Dom. Septuagesimae GrV: Quoniam non in finem] </t>
    </r>
    <r>
      <rPr>
        <i val="true"/>
        <sz val="11"/>
        <rFont val="Cambria"/>
        <family val="0"/>
        <charset val="1"/>
      </rPr>
      <t xml:space="preserve">obliuio erit pauperis</t>
    </r>
    <r>
      <rPr>
        <sz val="11"/>
        <rFont val="Cambria"/>
        <family val="0"/>
        <charset val="1"/>
      </rPr>
      <t xml:space="preserve"> (Can g00632a); Tr: </t>
    </r>
    <r>
      <rPr>
        <i val="true"/>
        <sz val="11"/>
        <rFont val="Cambria"/>
        <family val="0"/>
        <charset val="1"/>
      </rPr>
      <t xml:space="preserve">De profundis clamaui </t>
    </r>
    <r>
      <rPr>
        <sz val="11"/>
        <rFont val="Cambria"/>
        <family val="0"/>
        <charset val="1"/>
      </rPr>
      <t xml:space="preserve">(Can g00634); TrV: </t>
    </r>
    <r>
      <rPr>
        <i val="true"/>
        <sz val="11"/>
        <rFont val="Cambria"/>
        <family val="0"/>
        <charset val="1"/>
      </rPr>
      <t xml:space="preserve">Fiant aures tue</t>
    </r>
    <r>
      <rPr>
        <sz val="11"/>
        <rFont val="Cambria"/>
        <family val="0"/>
        <charset val="1"/>
      </rPr>
      <t xml:space="preserve"> (Can g00634a); V: </t>
    </r>
    <r>
      <rPr>
        <i val="true"/>
        <sz val="11"/>
        <rFont val="Cambria"/>
        <family val="0"/>
        <charset val="1"/>
      </rPr>
      <t xml:space="preserve">Si iniquitatem observaberis</t>
    </r>
    <r>
      <rPr>
        <sz val="11"/>
        <rFont val="Cambria"/>
        <family val="0"/>
        <charset val="1"/>
      </rPr>
      <t xml:space="preserve"> (Can g00634c); TrV:  </t>
    </r>
    <r>
      <rPr>
        <i val="true"/>
        <sz val="11"/>
        <rFont val="Cambria"/>
        <family val="0"/>
        <charset val="1"/>
      </rPr>
      <t xml:space="preserve">Quia aput te propiciatio est</t>
    </r>
    <r>
      <rPr>
        <sz val="11"/>
        <rFont val="Cambria"/>
        <family val="0"/>
        <charset val="1"/>
      </rPr>
      <t xml:space="preserve"> (Can g00634c); </t>
    </r>
    <r>
      <rPr>
        <b val="true"/>
        <sz val="11"/>
        <rFont val="Cambria"/>
        <family val="0"/>
        <charset val="1"/>
      </rPr>
      <t xml:space="preserve">(2v)</t>
    </r>
    <r>
      <rPr>
        <sz val="11"/>
        <rFont val="Cambria"/>
        <family val="0"/>
        <charset val="1"/>
      </rPr>
      <t xml:space="preserve"> [Cm: Illumina faciem ... do]</t>
    </r>
    <r>
      <rPr>
        <i val="true"/>
        <sz val="11"/>
        <rFont val="Cambria"/>
        <family val="0"/>
        <charset val="1"/>
      </rPr>
      <t xml:space="preserve">mine non confundar quoniam inuocaui te</t>
    </r>
    <r>
      <rPr>
        <sz val="11"/>
        <rFont val="Cambria"/>
        <family val="0"/>
        <charset val="1"/>
      </rPr>
      <t xml:space="preserve"> (Can g00639); Dom. Sexagesimae In: </t>
    </r>
    <r>
      <rPr>
        <i val="true"/>
        <sz val="11"/>
        <rFont val="Cambria"/>
        <family val="0"/>
        <charset val="1"/>
      </rPr>
      <t xml:space="preserve">Exsurge quare obdormis</t>
    </r>
    <r>
      <rPr>
        <sz val="11"/>
        <rFont val="Cambria"/>
        <family val="0"/>
        <charset val="1"/>
      </rPr>
      <t xml:space="preserve"> (Can g00640).
Die Inhaltsangaben beruhen auf Cantus Planus Datenbank.</t>
    </r>
  </si>
  <si>
    <t xml:space="preserve">03.08.2017</t>
  </si>
  <si>
    <t xml:space="preserve">Wien, ÖNB: Cod. 1865</t>
  </si>
  <si>
    <t xml:space="preserve">Ungenögend; Fragment als Rückenhinterklebung kaum sichtbar. VS und HS eher Nachtrag zugehörig zur Handschrift.</t>
  </si>
  <si>
    <t xml:space="preserve">Wien, ÖNB: Cod. 1871</t>
  </si>
  <si>
    <t xml:space="preserve">1 Querstreif eines Einzelblattes</t>
  </si>
  <si>
    <t xml:space="preserve">Missale continens missas votivas et speciales in usum monasterii Lunaelacensis</t>
  </si>
  <si>
    <t xml:space="preserve">2. Hälfte 15. Jhdt.</t>
  </si>
  <si>
    <t xml:space="preserve">Wien, ÖNB, Cod. 1871</t>
  </si>
  <si>
    <t xml:space="preserve">AL00163106</t>
  </si>
  <si>
    <t xml:space="preserve">Mondsee, Benediktinerkloster St. Michael (748-1791): Vorsignatur 'Lunael. q. 122'.</t>
  </si>
  <si>
    <t xml:space="preserve">Fragmente unter VS versteckt, nur ein Falz nach VS sichtbar.</t>
  </si>
  <si>
    <t xml:space="preserve">Probeschrifte (?)</t>
  </si>
  <si>
    <t xml:space="preserve">Alphabet</t>
  </si>
  <si>
    <t xml:space="preserve">Probeschrift, Alphabet.</t>
  </si>
  <si>
    <t xml:space="preserve">Wien, ÖNB: Cod. 1885</t>
  </si>
  <si>
    <t xml:space="preserve">Wien, ÖNB, Cod. 1885</t>
  </si>
  <si>
    <t xml:space="preserve">AL00175213</t>
  </si>
  <si>
    <t xml:space="preserve">Mondsee, Benediktinerkloster St. Michael (748-1791): Vorsignatur 'Rec. 3333'.</t>
  </si>
  <si>
    <t xml:space="preserve">2. Hälfte 11. Jh. / 1 Hälfte 12. Jh.</t>
  </si>
  <si>
    <t xml:space="preserve">1051-1150</t>
  </si>
  <si>
    <r>
      <rPr>
        <sz val="11"/>
        <rFont val="Cambria"/>
        <family val="0"/>
        <charset val="1"/>
      </rPr>
      <t xml:space="preserve">Io 17,12-20 : [serva]</t>
    </r>
    <r>
      <rPr>
        <i val="true"/>
        <sz val="11"/>
        <rFont val="Cambria"/>
        <family val="0"/>
        <charset val="1"/>
      </rPr>
      <t xml:space="preserve">bam eos in nomine tuo ...-... non pro his autem</t>
    </r>
    <r>
      <rPr>
        <sz val="11"/>
        <rFont val="Cambria"/>
        <family val="0"/>
        <charset val="1"/>
      </rPr>
      <t xml:space="preserve">, bricht ab.</t>
    </r>
  </si>
  <si>
    <t xml:space="preserve">Wien, ÖNB: Cod. 1890</t>
  </si>
  <si>
    <t xml:space="preserve">Breviarium chori cum calendario in usum monasterii Germanicae</t>
  </si>
  <si>
    <t xml:space="preserve">13. Jhdt.; Um 1200</t>
  </si>
  <si>
    <t xml:space="preserve">Augsburg ?</t>
  </si>
  <si>
    <t xml:space="preserve">AL00163259</t>
  </si>
  <si>
    <t xml:space="preserve">Augsburg, Benediktinerkloster St. Ulrich und Afra (vor 1012 - 1802): wegen der genannten Heiligen vermutet [Hermann, Handschriften, 1926]. - Mondsee, Benediktinerkloster St. Michael (748-1791): Vorsignatur 'Rec. 3322' [Hermann, Handschriften, 1926, 315].</t>
  </si>
  <si>
    <t xml:space="preserve">Beschädigter glatter brauner Ledereinband über Buchenholzdeckeln mit abgerundeten Kanten.</t>
  </si>
  <si>
    <t xml:space="preserve">Das Fragment ist auf der Innenseite des Hinterdeckel geklebt und mit einem weiteren Papierblatt überklebt sodass nur eine Spalte sichtbar ist.</t>
  </si>
  <si>
    <t xml:space="preserve">Süddeutschlnad / Österreich</t>
  </si>
  <si>
    <r>
      <rPr>
        <sz val="11"/>
        <rFont val="Cambria"/>
        <family val="0"/>
        <charset val="1"/>
      </rPr>
      <t xml:space="preserve">Io 1,37-48: </t>
    </r>
    <r>
      <rPr>
        <i val="true"/>
        <sz val="11"/>
        <rFont val="Cambria"/>
        <family val="0"/>
        <charset val="1"/>
      </rPr>
      <t xml:space="preserve">discipuli loquentem et se</t>
    </r>
    <r>
      <rPr>
        <sz val="11"/>
        <rFont val="Cambria"/>
        <family val="0"/>
        <charset val="1"/>
      </rPr>
      <t xml:space="preserve">[cuti] </t>
    </r>
    <r>
      <rPr>
        <i val="true"/>
        <sz val="11"/>
        <rFont val="Cambria"/>
        <family val="0"/>
        <charset val="1"/>
      </rPr>
      <t xml:space="preserve">sunt</t>
    </r>
    <r>
      <rPr>
        <sz val="11"/>
        <rFont val="Cambria"/>
        <family val="0"/>
        <charset val="1"/>
      </rPr>
      <t xml:space="preserve"> ... [re]</t>
    </r>
    <r>
      <rPr>
        <i val="true"/>
        <sz val="11"/>
        <rFont val="Cambria"/>
        <family val="0"/>
        <charset val="1"/>
      </rPr>
      <t xml:space="preserve">spondit ihesus et dixit ei</t>
    </r>
    <r>
      <rPr>
        <sz val="11"/>
        <rFont val="Cambria"/>
        <family val="0"/>
        <charset val="1"/>
      </rPr>
      <t xml:space="preserve">.</t>
    </r>
  </si>
  <si>
    <t xml:space="preserve">31.01.2018</t>
  </si>
  <si>
    <t xml:space="preserve">Das Fragment dient als Vorderspiegel und ist um die erste Lage gezogen (Falz zwischen ff. 8/9).</t>
  </si>
  <si>
    <t xml:space="preserve">Urkunde / Brief</t>
  </si>
  <si>
    <t xml:space="preserve">Wien, ÖNB: Cod. 1913</t>
  </si>
  <si>
    <t xml:space="preserve">Pfaff, Scriptorium und Bibliothek, S. 35, Nr. 91; Klugseder, Katalog, 28, 260, 277–285;
Cantus Planus (http://www.cantusplanus.at/de-at/fragmentphp/fragmente/signaturGET.php?Signatur=cod01913)</t>
  </si>
  <si>
    <t xml:space="preserve">264 x 182 mm</t>
  </si>
  <si>
    <t xml:space="preserve">Missale dioecesis Salisburgensis in usum monasterii Lunaelacensis</t>
  </si>
  <si>
    <t xml:space="preserve">Mitte 15. Jhdt.</t>
  </si>
  <si>
    <t xml:space="preserve">Mondsee (vgl. die Stellung des Offiziums zur Kirchweihe (9. Mai) im Inhaltsverzeichnis zwischen Lancea Domini (Freitag nach dem weißen Sonntag) und Christi Himmelfahrt).</t>
  </si>
  <si>
    <t xml:space="preserve">Wien, ÖNB, Cod. 1913</t>
  </si>
  <si>
    <t xml:space="preserve">AL00164691</t>
  </si>
  <si>
    <t xml:space="preserve">Der Text wurde auf einer Seite (heute I*v und HS) wohl abgewaschen und mit einem Nachtrag (s. unten) wiederbeschrieben. Da das Blatt als HS auf dem HD geklebt wurde, ist nur die obere Hälfte des Blattes zu sehen.</t>
  </si>
  <si>
    <r>
      <rPr>
        <sz val="11"/>
        <rFont val="Cambria"/>
        <family val="0"/>
        <charset val="1"/>
      </rPr>
      <t xml:space="preserve">Rote Überschrifte für die Bezeichnung von Festtage und Gebete. Rote 1-zeilige Versalien und einfache 2-3-zeilige Initiale.
Buchschmuck zur nachgetragenen Sequenz: kolorierter Federzeichnung  mit 4,5 cm hohen Initiale (hellgrün, altrosa), die in einen üppigen Akanthusfortsatz übergeht (</t>
    </r>
    <r>
      <rPr>
        <sz val="11"/>
        <color rgb="FFFF0000"/>
        <rFont val="Cambria"/>
        <family val="0"/>
        <charset val="1"/>
      </rPr>
      <t xml:space="preserve">vgl. M. Roland Katalog der illuminierten Handschriften,  in Kürze erscheinend</t>
    </r>
    <r>
      <rPr>
        <sz val="11"/>
        <rFont val="Cambria"/>
        <family val="0"/>
        <charset val="1"/>
      </rPr>
      <t xml:space="preserve">).</t>
    </r>
  </si>
  <si>
    <t xml:space="preserve">ornamental / margin / tinted</t>
  </si>
  <si>
    <r>
      <rPr>
        <sz val="11"/>
        <rFont val="Cambria"/>
        <family val="0"/>
        <charset val="1"/>
      </rPr>
      <t xml:space="preserve">(I*r)Orationes für Natale S. Eufemias Martyrae und Natale S. Luciae et Geminiani:
[Omnipotens sempiterne deus qui infra ...]</t>
    </r>
    <r>
      <rPr>
        <i val="true"/>
        <sz val="11"/>
        <rFont val="Cambria"/>
        <family val="0"/>
        <charset val="1"/>
      </rPr>
      <t xml:space="preserve"> colimus eius apud te patrocinia sentiamus. Per</t>
    </r>
    <r>
      <rPr>
        <sz val="11"/>
        <rFont val="Cambria"/>
        <family val="0"/>
        <charset val="1"/>
      </rPr>
      <t xml:space="preserve"> (Deschusses Nr. 696); </t>
    </r>
    <r>
      <rPr>
        <sz val="11"/>
        <color rgb="FFFF0000"/>
        <rFont val="Cambria"/>
        <family val="0"/>
        <charset val="1"/>
      </rPr>
      <t xml:space="preserve">Secreta</t>
    </r>
    <r>
      <rPr>
        <sz val="11"/>
        <rFont val="Cambria"/>
        <family val="0"/>
        <charset val="1"/>
      </rPr>
      <t xml:space="preserve"> </t>
    </r>
    <r>
      <rPr>
        <i val="true"/>
        <sz val="11"/>
        <rFont val="Cambria"/>
        <family val="0"/>
        <charset val="1"/>
      </rPr>
      <t xml:space="preserve">Pręsta qs domine deus noster ut sicut ...-... reddatur oblatio Per </t>
    </r>
    <r>
      <rPr>
        <sz val="11"/>
        <rFont val="Cambria"/>
        <family val="0"/>
        <charset val="1"/>
      </rPr>
      <t xml:space="preserve">(Deschusses Nr. 697); </t>
    </r>
    <r>
      <rPr>
        <sz val="11"/>
        <color rgb="FFFF0000"/>
        <rFont val="Cambria"/>
        <family val="0"/>
        <charset val="1"/>
      </rPr>
      <t xml:space="preserve">Ad completa</t>
    </r>
    <r>
      <rPr>
        <sz val="11"/>
        <rFont val="Cambria"/>
        <family val="0"/>
        <charset val="1"/>
      </rPr>
      <t xml:space="preserve"> </t>
    </r>
    <r>
      <rPr>
        <i val="true"/>
        <sz val="11"/>
        <rFont val="Cambria"/>
        <family val="0"/>
        <charset val="1"/>
      </rPr>
      <t xml:space="preserve">Sanctificet nos domine qs tui ...-... tibi acceptos. Per</t>
    </r>
    <r>
      <rPr>
        <sz val="11"/>
        <rFont val="Cambria"/>
        <family val="0"/>
        <charset val="1"/>
      </rPr>
      <t xml:space="preserve"> (Deschusses Nr. 698); </t>
    </r>
    <r>
      <rPr>
        <sz val="11"/>
        <color rgb="FFFF0000"/>
        <rFont val="Cambria"/>
        <family val="0"/>
        <charset val="1"/>
      </rPr>
      <t xml:space="preserve">Natale eodem die Lucie et Geminiani</t>
    </r>
    <r>
      <rPr>
        <sz val="11"/>
        <rFont val="Cambria"/>
        <family val="0"/>
        <charset val="1"/>
      </rPr>
      <t xml:space="preserve"> </t>
    </r>
    <r>
      <rPr>
        <i val="true"/>
        <sz val="11"/>
        <rFont val="Cambria"/>
        <family val="0"/>
        <charset val="1"/>
      </rPr>
      <t xml:space="preserve">Presta domine precibus nostris cum exultatione pro</t>
    </r>
    <r>
      <rPr>
        <sz val="11"/>
        <rFont val="Cambria"/>
        <family val="0"/>
        <charset val="1"/>
      </rPr>
      <t xml:space="preserve">[uectum], bricht ab (Deschusses Nr. 699).</t>
    </r>
  </si>
  <si>
    <t xml:space="preserve">(I*v und HS) Mariengebet AH 53, Nr. 104 [Notker Balbulus, Sequenz zu Maria Himmelfahrt]: Congaudent angelorum chori ... chorus iubilat secerdotum, bricht ab. Lit.: Philipp Lenz, Marienverehrung und Mariensequenzen als Teil der liturgischen Erneuerung im Kloster St. Gallen an der Wende vom fünfzehnten zum sechszehnten Jahrhundert, in: Eva Rothenberger, Lydia Wegener (Hg.), Maria in Hymnus und Sequenz. Interdisziplinäre mediävistische Perspektiven (Liturgie und Volkssprache 1), Berlin 2017, S. 11 – 45 (hier S. 29-30)[https://www.degruyter.com/downloadpdf/books/9783110475371/9783110475371-006/9783110475371-006.pdf].</t>
  </si>
  <si>
    <t xml:space="preserve">29.09.2017</t>
  </si>
  <si>
    <t xml:space="preserve">Wien, ÖNB: Cod. 1919</t>
  </si>
  <si>
    <t xml:space="preserve">1 beschn. Doppelblatt</t>
  </si>
  <si>
    <t xml:space="preserve">173 x 135 mm</t>
  </si>
  <si>
    <t xml:space="preserve">Breviarium monasticum secundum ordinem Romanum</t>
  </si>
  <si>
    <t xml:space="preserve">15. Jhdt.; 1477</t>
  </si>
  <si>
    <t xml:space="preserve">Wien, ÖNB, Cod. 1919</t>
  </si>
  <si>
    <t xml:space="preserve">AL00163239</t>
  </si>
  <si>
    <t xml:space="preserve">Pangratz Schonwurger von Schonwurg (16. Jhdt.): Vermerk fol. 468v [Unterkircher, Datierte II, 1971]; Mondsee, Benediktinerkloster St. Michael (748-1791): Vorsignatur 'Lunael. q. 30'.</t>
  </si>
  <si>
    <t xml:space="preserve">Das fragment heute foliiert f. I wurde stark ausradiert, sodass nur einzelne Wörter noch erkennbar sind. Die Schrift ist besser auf dem Ansetzfalz dieses Blattes zwischen ff. 10 und 11 zu bestimmen.</t>
  </si>
  <si>
    <t xml:space="preserve">Satzmajuskel in Rot; Aussparungen für Initialen am Anfang jedes Psalms</t>
  </si>
  <si>
    <r>
      <rPr>
        <sz val="11"/>
        <rFont val="Cambria"/>
        <family val="0"/>
        <charset val="1"/>
      </rPr>
      <t xml:space="preserve">(Ir) stark Rasur, Ps 6 -7,15; (Iv) Ps 7,16-9,13: [inci]</t>
    </r>
    <r>
      <rPr>
        <i val="true"/>
        <sz val="11"/>
        <rFont val="Cambria"/>
        <family val="0"/>
        <charset val="1"/>
      </rPr>
      <t xml:space="preserve">det in foveam ...-... requirens sanguinem eorum</t>
    </r>
    <r>
      <rPr>
        <sz val="11"/>
        <rFont val="Cambria"/>
        <family val="0"/>
        <charset val="1"/>
      </rPr>
      <t xml:space="preserve">.</t>
    </r>
  </si>
  <si>
    <t xml:space="preserve">Spiegel + Ansetzfalz: 178 x 130 mm</t>
  </si>
  <si>
    <t xml:space="preserve">Rubrizierung</t>
  </si>
  <si>
    <t xml:space="preserve">Rituale</t>
  </si>
  <si>
    <r>
      <rPr>
        <sz val="11"/>
        <rFont val="Cambria"/>
        <family val="0"/>
        <charset val="1"/>
      </rPr>
      <t xml:space="preserve">Das Fragment gehört wohl zum Ordo ad ungendum infirmum: (IIv) </t>
    </r>
    <r>
      <rPr>
        <i val="true"/>
        <sz val="11"/>
        <rFont val="Cambria"/>
        <family val="0"/>
        <charset val="1"/>
      </rPr>
      <t xml:space="preserve">laborantem propitius respice et uisita eum in salutari tuo et gratie celestis tribue medicinam. Per. In nomine patris et filii et spiritu sancti accipe sanitatem amen Benedicat te seus</t>
    </r>
    <r>
      <rPr>
        <sz val="11"/>
        <rFont val="Cambria"/>
        <family val="0"/>
        <charset val="1"/>
      </rPr>
      <t xml:space="preserve"> ... </t>
    </r>
    <r>
      <rPr>
        <sz val="11"/>
        <color rgb="FFFF0000"/>
        <rFont val="Cambria"/>
        <family val="0"/>
        <charset val="1"/>
      </rPr>
      <t xml:space="preserve">Ad ungendos oculos</t>
    </r>
    <r>
      <rPr>
        <sz val="11"/>
        <rFont val="Cambria"/>
        <family val="0"/>
        <charset val="1"/>
      </rPr>
      <t xml:space="preserve"> </t>
    </r>
    <r>
      <rPr>
        <i val="true"/>
        <sz val="11"/>
        <rFont val="Cambria"/>
        <family val="0"/>
        <charset val="1"/>
      </rPr>
      <t xml:space="preserve">Ungo hos oculos oleo sanctificato .</t>
    </r>
    <r>
      <rPr>
        <sz val="11"/>
        <rFont val="Cambria"/>
        <family val="0"/>
        <charset val="1"/>
      </rPr>
      <t xml:space="preserve">.. </t>
    </r>
    <r>
      <rPr>
        <sz val="11"/>
        <color rgb="FFFF0000"/>
        <rFont val="Cambria"/>
        <family val="0"/>
        <charset val="1"/>
      </rPr>
      <t xml:space="preserve">Ad aures</t>
    </r>
    <r>
      <rPr>
        <sz val="11"/>
        <rFont val="Cambria"/>
        <family val="0"/>
        <charset val="1"/>
      </rPr>
      <t xml:space="preserve"> ... </t>
    </r>
    <r>
      <rPr>
        <sz val="11"/>
        <color rgb="FFFF0000"/>
        <rFont val="Cambria"/>
        <family val="0"/>
        <charset val="1"/>
      </rPr>
      <t xml:space="preserve">Ad nares</t>
    </r>
    <r>
      <rPr>
        <sz val="11"/>
        <rFont val="Cambria"/>
        <family val="0"/>
        <charset val="1"/>
      </rPr>
      <t xml:space="preserve"> .. </t>
    </r>
    <r>
      <rPr>
        <sz val="11"/>
        <color rgb="FFFF0000"/>
        <rFont val="Cambria"/>
        <family val="0"/>
        <charset val="1"/>
      </rPr>
      <t xml:space="preserve">Ad labia</t>
    </r>
    <r>
      <rPr>
        <sz val="11"/>
        <rFont val="Cambria"/>
        <family val="0"/>
        <charset val="1"/>
      </rPr>
      <t xml:space="preserve"> ... </t>
    </r>
    <r>
      <rPr>
        <sz val="11"/>
        <color rgb="FFFF0000"/>
        <rFont val="Cambria"/>
        <family val="0"/>
        <charset val="1"/>
      </rPr>
      <t xml:space="preserve">Ad manus</t>
    </r>
    <r>
      <rPr>
        <sz val="11"/>
        <rFont val="Cambria"/>
        <family val="0"/>
        <charset val="1"/>
      </rPr>
      <t xml:space="preserve"> ... </t>
    </r>
    <r>
      <rPr>
        <sz val="11"/>
        <color rgb="FFFF0000"/>
        <rFont val="Cambria"/>
        <family val="0"/>
        <charset val="1"/>
      </rPr>
      <t xml:space="preserve">Ad pedes</t>
    </r>
    <r>
      <rPr>
        <sz val="11"/>
        <rFont val="Cambria"/>
        <family val="0"/>
        <charset val="1"/>
      </rPr>
      <t xml:space="preserve"> </t>
    </r>
    <r>
      <rPr>
        <i val="true"/>
        <sz val="11"/>
        <rFont val="Cambria"/>
        <family val="0"/>
        <charset val="1"/>
      </rPr>
      <t xml:space="preserve">Undo hos pedes oleo benedicto ut quicquid superfluo uel nociuo incessu commiserunt ista aboleat perunctio sara. Per Oratio Domine ihesu christe qui es redemptor et saluator noster qui es uera salus et medicina ... famulus tuus ab illa mirabili sump</t>
    </r>
    <r>
      <rPr>
        <sz val="11"/>
        <rFont val="Cambria"/>
        <family val="0"/>
        <charset val="1"/>
      </rPr>
      <t xml:space="preserve">- (IIr) -</t>
    </r>
    <r>
      <rPr>
        <i val="true"/>
        <sz val="11"/>
        <rFont val="Cambria"/>
        <family val="0"/>
        <charset val="1"/>
      </rPr>
      <t xml:space="preserve">tio pertrahit ... Sanet te deus pater qui te creauit. amen ... et custodiat semper Amen indulgentiam et re</t>
    </r>
    <r>
      <rPr>
        <sz val="11"/>
        <rFont val="Cambria"/>
        <family val="0"/>
        <charset val="1"/>
      </rPr>
      <t xml:space="preserve">. </t>
    </r>
    <r>
      <rPr>
        <sz val="11"/>
        <color rgb="FFFF0000"/>
        <rFont val="Cambria"/>
        <family val="0"/>
        <charset val="1"/>
      </rPr>
      <t xml:space="preserve">Obsequum mortuorum</t>
    </r>
    <r>
      <rPr>
        <sz val="11"/>
        <rFont val="Cambria"/>
        <family val="0"/>
        <charset val="1"/>
      </rPr>
      <t xml:space="preserve"> </t>
    </r>
    <r>
      <rPr>
        <i val="true"/>
        <sz val="11"/>
        <rFont val="Cambria"/>
        <family val="0"/>
        <charset val="1"/>
      </rPr>
      <t xml:space="preserve">Omnipotentis dei misericordiam deprecemur fraters karissimi cuius iudicio nascimus ... praecipit requies eterna suscipiat et</t>
    </r>
    <r>
      <rPr>
        <sz val="11"/>
        <rFont val="Cambria"/>
        <family val="0"/>
        <charset val="1"/>
      </rPr>
      <t xml:space="preserve">, bricht ab.</t>
    </r>
  </si>
  <si>
    <t xml:space="preserve">05.01.2018</t>
  </si>
  <si>
    <t xml:space="preserve">Wien, ÖNB: Cod. 1936</t>
  </si>
  <si>
    <t xml:space="preserve">Pfaff, Scriptorium und Bibliothek, Katalog Nr. 41.</t>
  </si>
  <si>
    <t xml:space="preserve">Wien, ÖNB, Cod. 3577 und Cod. 3021.</t>
  </si>
  <si>
    <t xml:space="preserve">Fligendesblatt + Ansetzfalz: 130 x 167 mm</t>
  </si>
  <si>
    <t xml:space="preserve">Wien, ÖNB, Cod. 1936</t>
  </si>
  <si>
    <t xml:space="preserve">AL00173982</t>
  </si>
  <si>
    <t xml:space="preserve">Mondsee, Benediktinerkloster St. Michael (748-1791): Vorsignatur 'Lunael. o. 142'.</t>
  </si>
  <si>
    <t xml:space="preserve">Text bis zur Unleserlichkeit berieben.</t>
  </si>
  <si>
    <r>
      <rPr>
        <sz val="11"/>
        <rFont val="Cambria"/>
        <family val="0"/>
        <charset val="1"/>
      </rPr>
      <t xml:space="preserve">Stark abgerieben, nur einzelne Buchstaben lesbar, Initiale noch erhalten. Anfang eines Gebetes wohl: </t>
    </r>
    <r>
      <rPr>
        <i val="true"/>
        <sz val="11"/>
        <rFont val="Cambria"/>
        <family val="0"/>
        <charset val="1"/>
      </rPr>
      <t xml:space="preserve">Deus qui humane</t>
    </r>
    <r>
      <rPr>
        <sz val="11"/>
        <rFont val="Cambria"/>
        <family val="0"/>
        <charset val="1"/>
      </rPr>
      <t xml:space="preserve"> [...] (Deshusses Nr. 59).</t>
    </r>
  </si>
  <si>
    <t xml:space="preserve">10.10.2017</t>
  </si>
  <si>
    <t xml:space="preserve">1Teil eines Einzelblattes</t>
  </si>
  <si>
    <t xml:space="preserve">120 x 170 mm [sichtbar nur ein kleines Teil] </t>
  </si>
  <si>
    <t xml:space="preserve">Der Spiegel ist mit Papier verklebt sodass nur der text nur durch eine Lücke, wo die Klebbe nicht mehr fest hält, sichtbar ist</t>
  </si>
  <si>
    <t xml:space="preserve">Theologischer Text (unidentifiziert), wohl Kommentar zu Aristoteles Metaphysik</t>
  </si>
  <si>
    <r>
      <rPr>
        <sz val="11"/>
        <rFont val="Cambria"/>
        <family val="0"/>
        <charset val="1"/>
      </rPr>
      <t xml:space="preserve">Nur einzelne Phrasen sichtbar: </t>
    </r>
    <r>
      <rPr>
        <i val="true"/>
        <sz val="11"/>
        <rFont val="Cambria"/>
        <family val="0"/>
        <charset val="1"/>
      </rPr>
      <t xml:space="preserve">ens ergo non dicitur</t>
    </r>
    <r>
      <rPr>
        <sz val="11"/>
        <rFont val="Cambria"/>
        <family val="0"/>
        <charset val="1"/>
      </rPr>
      <t xml:space="preserve"> [...] </t>
    </r>
    <r>
      <rPr>
        <i val="true"/>
        <sz val="11"/>
        <rFont val="Cambria"/>
        <family val="0"/>
        <charset val="1"/>
      </rPr>
      <t xml:space="preserve">sed anologia</t>
    </r>
    <r>
      <rPr>
        <sz val="11"/>
        <rFont val="Cambria"/>
        <family val="0"/>
        <charset val="1"/>
      </rPr>
      <t xml:space="preserve"> (wohl für analogia) [...] </t>
    </r>
    <r>
      <rPr>
        <i val="true"/>
        <sz val="11"/>
        <rFont val="Cambria"/>
        <family val="0"/>
        <charset val="1"/>
      </rPr>
      <t xml:space="preserve">de omnibus entibus dicitur pre</t>
    </r>
    <r>
      <rPr>
        <sz val="11"/>
        <rFont val="Cambria"/>
        <family val="0"/>
        <charset val="1"/>
      </rPr>
      <t xml:space="preserve"> (?) </t>
    </r>
    <r>
      <rPr>
        <i val="true"/>
        <sz val="11"/>
        <rFont val="Cambria"/>
        <family val="0"/>
        <charset val="1"/>
      </rPr>
      <t xml:space="preserve">anol</t>
    </r>
    <r>
      <rPr>
        <sz val="11"/>
        <rFont val="Cambria"/>
        <family val="0"/>
        <charset val="1"/>
      </rPr>
      <t xml:space="preserve">[ogia ...] </t>
    </r>
    <r>
      <rPr>
        <i val="true"/>
        <sz val="11"/>
        <rFont val="Cambria"/>
        <family val="0"/>
        <charset val="1"/>
      </rPr>
      <t xml:space="preserve">Quod autem haec mensura primus sit </t>
    </r>
    <r>
      <rPr>
        <sz val="11"/>
        <rFont val="Cambria"/>
        <family val="0"/>
        <charset val="1"/>
      </rPr>
      <t xml:space="preserve">[...] </t>
    </r>
    <r>
      <rPr>
        <i val="true"/>
        <sz val="11"/>
        <rFont val="Cambria"/>
        <family val="0"/>
        <charset val="1"/>
      </rPr>
      <t xml:space="preserve">mensurantur partitipans quae est mensura</t>
    </r>
    <r>
      <rPr>
        <sz val="11"/>
        <rFont val="Cambria"/>
        <family val="0"/>
        <charset val="1"/>
      </rPr>
      <t xml:space="preserve">[...] </t>
    </r>
    <r>
      <rPr>
        <i val="true"/>
        <sz val="11"/>
        <rFont val="Cambria"/>
        <family val="0"/>
        <charset val="1"/>
      </rPr>
      <t xml:space="preserve">ad rationem</t>
    </r>
    <r>
      <rPr>
        <sz val="11"/>
        <rFont val="Cambria"/>
        <family val="0"/>
        <charset val="1"/>
      </rPr>
      <t xml:space="preserve"> [...] </t>
    </r>
    <r>
      <rPr>
        <i val="true"/>
        <sz val="11"/>
        <rFont val="Cambria"/>
        <family val="0"/>
        <charset val="1"/>
      </rPr>
      <t xml:space="preserve">substantia mensuratir igitur in entibus primus ...</t>
    </r>
    <r>
      <rPr>
        <sz val="11"/>
        <rFont val="Cambria"/>
        <family val="0"/>
        <charset val="1"/>
      </rPr>
      <t xml:space="preserve"> .</t>
    </r>
  </si>
  <si>
    <t xml:space="preserve">Wien, ÖNB: Cod. 1948</t>
  </si>
  <si>
    <t xml:space="preserve">Ordo 'ad catechumenum faciendum, ad dandam extremam unctionem' etc.</t>
  </si>
  <si>
    <t xml:space="preserve">15. Jhdt.</t>
  </si>
  <si>
    <t xml:space="preserve">Wien, ÖNB, Cod. 1948</t>
  </si>
  <si>
    <t xml:space="preserve">AL00163111</t>
  </si>
  <si>
    <t xml:space="preserve">Mondsee, Benediktinerkloster St. Michael (748-1791): Vorsignatur 'Lunael. o. 165'.</t>
  </si>
  <si>
    <t xml:space="preserve">Linierung mit roter Tinte</t>
  </si>
  <si>
    <t xml:space="preserve">Rote Initiale (einfache Silhouetten-Initiale)</t>
  </si>
  <si>
    <t xml:space="preserve">Pergamentzettel von einer geweihten Kerze (?)</t>
  </si>
  <si>
    <r>
      <rPr>
        <i val="true"/>
        <sz val="11"/>
        <rFont val="Cambria"/>
        <family val="0"/>
        <charset val="1"/>
      </rPr>
      <t xml:space="preserve">Anno domini millesimo quadringentesimo XVIIIº, Indictione XI. Epacta XII, Concurrente V consecratus est cereus iste</t>
    </r>
    <r>
      <rPr>
        <sz val="11"/>
        <rFont val="Cambria"/>
        <family val="0"/>
        <charset val="1"/>
      </rPr>
      <t xml:space="preserve">.</t>
    </r>
  </si>
  <si>
    <t xml:space="preserve">Wien, ÖNB: Cod. 1953</t>
  </si>
  <si>
    <t xml:space="preserve">VS + Ansetzfalz: </t>
  </si>
  <si>
    <t xml:space="preserve">12.-14. Jhdt.; 1. Hälfte 14. Jhdt.</t>
  </si>
  <si>
    <t xml:space="preserve">Österreich</t>
  </si>
  <si>
    <t xml:space="preserve">Wien, ÖNB, Cod. 1953</t>
  </si>
  <si>
    <t xml:space="preserve">AL00176751</t>
  </si>
  <si>
    <t xml:space="preserve">Mondsee, Benediktinerkloster St. Michael (748-1791): Vorsignatur 'Lunael. o. 99'.</t>
  </si>
  <si>
    <r>
      <rPr>
        <sz val="11"/>
        <rFont val="Cambria"/>
        <family val="0"/>
        <charset val="1"/>
      </rPr>
      <t xml:space="preserve">1.Cor 16,2-8: </t>
    </r>
    <r>
      <rPr>
        <i val="true"/>
        <sz val="11"/>
        <rFont val="Cambria"/>
        <family val="0"/>
        <charset val="1"/>
      </rPr>
      <t xml:space="preserve">apud se ponat ... in hierusalem quod si dig</t>
    </r>
    <r>
      <rPr>
        <sz val="11"/>
        <rFont val="Cambria"/>
        <family val="0"/>
        <charset val="1"/>
      </rPr>
      <t xml:space="preserve">[num ... Lacuna zwischen 16,4-5]  </t>
    </r>
    <r>
      <rPr>
        <i val="true"/>
        <sz val="11"/>
        <rFont val="Cambria"/>
        <family val="0"/>
        <charset val="1"/>
      </rPr>
      <t xml:space="preserve">uos me deducatis ...-... ephisi usque ad pentecos</t>
    </r>
    <r>
      <rPr>
        <sz val="11"/>
        <rFont val="Cambria"/>
        <family val="0"/>
        <charset val="1"/>
      </rPr>
      <t xml:space="preserve">[ten], bricht ab;
Ansetzfalzes verso links- 1.Cor 16,12: [roga]</t>
    </r>
    <r>
      <rPr>
        <i val="true"/>
        <sz val="11"/>
        <rFont val="Cambria"/>
        <family val="0"/>
        <charset val="1"/>
      </rPr>
      <t xml:space="preserve">ui eum ut ueniret</t>
    </r>
    <r>
      <rPr>
        <sz val="11"/>
        <rFont val="Cambria"/>
        <family val="0"/>
        <charset val="1"/>
      </rPr>
      <t xml:space="preserve">, verso rechts - 1.Cor 16,16: </t>
    </r>
    <r>
      <rPr>
        <i val="true"/>
        <sz val="11"/>
        <rFont val="Cambria"/>
        <family val="0"/>
        <charset val="1"/>
      </rPr>
      <t xml:space="preserve">et omni cooperanti</t>
    </r>
    <r>
      <rPr>
        <sz val="11"/>
        <rFont val="Cambria"/>
        <family val="0"/>
        <charset val="1"/>
      </rPr>
      <t xml:space="preserve">, bricht ab.</t>
    </r>
  </si>
  <si>
    <t xml:space="preserve">11.10.2017</t>
  </si>
  <si>
    <t xml:space="preserve">Wien, ÖNB: Cod. 1962</t>
  </si>
  <si>
    <t xml:space="preserve">ungenögend: Fragmente möglicherweise VDS und HDS (mit Schriftseite aufgeklebt); Angaben zum Inhalt von Tabulae codicum übernommen.</t>
  </si>
  <si>
    <t xml:space="preserve">Breviarium OSB monasterii Opatovicensis</t>
  </si>
  <si>
    <t xml:space="preserve">Spätes 14. Jhdt.</t>
  </si>
  <si>
    <t xml:space="preserve">Böhmen</t>
  </si>
  <si>
    <t xml:space="preserve">AL00164728</t>
  </si>
  <si>
    <t xml:space="preserve">Opatowitz bei Chrudim, Benediktinerstift: Sterbevermerke fol. 352r [Mitteleuropäische Schulen III, 2004, Nr. 59]. - Mondsee, Benediktinerkloster St. Michael (748-1791): Vorsignatur 'Lunael. o. 22'.</t>
  </si>
  <si>
    <t xml:space="preserve">Mittelalterlicher Einband mit Streicheisenverzierung</t>
  </si>
  <si>
    <t xml:space="preserve">Wien, ÖNB: Cod. 1968</t>
  </si>
  <si>
    <t xml:space="preserve">VS + Ansetzfalz: 135 x 110 mm</t>
  </si>
  <si>
    <t xml:space="preserve">Breviarium Lunaelacense</t>
  </si>
  <si>
    <t xml:space="preserve">2. Hälfte 14. Jhdt.</t>
  </si>
  <si>
    <t xml:space="preserve">Wien, ÖNB, Cod. 1968</t>
  </si>
  <si>
    <t xml:space="preserve">AL00164340</t>
  </si>
  <si>
    <t xml:space="preserve">Mondsee, Benediktinerkloster St. Michael (748-1791): Vorsignatur 'Lunael. o. 21'.</t>
  </si>
  <si>
    <t xml:space="preserve">Überschriften in Rot.</t>
  </si>
  <si>
    <t xml:space="preserve">Lectionarium (?)</t>
  </si>
  <si>
    <r>
      <rPr>
        <sz val="11"/>
        <rFont val="Cambria"/>
        <family val="0"/>
        <charset val="1"/>
      </rPr>
      <t xml:space="preserve">Lectio aus Is 62,1- : </t>
    </r>
    <r>
      <rPr>
        <sz val="11"/>
        <color rgb="FFFF0000"/>
        <rFont val="Cambria"/>
        <family val="0"/>
        <charset val="1"/>
      </rPr>
      <t xml:space="preserve">[...] lectio ysaie prophete</t>
    </r>
    <r>
      <rPr>
        <sz val="11"/>
        <rFont val="Cambria"/>
        <family val="0"/>
        <charset val="1"/>
      </rPr>
      <t xml:space="preserve"> [pro]</t>
    </r>
    <r>
      <rPr>
        <i val="true"/>
        <sz val="11"/>
        <rFont val="Cambria"/>
        <family val="0"/>
        <charset val="1"/>
      </rPr>
      <t xml:space="preserve">pter syon non tacebo ...-... qui conplcuit</t>
    </r>
    <r>
      <rPr>
        <sz val="11"/>
        <rFont val="Cambria"/>
        <family val="0"/>
        <charset val="1"/>
      </rPr>
      <t xml:space="preserve"> (!) </t>
    </r>
    <r>
      <rPr>
        <i val="true"/>
        <sz val="11"/>
        <rFont val="Cambria"/>
        <family val="0"/>
        <charset val="1"/>
      </rPr>
      <t xml:space="preserve">domino in te</t>
    </r>
    <r>
      <rPr>
        <sz val="11"/>
        <rFont val="Cambria"/>
        <family val="0"/>
        <charset val="1"/>
      </rPr>
      <t xml:space="preserve">; Lectio aus Rm 1,1-6: </t>
    </r>
    <r>
      <rPr>
        <sz val="11"/>
        <color rgb="FFFF0000"/>
        <rFont val="Cambria"/>
        <family val="0"/>
        <charset val="1"/>
      </rPr>
      <t xml:space="preserve">Sequitur epistula ad Romanos</t>
    </r>
    <r>
      <rPr>
        <sz val="11"/>
        <rFont val="Cambria"/>
        <family val="0"/>
        <charset val="1"/>
      </rPr>
      <t xml:space="preserve">  [segreg]</t>
    </r>
    <r>
      <rPr>
        <i val="true"/>
        <sz val="11"/>
        <rFont val="Cambria"/>
        <family val="0"/>
        <charset val="1"/>
      </rPr>
      <t xml:space="preserve">atus in euangelium dei quod ante ...-... et uos uocati ihesu christi domini</t>
    </r>
    <r>
      <rPr>
        <sz val="11"/>
        <rFont val="Cambria"/>
        <family val="0"/>
        <charset val="1"/>
      </rPr>
      <t xml:space="preserve">, bricht ab.</t>
    </r>
  </si>
  <si>
    <t xml:space="preserve">ungenögend. Rückenhinterklebung unlesbar</t>
  </si>
  <si>
    <t xml:space="preserve">3 Streifen</t>
  </si>
  <si>
    <t xml:space="preserve">X</t>
  </si>
  <si>
    <t xml:space="preserve">Palipsest (ff. </t>
  </si>
  <si>
    <t xml:space="preserve">Wien, ÖNB: Cod. 1972</t>
  </si>
  <si>
    <t xml:space="preserve">2 Streifen</t>
  </si>
  <si>
    <t xml:space="preserve">Diurnale monasterii Lunaelacensis</t>
  </si>
  <si>
    <t xml:space="preserve">Wien, ÖNB, Cod. 1972</t>
  </si>
  <si>
    <t xml:space="preserve">AL00164344</t>
  </si>
  <si>
    <t xml:space="preserve">Mondsee, Benediktinerkloster St. Michael (748-1791): Vorsignatur 'Lunael. o. 60'.</t>
  </si>
  <si>
    <t xml:space="preserve">Guido Faba</t>
  </si>
  <si>
    <t xml:space="preserve">Summa dictaminis</t>
  </si>
  <si>
    <r>
      <rPr>
        <sz val="11"/>
        <rFont val="Cambria"/>
        <family val="0"/>
        <charset val="1"/>
      </rPr>
      <t xml:space="preserve">Nur zwei Zeilen lesbar: </t>
    </r>
    <r>
      <rPr>
        <i val="true"/>
        <sz val="11"/>
        <rFont val="Cambria"/>
        <family val="0"/>
        <charset val="1"/>
      </rPr>
      <t xml:space="preserve">dictionem </t>
    </r>
    <r>
      <rPr>
        <sz val="11"/>
        <rFont val="Cambria"/>
        <family val="0"/>
        <charset val="1"/>
      </rPr>
      <t xml:space="preserve">(?) </t>
    </r>
    <r>
      <rPr>
        <i val="true"/>
        <sz val="11"/>
        <rFont val="Cambria"/>
        <family val="0"/>
        <charset val="1"/>
      </rPr>
      <t xml:space="preserve">vitandis</t>
    </r>
    <r>
      <rPr>
        <sz val="11"/>
        <rFont val="Cambria"/>
        <family val="0"/>
        <charset val="1"/>
      </rPr>
      <t xml:space="preserve"> // </t>
    </r>
    <r>
      <rPr>
        <i val="true"/>
        <sz val="11"/>
        <rFont val="Cambria"/>
        <family val="0"/>
        <charset val="1"/>
      </rPr>
      <t xml:space="preserve">De eisdem consonantibus sibi concurrentibus removendis</t>
    </r>
    <r>
      <rPr>
        <sz val="11"/>
        <rFont val="Cambria"/>
        <family val="0"/>
        <charset val="1"/>
      </rPr>
      <t xml:space="preserve">.</t>
    </r>
  </si>
  <si>
    <t xml:space="preserve">03.01.2018</t>
  </si>
  <si>
    <t xml:space="preserve">Wien, ÖNB: Cod. 1973</t>
  </si>
  <si>
    <t xml:space="preserve">Wien, ÖNB, Cod. 1973</t>
  </si>
  <si>
    <t xml:space="preserve">AL00177541</t>
  </si>
  <si>
    <t xml:space="preserve">Mondsee, Benediktinerkloster St. Michael (748-1791): Vorsignatur 'Lunael. o. 137'.</t>
  </si>
  <si>
    <t xml:space="preserve">Die drei Fragmenten sind als Rückenhinterklebung verwendet und sind nur auf der Innenseite des Vorderdeckels sichtbar, wo der Spiegel ausgelöst wurde. Ein vierte Rückenhinterklebung fehlt heute. Wegen Leimschaden sind nur einzelne Wörter auf zwei der Fragmente noch lesbar.</t>
  </si>
  <si>
    <r>
      <rPr>
        <sz val="11"/>
        <rFont val="Cambria"/>
        <family val="0"/>
        <charset val="1"/>
      </rPr>
      <t xml:space="preserve">Zitat: </t>
    </r>
    <r>
      <rPr>
        <i val="true"/>
        <sz val="11"/>
        <rFont val="Cambria"/>
        <family val="0"/>
        <charset val="1"/>
      </rPr>
      <t xml:space="preserve">quae tibi</t>
    </r>
    <r>
      <rPr>
        <sz val="11"/>
        <rFont val="Cambria"/>
        <family val="0"/>
        <charset val="1"/>
      </rPr>
      <t xml:space="preserve">.</t>
    </r>
  </si>
  <si>
    <t xml:space="preserve">Wien, ÖNB: Cod. 1974</t>
  </si>
  <si>
    <t xml:space="preserve">wohl Palimpsest Einband</t>
  </si>
  <si>
    <t xml:space="preserve">Canon missae</t>
  </si>
  <si>
    <t xml:space="preserve">Wien, ÖNB, Cod. 1974</t>
  </si>
  <si>
    <t xml:space="preserve">AL00164345</t>
  </si>
  <si>
    <t xml:space="preserve">Mondsee, Benediktinerkloster St. Michael (748-1791): Vorsignatur 'Lunael. o. 34'.</t>
  </si>
  <si>
    <t xml:space="preserve">Wien, ÖNB: Cod. 1975</t>
  </si>
  <si>
    <t xml:space="preserve">2 Teile 2 Einzelbätter</t>
  </si>
  <si>
    <t xml:space="preserve">VS: 77 x 120 mm; HS: ca 50 x 110 mm</t>
  </si>
  <si>
    <t xml:space="preserve">Breviarium Lunaelacense cum officio proprio s. Wolfgangi</t>
  </si>
  <si>
    <t xml:space="preserve">Wien, ÖNB, Cod. 1975</t>
  </si>
  <si>
    <t xml:space="preserve">AL00164346</t>
  </si>
  <si>
    <t xml:space="preserve">Mondsee, Benediktinerkloster St. Michael (748-1791): Vorsignatur 'Lunael. o. 24'.</t>
  </si>
  <si>
    <t xml:space="preserve">Die Fragmente sind als Flügelfälze ursprünglich unter den Vorder- bzw. Hinterspiegel und um den Rucken geklebt. In den Fälze sind noch je vier kleine Streifen zu sehen, die geschnitten wurden um Platz für die Bünde zu schaffen. Beide Spiegel wurden aufgelöst, weshalb die Flügelfälze überhaupt sichtbar sind.</t>
  </si>
  <si>
    <t xml:space="preserve">Österreich oder Bayern</t>
  </si>
  <si>
    <r>
      <rPr>
        <sz val="11"/>
        <rFont val="Cambria"/>
        <family val="0"/>
        <charset val="1"/>
      </rPr>
      <t xml:space="preserve">(VS) Mt 9,30-32: [oc]</t>
    </r>
    <r>
      <rPr>
        <i val="true"/>
        <sz val="11"/>
        <rFont val="Cambria"/>
        <family val="0"/>
        <charset val="1"/>
      </rPr>
      <t xml:space="preserve">cisus ter</t>
    </r>
    <r>
      <rPr>
        <sz val="11"/>
        <rFont val="Cambria"/>
        <family val="0"/>
        <charset val="1"/>
      </rPr>
      <t xml:space="preserve">[tia ...] </t>
    </r>
    <r>
      <rPr>
        <i val="true"/>
        <sz val="11"/>
        <rFont val="Cambria"/>
        <family val="0"/>
        <charset val="1"/>
      </rPr>
      <t xml:space="preserve">verbum et tim</t>
    </r>
    <r>
      <rPr>
        <sz val="11"/>
        <rFont val="Cambria"/>
        <family val="0"/>
        <charset val="1"/>
      </rPr>
      <t xml:space="preserve">[ebant ...] </t>
    </r>
    <r>
      <rPr>
        <i val="true"/>
        <sz val="11"/>
        <rFont val="Cambria"/>
        <family val="0"/>
        <charset val="1"/>
      </rPr>
      <t xml:space="preserve">uenerunt capharn</t>
    </r>
    <r>
      <rPr>
        <sz val="11"/>
        <rFont val="Cambria"/>
        <family val="0"/>
        <charset val="1"/>
      </rPr>
      <t xml:space="preserve">[aum];
(HS) 1.Th 4,3-5: </t>
    </r>
    <r>
      <rPr>
        <i val="true"/>
        <sz val="11"/>
        <rFont val="Cambria"/>
        <family val="0"/>
        <charset val="1"/>
      </rPr>
      <t xml:space="preserve">sanctificatio uestra ut abstine</t>
    </r>
    <r>
      <rPr>
        <sz val="11"/>
        <rFont val="Cambria"/>
        <family val="0"/>
        <charset val="1"/>
      </rPr>
      <t xml:space="preserve">[atis uos a fornic]</t>
    </r>
    <r>
      <rPr>
        <i val="true"/>
        <sz val="11"/>
        <rFont val="Cambria"/>
        <family val="0"/>
        <charset val="1"/>
      </rPr>
      <t xml:space="preserve">atione, ut sciat unusquisque</t>
    </r>
    <r>
      <rPr>
        <sz val="11"/>
        <rFont val="Cambria"/>
        <family val="0"/>
        <charset val="1"/>
      </rPr>
      <t xml:space="preserve"> [uestrum suum uas poss]</t>
    </r>
    <r>
      <rPr>
        <i val="true"/>
        <sz val="11"/>
        <rFont val="Cambria"/>
        <family val="0"/>
        <charset val="1"/>
      </rPr>
      <t xml:space="preserve">idere in sanctificatione et ho</t>
    </r>
    <r>
      <rPr>
        <sz val="11"/>
        <rFont val="Cambria"/>
        <family val="0"/>
        <charset val="1"/>
      </rPr>
      <t xml:space="preserve">[nore, non in pas]</t>
    </r>
    <r>
      <rPr>
        <i val="true"/>
        <sz val="11"/>
        <rFont val="Cambria"/>
        <family val="0"/>
        <charset val="1"/>
      </rPr>
      <t xml:space="preserve">sione desiderii, sicut gentes</t>
    </r>
    <r>
      <rPr>
        <sz val="11"/>
        <rFont val="Cambria"/>
        <family val="0"/>
        <charset val="1"/>
      </rPr>
      <t xml:space="preserve">, bricht ab.</t>
    </r>
  </si>
  <si>
    <t xml:space="preserve">Wien, ÖNB: Cod. 1985</t>
  </si>
  <si>
    <t xml:space="preserve">Cantus Planus (http://www.cantusplanus.at/de-at/fragmentphp/fragmente/signaturGET.php?Signatur=cod01985).</t>
  </si>
  <si>
    <t xml:space="preserve">nicht sehr glattes, etwas dickeres Pergament</t>
  </si>
  <si>
    <t xml:space="preserve">2 beschn. Einzeblätter</t>
  </si>
  <si>
    <t xml:space="preserve">VS (inkl. Ansetzfalz zw. fol. 11/12): 103 x 128 mm
HS (inkl. Ansetzfalz zw. fol. 325/326): 128 x 103 mm</t>
  </si>
  <si>
    <t xml:space="preserve">Lectiones breviarii de tempore cum responsoriis et antiphonis</t>
  </si>
  <si>
    <t xml:space="preserve">Ende 13. Jhdt.</t>
  </si>
  <si>
    <t xml:space="preserve">Wien, ÖNB, Cod. 1985</t>
  </si>
  <si>
    <t xml:space="preserve">AL00164733</t>
  </si>
  <si>
    <t xml:space="preserve">Mondsee, Benediktinerkloster St. Michael (748-1791): Vorsignatur 'Lunael. o. 101'.</t>
  </si>
  <si>
    <t xml:space="preserve">Die Fragmente wurden als Spiegel auf die Deckelinnenseiten geklebt und als Ansetzfälze um die erste und letzte Lage gewickelt (ein schmaler Falz sichtbar zwischen ff. 11/12 und 325/326).</t>
  </si>
  <si>
    <t xml:space="preserve">1151–1175</t>
  </si>
  <si>
    <t xml:space="preserve">Rote Überschriften für Festtags- und Gesangsbezeichnungen; zur Hervorhebung von Gesangsanfängen rote Lombarden oder einfache schwarze Satzmajuskeln rot gestrichen oder mit roten Zierpunkten; auf dem hinteren Ansetzfalz Teil einer roten Initiale in Federzeichnung erkennbar.</t>
  </si>
  <si>
    <t xml:space="preserve">Federzeichnung</t>
  </si>
  <si>
    <r>
      <rPr>
        <sz val="11"/>
        <rFont val="Cambria"/>
        <family val="0"/>
        <charset val="1"/>
      </rPr>
      <t xml:space="preserve">VDS: [Assumptio Mariae] I: [In honore beatissimae Mariae ...] </t>
    </r>
    <r>
      <rPr>
        <i val="true"/>
        <sz val="11"/>
        <rFont val="Cambria"/>
        <family val="0"/>
        <charset val="1"/>
      </rPr>
      <t xml:space="preserve">domino </t>
    </r>
    <r>
      <rPr>
        <sz val="11"/>
        <rFont val="Cambria"/>
        <family val="0"/>
        <charset val="1"/>
      </rPr>
      <t xml:space="preserve">(Can 001086) </t>
    </r>
    <r>
      <rPr>
        <i val="true"/>
        <sz val="11"/>
        <rFont val="Cambria"/>
        <family val="0"/>
        <charset val="1"/>
      </rPr>
      <t xml:space="preserve">Uenite</t>
    </r>
    <r>
      <rPr>
        <sz val="11"/>
        <rFont val="Cambria"/>
        <family val="0"/>
        <charset val="1"/>
      </rPr>
      <t xml:space="preserve">; </t>
    </r>
    <r>
      <rPr>
        <i val="true"/>
        <sz val="11"/>
        <rFont val="Cambria"/>
        <family val="0"/>
        <charset val="1"/>
      </rPr>
      <t xml:space="preserve">In primo nocturno </t>
    </r>
    <r>
      <rPr>
        <sz val="11"/>
        <rFont val="Cambria"/>
        <family val="0"/>
        <charset val="1"/>
      </rPr>
      <t xml:space="preserve">[A: Exaltata es sanc]</t>
    </r>
    <r>
      <rPr>
        <i val="true"/>
        <sz val="11"/>
        <rFont val="Cambria"/>
        <family val="0"/>
        <charset val="1"/>
      </rPr>
      <t xml:space="preserve">ta dei</t>
    </r>
    <r>
      <rPr>
        <sz val="11"/>
        <rFont val="Cambria"/>
        <family val="0"/>
        <charset val="1"/>
      </rPr>
      <t xml:space="preserve"> (Can 002762); A: </t>
    </r>
    <r>
      <rPr>
        <i val="true"/>
        <sz val="11"/>
        <rFont val="Cambria"/>
        <family val="0"/>
        <charset val="1"/>
      </rPr>
      <t xml:space="preserve">Paradisi portae per te </t>
    </r>
    <r>
      <rPr>
        <sz val="11"/>
        <rFont val="Cambria"/>
        <family val="0"/>
        <charset val="1"/>
      </rPr>
      <t xml:space="preserve">[nobis] (Can 004215); A: </t>
    </r>
    <r>
      <rPr>
        <i val="true"/>
        <sz val="11"/>
        <rFont val="Cambria"/>
        <family val="0"/>
        <charset val="1"/>
      </rPr>
      <t xml:space="preserve">Sicut myrra electa odorem</t>
    </r>
    <r>
      <rPr>
        <sz val="11"/>
        <rFont val="Cambria"/>
        <family val="0"/>
        <charset val="1"/>
      </rPr>
      <t xml:space="preserve"> (Can 004942); A:</t>
    </r>
    <r>
      <rPr>
        <i val="true"/>
        <sz val="11"/>
        <rFont val="Cambria"/>
        <family val="0"/>
        <charset val="1"/>
      </rPr>
      <t xml:space="preserve"> Benedicta tu</t>
    </r>
    <r>
      <rPr>
        <sz val="11"/>
        <rFont val="Cambria"/>
        <family val="0"/>
        <charset val="1"/>
      </rPr>
      <t xml:space="preserve"> [in mulieribus et] (Can 001709); </t>
    </r>
    <r>
      <rPr>
        <i val="true"/>
        <sz val="11"/>
        <rFont val="Cambria"/>
        <family val="0"/>
        <charset val="1"/>
      </rPr>
      <t xml:space="preserve">Eructavit </t>
    </r>
    <r>
      <rPr>
        <sz val="11"/>
        <rFont val="Cambria"/>
        <family val="0"/>
        <charset val="1"/>
      </rPr>
      <t xml:space="preserve">[...] [nicht identifiziert]; [...] </t>
    </r>
    <r>
      <rPr>
        <i val="true"/>
        <sz val="11"/>
        <rFont val="Cambria"/>
        <family val="0"/>
        <charset val="1"/>
      </rPr>
      <t xml:space="preserve">et suavis in deliciis tuis sancta dei ge</t>
    </r>
    <r>
      <rPr>
        <sz val="11"/>
        <rFont val="Cambria"/>
        <family val="0"/>
        <charset val="1"/>
      </rPr>
      <t xml:space="preserve">[netrix] [bricht ab] [nicht identifiziert, vielleicht Can 204721 oder Can 004988]. Rückseite, nur sichtbar auf dem Ansetzfalz: [Annuntiatio Mariae] V: </t>
    </r>
    <r>
      <rPr>
        <i val="true"/>
        <sz val="11"/>
        <rFont val="Cambria"/>
        <family val="0"/>
        <charset val="1"/>
      </rPr>
      <t xml:space="preserve">Odor tuus super cuncta preciosa ungenta f</t>
    </r>
    <r>
      <rPr>
        <sz val="11"/>
        <rFont val="Cambria"/>
        <family val="0"/>
        <charset val="1"/>
      </rPr>
      <t xml:space="preserve">[avus] [bricht ab] (Can 007564a). 
HDS: [Assumptio Mariae] V: [Gloria patri] </t>
    </r>
    <r>
      <rPr>
        <i val="true"/>
        <sz val="11"/>
        <rFont val="Cambria"/>
        <family val="0"/>
        <charset val="1"/>
      </rPr>
      <t xml:space="preserve">et filio et</t>
    </r>
    <r>
      <rPr>
        <sz val="11"/>
        <rFont val="Cambria"/>
        <family val="0"/>
        <charset val="1"/>
      </rPr>
      <t xml:space="preserve"> (Can009000); A: </t>
    </r>
    <r>
      <rPr>
        <i val="true"/>
        <sz val="11"/>
        <rFont val="Cambria"/>
        <family val="0"/>
        <charset val="1"/>
      </rPr>
      <t xml:space="preserve">Gaude </t>
    </r>
    <r>
      <rPr>
        <sz val="11"/>
        <rFont val="Cambria"/>
        <family val="0"/>
        <charset val="1"/>
      </rPr>
      <t xml:space="preserve">[Maria virgo cunctas] (Can 002924); A: </t>
    </r>
    <r>
      <rPr>
        <i val="true"/>
        <sz val="11"/>
        <rFont val="Cambria"/>
        <family val="0"/>
        <charset val="1"/>
      </rPr>
      <t xml:space="preserve">Dignare me laudare te virgo </t>
    </r>
    <r>
      <rPr>
        <sz val="11"/>
        <rFont val="Cambria"/>
        <family val="0"/>
        <charset val="1"/>
      </rPr>
      <t xml:space="preserve">(Can 002217); A: </t>
    </r>
    <r>
      <rPr>
        <i val="true"/>
        <sz val="11"/>
        <rFont val="Cambria"/>
        <family val="0"/>
        <charset val="1"/>
      </rPr>
      <t xml:space="preserve">Su</t>
    </r>
    <r>
      <rPr>
        <sz val="11"/>
        <rFont val="Cambria"/>
        <family val="0"/>
        <charset val="1"/>
      </rPr>
      <t xml:space="preserve">[per salutem et omnem] (Can 005063); A: </t>
    </r>
    <r>
      <rPr>
        <i val="true"/>
        <sz val="11"/>
        <rFont val="Cambria"/>
        <family val="0"/>
        <charset val="1"/>
      </rPr>
      <t xml:space="preserve">Post partum virgo inviolata </t>
    </r>
    <r>
      <rPr>
        <sz val="11"/>
        <rFont val="Cambria"/>
        <family val="0"/>
        <charset val="1"/>
      </rPr>
      <t xml:space="preserve">(Can 004332); A: [Introduxit me rex] </t>
    </r>
    <r>
      <rPr>
        <i val="true"/>
        <sz val="11"/>
        <rFont val="Cambria"/>
        <family val="0"/>
        <charset val="1"/>
      </rPr>
      <t xml:space="preserve">in cellam</t>
    </r>
    <r>
      <rPr>
        <sz val="11"/>
        <rFont val="Cambria"/>
        <family val="0"/>
        <charset val="1"/>
      </rPr>
      <t xml:space="preserve"> (Can 202622); GrV: </t>
    </r>
    <r>
      <rPr>
        <i val="true"/>
        <sz val="11"/>
        <rFont val="Cambria"/>
        <family val="0"/>
        <charset val="1"/>
      </rPr>
      <t xml:space="preserve">Surge amica mea speci</t>
    </r>
    <r>
      <rPr>
        <sz val="11"/>
        <rFont val="Cambria"/>
        <family val="0"/>
        <charset val="1"/>
      </rPr>
      <t xml:space="preserve">[osa mea et veni co]</t>
    </r>
    <r>
      <rPr>
        <i val="true"/>
        <sz val="11"/>
        <rFont val="Cambria"/>
        <family val="0"/>
        <charset val="1"/>
      </rPr>
      <t xml:space="preserve">lumba mea in foraminibus pet</t>
    </r>
    <r>
      <rPr>
        <sz val="11"/>
        <rFont val="Cambria"/>
        <family val="0"/>
        <charset val="1"/>
      </rPr>
      <t xml:space="preserve">[ra]</t>
    </r>
    <r>
      <rPr>
        <i val="true"/>
        <sz val="11"/>
        <rFont val="Cambria"/>
        <family val="0"/>
        <charset val="1"/>
      </rPr>
      <t xml:space="preserve">e in ca</t>
    </r>
    <r>
      <rPr>
        <sz val="11"/>
        <rFont val="Cambria"/>
        <family val="0"/>
        <charset val="1"/>
      </rPr>
      <t xml:space="preserve">[verna maceriae] (Can g00087). Die Angaben zum Inhalt berufen sich größtenteils auf die CantusPlanus-Datenbank. </t>
    </r>
  </si>
  <si>
    <t xml:space="preserve">Rasinger</t>
  </si>
  <si>
    <t xml:space="preserve">Wien, ÖNB: Cod. 1992</t>
  </si>
  <si>
    <t xml:space="preserve">244 x 124 mm</t>
  </si>
  <si>
    <t xml:space="preserve">Hymnen und Psalmen der "horae diurnae"</t>
  </si>
  <si>
    <t xml:space="preserve">Wien, ÖNB, Cod. 1992</t>
  </si>
  <si>
    <t xml:space="preserve">AL00163522</t>
  </si>
  <si>
    <t xml:space="preserve">Jacobus Keser aus Breslau (= Wratislavia; Profeß v. Mondsee/OÖ.; um 1465 in Tegernsee): Schreiber; Lit.: Unterkircher, Datierte III, 1974 (http://manuscripta.at/_scripts/php/cat2pdf.php?cat=CMDA3&amp;ms_code=AT8500-1992). Mondsee, Benediktinerkloster St. Michael (748-1791): Vorsignatur 'Lunael. o. 156'.</t>
  </si>
  <si>
    <t xml:space="preserve">Vergleich mit https://books.google.at/books?id=kbNumdYKdrkC&amp;pg=PA404&amp;lpg=PA404&amp;dq=%22requisitione+volumus%22&amp;source=bl&amp;ots=sVUxiopNh7&amp;sig=LZmhc5ec8tiId-9AZYZbyD1-bVc&amp;hl=de&amp;sa=X&amp;ved=0ahUKEwj9z5aUy-jWAhVObVAKHeWaAx8Q6AEINjAE#v=onepage&amp;q=%22requisitione%20volumus%22&amp;f=false</t>
  </si>
  <si>
    <t xml:space="preserve">02.11.2017</t>
  </si>
  <si>
    <t xml:space="preserve">http://www.fragmentarium.unifr.ch/overview/F-uchj</t>
  </si>
  <si>
    <t xml:space="preserve">98 x 127 mm</t>
  </si>
  <si>
    <t xml:space="preserve">Kanonisches Recht (?)</t>
  </si>
  <si>
    <r>
      <rPr>
        <sz val="11"/>
        <rFont val="Cambria"/>
        <family val="0"/>
        <charset val="1"/>
      </rPr>
      <t xml:space="preserve">Zitate: </t>
    </r>
    <r>
      <rPr>
        <i val="true"/>
        <sz val="11"/>
        <rFont val="Cambria"/>
        <family val="0"/>
        <charset val="1"/>
      </rPr>
      <t xml:space="preserve">Sed princeps in ecclesia dei est episcopus.</t>
    </r>
    <r>
      <rPr>
        <sz val="11"/>
        <rFont val="Cambria"/>
        <family val="0"/>
        <charset val="1"/>
      </rPr>
      <t xml:space="preserve"> / [...] </t>
    </r>
    <r>
      <rPr>
        <i val="true"/>
        <sz val="11"/>
        <rFont val="Cambria"/>
        <family val="0"/>
        <charset val="1"/>
      </rPr>
      <t xml:space="preserve">bonum commune plus valet quam bon</t>
    </r>
    <r>
      <rPr>
        <sz val="11"/>
        <rFont val="Cambria"/>
        <family val="0"/>
        <charset val="1"/>
      </rPr>
      <t xml:space="preserve">[...] / [...]</t>
    </r>
    <r>
      <rPr>
        <i val="true"/>
        <sz val="11"/>
        <rFont val="Cambria"/>
        <family val="0"/>
        <charset val="1"/>
      </rPr>
      <t xml:space="preserve">sed materni ordinati ad bonum commune fui</t>
    </r>
    <r>
      <rPr>
        <sz val="11"/>
        <rFont val="Cambria"/>
        <family val="0"/>
        <charset val="1"/>
      </rPr>
      <t xml:space="preserve">[t] / [...]</t>
    </r>
    <r>
      <rPr>
        <i val="true"/>
        <sz val="11"/>
        <rFont val="Cambria"/>
        <family val="0"/>
        <charset val="1"/>
      </rPr>
      <t xml:space="preserve">generis. Erga materna plus valent quam</t>
    </r>
    <r>
      <rPr>
        <sz val="11"/>
        <rFont val="Cambria"/>
        <family val="0"/>
        <charset val="1"/>
      </rPr>
      <t xml:space="preserve"> / [... pa?]</t>
    </r>
    <r>
      <rPr>
        <i val="true"/>
        <sz val="11"/>
        <rFont val="Cambria"/>
        <family val="0"/>
        <charset val="1"/>
      </rPr>
      <t xml:space="preserve">terni est potissimum. Quod materni ordinari </t>
    </r>
    <r>
      <rPr>
        <sz val="11"/>
        <rFont val="Cambria"/>
        <family val="0"/>
        <charset val="1"/>
      </rPr>
      <t xml:space="preserve">/ [... ad bon]</t>
    </r>
    <r>
      <rPr>
        <i val="true"/>
        <sz val="11"/>
        <rFont val="Cambria"/>
        <family val="0"/>
        <charset val="1"/>
      </rPr>
      <t xml:space="preserve">um commune corporaliter</t>
    </r>
    <r>
      <rPr>
        <sz val="11"/>
        <rFont val="Cambria"/>
        <family val="0"/>
        <charset val="1"/>
      </rPr>
      <t xml:space="preserve">.</t>
    </r>
  </si>
  <si>
    <t xml:space="preserve">Klugseder, Katalog, 191-198.</t>
  </si>
  <si>
    <t xml:space="preserve">Wine, ÖNB, Cod. Ser. n. 4235, Cod. 4089, Palipsest Cod. 1992 (nach Klugseder Gruppe NNA6).</t>
  </si>
  <si>
    <t xml:space="preserve">Teile mehrerer Blätter</t>
  </si>
  <si>
    <t xml:space="preserve">124 x 95 mm</t>
  </si>
  <si>
    <t xml:space="preserve">Palimpsest, Buchblock</t>
  </si>
  <si>
    <r>
      <rPr>
        <sz val="11"/>
        <rFont val="Cambria"/>
        <family val="0"/>
        <charset val="1"/>
      </rPr>
      <t xml:space="preserve">etwa 31??) ursprüngliche Folia wurden von der Tinte gesaubert. Für Lage 9-14 = ff. 81-100, 110-134 (mit der ausnahme von Lage 11 die eine Erzetzlage aus Papier ist) wurden </t>
    </r>
    <r>
      <rPr>
        <sz val="11"/>
        <color rgb="FFFF0000"/>
        <rFont val="Cambria"/>
        <family val="0"/>
        <charset val="1"/>
      </rPr>
      <t xml:space="preserve">11 </t>
    </r>
    <r>
      <rPr>
        <sz val="11"/>
        <rFont val="Cambria"/>
        <family val="0"/>
        <charset val="1"/>
      </rPr>
      <t xml:space="preserve">Einzelblätter in der Höhe halbiert; diese dann als Doppelblätter in der Mitte vertikal gefaltet.</t>
    </r>
  </si>
  <si>
    <r>
      <rPr>
        <sz val="11"/>
        <rFont val="Cambria"/>
        <family val="0"/>
        <charset val="1"/>
      </rPr>
      <t xml:space="preserve">(19r) R: [Abscondi tamquam aurum peccata mea e]</t>
    </r>
    <r>
      <rPr>
        <i val="true"/>
        <sz val="11"/>
        <rFont val="Cambria"/>
        <family val="0"/>
        <charset val="1"/>
      </rPr>
      <t xml:space="preserve">t celaui in sinu meo</t>
    </r>
    <r>
      <rPr>
        <sz val="11"/>
        <rFont val="Cambria"/>
        <family val="0"/>
        <charset val="1"/>
      </rPr>
      <t xml:space="preserve"> [...](Can 006011); V: [Quoniam ini]</t>
    </r>
    <r>
      <rPr>
        <i val="true"/>
        <sz val="11"/>
        <rFont val="Cambria"/>
        <family val="0"/>
        <charset val="1"/>
      </rPr>
      <t xml:space="preserve">quitatem meam</t>
    </r>
    <r>
      <rPr>
        <sz val="11"/>
        <rFont val="Cambria"/>
        <family val="0"/>
        <charset val="1"/>
      </rPr>
      <t xml:space="preserve"> [ego agnosco] </t>
    </r>
    <r>
      <rPr>
        <i val="true"/>
        <sz val="11"/>
        <rFont val="Cambria"/>
        <family val="0"/>
        <charset val="1"/>
      </rPr>
      <t xml:space="preserve">et delictum</t>
    </r>
    <r>
      <rPr>
        <sz val="11"/>
        <rFont val="Cambria"/>
        <family val="0"/>
        <charset val="1"/>
      </rPr>
      <t xml:space="preserve"> [meu]</t>
    </r>
    <r>
      <rPr>
        <i val="true"/>
        <sz val="11"/>
        <rFont val="Cambria"/>
        <family val="0"/>
        <charset val="1"/>
      </rPr>
      <t xml:space="preserve">m coram me coram me</t>
    </r>
    <r>
      <rPr>
        <sz val="11"/>
        <rFont val="Cambria"/>
        <family val="0"/>
        <charset val="1"/>
      </rPr>
      <t xml:space="preserve"> </t>
    </r>
    <r>
      <rPr>
        <i val="true"/>
        <sz val="11"/>
        <rFont val="Cambria"/>
        <family val="0"/>
        <charset val="1"/>
      </rPr>
      <t xml:space="preserve">est </t>
    </r>
    <r>
      <rPr>
        <sz val="11"/>
        <rFont val="Cambria"/>
        <family val="0"/>
        <charset val="1"/>
      </rPr>
      <t xml:space="preserve">[semper] </t>
    </r>
    <r>
      <rPr>
        <i val="true"/>
        <sz val="11"/>
        <rFont val="Cambria"/>
        <family val="0"/>
        <charset val="1"/>
      </rPr>
      <t xml:space="preserve">tibi </t>
    </r>
    <r>
      <rPr>
        <sz val="11"/>
        <rFont val="Cambria"/>
        <family val="0"/>
        <charset val="1"/>
      </rPr>
      <t xml:space="preserve">[s]</t>
    </r>
    <r>
      <rPr>
        <i val="true"/>
        <sz val="11"/>
        <rFont val="Cambria"/>
        <family val="0"/>
        <charset val="1"/>
      </rPr>
      <t xml:space="preserve">oli peccaui miserere</t>
    </r>
    <r>
      <rPr>
        <sz val="11"/>
        <rFont val="Cambria"/>
        <family val="0"/>
        <charset val="1"/>
      </rPr>
      <t xml:space="preserve"> (?)(Can 006011a) R: [Par]</t>
    </r>
    <r>
      <rPr>
        <i val="true"/>
        <sz val="11"/>
        <rFont val="Cambria"/>
        <family val="0"/>
        <charset val="1"/>
      </rPr>
      <t xml:space="preserve">atum </t>
    </r>
    <r>
      <rPr>
        <sz val="11"/>
        <rFont val="Cambria"/>
        <family val="0"/>
        <charset val="1"/>
      </rPr>
      <t xml:space="preserve">[c]</t>
    </r>
    <r>
      <rPr>
        <i val="true"/>
        <sz val="11"/>
        <rFont val="Cambria"/>
        <family val="0"/>
        <charset val="1"/>
      </rPr>
      <t xml:space="preserve">or meum deus para</t>
    </r>
    <r>
      <rPr>
        <sz val="11"/>
        <rFont val="Cambria"/>
        <family val="0"/>
        <charset val="1"/>
      </rPr>
      <t xml:space="preserve">[tum cor meum cantabo]</t>
    </r>
    <r>
      <rPr>
        <i val="true"/>
        <sz val="11"/>
        <rFont val="Cambria"/>
        <family val="0"/>
        <charset val="1"/>
      </rPr>
      <t xml:space="preserve">o et psalmum dicam domino</t>
    </r>
    <r>
      <rPr>
        <sz val="11"/>
        <rFont val="Cambria"/>
        <family val="0"/>
        <charset val="1"/>
      </rPr>
      <t xml:space="preserve"> (Can 007350)</t>
    </r>
  </si>
  <si>
    <t xml:space="preserve">Wien, ÖNB: Cod. 2008</t>
  </si>
  <si>
    <t xml:space="preserve">http://www.fragmentarium.unifr.ch/overview/F-p5cy</t>
  </si>
  <si>
    <t xml:space="preserve">Zwei Teile eines Einzelblattes</t>
  </si>
  <si>
    <t xml:space="preserve">VD: 90 x 124 mm;  HD: 92 x 122 mm</t>
  </si>
  <si>
    <t xml:space="preserve">Wien, ÖNB, Cod. 2008</t>
  </si>
  <si>
    <t xml:space="preserve">AL00174680</t>
  </si>
  <si>
    <t xml:space="preserve">Mondsee, Benediktinerkloster St. Michael (748-1791): Vorsignatur 'Rec. 3351'.</t>
  </si>
  <si>
    <t xml:space="preserve">Der VS war ursprünglich die obere Hälfte eines Einzelblattes, der HS die untere. Beide Teile sind beschnitten - Textverlust.</t>
  </si>
  <si>
    <t xml:space="preserve">auf hohem kalligraphischem Niveau</t>
  </si>
  <si>
    <t xml:space="preserve">2. Hälfte 14. Jh. / 15 Jh.</t>
  </si>
  <si>
    <t xml:space="preserve">Rote Lombarden und Rubriken.</t>
  </si>
  <si>
    <r>
      <rPr>
        <sz val="11"/>
        <rFont val="Cambria"/>
        <family val="0"/>
        <charset val="1"/>
      </rPr>
      <t xml:space="preserve">[</t>
    </r>
    <r>
      <rPr>
        <sz val="11"/>
        <color rgb="FFFF0000"/>
        <rFont val="Cambria"/>
        <family val="0"/>
        <charset val="1"/>
      </rPr>
      <t xml:space="preserve">Fe]ria VI officium</t>
    </r>
    <r>
      <rPr>
        <sz val="11"/>
        <rFont val="Cambria"/>
        <family val="0"/>
        <charset val="1"/>
      </rPr>
      <t xml:space="preserve">. Secreta: </t>
    </r>
    <r>
      <rPr>
        <i val="true"/>
        <sz val="11"/>
        <rFont val="Cambria"/>
        <family val="0"/>
        <charset val="1"/>
      </rPr>
      <t xml:space="preserve">Accepta </t>
    </r>
    <r>
      <rPr>
        <sz val="11"/>
        <rFont val="Cambria"/>
        <family val="0"/>
        <charset val="1"/>
      </rPr>
      <t xml:space="preserve">[...] </t>
    </r>
    <r>
      <rPr>
        <i val="true"/>
        <sz val="11"/>
        <rFont val="Cambria"/>
        <family val="0"/>
        <charset val="1"/>
      </rPr>
      <t xml:space="preserve">deus quaesumus</t>
    </r>
    <r>
      <rPr>
        <sz val="11"/>
        <rFont val="Cambria"/>
        <family val="0"/>
        <charset val="1"/>
      </rPr>
      <t xml:space="preserve"> [... q]</t>
    </r>
    <r>
      <rPr>
        <i val="true"/>
        <sz val="11"/>
        <rFont val="Cambria"/>
        <family val="0"/>
        <charset val="1"/>
      </rPr>
      <t xml:space="preserve">ue et expi</t>
    </r>
    <r>
      <rPr>
        <sz val="11"/>
        <rFont val="Cambria"/>
        <family val="0"/>
        <charset val="1"/>
      </rPr>
      <t xml:space="preserve">[ando] ... (Deshusses Nr. 792); Cm: </t>
    </r>
    <r>
      <rPr>
        <i val="true"/>
        <sz val="11"/>
        <rFont val="Cambria"/>
        <family val="0"/>
        <charset val="1"/>
      </rPr>
      <t xml:space="preserve">Ecce </t>
    </r>
    <r>
      <rPr>
        <sz val="11"/>
        <rFont val="Cambria"/>
        <family val="0"/>
        <charset val="1"/>
      </rPr>
      <t xml:space="preserve">[virgo concipiet et] </t>
    </r>
    <r>
      <rPr>
        <i val="true"/>
        <sz val="11"/>
        <rFont val="Cambria"/>
        <family val="0"/>
        <charset val="1"/>
      </rPr>
      <t xml:space="preserve">pariet filium</t>
    </r>
    <r>
      <rPr>
        <sz val="11"/>
        <rFont val="Cambria"/>
        <family val="0"/>
        <charset val="1"/>
      </rPr>
      <t xml:space="preserve"> [et vocabitur no]</t>
    </r>
    <r>
      <rPr>
        <i val="true"/>
        <sz val="11"/>
        <rFont val="Cambria"/>
        <family val="0"/>
        <charset val="1"/>
      </rPr>
      <t xml:space="preserve">men eius Emmanuel</t>
    </r>
    <r>
      <rPr>
        <sz val="11"/>
        <rFont val="Cambria"/>
        <family val="0"/>
        <charset val="1"/>
      </rPr>
      <t xml:space="preserve"> (Can 503007); Ad completa: [Sal]</t>
    </r>
    <r>
      <rPr>
        <i val="true"/>
        <sz val="11"/>
        <rFont val="Cambria"/>
        <family val="0"/>
        <charset val="1"/>
      </rPr>
      <t xml:space="preserve">utaris tui </t>
    </r>
    <r>
      <rPr>
        <sz val="11"/>
        <rFont val="Cambria"/>
        <family val="0"/>
        <charset val="1"/>
      </rPr>
      <t xml:space="preserve">[domine mune]</t>
    </r>
    <r>
      <rPr>
        <i val="true"/>
        <sz val="11"/>
        <rFont val="Cambria"/>
        <family val="0"/>
        <charset val="1"/>
      </rPr>
      <t xml:space="preserve">re satiati sup</t>
    </r>
    <r>
      <rPr>
        <sz val="11"/>
        <rFont val="Cambria"/>
        <family val="0"/>
        <charset val="1"/>
      </rPr>
      <t xml:space="preserve">[plices] (Deshusses Nr. 793); Lec. Is 11,1-5: </t>
    </r>
    <r>
      <rPr>
        <i val="true"/>
        <sz val="11"/>
        <rFont val="Cambria"/>
        <family val="0"/>
        <charset val="1"/>
      </rPr>
      <t xml:space="preserve">de radice yesse ... </t>
    </r>
    <r>
      <rPr>
        <sz val="11"/>
        <rFont val="Cambria"/>
        <family val="0"/>
        <charset val="1"/>
      </rPr>
      <t xml:space="preserve">[cinc]</t>
    </r>
    <r>
      <rPr>
        <i val="true"/>
        <sz val="11"/>
        <rFont val="Cambria"/>
        <family val="0"/>
        <charset val="1"/>
      </rPr>
      <t xml:space="preserve">torium renum eius</t>
    </r>
    <r>
      <rPr>
        <sz val="11"/>
        <rFont val="Cambria"/>
        <family val="0"/>
        <charset val="1"/>
      </rPr>
      <t xml:space="preserve">;</t>
    </r>
    <r>
      <rPr>
        <i val="true"/>
        <sz val="11"/>
        <rFont val="Cambria"/>
        <family val="0"/>
        <charset val="1"/>
      </rPr>
      <t xml:space="preserve"> </t>
    </r>
    <r>
      <rPr>
        <sz val="11"/>
        <rFont val="Cambria"/>
        <family val="0"/>
        <charset val="1"/>
      </rPr>
      <t xml:space="preserve">Gr:</t>
    </r>
    <r>
      <rPr>
        <i val="true"/>
        <sz val="11"/>
        <rFont val="Cambria"/>
        <family val="0"/>
        <charset val="1"/>
      </rPr>
      <t xml:space="preserve"> Ostende nobis domine misericordiam </t>
    </r>
    <r>
      <rPr>
        <sz val="11"/>
        <rFont val="Cambria"/>
        <family val="0"/>
        <charset val="1"/>
      </rPr>
      <t xml:space="preserve">(Can g00511).</t>
    </r>
  </si>
  <si>
    <t xml:space="preserve">Die Datierung der Handschrift im 2. Hälfte 14. Jh. / 15 Jh. stützt sich auf die Schriftmerkmale.</t>
  </si>
  <si>
    <t xml:space="preserve">http://fragmentarium.ms/overview/F-e7xb</t>
  </si>
  <si>
    <t xml:space="preserve">Dunnes weißliches Pergament.</t>
  </si>
  <si>
    <t xml:space="preserve">2 Teile zwei EInzelblätter</t>
  </si>
  <si>
    <t xml:space="preserve">f. I: 84 x 124 mm; ff. II*+III*: 170 x 124 mm</t>
  </si>
  <si>
    <t xml:space="preserve">Alle Blätter sind seitlich beschnitten. Bl. I ist die obere Hälfte eines Einzelblatt; die untere Hälfte wurde nach der Bindung weggeschnitten. Es handelt sich hier wachrscheinlich um verworfene Blätter (die Rubrizierung wurde nicht ausgeführt).</t>
  </si>
  <si>
    <t xml:space="preserve">auf gutem kalligraphischem Niveau</t>
  </si>
  <si>
    <t xml:space="preserve">3. Viertel 13. Jh.</t>
  </si>
  <si>
    <t xml:space="preserve">1251-1275</t>
  </si>
  <si>
    <t xml:space="preserve">Süd Frankreich / Italien</t>
  </si>
  <si>
    <t xml:space="preserve">Aussparungen für Rubrizierung.</t>
  </si>
  <si>
    <t xml:space="preserve">Hymnarium</t>
  </si>
  <si>
    <r>
      <rPr>
        <sz val="11"/>
        <rFont val="Cambria"/>
        <family val="0"/>
        <charset val="1"/>
      </rPr>
      <t xml:space="preserve">ff. II*-III* (r) H: [M]</t>
    </r>
    <r>
      <rPr>
        <i val="true"/>
        <sz val="11"/>
        <rFont val="Cambria"/>
        <family val="0"/>
        <charset val="1"/>
      </rPr>
      <t xml:space="preserve">emento salutis auctor ... gloria tibi domine </t>
    </r>
    <r>
      <rPr>
        <sz val="11"/>
        <rFont val="Cambria"/>
        <family val="0"/>
        <charset val="1"/>
      </rPr>
      <t xml:space="preserve">(AH 2 Nr. 22, hier Str. 3-7 erhalten); H: [A] </t>
    </r>
    <r>
      <rPr>
        <i val="true"/>
        <sz val="11"/>
        <rFont val="Cambria"/>
        <family val="0"/>
        <charset val="1"/>
      </rPr>
      <t xml:space="preserve">solis ortus cardine ... quae non nouerat </t>
    </r>
    <r>
      <rPr>
        <sz val="11"/>
        <rFont val="Cambria"/>
        <family val="0"/>
        <charset val="1"/>
      </rPr>
      <t xml:space="preserve">(AH 2 Nr. 23, Str. 1-3), danach weitere Strophen: [D]</t>
    </r>
    <r>
      <rPr>
        <i val="true"/>
        <sz val="11"/>
        <rFont val="Cambria"/>
        <family val="0"/>
        <charset val="1"/>
      </rPr>
      <t xml:space="preserve">om</t>
    </r>
    <r>
      <rPr>
        <sz val="11"/>
        <rFont val="Cambria"/>
        <family val="0"/>
        <charset val="1"/>
      </rPr>
      <t xml:space="preserve">[us pu]</t>
    </r>
    <r>
      <rPr>
        <i val="true"/>
        <sz val="11"/>
        <rFont val="Cambria"/>
        <family val="0"/>
        <charset val="1"/>
      </rPr>
      <t xml:space="preserve">dici pectoris templum ... quem gabriel predi</t>
    </r>
    <r>
      <rPr>
        <sz val="11"/>
        <rFont val="Cambria"/>
        <family val="0"/>
        <charset val="1"/>
      </rPr>
      <t xml:space="preserve">[dixerat ... se]</t>
    </r>
    <r>
      <rPr>
        <i val="true"/>
        <sz val="11"/>
        <rFont val="Cambria"/>
        <family val="0"/>
        <charset val="1"/>
      </rPr>
      <t xml:space="preserve">nserat</t>
    </r>
    <r>
      <rPr>
        <sz val="11"/>
        <rFont val="Cambria"/>
        <family val="0"/>
        <charset val="1"/>
      </rPr>
      <t xml:space="preserve">; H, Anfang verstümmelt: [part]</t>
    </r>
    <r>
      <rPr>
        <i val="true"/>
        <sz val="11"/>
        <rFont val="Cambria"/>
        <family val="0"/>
        <charset val="1"/>
      </rPr>
      <t xml:space="preserve">us ille virgo cum puerpera ... regnum eternaliter. Seculorum saeculis </t>
    </r>
    <r>
      <rPr>
        <sz val="11"/>
        <rFont val="Cambria"/>
        <family val="0"/>
        <charset val="1"/>
      </rPr>
      <t xml:space="preserve">(AH 50 Nr. 25, hier Str. 2-8 erhalten); 
(v) H: [S]</t>
    </r>
    <r>
      <rPr>
        <i val="true"/>
        <sz val="11"/>
        <rFont val="Cambria"/>
        <family val="0"/>
        <charset val="1"/>
      </rPr>
      <t xml:space="preserve">ancte dei pretiose protomartyr Stephane qui virtute ...-... </t>
    </r>
    <r>
      <rPr>
        <sz val="11"/>
        <rFont val="Cambria"/>
        <family val="0"/>
        <charset val="1"/>
      </rPr>
      <t xml:space="preserve">[po]</t>
    </r>
    <r>
      <rPr>
        <i val="true"/>
        <sz val="11"/>
        <rFont val="Cambria"/>
        <family val="0"/>
        <charset val="1"/>
      </rPr>
      <t xml:space="preserve">testas per eterna secula. Amen </t>
    </r>
    <r>
      <rPr>
        <sz val="11"/>
        <rFont val="Cambria"/>
        <family val="0"/>
        <charset val="1"/>
      </rPr>
      <t xml:space="preserve">(AH 48 Nr. 79); H: [S]</t>
    </r>
    <r>
      <rPr>
        <i val="true"/>
        <sz val="11"/>
        <rFont val="Cambria"/>
        <family val="0"/>
        <charset val="1"/>
      </rPr>
      <t xml:space="preserve">tephano primo martyri ... secundam dirigit </t>
    </r>
    <r>
      <rPr>
        <sz val="11"/>
        <rFont val="Cambria"/>
        <family val="0"/>
        <charset val="1"/>
      </rPr>
      <t xml:space="preserve">(AH 14a Nr. 13, hier Str. 1-7 erhalten); H, erste Strophe im Falz gebunden, [H]</t>
    </r>
    <r>
      <rPr>
        <i val="true"/>
        <sz val="11"/>
        <rFont val="Cambria"/>
        <family val="0"/>
        <charset val="1"/>
      </rPr>
      <t xml:space="preserve">uic vota laudis soluere ... </t>
    </r>
    <r>
      <rPr>
        <sz val="11"/>
        <rFont val="Cambria"/>
        <family val="0"/>
        <charset val="1"/>
      </rPr>
      <t xml:space="preserve">[Q]</t>
    </r>
    <r>
      <rPr>
        <i val="true"/>
        <sz val="11"/>
        <rFont val="Cambria"/>
        <family val="0"/>
        <charset val="1"/>
      </rPr>
      <t xml:space="preserve">uem sacro super ... </t>
    </r>
    <r>
      <rPr>
        <sz val="11"/>
        <rFont val="Cambria"/>
        <family val="0"/>
        <charset val="1"/>
      </rPr>
      <t xml:space="preserve">[C]</t>
    </r>
    <r>
      <rPr>
        <i val="true"/>
        <sz val="11"/>
        <rFont val="Cambria"/>
        <family val="0"/>
        <charset val="1"/>
      </rPr>
      <t xml:space="preserve">ui matrem ... </t>
    </r>
    <r>
      <rPr>
        <sz val="11"/>
        <rFont val="Cambria"/>
        <family val="0"/>
        <charset val="1"/>
      </rPr>
      <t xml:space="preserve">[Q]</t>
    </r>
    <r>
      <rPr>
        <i val="true"/>
        <sz val="11"/>
        <rFont val="Cambria"/>
        <family val="0"/>
        <charset val="1"/>
      </rPr>
      <t xml:space="preserve">ui carne ... </t>
    </r>
    <r>
      <rPr>
        <sz val="11"/>
        <rFont val="Cambria"/>
        <family val="0"/>
        <charset val="1"/>
      </rPr>
      <t xml:space="preserve">[C]</t>
    </r>
    <r>
      <rPr>
        <i val="true"/>
        <sz val="11"/>
        <rFont val="Cambria"/>
        <family val="0"/>
        <charset val="1"/>
      </rPr>
      <t xml:space="preserve">uius prece ... </t>
    </r>
    <r>
      <rPr>
        <sz val="11"/>
        <rFont val="Cambria"/>
        <family val="0"/>
        <charset val="1"/>
      </rPr>
      <t xml:space="preserve">[S]</t>
    </r>
    <r>
      <rPr>
        <i val="true"/>
        <sz val="11"/>
        <rFont val="Cambria"/>
        <family val="0"/>
        <charset val="1"/>
      </rPr>
      <t xml:space="preserve">ursum erectis cordibus ... nomine te </t>
    </r>
    <r>
      <rPr>
        <sz val="11"/>
        <rFont val="Cambria"/>
        <family val="0"/>
        <charset val="1"/>
      </rPr>
      <t xml:space="preserve">[a]</t>
    </r>
    <r>
      <rPr>
        <i val="true"/>
        <sz val="11"/>
        <rFont val="Cambria"/>
        <family val="0"/>
        <charset val="1"/>
      </rPr>
      <t xml:space="preserve">doramus</t>
    </r>
    <r>
      <rPr>
        <sz val="11"/>
        <rFont val="Cambria"/>
        <family val="0"/>
        <charset val="1"/>
      </rPr>
      <t xml:space="preserve">; H: [H]</t>
    </r>
    <r>
      <rPr>
        <i val="true"/>
        <sz val="11"/>
        <rFont val="Cambria"/>
        <family val="0"/>
        <charset val="1"/>
      </rPr>
      <t xml:space="preserve">ostis Herodes impie christum venire quid times ... fatentur munere. </t>
    </r>
    <r>
      <rPr>
        <sz val="11"/>
        <rFont val="Cambria"/>
        <family val="0"/>
        <charset val="1"/>
      </rPr>
      <t xml:space="preserve">[L]</t>
    </r>
    <r>
      <rPr>
        <i val="true"/>
        <sz val="11"/>
        <rFont val="Cambria"/>
        <family val="0"/>
        <charset val="1"/>
      </rPr>
      <t xml:space="preserve">auacrum</t>
    </r>
    <r>
      <rPr>
        <sz val="11"/>
        <rFont val="Cambria"/>
        <family val="0"/>
        <charset val="1"/>
      </rPr>
      <t xml:space="preserve">, bricht ab.
f. I H:[S]</t>
    </r>
    <r>
      <rPr>
        <i val="true"/>
        <sz val="11"/>
        <rFont val="Cambria"/>
        <family val="0"/>
        <charset val="1"/>
      </rPr>
      <t xml:space="preserve">umme deus potencie mundique factor machine ...-... ditemur omnes affatim </t>
    </r>
    <r>
      <rPr>
        <sz val="11"/>
        <rFont val="Cambria"/>
        <family val="0"/>
        <charset val="1"/>
      </rPr>
      <t xml:space="preserve">(AH 2 Nr. 15); H: [A]</t>
    </r>
    <r>
      <rPr>
        <i val="true"/>
        <sz val="11"/>
        <rFont val="Cambria"/>
        <family val="0"/>
        <charset val="1"/>
      </rPr>
      <t xml:space="preserve">urora iam spargit ...-... canore concrepat  </t>
    </r>
    <r>
      <rPr>
        <sz val="11"/>
        <rFont val="Cambria"/>
        <family val="0"/>
        <charset val="1"/>
      </rPr>
      <t xml:space="preserve">(AH 2 Nr. 16, hier ohne die 4. Str.); H:[V]</t>
    </r>
    <r>
      <rPr>
        <i val="true"/>
        <sz val="11"/>
        <rFont val="Cambria"/>
        <family val="0"/>
        <charset val="1"/>
      </rPr>
      <t xml:space="preserve">erbum seupernum prodiens a patre olim ...-.. perenne celibes. </t>
    </r>
    <r>
      <rPr>
        <sz val="11"/>
        <rFont val="Cambria"/>
        <family val="0"/>
        <charset val="1"/>
      </rPr>
      <t xml:space="preserve">[L]</t>
    </r>
    <r>
      <rPr>
        <i val="true"/>
        <sz val="11"/>
        <rFont val="Cambria"/>
        <family val="0"/>
        <charset val="1"/>
      </rPr>
      <t xml:space="preserve">aus honor </t>
    </r>
    <r>
      <rPr>
        <sz val="11"/>
        <rFont val="Cambria"/>
        <family val="0"/>
        <charset val="1"/>
      </rPr>
      <t xml:space="preserve">(AH 2 Nr. 19); H: [V]</t>
    </r>
    <r>
      <rPr>
        <i val="true"/>
        <sz val="11"/>
        <rFont val="Cambria"/>
        <family val="0"/>
        <charset val="1"/>
      </rPr>
      <t xml:space="preserve">ox clara ecce intonat ... </t>
    </r>
    <r>
      <rPr>
        <sz val="11"/>
        <rFont val="Cambria"/>
        <family val="0"/>
        <charset val="1"/>
      </rPr>
      <t xml:space="preserve">[S]</t>
    </r>
    <r>
      <rPr>
        <i val="true"/>
        <sz val="11"/>
        <rFont val="Cambria"/>
        <family val="0"/>
        <charset val="1"/>
      </rPr>
      <t xml:space="preserve">ecundo ut cum fulserit mundumque</t>
    </r>
    <r>
      <rPr>
        <sz val="11"/>
        <rFont val="Cambria"/>
        <family val="0"/>
        <charset val="1"/>
      </rPr>
      <t xml:space="preserve">, bricht ab (AH 2 Nr. 20, hier Str. 1-4).</t>
    </r>
  </si>
  <si>
    <t xml:space="preserve">Der paläographische Befund lässt eine Entstehung im dritten Viertel des 13. Jh. wahrscheinlich in Italien oder süd Frankreich.</t>
  </si>
  <si>
    <t xml:space="preserve">Wien, ÖNB: Cod. 2013</t>
  </si>
  <si>
    <t xml:space="preserve">Fragmente: HDS und unter VDS; Angaben zum Inhalt von Tabulae codicum übernommen.</t>
  </si>
  <si>
    <t xml:space="preserve">13./14. Jhdt.</t>
  </si>
  <si>
    <t xml:space="preserve">Österreich (Mondsee ?)</t>
  </si>
  <si>
    <t xml:space="preserve">AL00164790</t>
  </si>
  <si>
    <t xml:space="preserve">Mondsee, Benediktinerkloster St. Michael (748-1791): Vorsignatur 'Lunael. o. 20'.</t>
  </si>
  <si>
    <t xml:space="preserve">Ledereinband über Holdeckeln</t>
  </si>
  <si>
    <t xml:space="preserve">Wien, ÖNB: Cod. 2014</t>
  </si>
  <si>
    <t xml:space="preserve">ungenögend; Fragmente: Rückenverstärkungen (mit dem Spiegel überklebt); Titel fingiert.</t>
  </si>
  <si>
    <t xml:space="preserve">Sammelhandschrift mit liturgischen und monastischen Texten:
Unbekannt: Officium BMV.; Unbekannt: Vigiliae mortuorum.; Unbekannt: Cursus de salvatore nostro.; Unbekannt: Annotationes de diebus festis additis constitutionibus de ieiuniis.; Unbekannt: Modus professionis novitii.; Unbekannt: Orationes 15 minores.; Benedictus, de Nursia: Regula.; Unbekannt: Annotationes variae partim historicae partim astronomicae.; Unbekannt: Collectio annotationum de computo.</t>
  </si>
  <si>
    <t xml:space="preserve">15. Jhdt.; 1466</t>
  </si>
  <si>
    <t xml:space="preserve">AL00173702</t>
  </si>
  <si>
    <t xml:space="preserve">Johannes Hugel de Werdea (= Hieronymus v. Mondsee; Mag.; Uni. Wien ab 1438, ab 1451 Mönch in Mondsee; +1475): als Schreiber beteiligt [Stohlmann, Verfasserlexikon 4, 1983]. - Mondsee, Benediktinerkloster St. Michael (748-1791): Vorsignatur 'Lunael. o. 139'.</t>
  </si>
  <si>
    <t xml:space="preserve">Originaleinband mit Streicheisenlinien.</t>
  </si>
  <si>
    <t xml:space="preserve">Wien, ÖNB: Cod. 2016</t>
  </si>
  <si>
    <t xml:space="preserve">70 x 98 mm</t>
  </si>
  <si>
    <t xml:space="preserve">Breviarium monasticum cum calendario (Diurnale)</t>
  </si>
  <si>
    <t xml:space="preserve">Anfang 16. Jhdt.</t>
  </si>
  <si>
    <t xml:space="preserve">Mondsee (vgl. Klugseder, Katalog, S. 252)</t>
  </si>
  <si>
    <t xml:space="preserve">Wien, ÖNB, Cod. 2016</t>
  </si>
  <si>
    <t xml:space="preserve">AL00164315</t>
  </si>
  <si>
    <t xml:space="preserve">Braunes (stark gedunkeltes) Kalbsleder über Holz, mit Blinddruck.</t>
  </si>
  <si>
    <t xml:space="preserve">Das Fragment (die untere hälfte eines Einzelblattes) dient als Vorderspiegel.</t>
  </si>
  <si>
    <t xml:space="preserve">Mitte / 2. Hälfte 15. Jh.</t>
  </si>
  <si>
    <t xml:space="preserve">1441-1500</t>
  </si>
  <si>
    <r>
      <rPr>
        <sz val="11"/>
        <rFont val="Cambria"/>
        <family val="0"/>
        <charset val="1"/>
      </rPr>
      <t xml:space="preserve">Zitat: </t>
    </r>
    <r>
      <rPr>
        <i val="true"/>
        <sz val="11"/>
        <rFont val="Cambria"/>
        <family val="0"/>
        <charset val="1"/>
      </rPr>
      <t xml:space="preserve">prece semper prosequeris quod unum libellum formulas aliquas epistolares que scolaribus</t>
    </r>
    <r>
      <rPr>
        <sz val="11"/>
        <rFont val="Cambria"/>
        <family val="0"/>
        <charset val="1"/>
      </rPr>
      <t xml:space="preserve"> [...] </t>
    </r>
    <r>
      <rPr>
        <i val="true"/>
        <sz val="11"/>
        <rFont val="Cambria"/>
        <family val="0"/>
        <charset val="1"/>
      </rPr>
      <t xml:space="preserve">in collegio</t>
    </r>
    <r>
      <rPr>
        <sz val="11"/>
        <rFont val="Cambria"/>
        <family val="0"/>
        <charset val="1"/>
      </rPr>
      <t xml:space="preserve"> [...] </t>
    </r>
    <r>
      <rPr>
        <i val="true"/>
        <sz val="11"/>
        <rFont val="Cambria"/>
        <family val="0"/>
        <charset val="1"/>
      </rPr>
      <t xml:space="preserve">quidem correctas</t>
    </r>
    <r>
      <rPr>
        <sz val="11"/>
        <rFont val="Cambria"/>
        <family val="0"/>
        <charset val="1"/>
      </rPr>
      <t xml:space="preserve"> [...]</t>
    </r>
    <r>
      <rPr>
        <i val="true"/>
        <sz val="11"/>
        <rFont val="Cambria"/>
        <family val="0"/>
        <charset val="1"/>
      </rPr>
      <t xml:space="preserve"> collegere maxime quia illa </t>
    </r>
    <r>
      <rPr>
        <sz val="11"/>
        <rFont val="Cambria"/>
        <family val="0"/>
        <charset val="1"/>
      </rPr>
      <t xml:space="preserve">(?) ... .</t>
    </r>
  </si>
  <si>
    <t xml:space="preserve">Die Handschriften ist nach dem paläographischen Befund der Mitte oder 2. Hälfte des 15. Jh. zuzuordnen.</t>
  </si>
  <si>
    <t xml:space="preserve">03.11.2017</t>
  </si>
  <si>
    <t xml:space="preserve">Das Fragment dient als Hinterspiegel.</t>
  </si>
  <si>
    <t xml:space="preserve">Aussparung für Initiale, die aber nicht ausgeführt wurde.</t>
  </si>
  <si>
    <t xml:space="preserve">Kommentar zu Petrus Hispanus: Tractatus sive summulae logicales</t>
  </si>
  <si>
    <r>
      <rPr>
        <sz val="11"/>
        <rFont val="Cambria"/>
        <family val="0"/>
        <charset val="1"/>
      </rPr>
      <t xml:space="preserve">[ar]</t>
    </r>
    <r>
      <rPr>
        <i val="true"/>
        <sz val="11"/>
        <rFont val="Cambria"/>
        <family val="0"/>
        <charset val="1"/>
      </rPr>
      <t xml:space="preserve">tium scientia scientiarum ad omnium me</t>
    </r>
    <r>
      <rPr>
        <sz val="11"/>
        <rFont val="Cambria"/>
        <family val="0"/>
        <charset val="1"/>
      </rPr>
      <t xml:space="preserve">[th]</t>
    </r>
    <r>
      <rPr>
        <i val="true"/>
        <sz val="11"/>
        <rFont val="Cambria"/>
        <family val="0"/>
        <charset val="1"/>
      </rPr>
      <t xml:space="preserve">ado</t>
    </r>
    <r>
      <rPr>
        <sz val="11"/>
        <rFont val="Cambria"/>
        <family val="0"/>
        <charset val="1"/>
      </rPr>
      <t xml:space="preserve">[rum]</t>
    </r>
    <r>
      <rPr>
        <i val="true"/>
        <sz val="11"/>
        <rFont val="Cambria"/>
        <family val="0"/>
        <charset val="1"/>
      </rPr>
      <t xml:space="preserve"> principia viam ... omnium aliarum scientiarm. Circa hunc tenxtum notandum est primo iste liber prima sui diuisione diuidetur in proemium et tractatum. Tractatus incipit hic. Bonus est quicquid</t>
    </r>
    <r>
      <rPr>
        <sz val="11"/>
        <rFont val="Cambria"/>
        <family val="0"/>
        <charset val="1"/>
      </rPr>
      <t xml:space="preserve">, bricht ab.</t>
    </r>
  </si>
  <si>
    <t xml:space="preserve">http://www.fragmentarium.unifr.ch/overview/F-mpqn</t>
  </si>
  <si>
    <t xml:space="preserve">Zwei Fragmente</t>
  </si>
  <si>
    <t xml:space="preserve">Vorne ca. 30 x 95 mm; Hinter ca. 40 x 95 mm</t>
  </si>
  <si>
    <t xml:space="preserve">Linierung mit verdünnter Tinte.</t>
  </si>
  <si>
    <t xml:space="preserve">Auf beiden Fragmente wurden der Vorder- bzw. Hinterspiegel überklebt. Da der HS ausgelöst ist, lässt sich der Text identifizieren.</t>
  </si>
  <si>
    <t xml:space="preserve">Rubriken.</t>
  </si>
  <si>
    <t xml:space="preserve">Antiphonarium (?)</t>
  </si>
  <si>
    <r>
      <rPr>
        <sz val="11"/>
        <rFont val="Cambria"/>
        <family val="0"/>
        <charset val="1"/>
      </rPr>
      <t xml:space="preserve">A: [Ante sex dies ...] </t>
    </r>
    <r>
      <rPr>
        <i val="true"/>
        <sz val="11"/>
        <rFont val="Cambria"/>
        <family val="0"/>
        <charset val="1"/>
      </rPr>
      <t xml:space="preserve">ramos palmarum ...-... misericordie osana in excelsis </t>
    </r>
    <r>
      <rPr>
        <sz val="11"/>
        <rFont val="Cambria"/>
        <family val="0"/>
        <charset val="1"/>
      </rPr>
      <t xml:space="preserve">(Can 001437.3)</t>
    </r>
  </si>
  <si>
    <t xml:space="preserve">Milisme rot unterstrichen.</t>
  </si>
  <si>
    <t xml:space="preserve">Wien, ÖNB: Cod. 2017</t>
  </si>
  <si>
    <t xml:space="preserve">http://fragmentarium.ms/overview/F-ogpn</t>
  </si>
  <si>
    <t xml:space="preserve">74 x 103 mm</t>
  </si>
  <si>
    <t xml:space="preserve">Diurnale monasticum</t>
  </si>
  <si>
    <t xml:space="preserve">Wien, ÖNB, Cod. 2017</t>
  </si>
  <si>
    <t xml:space="preserve">AL00164316</t>
  </si>
  <si>
    <t xml:space="preserve">Mondsee, Benediktinerkloster St. Michael (748-1791): Herkunft wegen Blindstempeleinband vermutet [Autopsie].</t>
  </si>
  <si>
    <t xml:space="preserve">Rotes, beschädigtes Leder mit Streicheisenlinien und Blindstempeln (Stempel Nr. 14, 22).</t>
  </si>
  <si>
    <t xml:space="preserve">16. Jh. (?)</t>
  </si>
  <si>
    <t xml:space="preserve">1501-1600</t>
  </si>
  <si>
    <r>
      <rPr>
        <sz val="11"/>
        <rFont val="Cambria"/>
        <family val="0"/>
        <charset val="1"/>
      </rPr>
      <t xml:space="preserve">Io 20,29-31: </t>
    </r>
    <r>
      <rPr>
        <i val="true"/>
        <sz val="11"/>
        <rFont val="Cambria"/>
        <family val="0"/>
        <charset val="1"/>
      </rPr>
      <t xml:space="preserve">credidisti beati qui non viderunt ... in nomine eiu</t>
    </r>
    <r>
      <rPr>
        <sz val="11"/>
        <rFont val="Cambria"/>
        <family val="0"/>
        <charset val="1"/>
      </rPr>
      <t xml:space="preserve">[s].</t>
    </r>
  </si>
  <si>
    <t xml:space="preserve">Interlinear glossiert.</t>
  </si>
  <si>
    <t xml:space="preserve">Wien, ÖNB: Cod. 2034</t>
  </si>
  <si>
    <t xml:space="preserve">I: ca 60 x 82 mm; I*: 62 x 81 mm</t>
  </si>
  <si>
    <t xml:space="preserve">Capitula et collecta per circulum anni cum calendario in usum monasterii Lunaelacensis(?)</t>
  </si>
  <si>
    <t xml:space="preserve">2. Hälfte 15. Jh.</t>
  </si>
  <si>
    <t xml:space="preserve">2. Hälfte 15. Jhdt. (im Kalender am 20. Mai ist der Festtag des Bernhardinus cf. eingetragen, der 1450 kanonisiert ist)</t>
  </si>
  <si>
    <t xml:space="preserve">Wien, ÖNB, Cod. 2034</t>
  </si>
  <si>
    <t xml:space="preserve">AL00163051</t>
  </si>
  <si>
    <t xml:space="preserve">Mondsee, Benediktinerkloster St. Michael (748-1791): Inhalt; Blindstempeleinband [Tabulae codicum].</t>
  </si>
  <si>
    <t xml:space="preserve">Dunkelbrauner Lederband über Holz mit Blinddruck (Stempel Nr. 12, 13).</t>
  </si>
  <si>
    <t xml:space="preserve">Das ursprungliche Blatt wurde in zwei Teile horizontal geschnitten und als Spiegel vorne und hinten verwendet. Heute sind sie lose fligende Blätter, foliiert I und I*.</t>
  </si>
  <si>
    <t xml:space="preserve">letztes Viertel 13. Jh. / 1. Hälfte 14. Jh.</t>
  </si>
  <si>
    <t xml:space="preserve">1276-1350</t>
  </si>
  <si>
    <t xml:space="preserve">Buchstabenstrichelung in Rot.</t>
  </si>
  <si>
    <t xml:space="preserve">Johannes de Garlandia</t>
  </si>
  <si>
    <t xml:space="preserve">Opus synonymorum</t>
  </si>
  <si>
    <r>
      <rPr>
        <sz val="11"/>
        <rFont val="Cambria"/>
        <family val="0"/>
        <charset val="1"/>
      </rPr>
      <t xml:space="preserve">(Ir) </t>
    </r>
    <r>
      <rPr>
        <i val="true"/>
        <sz val="11"/>
        <rFont val="Cambria"/>
        <family val="0"/>
        <charset val="1"/>
      </rPr>
      <t xml:space="preserve">His herebum baratum coniungas atque gehennam</t>
    </r>
    <r>
      <rPr>
        <sz val="11"/>
        <rFont val="Cambria"/>
        <family val="0"/>
        <charset val="1"/>
      </rPr>
      <t xml:space="preserve"> ... (I*v)</t>
    </r>
    <r>
      <rPr>
        <i val="true"/>
        <sz val="11"/>
        <rFont val="Cambria"/>
        <family val="0"/>
        <charset val="1"/>
      </rPr>
      <t xml:space="preserve"> Istis signatur eadem, quibus associa</t>
    </r>
    <r>
      <rPr>
        <sz val="11"/>
        <rFont val="Cambria"/>
        <family val="0"/>
        <charset val="1"/>
      </rPr>
      <t xml:space="preserve">[tur] ... </t>
    </r>
    <r>
      <rPr>
        <i val="true"/>
        <sz val="11"/>
        <rFont val="Cambria"/>
        <family val="0"/>
        <charset val="1"/>
      </rPr>
      <t xml:space="preserve">Est chorus atque stratum lectusque chore</t>
    </r>
    <r>
      <rPr>
        <sz val="11"/>
        <rFont val="Cambria"/>
        <family val="0"/>
        <charset val="1"/>
      </rPr>
      <t xml:space="preserve">[uma ...] (Iv) </t>
    </r>
    <r>
      <rPr>
        <i val="true"/>
        <sz val="11"/>
        <rFont val="Cambria"/>
        <family val="0"/>
        <charset val="1"/>
      </rPr>
      <t xml:space="preserve">Nobiliu lectus seruorum strata cubile</t>
    </r>
    <r>
      <rPr>
        <sz val="11"/>
        <rFont val="Cambria"/>
        <family val="0"/>
        <charset val="1"/>
      </rPr>
      <t xml:space="preserve"> / </t>
    </r>
    <r>
      <rPr>
        <i val="true"/>
        <sz val="11"/>
        <rFont val="Cambria"/>
        <family val="0"/>
        <charset val="1"/>
      </rPr>
      <t xml:space="preserve">Brutorum sed coniungum thoris</t>
    </r>
    <r>
      <rPr>
        <sz val="11"/>
        <rFont val="Cambria"/>
        <family val="0"/>
        <charset val="1"/>
      </rPr>
      <t xml:space="preserve"> (?) </t>
    </r>
    <r>
      <rPr>
        <i val="true"/>
        <sz val="11"/>
        <rFont val="Cambria"/>
        <family val="0"/>
        <charset val="1"/>
      </rPr>
      <t xml:space="preserve">est thalamusque</t>
    </r>
    <r>
      <rPr>
        <sz val="11"/>
        <rFont val="Cambria"/>
        <family val="0"/>
        <charset val="1"/>
      </rPr>
      <t xml:space="preserve"> / </t>
    </r>
    <r>
      <rPr>
        <i val="true"/>
        <sz val="11"/>
        <rFont val="Cambria"/>
        <family val="0"/>
        <charset val="1"/>
      </rPr>
      <t xml:space="preserve">Phebe vel luna thytania</t>
    </r>
    <r>
      <rPr>
        <sz val="11"/>
        <rFont val="Cambria"/>
        <family val="0"/>
        <charset val="1"/>
      </rPr>
      <t xml:space="preserve"> [...] </t>
    </r>
    <r>
      <rPr>
        <i val="true"/>
        <sz val="11"/>
        <rFont val="Cambria"/>
        <family val="0"/>
        <charset val="1"/>
      </rPr>
      <t xml:space="preserve">mena  </t>
    </r>
    <r>
      <rPr>
        <sz val="11"/>
        <rFont val="Cambria"/>
        <family val="0"/>
        <charset val="1"/>
      </rPr>
      <t xml:space="preserve">... </t>
    </r>
    <r>
      <rPr>
        <i val="true"/>
        <sz val="11"/>
        <rFont val="Cambria"/>
        <family val="0"/>
        <charset val="1"/>
      </rPr>
      <t xml:space="preserve">Dic mare dic salum dic equora </t>
    </r>
    <r>
      <rPr>
        <sz val="11"/>
        <rFont val="Cambria"/>
        <family val="0"/>
        <charset val="1"/>
      </rPr>
      <t xml:space="preserve">[dicque profundum ...] (I*r) [Dic am]</t>
    </r>
    <r>
      <rPr>
        <i val="true"/>
        <sz val="11"/>
        <rFont val="Cambria"/>
        <family val="0"/>
        <charset val="1"/>
      </rPr>
      <t xml:space="preserve">phitritem quia circuit et terit orbem</t>
    </r>
    <r>
      <rPr>
        <sz val="11"/>
        <rFont val="Cambria"/>
        <family val="0"/>
        <charset val="1"/>
      </rPr>
      <t xml:space="preserve"> ... [ind]</t>
    </r>
    <r>
      <rPr>
        <i val="true"/>
        <sz val="11"/>
        <rFont val="Cambria"/>
        <family val="0"/>
        <charset val="1"/>
      </rPr>
      <t xml:space="preserve">agare res explorare latentes</t>
    </r>
    <r>
      <rPr>
        <sz val="11"/>
        <rFont val="Cambria"/>
        <family val="0"/>
        <charset val="1"/>
      </rPr>
      <t xml:space="preserve">.</t>
    </r>
  </si>
  <si>
    <t xml:space="preserve">PL 150, 1585D-1586D (mit Abweichungen).</t>
  </si>
  <si>
    <t xml:space="preserve">Wien, ÖNB: Cod. 2039</t>
  </si>
  <si>
    <t xml:space="preserve">Cantus Planus (http://www.cantusplanus.at/de-at/fragmentphp/fragmente/signaturGET.php?Signatur=cod02039-1).</t>
  </si>
  <si>
    <t xml:space="preserve">http://fragmentarium.ms/overview/F-faah</t>
  </si>
  <si>
    <t xml:space="preserve">84 x 66 mm</t>
  </si>
  <si>
    <t xml:space="preserve">Diurnale in usum monasterii Lunaelacensis scriptum</t>
  </si>
  <si>
    <t xml:space="preserve">Ende 15. Jh.</t>
  </si>
  <si>
    <t xml:space="preserve">15. Jhdt.; 1488</t>
  </si>
  <si>
    <t xml:space="preserve">Wien, ÖNB, Cod. 2039</t>
  </si>
  <si>
    <t xml:space="preserve">AL00164082</t>
  </si>
  <si>
    <t xml:space="preserve">Benedictus (Profess v. Mondsee, um 1488): Schreiber; [Unterkircher, Datierte III, 1974].  Mondsee, Benediktinerkloster St. Michael (748-1791): Vorsignatur 'Lunael. o. 60'.</t>
  </si>
  <si>
    <t xml:space="preserve">Rotbrauner Lederband über Holz, mit Linien und wenigen Einzelstempeln (u.a. Stempel Nr. 13, 23).</t>
  </si>
  <si>
    <t xml:space="preserve">Spiegel (?)</t>
  </si>
  <si>
    <t xml:space="preserve">Stark durch Wurmfraß beschädigt. Das Fragment wurde wohl als Spiegel auf dem Hinterdeckel geklebt und bei der Restaurierung 1912 ausgelöst und am Ende des Buchblockes eingebunden.</t>
  </si>
  <si>
    <t xml:space="preserve">Rote Satzmajuskeln für den Beginn der Gesangsteile und am Anfang von Capitula.</t>
  </si>
  <si>
    <r>
      <rPr>
        <sz val="11"/>
        <rFont val="Cambria"/>
        <family val="0"/>
        <charset val="1"/>
      </rPr>
      <t xml:space="preserve">Capitual aus Gregorius Magnus, Homiliae in evangelia, Lib. II, Homilia 22: </t>
    </r>
    <r>
      <rPr>
        <i val="true"/>
        <sz val="11"/>
        <rFont val="Cambria"/>
        <family val="0"/>
        <charset val="1"/>
      </rPr>
      <t xml:space="preserve">Sicut enim</t>
    </r>
    <r>
      <rPr>
        <sz val="11"/>
        <rFont val="Cambria"/>
        <family val="0"/>
        <charset val="1"/>
      </rPr>
      <t xml:space="preserve"> [in sacro eloquio] </t>
    </r>
    <r>
      <rPr>
        <i val="true"/>
        <sz val="11"/>
        <rFont val="Cambria"/>
        <family val="0"/>
        <charset val="1"/>
      </rPr>
      <t xml:space="preserve">sancta sanctorum uel cant</t>
    </r>
    <r>
      <rPr>
        <sz val="11"/>
        <rFont val="Cambria"/>
        <family val="0"/>
        <charset val="1"/>
      </rPr>
      <t xml:space="preserve">[ica] ...-... [prae]</t>
    </r>
    <r>
      <rPr>
        <i val="true"/>
        <sz val="11"/>
        <rFont val="Cambria"/>
        <family val="0"/>
        <charset val="1"/>
      </rPr>
      <t xml:space="preserve">sumptibilis gloria</t>
    </r>
    <r>
      <rPr>
        <sz val="11"/>
        <rFont val="Cambria"/>
        <family val="0"/>
        <charset val="1"/>
      </rPr>
      <t xml:space="preserve"> (PL 76, 1177 B); andere Seite nur Rubriken noch lesbar (Capitula, Hymnus, In ewangelio antiphona).</t>
    </r>
  </si>
  <si>
    <t xml:space="preserve">16.10.2017</t>
  </si>
  <si>
    <t xml:space="preserve">Cantus Planus (http://www.cantusplanus.at/de-at/fragmentphp/fragmente/signaturGET.php?Signatur=cod02039-2).</t>
  </si>
  <si>
    <t xml:space="preserve">70 x 78 mm</t>
  </si>
  <si>
    <t xml:space="preserve">Stark durch Wurmfraß beschädigt. Das Fragment wurde wohl als Spiegel oder als fliegendes Blatt und bei der Restaurierung 1912 ausgelöst und am Ende des Buchblockes eingebunden.</t>
  </si>
  <si>
    <t xml:space="preserve">Unidentifiziert (Antiphonarium / Graduale ?)</t>
  </si>
  <si>
    <t xml:space="preserve">nur einzelne Buchstaben und Syllben noch erhalten: passionem alle[luia] - möglicherweise das Ende von Versus Can 602356a.</t>
  </si>
  <si>
    <t xml:space="preserve">auf vier roten Linien</t>
  </si>
  <si>
    <t xml:space="preserve">ca 80 x 60 mm</t>
  </si>
  <si>
    <t xml:space="preserve">Stark durch Wurmfraß beschädigt. Das Fragment wurde wohl als Spiegel auf dem Hinterdeckel geklebt und bei der Restaurierung 1912 ausgelöst und als fliegendes Blatt zum Buchblock gelassen.</t>
  </si>
  <si>
    <t xml:space="preserve">1451-1500</t>
  </si>
  <si>
    <t xml:space="preserve">nur einzelne Wörter lesbar.</t>
  </si>
  <si>
    <t xml:space="preserve">Wien, ÖNB: Cod. 2218</t>
  </si>
  <si>
    <t xml:space="preserve">Ordinationes et reformationes pro bono regimine monachorum nigrorum ordinis s. Benedicti</t>
  </si>
  <si>
    <t xml:space="preserve">2. Hälfte 14. Jhdt. (1352 ?)</t>
  </si>
  <si>
    <t xml:space="preserve">Wien, ÖNB, Cod. 2218</t>
  </si>
  <si>
    <t xml:space="preserve">AL00164921</t>
  </si>
  <si>
    <t xml:space="preserve">Mondsee, Benediktinerkloster St. Michael (748-1791): Vorsignatur 'Lunael. q. 55'.</t>
  </si>
  <si>
    <t xml:space="preserve">Der ursprüngliche Text auf dem  Fragment wurde ausradiert, sodass nur einzelne Wörter noch erhalten sind. Textverlust am linken Rand. Das Fragment ist heute auf der Innenseite des Vorderdeckels geklebt.</t>
  </si>
  <si>
    <t xml:space="preserve">ältere gotische Kursive</t>
  </si>
  <si>
    <t xml:space="preserve">2. Vierrtel / 3. Viertel 14. Jh.</t>
  </si>
  <si>
    <t xml:space="preserve">1326-1375</t>
  </si>
  <si>
    <t xml:space="preserve">Liste ?</t>
  </si>
  <si>
    <r>
      <rPr>
        <i val="true"/>
        <sz val="11"/>
        <rFont val="Cambria"/>
        <family val="0"/>
        <charset val="1"/>
      </rPr>
      <t xml:space="preserve">Sese summo suo patri johanni commendat atque item commendatum se facit</t>
    </r>
    <r>
      <rPr>
        <sz val="11"/>
        <rFont val="Cambria"/>
        <family val="0"/>
        <charset val="1"/>
      </rPr>
      <t xml:space="preserve"> ...
REGEST</t>
    </r>
  </si>
  <si>
    <t xml:space="preserve">Wien, ÖNB: Cod. 2236</t>
  </si>
  <si>
    <t xml:space="preserve">Wien, ÖNB, Cod. 2236</t>
  </si>
  <si>
    <t xml:space="preserve">AL00175006</t>
  </si>
  <si>
    <t xml:space="preserve">Mondsee, Benediktinerkloster St. Michael (748-1791): Vorsignatur 'Rec. 3346'.</t>
  </si>
  <si>
    <t xml:space="preserve">Die Tinte ist nur zum Teil auf der Innerseite des Hinterdeckels erhalten.</t>
  </si>
  <si>
    <t xml:space="preserve">Abklatsch von einer urkunde (?)</t>
  </si>
  <si>
    <r>
      <rPr>
        <sz val="11"/>
        <rFont val="Cambria"/>
        <family val="0"/>
        <charset val="1"/>
      </rPr>
      <t xml:space="preserve">Nur einzelne Wörter erhalten: [...] </t>
    </r>
    <r>
      <rPr>
        <i val="true"/>
        <sz val="11"/>
        <rFont val="Cambria"/>
        <family val="0"/>
        <charset val="1"/>
      </rPr>
      <t xml:space="preserve">ydoneum </t>
    </r>
    <r>
      <rPr>
        <sz val="11"/>
        <rFont val="Cambria"/>
        <family val="0"/>
        <charset val="1"/>
      </rPr>
      <t xml:space="preserve">[...] </t>
    </r>
    <r>
      <rPr>
        <i val="true"/>
        <sz val="11"/>
        <rFont val="Cambria"/>
        <family val="0"/>
        <charset val="1"/>
      </rPr>
      <t xml:space="preserve">super preciis </t>
    </r>
    <r>
      <rPr>
        <sz val="11"/>
        <rFont val="Cambria"/>
        <family val="0"/>
        <charset val="1"/>
      </rPr>
      <t xml:space="preserve">(?) [...] </t>
    </r>
    <r>
      <rPr>
        <i val="true"/>
        <sz val="11"/>
        <rFont val="Cambria"/>
        <family val="0"/>
        <charset val="1"/>
      </rPr>
      <t xml:space="preserve">propter quem</t>
    </r>
    <r>
      <rPr>
        <sz val="11"/>
        <rFont val="Cambria"/>
        <family val="0"/>
        <charset val="1"/>
      </rPr>
      <t xml:space="preserve"> (?) [...]</t>
    </r>
    <r>
      <rPr>
        <i val="true"/>
        <sz val="11"/>
        <rFont val="Cambria"/>
        <family val="0"/>
        <charset val="1"/>
      </rPr>
      <t xml:space="preserve"> sedes apostolica consul</t>
    </r>
    <r>
      <rPr>
        <sz val="11"/>
        <rFont val="Cambria"/>
        <family val="0"/>
        <charset val="1"/>
      </rPr>
      <t xml:space="preserve">[...] </t>
    </r>
    <r>
      <rPr>
        <i val="true"/>
        <sz val="11"/>
        <rFont val="Cambria"/>
        <family val="0"/>
        <charset val="1"/>
      </rPr>
      <t xml:space="preserve">benefitio et</t>
    </r>
    <r>
      <rPr>
        <sz val="11"/>
        <rFont val="Cambria"/>
        <family val="0"/>
        <charset val="1"/>
      </rPr>
      <t xml:space="preserve"> [...] </t>
    </r>
    <r>
      <rPr>
        <i val="true"/>
        <sz val="11"/>
        <rFont val="Cambria"/>
        <family val="0"/>
        <charset val="1"/>
      </rPr>
      <t xml:space="preserve">xxiii Anno</t>
    </r>
    <r>
      <rPr>
        <sz val="11"/>
        <rFont val="Cambria"/>
        <family val="0"/>
        <charset val="1"/>
      </rPr>
      <t xml:space="preserve"> [...].</t>
    </r>
  </si>
  <si>
    <t xml:space="preserve">21.11.2017</t>
  </si>
  <si>
    <t xml:space="preserve">Wien, ÖNB: Cod. 2248</t>
  </si>
  <si>
    <t xml:space="preserve">15./16. Jhdt.</t>
  </si>
  <si>
    <t xml:space="preserve">2. Hälfte 15. Jhdt.; 1440</t>
  </si>
  <si>
    <t xml:space="preserve">Wien, ÖNB, Cod. 2248</t>
  </si>
  <si>
    <t xml:space="preserve">AL00174429</t>
  </si>
  <si>
    <t xml:space="preserve">Mondsee, Benediktinerkloster St. Michael (748-1791): Vorsignatur 'Rec. 3352'.</t>
  </si>
  <si>
    <t xml:space="preserve">Einband mit Streicheisenlinien und Blinddruck (u.a. R. 1).</t>
  </si>
  <si>
    <t xml:space="preserve">Es handelt sich wahrscheinlich um drei beschnittene EInzelblätter, die als Makulatur auf der Innenseite des Vorder- und Hinterdeckels geklebt sind und als fligendes Blatt vorne verwendet wurden.</t>
  </si>
  <si>
    <t xml:space="preserve">Theologia, Biblischer Kommentar (?)</t>
  </si>
  <si>
    <r>
      <rPr>
        <sz val="11"/>
        <rFont val="Cambria"/>
        <family val="0"/>
        <charset val="1"/>
      </rPr>
      <t xml:space="preserve">(Ir) </t>
    </r>
    <r>
      <rPr>
        <i val="true"/>
        <sz val="11"/>
        <rFont val="Cambria"/>
        <family val="0"/>
        <charset val="1"/>
      </rPr>
      <t xml:space="preserve">ihesum christum qui reformauit corpus h</t>
    </r>
    <r>
      <rPr>
        <sz val="11"/>
        <rFont val="Cambria"/>
        <family val="0"/>
        <charset val="1"/>
      </rPr>
      <t xml:space="preserve">[umi]</t>
    </r>
    <r>
      <rPr>
        <i val="true"/>
        <sz val="11"/>
        <rFont val="Cambria"/>
        <family val="0"/>
        <charset val="1"/>
      </rPr>
      <t xml:space="preserve">litatis nostra et cetera. In primo aduent</t>
    </r>
    <r>
      <rPr>
        <sz val="11"/>
        <rFont val="Cambria"/>
        <family val="0"/>
        <charset val="1"/>
      </rPr>
      <t xml:space="preserve">[um] </t>
    </r>
    <r>
      <rPr>
        <i val="true"/>
        <sz val="11"/>
        <rFont val="Cambria"/>
        <family val="0"/>
        <charset val="1"/>
      </rPr>
      <t xml:space="preserve">venit deus, animas reformare, et </t>
    </r>
    <r>
      <rPr>
        <sz val="11"/>
        <rFont val="Cambria"/>
        <family val="0"/>
        <charset val="1"/>
      </rPr>
      <t xml:space="preserve">[...] </t>
    </r>
    <r>
      <rPr>
        <i val="true"/>
        <sz val="11"/>
        <rFont val="Cambria"/>
        <family val="0"/>
        <charset val="1"/>
      </rPr>
      <t xml:space="preserve">reformatur homo per baptismum ... omnes serpentis curramus ad font</t>
    </r>
    <r>
      <rPr>
        <sz val="11"/>
        <rFont val="Cambria"/>
        <family val="0"/>
        <charset val="1"/>
      </rPr>
      <t xml:space="preserve">[em]</t>
    </r>
    <r>
      <rPr>
        <i val="true"/>
        <sz val="11"/>
        <rFont val="Cambria"/>
        <family val="0"/>
        <charset val="1"/>
      </rPr>
      <t xml:space="preserve"> baptismi ... In signum huius renouationis datur</t>
    </r>
    <r>
      <rPr>
        <sz val="11"/>
        <rFont val="Cambria"/>
        <family val="0"/>
        <charset val="1"/>
      </rPr>
      <t xml:space="preserve"> [...]</t>
    </r>
    <r>
      <rPr>
        <i val="true"/>
        <sz val="11"/>
        <rFont val="Cambria"/>
        <family val="0"/>
        <charset val="1"/>
      </rPr>
      <t xml:space="preserve">ero vestis candida quam</t>
    </r>
    <r>
      <rPr>
        <sz val="11"/>
        <rFont val="Cambria"/>
        <family val="0"/>
        <charset val="1"/>
      </rPr>
      <t xml:space="preserve"> (?) </t>
    </r>
    <r>
      <rPr>
        <i val="true"/>
        <sz val="11"/>
        <rFont val="Cambria"/>
        <family val="0"/>
        <charset val="1"/>
      </rPr>
      <t xml:space="preserve">deferat ante tribunal iudicis sed homo</t>
    </r>
    <r>
      <rPr>
        <sz val="11"/>
        <rFont val="Cambria"/>
        <family val="0"/>
        <charset val="1"/>
      </rPr>
      <t xml:space="preserve"> ... (Iv)</t>
    </r>
    <r>
      <rPr>
        <i val="true"/>
        <sz val="11"/>
        <rFont val="Cambria"/>
        <family val="0"/>
        <charset val="1"/>
      </rPr>
      <t xml:space="preserve"> ... fatio omnia apo. xxi qui abstriget deus omnem lacrimam ... neque dolor erit que prima abierunt</t>
    </r>
    <r>
      <rPr>
        <sz val="11"/>
        <rFont val="Cambria"/>
        <family val="0"/>
        <charset val="1"/>
      </rPr>
      <t xml:space="preserve"> (Apc 21,4) </t>
    </r>
    <r>
      <rPr>
        <i val="true"/>
        <sz val="11"/>
        <rFont val="Cambria"/>
        <family val="0"/>
        <charset val="1"/>
      </rPr>
      <t xml:space="preserve">sed erunt noua omnia et illa nouitas semper erit ...sicut dicit</t>
    </r>
    <r>
      <rPr>
        <sz val="11"/>
        <rFont val="Cambria"/>
        <family val="0"/>
        <charset val="1"/>
      </rPr>
      <t xml:space="preserve"> [...] </t>
    </r>
    <r>
      <rPr>
        <i val="true"/>
        <sz val="11"/>
        <rFont val="Cambria"/>
        <family val="0"/>
        <charset val="1"/>
      </rPr>
      <t xml:space="preserve">apud deum non est transmutatio nec vicissitudinis obumbratio</t>
    </r>
    <r>
      <rPr>
        <sz val="11"/>
        <rFont val="Cambria"/>
        <family val="0"/>
        <charset val="1"/>
      </rPr>
      <t xml:space="preserve"> (Iac 1,17)</t>
    </r>
    <r>
      <rPr>
        <i val="true"/>
        <sz val="11"/>
        <rFont val="Cambria"/>
        <family val="0"/>
        <charset val="1"/>
      </rPr>
      <t xml:space="preserve"> sic renouatur fenix que congregans in uido</t>
    </r>
    <r>
      <rPr>
        <sz val="11"/>
        <rFont val="Cambria"/>
        <family val="0"/>
        <charset val="1"/>
      </rPr>
      <t xml:space="preserve">[...]</t>
    </r>
    <r>
      <rPr>
        <i val="true"/>
        <sz val="11"/>
        <rFont val="Cambria"/>
        <family val="0"/>
        <charset val="1"/>
      </rPr>
      <t xml:space="preserve"> aromatica ... alia procreatur. Sic viri sancti bona</t>
    </r>
    <r>
      <rPr>
        <sz val="11"/>
        <rFont val="Cambria"/>
        <family val="0"/>
        <charset val="1"/>
      </rPr>
      <t xml:space="preserve"> [...]</t>
    </r>
    <r>
      <rPr>
        <i val="true"/>
        <sz val="11"/>
        <rFont val="Cambria"/>
        <family val="0"/>
        <charset val="1"/>
      </rPr>
      <t xml:space="preserve"> et proximus odorifam congregantes</t>
    </r>
    <r>
      <rPr>
        <sz val="11"/>
        <rFont val="Cambria"/>
        <family val="0"/>
        <charset val="1"/>
      </rPr>
      <t xml:space="preserve"> [...] </t>
    </r>
    <r>
      <rPr>
        <i val="true"/>
        <sz val="11"/>
        <rFont val="Cambria"/>
        <family val="0"/>
        <charset val="1"/>
      </rPr>
      <t xml:space="preserve">ignem amoris in se ipsos orationibus</t>
    </r>
    <r>
      <rPr>
        <sz val="11"/>
        <rFont val="Cambria"/>
        <family val="0"/>
        <charset val="1"/>
      </rPr>
      <t xml:space="preserve"> [...]</t>
    </r>
    <r>
      <rPr>
        <i val="true"/>
        <sz val="11"/>
        <rFont val="Cambria"/>
        <family val="0"/>
        <charset val="1"/>
      </rPr>
      <t xml:space="preserve"> desideriis excitantes se mortificando </t>
    </r>
    <r>
      <rPr>
        <sz val="11"/>
        <rFont val="Cambria"/>
        <family val="0"/>
        <charset val="1"/>
      </rPr>
      <t xml:space="preserve">[...]</t>
    </r>
    <r>
      <rPr>
        <i val="true"/>
        <sz val="11"/>
        <rFont val="Cambria"/>
        <family val="0"/>
        <charset val="1"/>
      </rPr>
      <t xml:space="preserve">ciuerant ... propter te mortificamur tota</t>
    </r>
    <r>
      <rPr>
        <sz val="11"/>
        <rFont val="Cambria"/>
        <family val="0"/>
        <charset val="1"/>
      </rPr>
      <t xml:space="preserve"> [die] (Rm 8,36) </t>
    </r>
    <r>
      <rPr>
        <i val="true"/>
        <sz val="11"/>
        <rFont val="Cambria"/>
        <family val="0"/>
        <charset val="1"/>
      </rPr>
      <t xml:space="preserve">ut de eorum pulueribus tanto resurgent </t>
    </r>
    <r>
      <rPr>
        <sz val="11"/>
        <rFont val="Cambria"/>
        <family val="0"/>
        <charset val="1"/>
      </rPr>
      <t xml:space="preserve">... . 
(HS) Biblischer Kommentar mit  Textstellen aus 1.Mcc: </t>
    </r>
    <r>
      <rPr>
        <i val="true"/>
        <sz val="11"/>
        <rFont val="Cambria"/>
        <family val="0"/>
        <charset val="1"/>
      </rPr>
      <t xml:space="preserve">et ascender</t>
    </r>
    <r>
      <rPr>
        <sz val="11"/>
        <rFont val="Cambria"/>
        <family val="0"/>
        <charset val="1"/>
      </rPr>
      <t xml:space="preserve">[unt in mon]tem syon (1.Mcc 4,37) </t>
    </r>
    <r>
      <rPr>
        <i val="true"/>
        <sz val="11"/>
        <rFont val="Cambria"/>
        <family val="0"/>
        <charset val="1"/>
      </rPr>
      <t xml:space="preserve">id es ad se ipsos intrauerunt ad animas, et viderunt sanctificationem desertam</t>
    </r>
    <r>
      <rPr>
        <sz val="11"/>
        <rFont val="Cambria"/>
        <family val="0"/>
        <charset val="1"/>
      </rPr>
      <t xml:space="preserve"> (1.Mcc 4,38) </t>
    </r>
    <r>
      <rPr>
        <i val="true"/>
        <sz val="11"/>
        <rFont val="Cambria"/>
        <family val="0"/>
        <charset val="1"/>
      </rPr>
      <t xml:space="preserve">id est affectum suis deo ... tulerunt lap</t>
    </r>
    <r>
      <rPr>
        <sz val="11"/>
        <rFont val="Cambria"/>
        <family val="0"/>
        <charset val="1"/>
      </rPr>
      <t xml:space="preserve">[ides] </t>
    </r>
    <r>
      <rPr>
        <i val="true"/>
        <sz val="11"/>
        <rFont val="Cambria"/>
        <family val="0"/>
        <charset val="1"/>
      </rPr>
      <t xml:space="preserve">contaminationis id est petra contaminata contaminancia in locum mundum extra</t>
    </r>
    <r>
      <rPr>
        <sz val="11"/>
        <rFont val="Cambria"/>
        <family val="0"/>
        <charset val="1"/>
      </rPr>
      <t xml:space="preserve"> (?) </t>
    </r>
    <r>
      <rPr>
        <i val="true"/>
        <sz val="11"/>
        <rFont val="Cambria"/>
        <family val="0"/>
        <charset val="1"/>
      </rPr>
      <t xml:space="preserve">et destruxit altare prophanatum sed la</t>
    </r>
    <r>
      <rPr>
        <sz val="11"/>
        <rFont val="Cambria"/>
        <family val="0"/>
        <charset val="1"/>
      </rPr>
      <t xml:space="preserve">[pi]</t>
    </r>
    <r>
      <rPr>
        <i val="true"/>
        <sz val="11"/>
        <rFont val="Cambria"/>
        <family val="0"/>
        <charset val="1"/>
      </rPr>
      <t xml:space="preserve">des reseruant ...  et edi</t>
    </r>
    <r>
      <rPr>
        <sz val="11"/>
        <rFont val="Cambria"/>
        <family val="0"/>
        <charset val="1"/>
      </rPr>
      <t xml:space="preserve">[fi]</t>
    </r>
    <r>
      <rPr>
        <i val="true"/>
        <sz val="11"/>
        <rFont val="Cambria"/>
        <family val="0"/>
        <charset val="1"/>
      </rPr>
      <t xml:space="preserve">cauerunt altare nouum sed illud</t>
    </r>
    <r>
      <rPr>
        <sz val="11"/>
        <rFont val="Cambria"/>
        <family val="0"/>
        <charset val="1"/>
      </rPr>
      <t xml:space="preserve">, bricht ab.</t>
    </r>
  </si>
  <si>
    <t xml:space="preserve">Wien, ÖNB: Cod. 2723</t>
  </si>
  <si>
    <t xml:space="preserve">volldigitalisat</t>
  </si>
  <si>
    <t xml:space="preserve">VS: 206 x 160 mm; HS + Ansetzfalz: 202 x 150 mm</t>
  </si>
  <si>
    <t xml:space="preserve">Glossae Lunaelacenses theodiscae:
Unbekannt: Sortes sanctorum.; Unbekannt: Somniale Danielis prophetae.</t>
  </si>
  <si>
    <t xml:space="preserve">AL00167511</t>
  </si>
  <si>
    <t xml:space="preserve">Mondsee, Benediktinerkloster St. Michael (748-1791): Vorsignatur 'Rec. 3325'.</t>
  </si>
  <si>
    <t xml:space="preserve">Braunes Leder mit Streicheisenlinien über Holzdeckeln.</t>
  </si>
  <si>
    <t xml:space="preserve">Blinlinierung</t>
  </si>
  <si>
    <t xml:space="preserve">Die Fragmente sind auf der Innenseite des Vorder- bzw. Hinterdeckel geklebt und als Ansätzfalz um die ersten bzw letzten Lage gezogen (sichtbar zw. fol. 8/9 und fol. 128/129).</t>
  </si>
  <si>
    <t xml:space="preserve">10. / 11. Jh.</t>
  </si>
  <si>
    <t xml:space="preserve">0901-1100</t>
  </si>
  <si>
    <t xml:space="preserve">Rubriken in Capitalis rustica. Rote Initiale.</t>
  </si>
  <si>
    <t xml:space="preserve">De temporum ratione (Excerpta / Paraphrase)</t>
  </si>
  <si>
    <t xml:space="preserve">Computistica</t>
  </si>
  <si>
    <r>
      <rPr>
        <sz val="11"/>
        <rFont val="Cambria"/>
        <family val="0"/>
        <charset val="1"/>
      </rPr>
      <t xml:space="preserve">(VS) [dece]</t>
    </r>
    <r>
      <rPr>
        <i val="true"/>
        <sz val="11"/>
        <rFont val="Cambria"/>
        <family val="0"/>
        <charset val="1"/>
      </rPr>
      <t xml:space="preserve">novenalis circulus habet menses solares CCXX Luna autem CC XXX V. Cur decennovenalis </t>
    </r>
    <r>
      <rPr>
        <sz val="11"/>
        <rFont val="Cambria"/>
        <family val="0"/>
        <charset val="1"/>
      </rPr>
      <t xml:space="preserve">[cir]</t>
    </r>
    <r>
      <rPr>
        <i val="true"/>
        <sz val="11"/>
        <rFont val="Cambria"/>
        <family val="0"/>
        <charset val="1"/>
      </rPr>
      <t xml:space="preserve">culus inogdoadem et endeadem sit diuisus. Ideo enim decennovenalis circulus in ogdoadem et en</t>
    </r>
    <r>
      <rPr>
        <sz val="11"/>
        <rFont val="Cambria"/>
        <family val="0"/>
        <charset val="1"/>
      </rPr>
      <t xml:space="preserve">[de]</t>
    </r>
    <r>
      <rPr>
        <i val="true"/>
        <sz val="11"/>
        <rFont val="Cambria"/>
        <family val="0"/>
        <charset val="1"/>
      </rPr>
      <t xml:space="preserve">cadem est diuisus ... Lunaribus annis dierum </t>
    </r>
    <r>
      <rPr>
        <sz val="11"/>
        <rFont val="Cambria"/>
        <family val="0"/>
        <charset val="1"/>
      </rPr>
      <t xml:space="preserve">[nu]</t>
    </r>
    <r>
      <rPr>
        <i val="true"/>
        <sz val="11"/>
        <rFont val="Cambria"/>
        <family val="0"/>
        <charset val="1"/>
      </rPr>
      <t xml:space="preserve">mero equari quod fieri non potest nisi XI annis </t>
    </r>
    <r>
      <rPr>
        <sz val="11"/>
        <rFont val="Cambria"/>
        <family val="0"/>
        <charset val="1"/>
      </rPr>
      <t xml:space="preserve">[...]</t>
    </r>
    <r>
      <rPr>
        <i val="true"/>
        <sz val="11"/>
        <rFont val="Cambria"/>
        <family val="0"/>
        <charset val="1"/>
      </rPr>
      <t xml:space="preserve">iectis</t>
    </r>
    <r>
      <rPr>
        <sz val="11"/>
        <rFont val="Cambria"/>
        <family val="0"/>
        <charset val="1"/>
      </rPr>
      <t xml:space="preserve">.
Paraphrase aus Beda, De temporum ratione, Cap. 44-45. </t>
    </r>
    <r>
      <rPr>
        <sz val="11"/>
        <color rgb="FFFF0000"/>
        <rFont val="Cambria"/>
        <family val="0"/>
        <charset val="1"/>
      </rPr>
      <t xml:space="preserve">Excerpt[um] a computo domini bede presbiteri</t>
    </r>
    <r>
      <rPr>
        <sz val="11"/>
        <rFont val="Cambria"/>
        <family val="0"/>
        <charset val="1"/>
      </rPr>
      <t xml:space="preserve"> </t>
    </r>
    <r>
      <rPr>
        <i val="true"/>
        <sz val="11"/>
        <rFont val="Cambria"/>
        <family val="0"/>
        <charset val="1"/>
      </rPr>
      <t xml:space="preserve">Decennauenalis circulus dicitur quia X et VIIII annorum circuitu peragitur eo quod luna ... Quem primum eusebius cesareae palestinae episcopus conposuit ob inueniendas quartas decimas lunas ...  Commu</t>
    </r>
    <r>
      <rPr>
        <sz val="11"/>
        <rFont val="Cambria"/>
        <family val="0"/>
        <charset val="1"/>
      </rPr>
      <t xml:space="preserve">[nes] </t>
    </r>
    <r>
      <rPr>
        <i val="true"/>
        <sz val="11"/>
        <rFont val="Cambria"/>
        <family val="0"/>
        <charset val="1"/>
      </rPr>
      <t xml:space="preserve">quidem annos id est CCC L IIII dierum XII cont</t>
    </r>
    <r>
      <rPr>
        <sz val="11"/>
        <rFont val="Cambria"/>
        <family val="0"/>
        <charset val="1"/>
      </rPr>
      <t xml:space="preserve">[inens] E</t>
    </r>
    <r>
      <rPr>
        <i val="true"/>
        <sz val="11"/>
        <rFont val="Cambria"/>
        <family val="0"/>
        <charset val="1"/>
      </rPr>
      <t xml:space="preserve">mbolisimos autem id est CCC LXXX IIII dierum hab</t>
    </r>
    <r>
      <rPr>
        <sz val="11"/>
        <rFont val="Cambria"/>
        <family val="0"/>
        <charset val="1"/>
      </rPr>
      <t xml:space="preserve">[ens] </t>
    </r>
    <r>
      <rPr>
        <i val="true"/>
        <sz val="11"/>
        <rFont val="Cambria"/>
        <family val="0"/>
        <charset val="1"/>
      </rPr>
      <t xml:space="preserve">VII primus namque et II communiones. Tertius est</t>
    </r>
    <r>
      <rPr>
        <sz val="11"/>
        <rFont val="Cambria"/>
        <family val="0"/>
        <charset val="1"/>
      </rPr>
      <t xml:space="preserve">, bricht ab.
(HS) Paraphrase aus Cap. 20- </t>
    </r>
    <r>
      <rPr>
        <sz val="11"/>
        <color rgb="FFFF0000"/>
        <rFont val="Cambria"/>
        <family val="0"/>
        <charset val="1"/>
      </rPr>
      <t xml:space="preserve">Annos extenduntur de epactis lunae</t>
    </r>
    <r>
      <rPr>
        <sz val="11"/>
        <rFont val="Cambria"/>
        <family val="0"/>
        <charset val="1"/>
      </rPr>
      <t xml:space="preserve"> [...] </t>
    </r>
    <r>
      <rPr>
        <i val="true"/>
        <sz val="11"/>
        <rFont val="Cambria"/>
        <family val="0"/>
        <charset val="1"/>
      </rPr>
      <t xml:space="preserve">Primo anno circuli decennovenalis nullae sunt epactae ... Secundo autem anno XII sunt epactae quae de anno solari veniu</t>
    </r>
    <r>
      <rPr>
        <sz val="11"/>
        <rFont val="Cambria"/>
        <family val="0"/>
        <charset val="1"/>
      </rPr>
      <t xml:space="preserve">[nt]</t>
    </r>
    <r>
      <rPr>
        <i val="true"/>
        <sz val="11"/>
        <rFont val="Cambria"/>
        <family val="0"/>
        <charset val="1"/>
      </rPr>
      <t xml:space="preserve"> Annus solaris habet dies CCCLXV ... Sed hoc nobis nimium necesse est meminisse ut ultimo id est XVIIIImo anno XII addas ... quae caeteris annis XXX dies habere dinoscitur XX VIIII dies solum modo habet</t>
    </r>
    <r>
      <rPr>
        <sz val="11"/>
        <rFont val="Cambria"/>
        <family val="0"/>
        <charset val="1"/>
      </rPr>
      <t xml:space="preserve"> [...] </t>
    </r>
    <r>
      <rPr>
        <i val="true"/>
        <sz val="11"/>
        <rFont val="Cambria"/>
        <family val="0"/>
        <charset val="1"/>
      </rPr>
      <t xml:space="preserve">saltum de XX nona in prima et pretermittens XXX.</t>
    </r>
    <r>
      <rPr>
        <sz val="11"/>
        <rFont val="Cambria"/>
        <family val="0"/>
        <charset val="1"/>
      </rPr>
      <t xml:space="preserve"> </t>
    </r>
    <r>
      <rPr>
        <sz val="11"/>
        <color rgb="FFFF0000"/>
        <rFont val="Cambria"/>
        <family val="0"/>
        <charset val="1"/>
      </rPr>
      <t xml:space="preserve">De terminis quadragesimalibus</t>
    </r>
    <r>
      <rPr>
        <sz val="11"/>
        <rFont val="Cambria"/>
        <family val="0"/>
        <charset val="1"/>
      </rPr>
      <t xml:space="preserve">, bricht ab.</t>
    </r>
  </si>
  <si>
    <t xml:space="preserve">09.02.2018</t>
  </si>
  <si>
    <t xml:space="preserve">205 x ca. 30 mm</t>
  </si>
  <si>
    <t xml:space="preserve">Spigelverstärkung</t>
  </si>
  <si>
    <t xml:space="preserve">Das Fragment ist auf dem Hinterspiegel geklebt, wahrscheinlich als Verstärkung, da der Spiegel nicht die ganze Länge des Deckel deckt.</t>
  </si>
  <si>
    <t xml:space="preserve">11. Jh.</t>
  </si>
  <si>
    <t xml:space="preserve">Nur einzelne unvollständige Wörter erhalten.</t>
  </si>
  <si>
    <t xml:space="preserve">Wien, ÖNB: Cod. 2740</t>
  </si>
  <si>
    <t xml:space="preserve">Fragmente: Fol. 1 und 66 (Rasur)</t>
  </si>
  <si>
    <t xml:space="preserve">Theologische Sammelhandschrift:
Unbekannt: Expositio germanica orationis dominicae.; Unbekannt: Poema de passione domini (conf. Cod. 2694).; Unbekannt: Hymnus latinus de BMV.; Unbekannt: Hymnus latinus de BMV.; Unbekannt: Hexametri duo latini leonini precationem brevem continentes.</t>
  </si>
  <si>
    <t xml:space="preserve">Anfang 14. Jhdt.</t>
  </si>
  <si>
    <t xml:space="preserve">Mitteldeutschland</t>
  </si>
  <si>
    <t xml:space="preserve">Wien, ÖNB, Cod. 2740</t>
  </si>
  <si>
    <t xml:space="preserve">AL00175696</t>
  </si>
  <si>
    <t xml:space="preserve">Mondsee, Benediktinerkloster St. Michael (748-1791): Vorsignatur 'Lunael. o. 77'.</t>
  </si>
  <si>
    <t xml:space="preserve">Rotes Leder über Holzdeckeln</t>
  </si>
  <si>
    <t xml:space="preserve">Wien, ÖNB: Cod. 2842</t>
  </si>
  <si>
    <t xml:space="preserve">Fragmente: fol. I* (Notariatsinstrument), VDS und HDS: zunächst zur Beschriftung vorgesehene Blätter dann wohl verworfen und makuliert; Titel fingiert.</t>
  </si>
  <si>
    <t xml:space="preserve">Sammelhandschrift:
Unbekannt: Precationes latinae ad BMV.; Unbekannt: Fragmentum physiologicum de corde.; Berthold, der Bruder: Summa der Beichtiger.; Berthold, der Bruder: Summa der Beichtiger.; Peuntner, Thomas: De dilectione Dei (redactio Ia).; Unbekannt: Expositio germanica orationis dominicae.; Unbekannt: Diploma latinum datum Ratisbonae anno 1428.</t>
  </si>
  <si>
    <t xml:space="preserve">14. u. 15. Jhdt.; 1438</t>
  </si>
  <si>
    <t xml:space="preserve">Bayern oder Österreich; Mondsee</t>
  </si>
  <si>
    <t xml:space="preserve">AL00177579</t>
  </si>
  <si>
    <t xml:space="preserve">Regensburg: Notariats-Urkunde fol. Iar [Menhardt, Altdeutsche Handschriften, 1960/61]. - Georius Pesser de Perching (Kleriker in Eichstätt, um 1428): Notariats-Urkunde fol. Iar [Menhardt, Altdeutsche Handschriften, 1960/61]. - Mondsee, Benediktinerkloster St. Michael (748-1791): Vorsignatur 'Lunael. f. 104'.</t>
  </si>
  <si>
    <t xml:space="preserve">Braunes Leder mit Streicheisenlinen (Rautenmuster) über Holzdeckeln.</t>
  </si>
  <si>
    <t xml:space="preserve">Wien, ÖNB: Cod. 2847</t>
  </si>
  <si>
    <t xml:space="preserve">Psalterium in linguam germanicam translatum cum commento Nicolai de Lyra</t>
  </si>
  <si>
    <t xml:space="preserve">15. Jhdt.; Um 1420/1430</t>
  </si>
  <si>
    <t xml:space="preserve">AL00168024</t>
  </si>
  <si>
    <t xml:space="preserve">Melk, Benediktinerkloster St. Koloman (gegr. 1089) [Glassner, Melk, 1997]. - Mondsee, Benediktinerkloster St. Michael (748-1791): Vorsignatur 'Lunael. f. 188'.</t>
  </si>
  <si>
    <t xml:space="preserve">Wien, ÖNB: Cod. 2854</t>
  </si>
  <si>
    <t xml:space="preserve">Fragmente: mehrere (zusammengehörige?) Fragmente im VD und HD, auch Ansetzfälze zw. fol. 13/14 und 184/185 (dasselbe ev. auch in den Fälzen); Angaben zum Inhalt von Tabulae codicum übernommen.</t>
  </si>
  <si>
    <t xml:space="preserve">Sermones quadragesimales</t>
  </si>
  <si>
    <t xml:space="preserve">AL00167085</t>
  </si>
  <si>
    <t xml:space="preserve">Mondsee, Benediktinerkloster St. Michael (748-1791): Vorsignatur 'Lunael. f. 200'.</t>
  </si>
  <si>
    <t xml:space="preserve">Weißes Leder mit Streicheisenlinien über Holzdeckeln.</t>
  </si>
  <si>
    <t xml:space="preserve">Wien, ÖNB: Cod. 2870</t>
  </si>
  <si>
    <t xml:space="preserve">2 Teile eines Doppelblattes</t>
  </si>
  <si>
    <t xml:space="preserve">VS + Ansetzfalz: ca 100 x 290 mm; HS + Ansetzfalz: 90 x 290 mm</t>
  </si>
  <si>
    <t xml:space="preserve">Dictorum factorumque memorabilium libri IX in linguam germanicam versi ab Henrico von Mügeln</t>
  </si>
  <si>
    <t xml:space="preserve">15. Jhdt.; 1431</t>
  </si>
  <si>
    <t xml:space="preserve">AL00167228</t>
  </si>
  <si>
    <t xml:space="preserve">Heinricus Hubmär (Scholar in Salzburg um 1431): Schreiber; Vermerk fol. 146r [Unterkircher, Datierte II, 1971]. - Peter Spörl (Goldschmied in Salzburg; um 1472): Vermerk fol. 3r, 146r [Unterkircher, Datierte II, 1971]. - Mondsee, Benediktinerkloster St. Michael (748-1791): Vorsignatur 'Lunael. f. 80'.</t>
  </si>
  <si>
    <t xml:space="preserve">Rotes Leder mit Streicheisengliederung über Holzdeckeln.</t>
  </si>
  <si>
    <t xml:space="preserve">Die Fragmente sind als Ansetzfälze auf der Innenseite des Vorder- bzw. Hinterdeckel und um die erste bzw. letzte Lage gezogen.</t>
  </si>
  <si>
    <r>
      <rPr>
        <sz val="11"/>
        <rFont val="Cambria"/>
        <family val="0"/>
        <charset val="1"/>
      </rPr>
      <t xml:space="preserve">Es handelt sich um ein Doppelblatt horizontal geschnitten, wobei der obere Teil auf dem HD, und der untere auf dem VD geklebt wurde. 
(links) [Omnium Sanctorum] A: </t>
    </r>
    <r>
      <rPr>
        <i val="true"/>
        <sz val="11"/>
        <rFont val="Cambria"/>
        <family val="0"/>
        <charset val="1"/>
      </rPr>
      <t xml:space="preserve">Spiritus et anime dicite </t>
    </r>
    <r>
      <rPr>
        <sz val="11"/>
        <rFont val="Cambria"/>
        <family val="0"/>
        <charset val="1"/>
      </rPr>
      <t xml:space="preserve">(Can 005000); A: </t>
    </r>
    <r>
      <rPr>
        <i val="true"/>
        <sz val="11"/>
        <rFont val="Cambria"/>
        <family val="0"/>
        <charset val="1"/>
      </rPr>
      <t xml:space="preserve">Gloria hec est omnibus </t>
    </r>
    <r>
      <rPr>
        <sz val="11"/>
        <rFont val="Cambria"/>
        <family val="0"/>
        <charset val="1"/>
      </rPr>
      <t xml:space="preserve">(Can 002945); A: </t>
    </r>
    <r>
      <rPr>
        <i val="true"/>
        <sz val="11"/>
        <rFont val="Cambria"/>
        <family val="0"/>
        <charset val="1"/>
      </rPr>
      <t xml:space="preserve">In ciuitate domini ibi sonant </t>
    </r>
    <r>
      <rPr>
        <sz val="11"/>
        <rFont val="Cambria"/>
        <family val="0"/>
        <charset val="1"/>
      </rPr>
      <t xml:space="preserve">(Can 003210); A: </t>
    </r>
    <r>
      <rPr>
        <i val="true"/>
        <sz val="11"/>
        <rFont val="Cambria"/>
        <family val="0"/>
        <charset val="1"/>
      </rPr>
      <t xml:space="preserve">Scimus quoniam</t>
    </r>
    <r>
      <rPr>
        <sz val="11"/>
        <rFont val="Cambria"/>
        <family val="0"/>
        <charset val="1"/>
      </rPr>
      <t xml:space="preserve">* (Can 004830); A: </t>
    </r>
    <r>
      <rPr>
        <i val="true"/>
        <sz val="11"/>
        <rFont val="Cambria"/>
        <family val="0"/>
        <charset val="1"/>
      </rPr>
      <t xml:space="preserve">Sapientia sanctorum</t>
    </r>
    <r>
      <rPr>
        <sz val="11"/>
        <rFont val="Cambria"/>
        <family val="0"/>
        <charset val="1"/>
      </rPr>
      <t xml:space="preserve">* (Can 004815); A: </t>
    </r>
    <r>
      <rPr>
        <i val="true"/>
        <sz val="11"/>
        <rFont val="Cambria"/>
        <family val="0"/>
        <charset val="1"/>
      </rPr>
      <t xml:space="preserve">Reddet deus</t>
    </r>
    <r>
      <rPr>
        <sz val="11"/>
        <rFont val="Cambria"/>
        <family val="0"/>
        <charset val="1"/>
      </rPr>
      <t xml:space="preserve">* (Can 004583); A: </t>
    </r>
    <r>
      <rPr>
        <i val="true"/>
        <sz val="11"/>
        <rFont val="Cambria"/>
        <family val="0"/>
        <charset val="1"/>
      </rPr>
      <t xml:space="preserve">Sanctorum precibus</t>
    </r>
    <r>
      <rPr>
        <sz val="11"/>
        <rFont val="Cambria"/>
        <family val="0"/>
        <charset val="1"/>
      </rPr>
      <t xml:space="preserve">* (Can 004763); A: [V]</t>
    </r>
    <r>
      <rPr>
        <i val="true"/>
        <sz val="11"/>
        <rFont val="Cambria"/>
        <family val="0"/>
        <charset val="1"/>
      </rPr>
      <t xml:space="preserve">irgam uirtutis tue emittet </t>
    </r>
    <r>
      <rPr>
        <sz val="11"/>
        <rFont val="Cambria"/>
        <family val="0"/>
        <charset val="1"/>
      </rPr>
      <t xml:space="preserve">(Can 005442); A: </t>
    </r>
    <r>
      <rPr>
        <i val="true"/>
        <sz val="11"/>
        <rFont val="Cambria"/>
        <family val="0"/>
        <charset val="1"/>
      </rPr>
      <t xml:space="preserve">Generatio rectorum benedicetur quia exortum est lumen rectis corde </t>
    </r>
    <r>
      <rPr>
        <sz val="11"/>
        <rFont val="Cambria"/>
        <family val="0"/>
        <charset val="1"/>
      </rPr>
      <t xml:space="preserve">(ähnlich zu Can 002937); A: </t>
    </r>
    <r>
      <rPr>
        <i val="true"/>
        <sz val="11"/>
        <rFont val="Cambria"/>
        <family val="0"/>
        <charset val="1"/>
      </rPr>
      <t xml:space="preserve">Venientes venient </t>
    </r>
    <r>
      <rPr>
        <sz val="11"/>
        <rFont val="Cambria"/>
        <family val="0"/>
        <charset val="1"/>
      </rPr>
      <t xml:space="preserve">(Can 005334); </t>
    </r>
    <r>
      <rPr>
        <i val="true"/>
        <sz val="11"/>
        <rFont val="Cambria"/>
        <family val="0"/>
        <charset val="1"/>
      </rPr>
      <t xml:space="preserve">In conuertendo</t>
    </r>
    <r>
      <rPr>
        <sz val="11"/>
        <rFont val="Cambria"/>
        <family val="0"/>
        <charset val="1"/>
      </rPr>
      <t xml:space="preserve">; A: </t>
    </r>
    <r>
      <rPr>
        <i val="true"/>
        <sz val="11"/>
        <rFont val="Cambria"/>
        <family val="0"/>
        <charset val="1"/>
      </rPr>
      <t xml:space="preserve">Iusti confitebuntur </t>
    </r>
    <r>
      <rPr>
        <sz val="11"/>
        <rFont val="Cambria"/>
        <family val="0"/>
        <charset val="1"/>
      </rPr>
      <t xml:space="preserve">(Can 003535); A: </t>
    </r>
    <r>
      <rPr>
        <i val="true"/>
        <sz val="11"/>
        <rFont val="Cambria"/>
        <family val="0"/>
        <charset val="1"/>
      </rPr>
      <t xml:space="preserve">Lauda ierusalem dominum </t>
    </r>
    <r>
      <rPr>
        <sz val="11"/>
        <rFont val="Cambria"/>
        <family val="0"/>
        <charset val="1"/>
      </rPr>
      <t xml:space="preserve">(Can 202853); A: </t>
    </r>
    <r>
      <rPr>
        <i val="true"/>
        <sz val="11"/>
        <rFont val="Cambria"/>
        <family val="0"/>
        <charset val="1"/>
      </rPr>
      <t xml:space="preserve">Laudem dicite deo nostro </t>
    </r>
    <r>
      <rPr>
        <sz val="11"/>
        <rFont val="Cambria"/>
        <family val="0"/>
        <charset val="1"/>
      </rPr>
      <t xml:space="preserve">(Can 003590); [Martini] A: [M]</t>
    </r>
    <r>
      <rPr>
        <i val="true"/>
        <sz val="11"/>
        <rFont val="Cambria"/>
        <family val="0"/>
        <charset val="1"/>
      </rPr>
      <t xml:space="preserve">artinus trium mortuorum </t>
    </r>
    <r>
      <rPr>
        <sz val="11"/>
        <rFont val="Cambria"/>
        <family val="0"/>
        <charset val="1"/>
      </rPr>
      <t xml:space="preserve">(Can 003715); R: </t>
    </r>
    <r>
      <rPr>
        <i val="true"/>
        <sz val="11"/>
        <rFont val="Cambria"/>
        <family val="0"/>
        <charset val="1"/>
      </rPr>
      <t xml:space="preserve">Martinus sacerdos dei</t>
    </r>
    <r>
      <rPr>
        <sz val="11"/>
        <rFont val="Cambria"/>
        <family val="0"/>
        <charset val="1"/>
      </rPr>
      <t xml:space="preserve"> (Can 007133); V: </t>
    </r>
    <r>
      <rPr>
        <i val="true"/>
        <sz val="11"/>
        <rFont val="Cambria"/>
        <family val="0"/>
        <charset val="1"/>
      </rPr>
      <t xml:space="preserve">Corpore quidem uirgineo </t>
    </r>
    <r>
      <rPr>
        <sz val="11"/>
        <rFont val="Cambria"/>
        <family val="0"/>
        <charset val="1"/>
      </rPr>
      <t xml:space="preserve">(Can 007133a); A: </t>
    </r>
    <r>
      <rPr>
        <i val="true"/>
        <sz val="11"/>
        <rFont val="Cambria"/>
        <family val="0"/>
        <charset val="1"/>
      </rPr>
      <t xml:space="preserve">O beatum uirum cuius </t>
    </r>
    <r>
      <rPr>
        <sz val="11"/>
        <rFont val="Cambria"/>
        <family val="0"/>
        <charset val="1"/>
      </rPr>
      <t xml:space="preserve">(Can 004005);
(rechts) [Andreae] Capitula aus Gregorius Magnus, Homiliae in evangelia lib. 1, Homilia 5, 1-2: </t>
    </r>
    <r>
      <rPr>
        <i val="true"/>
        <sz val="11"/>
        <rFont val="Cambria"/>
        <family val="0"/>
        <charset val="1"/>
      </rPr>
      <t xml:space="preserve">uidemus quod flagellis affligimur ... affectum debemus potius pensare quam censum</t>
    </r>
    <r>
      <rPr>
        <sz val="11"/>
        <rFont val="Cambria"/>
        <family val="0"/>
        <charset val="1"/>
      </rPr>
      <t xml:space="preserve">; Inzwischen Gesänge: R: </t>
    </r>
    <r>
      <rPr>
        <i val="true"/>
        <sz val="11"/>
        <rFont val="Cambria"/>
        <family val="0"/>
        <charset val="1"/>
      </rPr>
      <t xml:space="preserve">Dilexit andream dominus </t>
    </r>
    <r>
      <rPr>
        <sz val="11"/>
        <rFont val="Cambria"/>
        <family val="0"/>
        <charset val="1"/>
      </rPr>
      <t xml:space="preserve">(Can 006451); V: </t>
    </r>
    <r>
      <rPr>
        <i val="true"/>
        <sz val="11"/>
        <rFont val="Cambria"/>
        <family val="0"/>
        <charset val="1"/>
      </rPr>
      <t xml:space="preserve">Tu es magister </t>
    </r>
    <r>
      <rPr>
        <sz val="11"/>
        <rFont val="Cambria"/>
        <family val="0"/>
        <charset val="1"/>
      </rPr>
      <t xml:space="preserve">(Can 006451a); R: [V]</t>
    </r>
    <r>
      <rPr>
        <i val="true"/>
        <sz val="11"/>
        <rFont val="Cambria"/>
        <family val="0"/>
        <charset val="1"/>
      </rPr>
      <t xml:space="preserve">ir iste in populo suo</t>
    </r>
    <r>
      <rPr>
        <sz val="11"/>
        <rFont val="Cambria"/>
        <family val="0"/>
        <charset val="1"/>
      </rPr>
      <t xml:space="preserve"> (Can 007899); V: </t>
    </r>
    <r>
      <rPr>
        <i val="true"/>
        <sz val="11"/>
        <rFont val="Cambria"/>
        <family val="0"/>
        <charset val="1"/>
      </rPr>
      <t xml:space="preserve">Pro eo ut me diligerent</t>
    </r>
    <r>
      <rPr>
        <sz val="11"/>
        <rFont val="Cambria"/>
        <family val="0"/>
        <charset val="1"/>
      </rPr>
      <t xml:space="preserve"> (Can 007899a); A: [S]</t>
    </r>
    <r>
      <rPr>
        <i val="true"/>
        <sz val="11"/>
        <rFont val="Cambria"/>
        <family val="0"/>
        <charset val="1"/>
      </rPr>
      <t xml:space="preserve">alue crux pretiosa </t>
    </r>
    <r>
      <rPr>
        <sz val="11"/>
        <rFont val="Cambria"/>
        <family val="0"/>
        <charset val="1"/>
      </rPr>
      <t xml:space="preserve">(Can 004693); A: </t>
    </r>
    <r>
      <rPr>
        <i val="true"/>
        <sz val="11"/>
        <rFont val="Cambria"/>
        <family val="0"/>
        <charset val="1"/>
      </rPr>
      <t xml:space="preserve">Andreas christ</t>
    </r>
    <r>
      <rPr>
        <sz val="11"/>
        <rFont val="Cambria"/>
        <family val="0"/>
        <charset val="1"/>
      </rPr>
      <t xml:space="preserve">[i] </t>
    </r>
    <r>
      <rPr>
        <i val="true"/>
        <sz val="11"/>
        <rFont val="Cambria"/>
        <family val="0"/>
        <charset val="1"/>
      </rPr>
      <t xml:space="preserve">famulus dignus</t>
    </r>
    <r>
      <rPr>
        <sz val="11"/>
        <rFont val="Cambria"/>
        <family val="0"/>
        <charset val="1"/>
      </rPr>
      <t xml:space="preserve"> (Can 001396); A: </t>
    </r>
    <r>
      <rPr>
        <i val="true"/>
        <sz val="11"/>
        <rFont val="Cambria"/>
        <family val="0"/>
        <charset val="1"/>
      </rPr>
      <t xml:space="preserve">Qui persequebatur iustum </t>
    </r>
    <r>
      <rPr>
        <sz val="11"/>
        <rFont val="Cambria"/>
        <family val="0"/>
        <charset val="1"/>
      </rPr>
      <t xml:space="preserve">(Can 004492); A: </t>
    </r>
    <r>
      <rPr>
        <i val="true"/>
        <sz val="11"/>
        <rFont val="Cambria"/>
        <family val="0"/>
        <charset val="1"/>
      </rPr>
      <t xml:space="preserve">Salue crux que in corpore christi</t>
    </r>
    <r>
      <rPr>
        <sz val="11"/>
        <rFont val="Cambria"/>
        <family val="0"/>
        <charset val="1"/>
      </rPr>
      <t xml:space="preserve"> (Can 004694).</t>
    </r>
  </si>
  <si>
    <t xml:space="preserve">13.02.2018</t>
  </si>
  <si>
    <t xml:space="preserve">12 Fälze</t>
  </si>
  <si>
    <t xml:space="preserve">ca. 65 x 14 mm</t>
  </si>
  <si>
    <t xml:space="preserve">Falzverstärkung</t>
  </si>
  <si>
    <t xml:space="preserve">Es handelt sich um kleine Streifen (Lang- und Querstreifen) die bei der oberen und unteren der drei Bindungen gesetz sind. Man findet sie in der Mitte der Lagen zwischen ff. 7-8, 19-20, 31-32, 43-44, 55-56, 67-68, 79-80, 91-92, 103-104, 115-116, 127-128, 140-141.</t>
  </si>
  <si>
    <t xml:space="preserve">Versalien und mehrzeilige Initiale in Rot.</t>
  </si>
  <si>
    <r>
      <rPr>
        <sz val="11"/>
        <rFont val="Cambria"/>
        <family val="0"/>
        <charset val="1"/>
      </rPr>
      <t xml:space="preserve">Falz zw. ff. 19-20: Ps 68: </t>
    </r>
    <r>
      <rPr>
        <i val="true"/>
        <sz val="11"/>
        <rFont val="Cambria"/>
        <family val="0"/>
        <charset val="1"/>
      </rPr>
      <t xml:space="preserve">et dederunt in escam ... obscurentur oculi eorum ne videant</t>
    </r>
    <r>
      <rPr>
        <sz val="11"/>
        <rFont val="Cambria"/>
        <family val="0"/>
        <charset val="1"/>
      </rPr>
      <t xml:space="preserve"> / Ps 69: </t>
    </r>
    <r>
      <rPr>
        <i val="true"/>
        <sz val="11"/>
        <rFont val="Cambria"/>
        <family val="0"/>
        <charset val="1"/>
      </rPr>
      <t xml:space="preserve">domine ne moreris</t>
    </r>
    <r>
      <rPr>
        <sz val="11"/>
        <rFont val="Cambria"/>
        <family val="0"/>
        <charset val="1"/>
      </rPr>
      <t xml:space="preserve">.</t>
    </r>
  </si>
  <si>
    <t xml:space="preserve">Wien, ÖNB: Cod. 2929</t>
  </si>
  <si>
    <t xml:space="preserve">Fragment im VDS (mit Schriftseite nach unten eingeklebt), unbeschriebene (?) Pergamentstreifen in den Fälzen; Titel fingiert.</t>
  </si>
  <si>
    <t xml:space="preserve">Ludwig, IV., Heiliges Römisches Reich, Kaiser: Codex iuris cum registro.; Unbekannt: Speculum Suevicum.; Unbekannt: Statutum civitatis Monacensis.</t>
  </si>
  <si>
    <t xml:space="preserve">AL00176079</t>
  </si>
  <si>
    <t xml:space="preserve">Ulricus Pickel (Bayern oder Österreich, 15. Jhdt.): VD innen [Unterkircher, Datierte II, 1971]. - Mondsee, Benediktinerkloster St. Michael (748-1791): Vorsignatur 'Lunael. q. 108'.</t>
  </si>
  <si>
    <t xml:space="preserve">Weißes Leder mit Streicheisenlinien über Holzdeckeln, 15. Jhdt.</t>
  </si>
  <si>
    <t xml:space="preserve">Wien, ÖNB: Cod. 2941</t>
  </si>
  <si>
    <t xml:space="preserve">8 Langstreifen</t>
  </si>
  <si>
    <t xml:space="preserve">210 x 14 mm</t>
  </si>
  <si>
    <t xml:space="preserve">Expositio germanica salutationis BMV cum registro</t>
  </si>
  <si>
    <t xml:space="preserve">15. Jhdt.; 1450</t>
  </si>
  <si>
    <t xml:space="preserve">Wien, ÖNB, Cod. 2941</t>
  </si>
  <si>
    <t xml:space="preserve">AL00168166</t>
  </si>
  <si>
    <t xml:space="preserve">Mondsee, Benediktinerkloster St. Michael (748-1791): Vorsignatur 'Lunael. q. 65'.</t>
  </si>
  <si>
    <t xml:space="preserve">Rotes Leder mit Streicheisenlinien über Holzdeckeln.</t>
  </si>
  <si>
    <t xml:space="preserve">Notenlinien in Rot und Linierung für den Text mit verdünter Tinte</t>
  </si>
  <si>
    <t xml:space="preserve">Die Streifen befinde sich je Mitte der Lagen und zwar zwischen ff. 53-54, 77-78, 89-90, 101-102, 112-113, 124-125, 136-137, 147-148.</t>
  </si>
  <si>
    <t xml:space="preserve">Rubrizierte Gesangsbezeichnungen; rote einfache Initiale.</t>
  </si>
  <si>
    <r>
      <rPr>
        <sz val="11"/>
        <rFont val="Cambria"/>
        <family val="0"/>
        <charset val="1"/>
      </rPr>
      <t xml:space="preserve">Auf der Mitte von den Fälze zwischen 77/78, 89/90, 53/54 und 112/113 ist der folgende Antiphon zu identifizieren: </t>
    </r>
    <r>
      <rPr>
        <i val="true"/>
        <sz val="11"/>
        <rFont val="Cambria"/>
        <family val="0"/>
        <charset val="1"/>
      </rPr>
      <t xml:space="preserve">Ave rex dulcissime</t>
    </r>
    <r>
      <rPr>
        <sz val="11"/>
        <rFont val="Cambria"/>
        <family val="0"/>
        <charset val="1"/>
      </rPr>
      <t xml:space="preserve"> [iesu nazarene] </t>
    </r>
    <r>
      <rPr>
        <i val="true"/>
        <sz val="11"/>
        <rFont val="Cambria"/>
        <family val="0"/>
        <charset val="1"/>
      </rPr>
      <t xml:space="preserve">pro nobis amar</t>
    </r>
    <r>
      <rPr>
        <sz val="11"/>
        <rFont val="Cambria"/>
        <family val="0"/>
        <charset val="1"/>
      </rPr>
      <t xml:space="preserve">[issime datus mortis pene] </t>
    </r>
    <r>
      <rPr>
        <i val="true"/>
        <sz val="11"/>
        <rFont val="Cambria"/>
        <family val="0"/>
        <charset val="1"/>
      </rPr>
      <t xml:space="preserve">ut simus digni colere s</t>
    </r>
    <r>
      <rPr>
        <sz val="11"/>
        <rFont val="Cambria"/>
        <family val="0"/>
        <charset val="1"/>
      </rPr>
      <t xml:space="preserve">[acre festa cornonae] (AH 5 Nr. 8, da als Antiphon Ad Magnificat in 1. Vesperis am Fest zur Dornenkrone Christi - Corona spinea).</t>
    </r>
  </si>
  <si>
    <t xml:space="preserve">aud vier roten Linien mit c-schluss und Reklamanten.</t>
  </si>
  <si>
    <t xml:space="preserve">15.12.2017</t>
  </si>
  <si>
    <t xml:space="preserve">13 x 205 mm</t>
  </si>
  <si>
    <t xml:space="preserve">Das Fragment ist in der Mitte der ersten Lage, zwischen ff. 5-6.</t>
  </si>
  <si>
    <t xml:space="preserve">1. Halfte 15. Jh.</t>
  </si>
  <si>
    <t xml:space="preserve">Österreich, Salzburg (?)</t>
  </si>
  <si>
    <r>
      <rPr>
        <sz val="11"/>
        <rFont val="Cambria"/>
        <family val="0"/>
        <charset val="1"/>
      </rPr>
      <t xml:space="preserve">[...] </t>
    </r>
    <r>
      <rPr>
        <i val="true"/>
        <sz val="11"/>
        <rFont val="Cambria"/>
        <family val="0"/>
        <charset val="1"/>
      </rPr>
      <t xml:space="preserve">Osivalum</t>
    </r>
    <r>
      <rPr>
        <sz val="11"/>
        <rFont val="Cambria"/>
        <family val="0"/>
        <charset val="1"/>
      </rPr>
      <t xml:space="preserve"> (?) </t>
    </r>
    <r>
      <rPr>
        <i val="true"/>
        <sz val="11"/>
        <rFont val="Cambria"/>
        <family val="0"/>
        <charset val="1"/>
      </rPr>
      <t xml:space="preserve">decanum assertim officialem curie Saltzeburgensis </t>
    </r>
    <r>
      <rPr>
        <sz val="11"/>
        <rFont val="Cambria"/>
        <family val="0"/>
        <charset val="1"/>
      </rPr>
      <t xml:space="preserve">[...] </t>
    </r>
    <r>
      <rPr>
        <i val="true"/>
        <sz val="11"/>
        <rFont val="Cambria"/>
        <family val="0"/>
        <charset val="1"/>
      </rPr>
      <t xml:space="preserve">iudicem in causa  que coram  eo.</t>
    </r>
    <r>
      <rPr>
        <sz val="11"/>
        <rFont val="Cambria"/>
        <family val="0"/>
        <charset val="1"/>
      </rPr>
      <t xml:space="preserve"> </t>
    </r>
  </si>
  <si>
    <t xml:space="preserve">170 x 215 mm</t>
  </si>
  <si>
    <t xml:space="preserve">Das Fragment ist auf der Innenseite des Vorderdeckels geklebt. Das Doppelblatt wurde wohl auf allen Seiten geschnitten, was Textverlust auf dem oberen Rand verursacht hat. Rostige Löcher von den Einbandschließen.</t>
  </si>
  <si>
    <t xml:space="preserve">Rote ein- bis zwei-zeilige Initiale und Versalien mit Buchstabenstrichelung.</t>
  </si>
  <si>
    <t xml:space="preserve">Alexander de Villa Dei</t>
  </si>
  <si>
    <t xml:space="preserve">4418512-1</t>
  </si>
  <si>
    <t xml:space="preserve">Doctrinale</t>
  </si>
  <si>
    <r>
      <rPr>
        <sz val="11"/>
        <rFont val="Cambria"/>
        <family val="0"/>
        <charset val="1"/>
      </rPr>
      <t xml:space="preserve">(HS links) vv. 140-167: [...] </t>
    </r>
    <r>
      <rPr>
        <i val="true"/>
        <sz val="11"/>
        <rFont val="Cambria"/>
        <family val="0"/>
        <charset val="1"/>
      </rPr>
      <t xml:space="preserve">memor arbor </t>
    </r>
    <r>
      <rPr>
        <sz val="11"/>
        <rFont val="Cambria"/>
        <family val="0"/>
        <charset val="1"/>
      </rPr>
      <t xml:space="preserve">[...] </t>
    </r>
    <r>
      <rPr>
        <i val="true"/>
        <sz val="11"/>
        <rFont val="Cambria"/>
        <family val="0"/>
        <charset val="1"/>
      </rPr>
      <t xml:space="preserve">Et quaedam propria velut </t>
    </r>
    <r>
      <rPr>
        <sz val="11"/>
        <rFont val="Cambria"/>
        <family val="0"/>
        <charset val="1"/>
      </rPr>
      <t xml:space="preserve">[Hec]</t>
    </r>
    <r>
      <rPr>
        <i val="true"/>
        <sz val="11"/>
        <rFont val="Cambria"/>
        <family val="0"/>
        <charset val="1"/>
      </rPr>
      <t xml:space="preserve">toris associantur castor</t>
    </r>
    <r>
      <rPr>
        <sz val="11"/>
        <rFont val="Cambria"/>
        <family val="0"/>
        <charset val="1"/>
      </rPr>
      <t xml:space="preserve"> ... </t>
    </r>
    <r>
      <rPr>
        <i val="true"/>
        <sz val="11"/>
        <rFont val="Cambria"/>
        <family val="0"/>
        <charset val="1"/>
      </rPr>
      <t xml:space="preserve">egidis atque notes sic patroni</t>
    </r>
    <r>
      <rPr>
        <sz val="11"/>
        <rFont val="Cambria"/>
        <family val="0"/>
        <charset val="1"/>
      </rPr>
      <t xml:space="preserve">[ymica iunges];
(HS rechts) vv. 284-310 : </t>
    </r>
    <r>
      <rPr>
        <i val="true"/>
        <sz val="11"/>
        <rFont val="Cambria"/>
        <family val="0"/>
        <charset val="1"/>
      </rPr>
      <t xml:space="preserve">b vel p ponis et t monosillaba demes ... Primo plurali dabis es qui vult sibi subdi</t>
    </r>
    <r>
      <rPr>
        <sz val="11"/>
        <rFont val="Cambria"/>
        <family val="0"/>
        <charset val="1"/>
      </rPr>
      <t xml:space="preserve">.</t>
    </r>
  </si>
  <si>
    <t xml:space="preserve">Interlineare und marginale Glossierung .</t>
  </si>
  <si>
    <t xml:space="preserve">Das Doctrinale des Alexander De Villa-Dei, hg. von D. Reichling, Berlin, 1893.</t>
  </si>
  <si>
    <t xml:space="preserve">Wien, ÖNB: Cod. 2951</t>
  </si>
  <si>
    <t xml:space="preserve">f. 310: 210 x 70 mm</t>
  </si>
  <si>
    <t xml:space="preserve">Wien, ÖNB, Cod. 2951</t>
  </si>
  <si>
    <t xml:space="preserve">AL00176779</t>
  </si>
  <si>
    <t xml:space="preserve">Mondsee, Benediktinerkloster St. Michael (748-1791): Vorsignatur 'Lunael. q. 213'.</t>
  </si>
  <si>
    <t xml:space="preserve">Das Fragment ist als Ansetzfalz um der letzten Lage mitgebunden (ein schmaller Streifen zwischen ff. 299/300) und heute als f. 310 foliiert. 310v schwer getilgt. Nein dünne Langstreifen (zwischen ff. 125-126, 149-150, 161-162, 173-174, 197-198, 209-210, 245-246, 269-270, 293-294) sowie drei Querstreifen (zwischen ff. 221-222, 281-282 und 304-305), die als Falzverstärkung Mitte der Lagen dienen, gehören wohl zur gleichen Handschriften.</t>
  </si>
  <si>
    <t xml:space="preserve">Rote Initiale und und Buchstabenstrichelung.</t>
  </si>
  <si>
    <t xml:space="preserve">Donatus, Aelius</t>
  </si>
  <si>
    <t xml:space="preserve">4287981-4</t>
  </si>
  <si>
    <t xml:space="preserve">Ars minor</t>
  </si>
  <si>
    <r>
      <rPr>
        <sz val="11"/>
        <rFont val="Cambria"/>
        <family val="0"/>
        <charset val="1"/>
      </rPr>
      <t xml:space="preserve">(310r) </t>
    </r>
    <r>
      <rPr>
        <i val="true"/>
        <sz val="11"/>
        <rFont val="Cambria"/>
        <family val="0"/>
        <charset val="1"/>
      </rPr>
      <t xml:space="preserve">Ve</t>
    </r>
    <r>
      <rPr>
        <sz val="11"/>
        <rFont val="Cambria"/>
        <family val="0"/>
        <charset val="1"/>
      </rPr>
      <t xml:space="preserve">[rbo im]</t>
    </r>
    <r>
      <rPr>
        <i val="true"/>
        <sz val="11"/>
        <rFont val="Cambria"/>
        <family val="0"/>
        <charset val="1"/>
      </rPr>
      <t xml:space="preserve">personali modo tempore praesenti le</t>
    </r>
    <r>
      <rPr>
        <sz val="11"/>
        <rFont val="Cambria"/>
        <family val="0"/>
        <charset val="1"/>
      </rPr>
      <t xml:space="preserve">[gitur] ... </t>
    </r>
    <r>
      <rPr>
        <i val="true"/>
        <sz val="11"/>
        <rFont val="Cambria"/>
        <family val="0"/>
        <charset val="1"/>
      </rPr>
      <t xml:space="preserve">Preterito plusquamperfecto ... uel fuissetis essent uel fui</t>
    </r>
    <r>
      <rPr>
        <sz val="11"/>
        <rFont val="Cambria"/>
        <family val="0"/>
        <charset val="1"/>
      </rPr>
      <t xml:space="preserve">[ssent]; (310v) getilgt, weitere Konjugationen von "lego" und danach "audio", bricht ab mit </t>
    </r>
    <r>
      <rPr>
        <i val="true"/>
        <sz val="11"/>
        <rFont val="Cambria"/>
        <family val="0"/>
        <charset val="1"/>
      </rPr>
      <t xml:space="preserve">audiatis audiant. Coniunctiuo </t>
    </r>
    <r>
      <rPr>
        <sz val="11"/>
        <rFont val="Cambria"/>
        <family val="0"/>
        <charset val="1"/>
      </rPr>
      <t xml:space="preserve">(?).</t>
    </r>
  </si>
  <si>
    <t xml:space="preserve">Die Donat- und Kalender-Type, hg. von Paul Schwenke, Mainz 1903, hier S. 46 (https://archive.org/details/diedonatundkalen00schw).</t>
  </si>
  <si>
    <t xml:space="preserve">10.01.2018</t>
  </si>
  <si>
    <t xml:space="preserve">f. I: ca. 70 x 208 mm</t>
  </si>
  <si>
    <t xml:space="preserve">Das Fragment ist als Ansetzfalz um die erste Lage mitgebunden (ein schmaller Streifen zwischen ff. 11/12) und heute als f. I foliiert. Ir ursprünglich leer.</t>
  </si>
  <si>
    <t xml:space="preserve">mit kalligraphischen Ansprüchen</t>
  </si>
  <si>
    <r>
      <rPr>
        <sz val="11"/>
        <rFont val="Cambria"/>
        <family val="0"/>
        <charset val="1"/>
      </rPr>
      <t xml:space="preserve">Zitat: </t>
    </r>
    <r>
      <rPr>
        <i val="true"/>
        <sz val="11"/>
        <rFont val="Cambria"/>
        <family val="0"/>
        <charset val="1"/>
      </rPr>
      <t xml:space="preserve">mensi Iulii die sexta hora </t>
    </r>
    <r>
      <rPr>
        <sz val="11"/>
        <rFont val="Cambria"/>
        <family val="0"/>
        <charset val="1"/>
      </rPr>
      <t xml:space="preserve">[...] </t>
    </r>
    <r>
      <rPr>
        <i val="true"/>
        <sz val="11"/>
        <rFont val="Cambria"/>
        <family val="0"/>
        <charset val="1"/>
      </rPr>
      <t xml:space="preserve">mei notari publici et testi substriptori </t>
    </r>
    <r>
      <rPr>
        <sz val="11"/>
        <rFont val="Cambria"/>
        <family val="0"/>
        <charset val="1"/>
      </rPr>
      <t xml:space="preserve">(?) </t>
    </r>
    <r>
      <rPr>
        <i val="true"/>
        <sz val="11"/>
        <rFont val="Cambria"/>
        <family val="0"/>
        <charset val="1"/>
      </rPr>
      <t xml:space="preserve">permissione propositus monasterii sancti dominici sepulchri ierosolymitani ordinis sancti Augustini ... .</t>
    </r>
  </si>
  <si>
    <t xml:space="preserve">Langstreifen</t>
  </si>
  <si>
    <t xml:space="preserve">Es handelt sich um dünne Langstreifen, die Mitte der Lagen und zwar zwischen ff. 5-6, 17-18, 29-30, 41-42, 53-54, 65-66, 77-78, 89-90, 101-102 und 113-114  mitgeheftet wurden.</t>
  </si>
  <si>
    <t xml:space="preserve">in zwei Schrifgraden</t>
  </si>
  <si>
    <t xml:space="preserve">Rote Initiale und Überschrifte für Gesangsanfänge.</t>
  </si>
  <si>
    <t xml:space="preserve">Liturgica Breviarium (?)</t>
  </si>
  <si>
    <r>
      <rPr>
        <sz val="11"/>
        <rFont val="Cambria"/>
        <family val="0"/>
        <charset val="1"/>
      </rPr>
      <t xml:space="preserve">Falz zwischen ff. 17-18 wohl Dom. 4 p. Pascha: R: </t>
    </r>
    <r>
      <rPr>
        <i val="true"/>
        <sz val="11"/>
        <rFont val="Cambria"/>
        <family val="0"/>
        <charset val="1"/>
      </rPr>
      <t xml:space="preserve">In to</t>
    </r>
    <r>
      <rPr>
        <sz val="11"/>
        <rFont val="Cambria"/>
        <family val="0"/>
        <charset val="1"/>
      </rPr>
      <t xml:space="preserve">[to] (006901); R: </t>
    </r>
    <r>
      <rPr>
        <i val="true"/>
        <sz val="11"/>
        <rFont val="Cambria"/>
        <family val="0"/>
        <charset val="1"/>
      </rPr>
      <t xml:space="preserve">Nar</t>
    </r>
    <r>
      <rPr>
        <sz val="11"/>
        <rFont val="Cambria"/>
        <family val="0"/>
        <charset val="1"/>
      </rPr>
      <t xml:space="preserve">[rabo nomen tuum] (Can 007194); R: </t>
    </r>
    <r>
      <rPr>
        <i val="true"/>
        <sz val="11"/>
        <rFont val="Cambria"/>
        <family val="0"/>
        <charset val="1"/>
      </rPr>
      <t xml:space="preserve">Deu</t>
    </r>
    <r>
      <rPr>
        <sz val="11"/>
        <rFont val="Cambria"/>
        <family val="0"/>
        <charset val="1"/>
      </rPr>
      <t xml:space="preserve">[s canticum novum cantabo] </t>
    </r>
    <r>
      <rPr>
        <i val="true"/>
        <sz val="11"/>
        <rFont val="Cambria"/>
        <family val="0"/>
        <charset val="1"/>
      </rPr>
      <t xml:space="preserve">tib</t>
    </r>
    <r>
      <rPr>
        <sz val="11"/>
        <rFont val="Cambria"/>
        <family val="0"/>
        <charset val="1"/>
      </rPr>
      <t xml:space="preserve">[i alleluia in psalterio] </t>
    </r>
    <r>
      <rPr>
        <i val="true"/>
        <sz val="11"/>
        <rFont val="Cambria"/>
        <family val="0"/>
        <charset val="1"/>
      </rPr>
      <t xml:space="preserve">decem</t>
    </r>
    <r>
      <rPr>
        <sz val="11"/>
        <rFont val="Cambria"/>
        <family val="0"/>
        <charset val="1"/>
      </rPr>
      <t xml:space="preserve"> (Can 006419).</t>
    </r>
  </si>
  <si>
    <t xml:space="preserve">Wien, ÖNB: Cod. 2953</t>
  </si>
  <si>
    <t xml:space="preserve">2 Langstreifen eines Einzelblattes</t>
  </si>
  <si>
    <t xml:space="preserve">Ansetzfalz vorne: 208 x 50 mm; hinten: 205 x 60 mm</t>
  </si>
  <si>
    <t xml:space="preserve">1. Hälfte 15. Jhdt.</t>
  </si>
  <si>
    <t xml:space="preserve">Wien, ÖNB, Cod. 2953</t>
  </si>
  <si>
    <t xml:space="preserve">AL00177331</t>
  </si>
  <si>
    <t xml:space="preserve">Peter Spörl (Goldschmied in Salzburg; um 1472) [Menhardt, Altdeutsche Handschriften, 1960/61]; Mondsee, Benediktinerkloster St. Michael (748-1791): Vorsignatur 'Lunael. q. 62'.</t>
  </si>
  <si>
    <t xml:space="preserve">Die Streifen sind als Ansetzfalz auf der Innenseite des Vorder- bzw. Hinterdeckels aufkeglebt und um die erste bzw. letzten Lage umgewickelt.</t>
  </si>
  <si>
    <t xml:space="preserve">auf gutem kalligraphischem NIveau</t>
  </si>
  <si>
    <t xml:space="preserve">Rote Lombarde und Überschrifte, Buchstabenstrichelung. Blaue Initiale mit roter punktierter Kontur.</t>
  </si>
  <si>
    <t xml:space="preserve">ornamental, initial, outline drawing</t>
  </si>
  <si>
    <t xml:space="preserve">Breviarium / Lectionarium officii</t>
  </si>
  <si>
    <r>
      <rPr>
        <sz val="11"/>
        <rFont val="Cambria"/>
        <family val="0"/>
        <charset val="1"/>
      </rPr>
      <t xml:space="preserve">(Ansetzfalz vorne ursprungliche recto, Ansetzfalz hinten verso): Lectiones über Placidus Sublacensis, basiert wahrscheinlich auf BHL 6859: [Qua]</t>
    </r>
    <r>
      <rPr>
        <i val="true"/>
        <sz val="11"/>
        <rFont val="Cambria"/>
        <family val="0"/>
        <charset val="1"/>
      </rPr>
      <t xml:space="preserve">dam die ... Benedi</t>
    </r>
    <r>
      <rPr>
        <sz val="11"/>
        <rFont val="Cambria"/>
        <family val="0"/>
        <charset val="1"/>
      </rPr>
      <t xml:space="preserve">[ctus] ... </t>
    </r>
    <r>
      <rPr>
        <i val="true"/>
        <sz val="11"/>
        <rFont val="Cambria"/>
        <family val="0"/>
        <charset val="1"/>
      </rPr>
      <t xml:space="preserve">puer .. hauriendam ... lacum ceci</t>
    </r>
    <r>
      <rPr>
        <sz val="11"/>
        <rFont val="Cambria"/>
        <family val="0"/>
        <charset val="1"/>
      </rPr>
      <t xml:space="preserve">[dit] </t>
    </r>
    <r>
      <rPr>
        <i val="true"/>
        <sz val="11"/>
        <rFont val="Cambria"/>
        <family val="0"/>
        <charset val="1"/>
      </rPr>
      <t xml:space="preserve">... de lacu ... vas quod ten</t>
    </r>
    <r>
      <rPr>
        <sz val="11"/>
        <rFont val="Cambria"/>
        <family val="0"/>
        <charset val="1"/>
      </rPr>
      <t xml:space="preserve">[ebat] </t>
    </r>
    <r>
      <rPr>
        <i val="true"/>
        <sz val="11"/>
        <rFont val="Cambria"/>
        <family val="0"/>
        <charset val="1"/>
      </rPr>
      <t xml:space="preserve">... </t>
    </r>
    <r>
      <rPr>
        <sz val="11"/>
        <rFont val="Cambria"/>
        <family val="0"/>
        <charset val="1"/>
      </rPr>
      <t xml:space="preserve">[in]</t>
    </r>
    <r>
      <rPr>
        <i val="true"/>
        <sz val="11"/>
        <rFont val="Cambria"/>
        <family val="0"/>
        <charset val="1"/>
      </rPr>
      <t xml:space="preserve">caute sub ... cadendo ... mox ... sagitte </t>
    </r>
    <r>
      <rPr>
        <sz val="11"/>
        <rFont val="Cambria"/>
        <family val="0"/>
        <charset val="1"/>
      </rPr>
      <t xml:space="preserve">[cursu a terra in]</t>
    </r>
    <r>
      <rPr>
        <i val="true"/>
        <sz val="11"/>
        <rFont val="Cambria"/>
        <family val="0"/>
        <charset val="1"/>
      </rPr>
      <t xml:space="preserve">trorsus trax</t>
    </r>
    <r>
      <rPr>
        <sz val="11"/>
        <rFont val="Cambria"/>
        <family val="0"/>
        <charset val="1"/>
      </rPr>
      <t xml:space="preserve">[it] ... </t>
    </r>
    <r>
      <rPr>
        <i val="true"/>
        <sz val="11"/>
        <rFont val="Cambria"/>
        <family val="0"/>
        <charset val="1"/>
      </rPr>
      <t xml:space="preserve">Cellam uocatus .. curre ... </t>
    </r>
    <r>
      <rPr>
        <sz val="11"/>
        <rFont val="Cambria"/>
        <family val="0"/>
        <charset val="1"/>
      </rPr>
      <t xml:space="preserve">(Ansetzfalz hinten) </t>
    </r>
    <r>
      <rPr>
        <i val="true"/>
        <sz val="11"/>
        <rFont val="Cambria"/>
        <family val="0"/>
        <charset val="1"/>
      </rPr>
      <t xml:space="preserve">in cella consi</t>
    </r>
    <r>
      <rPr>
        <sz val="11"/>
        <rFont val="Cambria"/>
        <family val="0"/>
        <charset val="1"/>
      </rPr>
      <t xml:space="preserve">[...] </t>
    </r>
    <r>
      <rPr>
        <i val="true"/>
        <sz val="11"/>
        <rFont val="Cambria"/>
        <family val="0"/>
        <charset val="1"/>
      </rPr>
      <t xml:space="preserve">Placidus </t>
    </r>
    <r>
      <rPr>
        <sz val="11"/>
        <rFont val="Cambria"/>
        <family val="0"/>
        <charset val="1"/>
      </rPr>
      <t xml:space="preserve">[...] </t>
    </r>
    <r>
      <rPr>
        <i val="true"/>
        <sz val="11"/>
        <rFont val="Cambria"/>
        <family val="0"/>
        <charset val="1"/>
      </rPr>
      <t xml:space="preserve">monachus ad</t>
    </r>
    <r>
      <rPr>
        <sz val="11"/>
        <rFont val="Cambria"/>
        <family val="0"/>
        <charset val="1"/>
      </rPr>
      <t xml:space="preserve"> [hauriendam aquam] </t>
    </r>
    <r>
      <rPr>
        <i val="true"/>
        <sz val="11"/>
        <rFont val="Cambria"/>
        <family val="0"/>
        <charset val="1"/>
      </rPr>
      <t xml:space="preserve">perrexerat in</t>
    </r>
    <r>
      <rPr>
        <sz val="11"/>
        <rFont val="Cambria"/>
        <family val="0"/>
        <charset val="1"/>
      </rPr>
      <t xml:space="preserve"> [lacum cecidit]</t>
    </r>
    <r>
      <rPr>
        <i val="true"/>
        <sz val="11"/>
        <rFont val="Cambria"/>
        <family val="0"/>
        <charset val="1"/>
      </rPr>
      <t xml:space="preserve"> iamque eum lon</t>
    </r>
    <r>
      <rPr>
        <sz val="11"/>
        <rFont val="Cambria"/>
        <family val="0"/>
        <charset val="1"/>
      </rPr>
      <t xml:space="preserve">[gius unda tr]</t>
    </r>
    <r>
      <rPr>
        <i val="true"/>
        <sz val="11"/>
        <rFont val="Cambria"/>
        <family val="0"/>
        <charset val="1"/>
      </rPr>
      <t xml:space="preserve">ahit</t>
    </r>
    <r>
      <rPr>
        <sz val="11"/>
        <rFont val="Cambria"/>
        <family val="0"/>
        <charset val="1"/>
      </rPr>
      <t xml:space="preserve">.</t>
    </r>
  </si>
  <si>
    <t xml:space="preserve">Wien, ÖNB: Cod. 2957</t>
  </si>
  <si>
    <t xml:space="preserve">Aszetische Sammelhandschrift</t>
  </si>
  <si>
    <t xml:space="preserve">15. Jhdt.; um 1440; Anfang 16. Jhdt.</t>
  </si>
  <si>
    <t xml:space="preserve">Wien, ÖNB, Cod. 2957</t>
  </si>
  <si>
    <t xml:space="preserve">AL00177995</t>
  </si>
  <si>
    <t xml:space="preserve">Mondsee, Benediktinerkloster St. Michael (748-1791): Vorsignatur 'Lunael. q. 66'.</t>
  </si>
  <si>
    <t xml:space="preserve">Als zwei Falzverstärkungen in der Mitte der Lage und zwischen das erste und zweite  Doppelblatt wurden je zwei dünnen Querstreifen geklebt und mitgeheftet - zw. ff. 58-59, 63-64 und 67-68.</t>
  </si>
  <si>
    <t xml:space="preserve">mit halbkursiven Elementen</t>
  </si>
  <si>
    <t xml:space="preserve">Rote Satzmajuskeln</t>
  </si>
  <si>
    <r>
      <rPr>
        <sz val="11"/>
        <rFont val="Cambria"/>
        <family val="0"/>
        <charset val="1"/>
      </rPr>
      <t xml:space="preserve">Ps 104, 38-39: </t>
    </r>
    <r>
      <rPr>
        <i val="true"/>
        <sz val="11"/>
        <rFont val="Cambria"/>
        <family val="0"/>
        <charset val="1"/>
      </rPr>
      <t xml:space="preserve">Egyptus in profectione eorum quia incubuit timor eorum super eos
Expandit nubem in protecti</t>
    </r>
    <r>
      <rPr>
        <sz val="11"/>
        <rFont val="Cambria"/>
        <family val="0"/>
        <charset val="1"/>
      </rPr>
      <t xml:space="preserve">[onem eorum]; Ps 104, 43-45: </t>
    </r>
    <r>
      <rPr>
        <i val="true"/>
        <sz val="11"/>
        <rFont val="Cambria"/>
        <family val="0"/>
        <charset val="1"/>
      </rPr>
      <t xml:space="preserve">eduxit populum suum in exultatione et electos suos in letitia Et</t>
    </r>
    <r>
      <rPr>
        <sz val="11"/>
        <rFont val="Cambria"/>
        <family val="0"/>
        <charset val="1"/>
      </rPr>
      <t xml:space="preserve"> [...] </t>
    </r>
    <r>
      <rPr>
        <i val="true"/>
        <sz val="11"/>
        <rFont val="Cambria"/>
        <family val="0"/>
        <charset val="1"/>
      </rPr>
      <t xml:space="preserve">et labores populorum possederunt ut custodiant iustificationes eius</t>
    </r>
    <r>
      <rPr>
        <sz val="11"/>
        <rFont val="Cambria"/>
        <family val="0"/>
        <charset val="1"/>
      </rPr>
      <t xml:space="preserve">; Ps 105, 2-4: </t>
    </r>
    <r>
      <rPr>
        <i val="true"/>
        <sz val="11"/>
        <rFont val="Cambria"/>
        <family val="0"/>
        <charset val="1"/>
      </rPr>
      <t xml:space="preserve">faciet omnes laudes eius ... populi tui uisita nos</t>
    </r>
    <r>
      <rPr>
        <sz val="11"/>
        <rFont val="Cambria"/>
        <family val="0"/>
        <charset val="1"/>
      </rPr>
      <t xml:space="preserve">; Ps 108, 20-21: </t>
    </r>
    <r>
      <rPr>
        <i val="true"/>
        <sz val="11"/>
        <rFont val="Cambria"/>
        <family val="0"/>
        <charset val="1"/>
      </rPr>
      <t xml:space="preserve">mihi apud Dominum et qui loquuntur mala ... quia suauis est</t>
    </r>
    <r>
      <rPr>
        <sz val="11"/>
        <rFont val="Cambria"/>
        <family val="0"/>
        <charset val="1"/>
      </rPr>
      <t xml:space="preserve">; Ps 108, 25-26: [il]</t>
    </r>
    <r>
      <rPr>
        <i val="true"/>
        <sz val="11"/>
        <rFont val="Cambria"/>
        <family val="0"/>
        <charset val="1"/>
      </rPr>
      <t xml:space="preserve">lis viderunt me</t>
    </r>
    <r>
      <rPr>
        <sz val="11"/>
        <rFont val="Cambria"/>
        <family val="0"/>
        <charset val="1"/>
      </rPr>
      <t xml:space="preserve"> [moverunt ca]</t>
    </r>
    <r>
      <rPr>
        <i val="true"/>
        <sz val="11"/>
        <rFont val="Cambria"/>
        <family val="0"/>
        <charset val="1"/>
      </rPr>
      <t xml:space="preserve">pita s</t>
    </r>
    <r>
      <rPr>
        <sz val="11"/>
        <rFont val="Cambria"/>
        <family val="0"/>
        <charset val="1"/>
      </rPr>
      <t xml:space="preserve">[ua ad]</t>
    </r>
    <r>
      <rPr>
        <i val="true"/>
        <sz val="11"/>
        <rFont val="Cambria"/>
        <family val="0"/>
        <charset val="1"/>
      </rPr>
      <t xml:space="preserve">iuva</t>
    </r>
    <r>
      <rPr>
        <sz val="11"/>
        <rFont val="Cambria"/>
        <family val="0"/>
        <charset val="1"/>
      </rPr>
      <t xml:space="preserve">.</t>
    </r>
  </si>
  <si>
    <t xml:space="preserve">18.12.2017</t>
  </si>
  <si>
    <t xml:space="preserve">Wien, ÖNB: Cod. 2968</t>
  </si>
  <si>
    <t xml:space="preserve">Zwischen Buchblock und Vorder- bzw Hinterdeckel je zwei in einander geklebte Langstreifen aus einem unidentifizerten lateinischen Text (14. Jh. Textualis).</t>
  </si>
  <si>
    <t xml:space="preserve">http://www.fragmentarium.unifr.ch/view/page/F-12yy</t>
  </si>
  <si>
    <t xml:space="preserve">Wien, ÖNB, Cod. 2968 (in situ Fälze), Fragm. 4, Fragm. 600 (nach Klugseder Gruppe NNG5). </t>
  </si>
  <si>
    <t xml:space="preserve">10 Querstreifen</t>
  </si>
  <si>
    <t xml:space="preserve">ca. 10 x 200 mm</t>
  </si>
  <si>
    <t xml:space="preserve">Sammelhandschrift mit monastischen und aszetischen Texten</t>
  </si>
  <si>
    <t xml:space="preserve">15. Jhdt.; 1462; 1475</t>
  </si>
  <si>
    <t xml:space="preserve">Wien, ÖNB, Cod. 2968</t>
  </si>
  <si>
    <t xml:space="preserve">AL00175330</t>
  </si>
  <si>
    <t xml:space="preserve">Kaspar de Altenburga (Mönch in Mondsee, Profeß 1471): Schreiber; Vermerk fol. 236v [Menhardt, Altdeutsche Handschriften, 1960/61]; Mondsee, Benediktinerkloster St. Michael (748-1791): Vorsignatur 'Lunael. q. 165'.</t>
  </si>
  <si>
    <t xml:space="preserve">Fragmente dienen als Falzverstärkung Mitte der Lagen, zwischen ff. 14-15, 39-40, 87-88,  99-100, 111-112, 133-134, 157-158, 169-170, 181-182, 193-194, 205-206, 218-219, 230-231, 241-242, 264-265 und 288-289.</t>
  </si>
  <si>
    <t xml:space="preserve">rote Initiale.</t>
  </si>
  <si>
    <r>
      <rPr>
        <sz val="11"/>
        <rFont val="Cambria"/>
        <family val="0"/>
        <charset val="1"/>
      </rPr>
      <t xml:space="preserve">(rekonstruierte resto)
</t>
    </r>
    <r>
      <rPr>
        <b val="true"/>
        <sz val="11"/>
        <rFont val="Cambria"/>
        <family val="0"/>
        <charset val="1"/>
      </rPr>
      <t xml:space="preserve">[Basilidis et Soc.]</t>
    </r>
    <r>
      <rPr>
        <sz val="11"/>
        <rFont val="Cambria"/>
        <family val="0"/>
        <charset val="1"/>
      </rPr>
      <t xml:space="preserve"> OfV: [Cantate domino]</t>
    </r>
    <r>
      <rPr>
        <i val="true"/>
        <sz val="11"/>
        <rFont val="Cambria"/>
        <family val="0"/>
        <charset val="1"/>
      </rPr>
      <t xml:space="preserve"> canticum nouum laus eius in ecclesia sanctorum laetatur </t>
    </r>
    <r>
      <rPr>
        <sz val="11"/>
        <rFont val="Cambria"/>
        <family val="0"/>
        <charset val="1"/>
      </rPr>
      <t xml:space="preserve">(Can g00335c); Cm: </t>
    </r>
    <r>
      <rPr>
        <i val="true"/>
        <sz val="11"/>
        <rFont val="Cambria"/>
        <family val="0"/>
        <charset val="1"/>
      </rPr>
      <t xml:space="preserve">Posuerunt mortalia ... volatilibus</t>
    </r>
    <r>
      <rPr>
        <sz val="11"/>
        <rFont val="Cambria"/>
        <family val="0"/>
        <charset val="1"/>
      </rPr>
      <t xml:space="preserve">  (Can g00472); 
[</t>
    </r>
    <r>
      <rPr>
        <b val="true"/>
        <sz val="11"/>
        <rFont val="Cambria"/>
        <family val="0"/>
        <charset val="1"/>
      </rPr>
      <t xml:space="preserve">Marci, Marcellini</t>
    </r>
    <r>
      <rPr>
        <sz val="11"/>
        <rFont val="Cambria"/>
        <family val="0"/>
        <charset val="1"/>
      </rPr>
      <t xml:space="preserve">] In: [Salus autem sanctorum ...] </t>
    </r>
    <r>
      <rPr>
        <i val="true"/>
        <sz val="11"/>
        <rFont val="Cambria"/>
        <family val="0"/>
        <charset val="1"/>
      </rPr>
      <t xml:space="preserve">et protector tribulationis </t>
    </r>
    <r>
      <rPr>
        <sz val="11"/>
        <rFont val="Cambria"/>
        <family val="0"/>
        <charset val="1"/>
      </rPr>
      <t xml:space="preserve">(Can g01325.1); InV: </t>
    </r>
    <r>
      <rPr>
        <i val="true"/>
        <sz val="11"/>
        <rFont val="Cambria"/>
        <family val="0"/>
        <charset val="1"/>
      </rPr>
      <t xml:space="preserve">Noli emulari in malignantibus </t>
    </r>
    <r>
      <rPr>
        <sz val="11"/>
        <rFont val="Cambria"/>
        <family val="0"/>
        <charset val="1"/>
      </rPr>
      <t xml:space="preserve">(Can g01325a); Gr:</t>
    </r>
    <r>
      <rPr>
        <i val="true"/>
        <sz val="11"/>
        <rFont val="Cambria"/>
        <family val="0"/>
        <charset val="1"/>
      </rPr>
      <t xml:space="preserve"> Anima nostra</t>
    </r>
    <r>
      <rPr>
        <sz val="11"/>
        <rFont val="Cambria"/>
        <family val="0"/>
        <charset val="1"/>
      </rPr>
      <t xml:space="preserve"> (Can g00570); Of: </t>
    </r>
    <r>
      <rPr>
        <i val="true"/>
        <sz val="11"/>
        <rFont val="Cambria"/>
        <family val="0"/>
        <charset val="1"/>
      </rPr>
      <t xml:space="preserve">Anima nostra</t>
    </r>
    <r>
      <rPr>
        <sz val="11"/>
        <rFont val="Cambria"/>
        <family val="0"/>
        <charset val="1"/>
      </rPr>
      <t xml:space="preserve">* (Can g00576); Cm: </t>
    </r>
    <r>
      <rPr>
        <i val="true"/>
        <sz val="11"/>
        <rFont val="Cambria"/>
        <family val="0"/>
        <charset val="1"/>
      </rPr>
      <t xml:space="preserve">Amen dico uobis quod</t>
    </r>
    <r>
      <rPr>
        <sz val="11"/>
        <rFont val="Cambria"/>
        <family val="0"/>
        <charset val="1"/>
      </rPr>
      <t xml:space="preserve"> (Can g00695); 
</t>
    </r>
    <r>
      <rPr>
        <b val="true"/>
        <sz val="11"/>
        <rFont val="Cambria"/>
        <family val="0"/>
        <charset val="1"/>
      </rPr>
      <t xml:space="preserve">[Gervasii, Protasii]</t>
    </r>
    <r>
      <rPr>
        <sz val="11"/>
        <rFont val="Cambria"/>
        <family val="0"/>
        <charset val="1"/>
      </rPr>
      <t xml:space="preserve"> In:</t>
    </r>
    <r>
      <rPr>
        <i val="true"/>
        <sz val="11"/>
        <rFont val="Cambria"/>
        <family val="0"/>
        <charset val="1"/>
      </rPr>
      <t xml:space="preserve"> Loquetur dominus pacem ... et super sanctos</t>
    </r>
    <r>
      <rPr>
        <sz val="11"/>
        <rFont val="Cambria"/>
        <family val="0"/>
        <charset val="1"/>
      </rPr>
      <t xml:space="preserve"> (Can g00228); InV: </t>
    </r>
    <r>
      <rPr>
        <i val="true"/>
        <sz val="11"/>
        <rFont val="Cambria"/>
        <family val="0"/>
        <charset val="1"/>
      </rPr>
      <t xml:space="preserve">Benedixisti domine terram tuam</t>
    </r>
    <r>
      <rPr>
        <sz val="11"/>
        <rFont val="Cambria"/>
        <family val="0"/>
        <charset val="1"/>
      </rPr>
      <t xml:space="preserve"> (Can g00228a); </t>
    </r>
    <r>
      <rPr>
        <i val="true"/>
        <sz val="11"/>
        <rFont val="Cambria"/>
        <family val="0"/>
        <charset val="1"/>
      </rPr>
      <t xml:space="preserve">In vigilia sancti</t>
    </r>
    <r>
      <rPr>
        <sz val="11"/>
        <rFont val="Cambria"/>
        <family val="0"/>
        <charset val="1"/>
      </rPr>
      <t xml:space="preserve"> (?) </t>
    </r>
    <r>
      <rPr>
        <i val="true"/>
        <sz val="11"/>
        <rFont val="Cambria"/>
        <family val="0"/>
        <charset val="1"/>
      </rPr>
      <t xml:space="preserve">Iohannis</t>
    </r>
    <r>
      <rPr>
        <sz val="11"/>
        <rFont val="Cambria"/>
        <family val="0"/>
        <charset val="1"/>
      </rPr>
      <t xml:space="preserve">;
(rekonstruierte verso)
</t>
    </r>
    <r>
      <rPr>
        <b val="true"/>
        <sz val="11"/>
        <rFont val="Cambria"/>
        <family val="0"/>
        <charset val="1"/>
      </rPr>
      <t xml:space="preserve">[Vig. Joannis Bapt.</t>
    </r>
    <r>
      <rPr>
        <sz val="11"/>
        <rFont val="Cambria"/>
        <family val="0"/>
        <charset val="1"/>
      </rPr>
      <t xml:space="preserve">] In: </t>
    </r>
    <r>
      <rPr>
        <i val="true"/>
        <sz val="11"/>
        <rFont val="Cambria"/>
        <family val="0"/>
        <charset val="1"/>
      </rPr>
      <t xml:space="preserve">Ne timeas Zacharia exaudita</t>
    </r>
    <r>
      <rPr>
        <sz val="11"/>
        <rFont val="Cambria"/>
        <family val="0"/>
        <charset val="1"/>
      </rPr>
      <t xml:space="preserve"> </t>
    </r>
    <r>
      <rPr>
        <i val="true"/>
        <sz val="11"/>
        <rFont val="Cambria"/>
        <family val="0"/>
        <charset val="1"/>
      </rPr>
      <t xml:space="preserve">est oratio</t>
    </r>
    <r>
      <rPr>
        <sz val="11"/>
        <rFont val="Cambria"/>
        <family val="0"/>
        <charset val="1"/>
      </rPr>
      <t xml:space="preserve"> ... </t>
    </r>
    <r>
      <rPr>
        <i val="true"/>
        <sz val="11"/>
        <rFont val="Cambria"/>
        <family val="0"/>
        <charset val="1"/>
      </rPr>
      <t xml:space="preserve">replebitur adhuc ex utero matris</t>
    </r>
    <r>
      <rPr>
        <sz val="11"/>
        <rFont val="Cambria"/>
        <family val="0"/>
        <charset val="1"/>
      </rPr>
      <t xml:space="preserve"> (Can g00236); Gr: [Fuit homo missus ...e]</t>
    </r>
    <r>
      <rPr>
        <i val="true"/>
        <sz val="11"/>
        <rFont val="Cambria"/>
        <family val="0"/>
        <charset val="1"/>
      </rPr>
      <t xml:space="preserve">rat hic venit</t>
    </r>
    <r>
      <rPr>
        <sz val="11"/>
        <rFont val="Cambria"/>
        <family val="0"/>
        <charset val="1"/>
      </rPr>
      <t xml:space="preserve"> (Can g00237); GrV: </t>
    </r>
    <r>
      <rPr>
        <i val="true"/>
        <sz val="11"/>
        <rFont val="Cambria"/>
        <family val="0"/>
        <charset val="1"/>
      </rPr>
      <t xml:space="preserve">Ut testimonium</t>
    </r>
    <r>
      <rPr>
        <sz val="11"/>
        <rFont val="Cambria"/>
        <family val="0"/>
        <charset val="1"/>
      </rPr>
      <t xml:space="preserve"> (Can g00237a); Of: </t>
    </r>
    <r>
      <rPr>
        <i val="true"/>
        <sz val="11"/>
        <rFont val="Cambria"/>
        <family val="0"/>
        <charset val="1"/>
      </rPr>
      <t xml:space="preserve">Gloria et honore</t>
    </r>
    <r>
      <rPr>
        <sz val="11"/>
        <rFont val="Cambria"/>
        <family val="0"/>
        <charset val="1"/>
      </rPr>
      <t xml:space="preserve">* (Can g01260); Cm: </t>
    </r>
    <r>
      <rPr>
        <i val="true"/>
        <sz val="11"/>
        <rFont val="Cambria"/>
        <family val="0"/>
        <charset val="1"/>
      </rPr>
      <t xml:space="preserve">Magna est gloria</t>
    </r>
    <r>
      <rPr>
        <sz val="11"/>
        <rFont val="Cambria"/>
        <family val="0"/>
        <charset val="1"/>
      </rPr>
      <t xml:space="preserve"> (Can g01261);  
</t>
    </r>
    <r>
      <rPr>
        <b val="true"/>
        <sz val="11"/>
        <rFont val="Cambria"/>
        <family val="0"/>
        <charset val="1"/>
      </rPr>
      <t xml:space="preserve">[Joannis Bapt.]</t>
    </r>
    <r>
      <rPr>
        <sz val="11"/>
        <rFont val="Cambria"/>
        <family val="0"/>
        <charset val="1"/>
      </rPr>
      <t xml:space="preserve"> In: </t>
    </r>
    <r>
      <rPr>
        <i val="true"/>
        <sz val="11"/>
        <rFont val="Cambria"/>
        <family val="0"/>
        <charset val="1"/>
      </rPr>
      <t xml:space="preserve">De ventre matris </t>
    </r>
    <r>
      <rPr>
        <sz val="11"/>
        <rFont val="Cambria"/>
        <family val="0"/>
        <charset val="1"/>
      </rPr>
      <t xml:space="preserve">[... tegumen]</t>
    </r>
    <r>
      <rPr>
        <i val="true"/>
        <sz val="11"/>
        <rFont val="Cambria"/>
        <family val="0"/>
        <charset val="1"/>
      </rPr>
      <t xml:space="preserve">to manus sue ... posuit os meum ... electam</t>
    </r>
    <r>
      <rPr>
        <sz val="11"/>
        <rFont val="Cambria"/>
        <family val="0"/>
        <charset val="1"/>
      </rPr>
      <t xml:space="preserve"> (Can g00239); InV: </t>
    </r>
    <r>
      <rPr>
        <i val="true"/>
        <sz val="11"/>
        <rFont val="Cambria"/>
        <family val="0"/>
        <charset val="1"/>
      </rPr>
      <t xml:space="preserve">Bonum est confiteri domino et psallere nomini</t>
    </r>
    <r>
      <rPr>
        <sz val="11"/>
        <rFont val="Cambria"/>
        <family val="0"/>
        <charset val="1"/>
      </rPr>
      <t xml:space="preserve"> (Can g00239b); Gr: </t>
    </r>
    <r>
      <rPr>
        <i val="true"/>
        <sz val="11"/>
        <rFont val="Cambria"/>
        <family val="0"/>
        <charset val="1"/>
      </rPr>
      <t xml:space="preserve">Priusquam te formarem</t>
    </r>
    <r>
      <rPr>
        <sz val="11"/>
        <rFont val="Cambria"/>
        <family val="0"/>
        <charset val="1"/>
      </rPr>
      <t xml:space="preserve"> (Can g00240); GrV: [Misit dominus manum] </t>
    </r>
    <r>
      <rPr>
        <i val="true"/>
        <sz val="11"/>
        <rFont val="Cambria"/>
        <family val="0"/>
        <charset val="1"/>
      </rPr>
      <t xml:space="preserve">et dixit michi</t>
    </r>
    <r>
      <rPr>
        <sz val="11"/>
        <rFont val="Cambria"/>
        <family val="0"/>
        <charset val="1"/>
      </rPr>
      <t xml:space="preserve"> (Can g00240a); Of: </t>
    </r>
    <r>
      <rPr>
        <i val="true"/>
        <sz val="11"/>
        <rFont val="Cambria"/>
        <family val="0"/>
        <charset val="1"/>
      </rPr>
      <t xml:space="preserve">Iustus ut palma</t>
    </r>
    <r>
      <rPr>
        <sz val="11"/>
        <rFont val="Cambria"/>
        <family val="0"/>
        <charset val="1"/>
      </rPr>
      <t xml:space="preserve"> (Can g01347).
Reihenfolge der Fälzen nach dem Inhalt: Falz zw. ff. 241-242, 230-231, 205-206, 264-265, 169-170, 39-40, 181-182, 14-15, 193-194, 288-289, 157-158, 87-88, 111-112, 99-100, 133-134. Beim Streifen zw. ff. 218-219 ist der Text vom Falz versteckt.</t>
    </r>
  </si>
  <si>
    <t xml:space="preserve">Nach Klugseder dürfte die Handschrift, von der auch dieses Fragment kommt, im Mondsee in der Zeit des Abtes Rupert (gest. 1115) entstanden sein.</t>
  </si>
  <si>
    <t xml:space="preserve">Wien, ÖNB: Fragm. hebr. B 28 Han</t>
  </si>
  <si>
    <t xml:space="preserve">http://data.onb.ac.at/rec/AL00190961 </t>
  </si>
  <si>
    <t xml:space="preserve">1 Teil eines Einzelblattes; 1 Streifen</t>
  </si>
  <si>
    <t xml:space="preserve">HS: 215 x 155 mm; Falz: 210 x 8 mm</t>
  </si>
  <si>
    <t xml:space="preserve">15. Jhdt.; 1425</t>
  </si>
  <si>
    <t xml:space="preserve">Wien</t>
  </si>
  <si>
    <t xml:space="preserve">Wien, ÖNB, Cod. 2996</t>
  </si>
  <si>
    <t xml:space="preserve">AL00177552</t>
  </si>
  <si>
    <t xml:space="preserve">Nicolaus Walber (de Coburga; Uni. Wien ab 1423): Schreiber; Vermerk fol. 216v [Unterkircher, Datierte II, 1971, 45]. - Johannes Stremphl de Weissenburga (= Strempfel; Art. bacc. um 1435; Uni. Wien ab 1430): Vermerk fol. 216v: verkauft in Wien 1435 um einen rhein. Gulden an Leonhard Kellner [Unterkircher, Datierte II, 1971, 45]. - Leonhard Kellner de Wergl (Uni. Wien ab 1427): Vermerk fol. 216v; kauft die Hs. [Unterkircher, Datierte II, 1971, 45]; Mondsee, Benediktinerkloster St. Michael (748-1791): Vorsignatur 'Lunael. q. 212'.</t>
  </si>
  <si>
    <t xml:space="preserve">Spiegel und Falzverstärkung</t>
  </si>
  <si>
    <t xml:space="preserve">Tintelinierung.</t>
  </si>
  <si>
    <t xml:space="preserve">Das Fragment hat als Hinterspiegel gedient, ist heute vom Deckel abgelöst. Ein weiteres Fragment ist als Falzverstärkung zwischen ff. 31-32 geheftet.</t>
  </si>
  <si>
    <t xml:space="preserve">deutsche Quadratschrift </t>
  </si>
  <si>
    <t xml:space="preserve">Babylonischer Talmud - Gittin</t>
  </si>
  <si>
    <t xml:space="preserve">hebräisch</t>
  </si>
  <si>
    <t xml:space="preserve">09.11.2017</t>
  </si>
  <si>
    <t xml:space="preserve">Wien, ÖNB: Cod. 2996</t>
  </si>
  <si>
    <t xml:space="preserve">http://www.fragmentarium.unifr.ch/overview/F-mf8a</t>
  </si>
  <si>
    <t xml:space="preserve">Wien, ÖNB, Cod. 2996 (Falzverstärkungen in situ). Cod. Ser. n. 2065, Fragm. 778 und Fragm. 856.</t>
  </si>
  <si>
    <t xml:space="preserve">3 Langstreifen</t>
  </si>
  <si>
    <t xml:space="preserve">ca. 212 x 16 mm</t>
  </si>
  <si>
    <t xml:space="preserve">Die Fragmente dienen als Falzverstärkung Mitte drei Lagen zwischen ff. 55-56, 67-68, und 151-152. </t>
  </si>
  <si>
    <t xml:space="preserve">Biblia (?)</t>
  </si>
  <si>
    <t xml:space="preserve">Die Untresuchung der wenigen erhaltenen Buchstaben erweißt keine Möglichkeit die drei Streifen aneinander zu schließen. Die paläogrpahischen und kodikologischen Ähnlichkeiten mit Fragm. 778 lassen die Behauptung zu, dass es sich hier ebenso um einen Text des Neuen Testamentes handelt.</t>
  </si>
  <si>
    <t xml:space="preserve">Wien, ÖNB: Cod. 2997</t>
  </si>
  <si>
    <t xml:space="preserve">E. Krotz und K. Kaska, Ein neues Monseer Fragment, in: ZfdA 145 (2016), S. 82-88.</t>
  </si>
  <si>
    <t xml:space="preserve">http://www.fragmentarium.unifr.ch/overview/F-gjce</t>
  </si>
  <si>
    <t xml:space="preserve">165 x 15 mm</t>
  </si>
  <si>
    <t xml:space="preserve">2. Hälfte 14. Jhdt.; 1. Hälfte 15. Jhdt.</t>
  </si>
  <si>
    <t xml:space="preserve">Wien, ÖNB, Cod. 2997</t>
  </si>
  <si>
    <t xml:space="preserve">AL00174215</t>
  </si>
  <si>
    <t xml:space="preserve">Johannes Hochstetter aus Nördlingen (Uni. Wien ab 1392 ?): Schreiber vgl. Vermerk fol. 104r [Menhardt, Altdeutsche Handschriften, 1960/61]; Mondsee, Benediktinerkloster St. Michael (748-1791): Vorsignatur 'Lunael. q. 116' [Menhardt, Altdeutsche Handschriften, 1960/61].</t>
  </si>
  <si>
    <t xml:space="preserve">Das Fragment ist auf der Innenseite des Vorderdeckels geklebt und zum Teil weggerissen. </t>
  </si>
  <si>
    <t xml:space="preserve">2. Hälfte 10. Jh.</t>
  </si>
  <si>
    <t xml:space="preserve">0951-1000</t>
  </si>
  <si>
    <t xml:space="preserve">Biblia (Mondseer Fragmente)</t>
  </si>
  <si>
    <t xml:space="preserve">Nur einzelne Buchstaben erhalten. Vgl. Krotz und Kaska, S. 86-87.</t>
  </si>
  <si>
    <t xml:space="preserve">88 x 205 mm; Abklatsch ca. 55 x 150 mm</t>
  </si>
  <si>
    <t xml:space="preserve">Bleistift.</t>
  </si>
  <si>
    <t xml:space="preserve">Zeilenfüllung am Zeilenenden.</t>
  </si>
  <si>
    <t xml:space="preserve">Missale (?)</t>
  </si>
  <si>
    <r>
      <rPr>
        <sz val="11"/>
        <rFont val="Cambria"/>
        <family val="0"/>
        <charset val="1"/>
      </rPr>
      <t xml:space="preserve">Orationes: [Mentes nostras ... lum]</t>
    </r>
    <r>
      <rPr>
        <i val="true"/>
        <sz val="11"/>
        <rFont val="Cambria"/>
        <family val="0"/>
        <charset val="1"/>
      </rPr>
      <t xml:space="preserve">ine tue claritatis illustra ... sunt agere ualeamus </t>
    </r>
    <r>
      <rPr>
        <sz val="11"/>
        <rFont val="Cambria"/>
        <family val="0"/>
        <charset val="1"/>
      </rPr>
      <t xml:space="preserve">(Deshusses Nr. 183); Deuotionem populi tui quaesumus domine ... in mente. Per (Deshusses Nr. 184); </t>
    </r>
    <r>
      <rPr>
        <i val="true"/>
        <sz val="11"/>
        <rFont val="Cambria"/>
        <family val="0"/>
        <charset val="1"/>
      </rPr>
      <t xml:space="preserve">Da nobis quaesumus omnipotens deus eterne promissionis gaudia ... cicius inuenire </t>
    </r>
    <r>
      <rPr>
        <sz val="11"/>
        <rFont val="Cambria"/>
        <family val="0"/>
        <charset val="1"/>
      </rPr>
      <t xml:space="preserve">(Deshusses Nr. 169);</t>
    </r>
    <r>
      <rPr>
        <i val="true"/>
        <sz val="11"/>
        <rFont val="Cambria"/>
        <family val="0"/>
        <charset val="1"/>
      </rPr>
      <t xml:space="preserve">  </t>
    </r>
    <r>
      <rPr>
        <sz val="11"/>
        <rFont val="Cambria"/>
        <family val="0"/>
        <charset val="1"/>
      </rPr>
      <t xml:space="preserve">[E]</t>
    </r>
    <r>
      <rPr>
        <i val="true"/>
        <sz val="11"/>
        <rFont val="Cambria"/>
        <family val="0"/>
        <charset val="1"/>
      </rPr>
      <t xml:space="preserve">sto domine propitius plebi tue et et quam tibi facis </t>
    </r>
    <r>
      <rPr>
        <sz val="11"/>
        <rFont val="Cambria"/>
        <family val="0"/>
        <charset val="1"/>
      </rPr>
      <t xml:space="preserve">(Deshusses Nr. 188).</t>
    </r>
  </si>
  <si>
    <t xml:space="preserve">http://data.onb.ac.at/rec/AL00614299 </t>
  </si>
  <si>
    <t xml:space="preserve">dickes gelbliches Pergament</t>
  </si>
  <si>
    <t xml:space="preserve">1 bescn. Einzelblatt</t>
  </si>
  <si>
    <t xml:space="preserve">220 x 147 mm</t>
  </si>
  <si>
    <t xml:space="preserve">Das Fragment hat als Spiegel und Ansetzfalz gedient. Heute ist es vom Hinterdeckel fast komplett ausgelöst.</t>
  </si>
  <si>
    <t xml:space="preserve">Haftarot - Malachi, Hosea</t>
  </si>
  <si>
    <t xml:space="preserve">Haftarot zu Toldot und vaJetze; Malachi Kap 1:4 - 2:8; Hosea Kap. 12:13 - 13:9.</t>
  </si>
  <si>
    <t xml:space="preserve">Wien, ÖNB: Cod. 3021</t>
  </si>
  <si>
    <t xml:space="preserve">Falzstreifen möglicherweise von derselben Handschrift:  zw. fol. 4/5, 16/17, 28/29, 40/41, 52/53, 64/65, 76/77, 88/89, 100/101, 112/113, 124/125, 136/137, 148/149, 160/161, 181/182, 198/199, 211/212, 236/237.</t>
  </si>
  <si>
    <t xml:space="preserve">Pfaff, Scriptorium und Bibliothek Katalog Nr. 41</t>
  </si>
  <si>
    <t xml:space="preserve">Wien, ÖNB, Cod. 3021, 3577 und Cod. 1936.</t>
  </si>
  <si>
    <t xml:space="preserve">weißliches, nicht sehr dickes Pergament</t>
  </si>
  <si>
    <t xml:space="preserve">2 Teile von 1 oder 2 Einzelblättern</t>
  </si>
  <si>
    <t xml:space="preserve">VDS: 97 x 139 mm, HDS: 95 x 137 mm</t>
  </si>
  <si>
    <t xml:space="preserve">Sammelhandschrift mit verschiedenartigen Texten</t>
  </si>
  <si>
    <t xml:space="preserve">15. Jhdt.; 1456; Nach 1482</t>
  </si>
  <si>
    <t xml:space="preserve">München</t>
  </si>
  <si>
    <t xml:space="preserve">Wien, ÖNB, Cod. 3021</t>
  </si>
  <si>
    <t xml:space="preserve">AL00176245</t>
  </si>
  <si>
    <t xml:space="preserve">Lauginger (München, um 1456): Schreiber; [Unterkircher, Datierte III, 1974]; Mondsee, Benediktinerkloster St. Michael (748-1791): Vorsignatur 'Lunael. o. 98'.</t>
  </si>
  <si>
    <t xml:space="preserve">Allseitig Beschnitten (Textverlust); die Fragmente wurden als Spiegelblätter eingeklebt, aber nicht zu einem Ansetzfalz weitergezogen; auf dem VDS klebt ein modernes Signaturschild. In demselben Trägerband befinden sich Fragmente in den Fälzen, die möglicherweise (zumindest teilweise) von derselben Handschrift stammen (nur teilweise erkennbar), zw. fol.: 4/5, 16/17, 28/29, 40/41, 52/53, 64/65, 76/77, 88/89, 100/101, 112/113, 124/125, 136/137, 148/149, 160/161, 181/182, 198/199, 211/212 und 236/237.</t>
  </si>
  <si>
    <t xml:space="preserve">Sorgfältige Schrift</t>
  </si>
  <si>
    <t xml:space="preserve">Einzeilige Versalien und Satzmajuskeln in Rustica und Unziale in roter Tinte</t>
  </si>
  <si>
    <r>
      <rPr>
        <sz val="11"/>
        <rFont val="Cambria"/>
        <family val="0"/>
        <charset val="1"/>
      </rPr>
      <t xml:space="preserve">(VS) Teil von Ordo missae, Text beginnt verstümmelt: </t>
    </r>
    <r>
      <rPr>
        <i val="true"/>
        <sz val="11"/>
        <rFont val="Cambria"/>
        <family val="0"/>
        <charset val="1"/>
      </rPr>
      <t xml:space="preserve">ab ęterna dampnatione nos eripi et in electorum tuorum iubeas grege numerari. Per. X. d. n. Quam oblationem tu deus ... domini nostri ihesu christi. Qui pridie quam pateretur ...-... optimum tibi gratias ag</t>
    </r>
    <r>
      <rPr>
        <sz val="11"/>
        <rFont val="Cambria"/>
        <family val="0"/>
        <charset val="1"/>
      </rPr>
      <t xml:space="preserve">[ens], bricht ab (Deshusses Nr. 8-10); 
(HS) Teil vom Einsetzungsbericht (</t>
    </r>
    <r>
      <rPr>
        <i val="true"/>
        <sz val="11"/>
        <rFont val="Cambria"/>
        <family val="0"/>
        <charset val="1"/>
      </rPr>
      <t xml:space="preserve">Qui pridie</t>
    </r>
    <r>
      <rPr>
        <sz val="11"/>
        <rFont val="Cambria"/>
        <family val="0"/>
        <charset val="1"/>
      </rPr>
      <t xml:space="preserve">) und Anfang von Anamnese, Text beginnt verstümmelt: [ce]</t>
    </r>
    <r>
      <rPr>
        <i val="true"/>
        <sz val="11"/>
        <rFont val="Cambria"/>
        <family val="0"/>
        <charset val="1"/>
      </rPr>
      <t xml:space="preserve">natum est, accipiens ...-... in mei memoriam facietis. Unde et memores</t>
    </r>
    <r>
      <rPr>
        <sz val="11"/>
        <rFont val="Cambria"/>
        <family val="0"/>
        <charset val="1"/>
      </rPr>
      <t xml:space="preserve">, bricht ab.</t>
    </r>
  </si>
  <si>
    <t xml:space="preserve">Interlinearglossen von späterer Hand (wohl 14. Jh. Kursive) mit Handlungsanweisungen für den Priester (z.B. "supra mensa" für den Text der Anamnese).</t>
  </si>
  <si>
    <t xml:space="preserve">25.08.</t>
  </si>
  <si>
    <t xml:space="preserve">Wien, ÖNB: Cod. 3026</t>
  </si>
  <si>
    <t xml:space="preserve">Pfaff, Scriptorium und Bibliothek, Nr. 56.</t>
  </si>
  <si>
    <t xml:space="preserve">VDS + Ansetzfalz: 148 x 105 mm; HDS + Ansetzfalz: 145 x 110 mm</t>
  </si>
  <si>
    <t xml:space="preserve">Mitte 15. Jhdt.; Zweite Hälfte 15. Jhdt.</t>
  </si>
  <si>
    <t xml:space="preserve">Wien, ÖNB, Cod. 3026</t>
  </si>
  <si>
    <t xml:space="preserve">AL00176634</t>
  </si>
  <si>
    <t xml:space="preserve">Mondsee, Benediktinerkloster St. Michael (748-1791): Vorsignatur 'Lunael. o. 193'.</t>
  </si>
  <si>
    <t xml:space="preserve">Allseitig beschnitten (Textverlust); die Fragmente wurden als Spiegelblätter eingeklebt und jeweils als Ansetzfalz um die erste und letzte Lage gewickelt: der Ansetzfalz des VDS ist zw. fol. 10 und 11, jener des HDS zw. fol. 207 und 208 sichtbar; auf dem VDS klebt außerdem ein Signaturschild. Im selben Trägerband befinden sich Fragmente in den Fälzen, die aber wohl nicht von derselben Handschrift stammen (nur Teile von Buchstaben erkennbar), zw. ff.: 5/6, 22/23, 46/47, 67/68, 80(81, 90/91, 100/101, 108/109, 129/130, 141/142, 153/154, 165/166, 177/178, 189/190, 201/202, 213/14.</t>
  </si>
  <si>
    <t xml:space="preserve">4. Viertel 12. Jh.</t>
  </si>
  <si>
    <t xml:space="preserve">1175-1200</t>
  </si>
  <si>
    <t xml:space="preserve">rote Initialen in Rustica und Unziale, drei-zeilige rote Initialmajuskel  "E"</t>
  </si>
  <si>
    <r>
      <rPr>
        <sz val="11"/>
        <rFont val="Cambria"/>
        <family val="0"/>
        <charset val="1"/>
      </rPr>
      <t xml:space="preserve">(VS) Ps 21,20-26: </t>
    </r>
    <r>
      <rPr>
        <i val="true"/>
        <sz val="11"/>
        <rFont val="Cambria"/>
        <family val="0"/>
        <charset val="1"/>
      </rPr>
      <t xml:space="preserve">ad defensionem ... in conspectu tim</t>
    </r>
    <r>
      <rPr>
        <sz val="11"/>
        <rFont val="Cambria"/>
        <family val="0"/>
        <charset val="1"/>
      </rPr>
      <t xml:space="preserve">[entium]; 
(HS) Ps 28,5-11: [ce]</t>
    </r>
    <r>
      <rPr>
        <i val="true"/>
        <sz val="11"/>
        <rFont val="Cambria"/>
        <family val="0"/>
        <charset val="1"/>
      </rPr>
      <t xml:space="preserve">dros lybani ... benedicet populo suo in pace</t>
    </r>
    <r>
      <rPr>
        <sz val="11"/>
        <rFont val="Cambria"/>
        <family val="0"/>
        <charset val="1"/>
      </rPr>
      <t xml:space="preserve">; Ps  29,1-2: </t>
    </r>
    <r>
      <rPr>
        <i val="true"/>
        <sz val="11"/>
        <rFont val="Cambria"/>
        <family val="0"/>
        <charset val="1"/>
      </rPr>
      <t xml:space="preserve">Exaltabo te domine ... domine deus meus clamaui ad te</t>
    </r>
    <r>
      <rPr>
        <sz val="11"/>
        <rFont val="Cambria"/>
        <family val="0"/>
        <charset val="1"/>
      </rPr>
      <t xml:space="preserve">.</t>
    </r>
  </si>
  <si>
    <t xml:space="preserve">Datierung nach dem Schriftbefund (vgl. Pfaff)</t>
  </si>
  <si>
    <t xml:space="preserve">11.08.</t>
  </si>
  <si>
    <t xml:space="preserve">Wien, ÖNB: Cod. 3031</t>
  </si>
  <si>
    <t xml:space="preserve">16. Jhdt.; 1531-1535</t>
  </si>
  <si>
    <t xml:space="preserve">Wien, ÖNB, Cod. 3031</t>
  </si>
  <si>
    <t xml:space="preserve">AL00177893</t>
  </si>
  <si>
    <t xml:space="preserve">Leonhard Schilling (Mönch in Mondsee zw. 1495 und 1536): Schreiber [Menhardt, Altdeutsche Handschriften, 1960/61]; Mondsee, Benediktinerkloster St. Michael (748-1791): Vorsignatur 'Lunael. o. 107'.</t>
  </si>
  <si>
    <r>
      <rPr>
        <sz val="11"/>
        <rFont val="Cambria"/>
        <family val="0"/>
        <charset val="1"/>
      </rPr>
      <t xml:space="preserve">[Comm. plurimorum Virginum] 
Fälze 1 und 2 links: Gesang: </t>
    </r>
    <r>
      <rPr>
        <i val="true"/>
        <sz val="11"/>
        <rFont val="Cambria"/>
        <family val="0"/>
        <charset val="1"/>
      </rPr>
      <t xml:space="preserve">Simile est regnum</t>
    </r>
    <r>
      <rPr>
        <sz val="11"/>
        <rFont val="Cambria"/>
        <family val="0"/>
        <charset val="1"/>
      </rPr>
      <t xml:space="preserve"> [caelorum decem] </t>
    </r>
    <r>
      <rPr>
        <i val="true"/>
        <sz val="11"/>
        <rFont val="Cambria"/>
        <family val="0"/>
        <charset val="1"/>
      </rPr>
      <t xml:space="preserve">virginibus quae accipien</t>
    </r>
    <r>
      <rPr>
        <sz val="11"/>
        <rFont val="Cambria"/>
        <family val="0"/>
        <charset val="1"/>
      </rPr>
      <t xml:space="preserve">[tes] (Can 007667 oder 004953);
Fälze 1 und 2 rechts: Gesang: [...] </t>
    </r>
    <r>
      <rPr>
        <i val="true"/>
        <sz val="11"/>
        <rFont val="Cambria"/>
        <family val="0"/>
        <charset val="1"/>
      </rPr>
      <t xml:space="preserve">concupivit rex speciem tuam</t>
    </r>
    <r>
      <rPr>
        <sz val="11"/>
        <rFont val="Cambria"/>
        <family val="0"/>
        <charset val="1"/>
      </rPr>
      <t xml:space="preserve"> (wohl Can 004953); I: </t>
    </r>
    <r>
      <rPr>
        <i val="true"/>
        <sz val="11"/>
        <rFont val="Cambria"/>
        <family val="0"/>
        <charset val="1"/>
      </rPr>
      <t xml:space="preserve">Regem virginum ado</t>
    </r>
    <r>
      <rPr>
        <sz val="11"/>
        <rFont val="Cambria"/>
        <family val="0"/>
        <charset val="1"/>
      </rPr>
      <t xml:space="preserve">[remus] (Can 001150);
Falz 1: </t>
    </r>
    <r>
      <rPr>
        <i val="true"/>
        <sz val="11"/>
        <rFont val="Cambria"/>
        <family val="0"/>
        <charset val="1"/>
      </rPr>
      <t xml:space="preserve">A: Specie tua et pul</t>
    </r>
    <r>
      <rPr>
        <sz val="11"/>
        <rFont val="Cambria"/>
        <family val="0"/>
        <charset val="1"/>
      </rPr>
      <t xml:space="preserve">[chritudine].
</t>
    </r>
  </si>
  <si>
    <t xml:space="preserve">Wien, ÖNB: Cod. 3093</t>
  </si>
  <si>
    <t xml:space="preserve">http://data.onb.ac.at/rec/AL00176992</t>
  </si>
  <si>
    <t xml:space="preserve">38 Bll.</t>
  </si>
  <si>
    <t xml:space="preserve">313 x 200 mm</t>
  </si>
  <si>
    <t xml:space="preserve">Wien, ÖNB: Cod. 3196</t>
  </si>
  <si>
    <t xml:space="preserve">Pfaff, Scriptorium und Bibliothek Katalog Nr. 38 (falsch als Cod. 3169 bezeichnet).</t>
  </si>
  <si>
    <t xml:space="preserve">möglicherweise zusammengehörig mit jeweils 2 Spiegelbl. in ÖNB, Cod. 3857 und ÖNB. Cod. 4956 (Pfaff)</t>
  </si>
  <si>
    <t xml:space="preserve">gelbliches, ziemlich dünnes und gut kalziniertes Pergament</t>
  </si>
  <si>
    <t xml:space="preserve">VS: 218 x 168; HS + Ansetzfalz: 217 x 165 mm</t>
  </si>
  <si>
    <t xml:space="preserve">15. Jhdt.; 1433</t>
  </si>
  <si>
    <t xml:space="preserve">Wien, ÖNB, Cod. 3196</t>
  </si>
  <si>
    <t xml:space="preserve">AL00175516</t>
  </si>
  <si>
    <t xml:space="preserve">Allexius Payer (Mondsee ?, um 1433): Schreiber; Vermerk fol. 254r [Unterkircher, Datierte II, 1971]; Mondsee, Benediktinerkloster St. Michael (748-1791): Vorsignatur 'Lunael. q. 40'.</t>
  </si>
  <si>
    <t xml:space="preserve">Blindlinierung; je die zwei obersten und untersten Horizontalen ganz durchgezogen</t>
  </si>
  <si>
    <t xml:space="preserve">Die Blätter dienten als Spiegel, sind allerdings heute lose und als fliegende Blätter I bzw I* foliiert. Die Lagezählung fängt von '2' an, sodass zu behaupten ist das die erste Lage ist heute verloren. Wahscheinlich war der Vorderspiegel als Ansetzfalz um diese heute verlorene Lage gezogen. Der Hinterspiegel ist als Ansetzfalz um die letzte Lage gezogen (sichtbar zwischen ff. 244-245).</t>
  </si>
  <si>
    <t xml:space="preserve">4zeilige rote Initialen mit Zierpunkten zu Beginn jedes Gebets und anschließende Wörter in brauner Rustica. Rote Überschrifte.</t>
  </si>
  <si>
    <r>
      <rPr>
        <sz val="11"/>
        <rFont val="Cambria"/>
        <family val="0"/>
        <charset val="1"/>
      </rPr>
      <t xml:space="preserve">Formulare zu verschiedenen Votivmesse (u.a. pro femina, pro amico, pro abbate), hier nur einzelne verzeichnet.
(Iv) </t>
    </r>
    <r>
      <rPr>
        <i val="true"/>
        <sz val="11"/>
        <rFont val="Cambria"/>
        <family val="0"/>
        <charset val="1"/>
      </rPr>
      <t xml:space="preserve">Da quesumus domine famulo tuo N salutem ...protectione defendi. Per </t>
    </r>
    <r>
      <rPr>
        <sz val="11"/>
        <rFont val="Cambria"/>
        <family val="0"/>
        <charset val="1"/>
      </rPr>
      <t xml:space="preserve">(Deshusses Nr. 2442); Secr. </t>
    </r>
    <r>
      <rPr>
        <i val="true"/>
        <sz val="11"/>
        <rFont val="Cambria"/>
        <family val="0"/>
        <charset val="1"/>
      </rPr>
      <t xml:space="preserve">Hostias domine quas tibi offerimus pro famulo tuo N ... absolue. Per (Deshusses Nr. 2692?); Sanctificet nos domine qua pasti sumus mensa celestis et damulum tuum N ... reddat acceptum. Per.</t>
    </r>
    <r>
      <rPr>
        <sz val="11"/>
        <color rgb="FFFF0000"/>
        <rFont val="Cambria"/>
        <family val="0"/>
        <charset val="1"/>
      </rPr>
      <t xml:space="preserve"> Missa pro amico</t>
    </r>
    <r>
      <rPr>
        <i val="true"/>
        <sz val="11"/>
        <rFont val="Cambria"/>
        <family val="0"/>
        <charset val="1"/>
      </rPr>
      <t xml:space="preserve">. Exaudi quesumus omnipotens preces nostras ... ut famulum tuum N in tua misericordia ... ualeat peruenire. Per</t>
    </r>
    <r>
      <rPr>
        <sz val="11"/>
        <rFont val="Cambria"/>
        <family val="0"/>
        <charset val="1"/>
      </rPr>
      <t xml:space="preserve"> (Deshusses Nr. 2365); Secretum </t>
    </r>
    <r>
      <rPr>
        <i val="true"/>
        <sz val="11"/>
        <rFont val="Cambria"/>
        <family val="0"/>
        <charset val="1"/>
      </rPr>
      <t xml:space="preserve">Huius quaesumus domine uirtute mysterii ...</t>
    </r>
    <r>
      <rPr>
        <sz val="11"/>
        <rFont val="Cambria"/>
        <family val="0"/>
        <charset val="1"/>
      </rPr>
      <t xml:space="preserve"> (Deshusses Nr. 2366); Ad com. </t>
    </r>
    <r>
      <rPr>
        <i val="true"/>
        <sz val="11"/>
        <rFont val="Cambria"/>
        <family val="0"/>
        <charset val="1"/>
      </rPr>
      <t xml:space="preserve">Famuulum tuum N quaesumus domine corporepariter ... </t>
    </r>
    <r>
      <rPr>
        <sz val="11"/>
        <rFont val="Cambria"/>
        <family val="0"/>
        <charset val="1"/>
      </rPr>
      <t xml:space="preserve">(Deshusses Nr. 2370); </t>
    </r>
    <r>
      <rPr>
        <sz val="11"/>
        <color rgb="FFFF0000"/>
        <rFont val="Cambria"/>
        <family val="0"/>
        <charset val="1"/>
      </rPr>
      <t xml:space="preserve">Pro abbate</t>
    </r>
    <r>
      <rPr>
        <sz val="11"/>
        <rFont val="Cambria"/>
        <family val="0"/>
        <charset val="1"/>
      </rPr>
      <t xml:space="preserve"> </t>
    </r>
    <r>
      <rPr>
        <i val="true"/>
        <sz val="11"/>
        <rFont val="Cambria"/>
        <family val="0"/>
        <charset val="1"/>
      </rPr>
      <t xml:space="preserve">Concede quaesumus domine famulo tuo N ut praedicando et exercendo ... mercedem a te piissimo largito percipiat. Per</t>
    </r>
    <r>
      <rPr>
        <sz val="11"/>
        <rFont val="Cambria"/>
        <family val="0"/>
        <charset val="1"/>
      </rPr>
      <t xml:space="preserve">; Secretum. </t>
    </r>
    <r>
      <rPr>
        <i val="true"/>
        <sz val="11"/>
        <rFont val="Cambria"/>
        <family val="0"/>
        <charset val="1"/>
      </rPr>
      <t xml:space="preserve">Munera nostra quaesumus domine suscipe ... misericorditer</t>
    </r>
    <r>
      <rPr>
        <sz val="11"/>
        <rFont val="Cambria"/>
        <family val="0"/>
        <charset val="1"/>
      </rPr>
      <t xml:space="preserve"> (Ir) </t>
    </r>
    <r>
      <rPr>
        <i val="true"/>
        <sz val="11"/>
        <rFont val="Cambria"/>
        <family val="0"/>
        <charset val="1"/>
      </rPr>
      <t xml:space="preserve">protege. Per</t>
    </r>
    <r>
      <rPr>
        <sz val="11"/>
        <rFont val="Cambria"/>
        <family val="0"/>
        <charset val="1"/>
      </rPr>
      <t xml:space="preserve">. Ad com. </t>
    </r>
    <r>
      <rPr>
        <i val="true"/>
        <sz val="11"/>
        <rFont val="Cambria"/>
        <family val="0"/>
        <charset val="1"/>
      </rPr>
      <t xml:space="preserve">Haec nos domine communio mundet ... </t>
    </r>
    <r>
      <rPr>
        <sz val="11"/>
        <rFont val="Cambria"/>
        <family val="0"/>
        <charset val="1"/>
      </rPr>
      <t xml:space="preserve">; </t>
    </r>
    <r>
      <rPr>
        <i val="true"/>
        <sz val="11"/>
        <rFont val="Cambria"/>
        <family val="0"/>
        <charset val="1"/>
      </rPr>
      <t xml:space="preserve">Pro femina</t>
    </r>
    <r>
      <rPr>
        <sz val="11"/>
        <rFont val="Cambria"/>
        <family val="0"/>
        <charset val="1"/>
      </rPr>
      <t xml:space="preserve">. </t>
    </r>
    <r>
      <rPr>
        <i val="true"/>
        <sz val="11"/>
        <rFont val="Cambria"/>
        <family val="0"/>
        <charset val="1"/>
      </rPr>
      <t xml:space="preserve">Rege quaesumus dominus famulam tuam et intercedente beata maria semper virgine ... et sempiternis gaudeat institutis. Per</t>
    </r>
    <r>
      <rPr>
        <sz val="11"/>
        <rFont val="Cambria"/>
        <family val="0"/>
        <charset val="1"/>
      </rPr>
      <t xml:space="preserve">; Secretum. </t>
    </r>
    <r>
      <rPr>
        <i val="true"/>
        <sz val="11"/>
        <rFont val="Cambria"/>
        <family val="0"/>
        <charset val="1"/>
      </rPr>
      <t xml:space="preserve">Suscipe domine munus oblatum et intercedentibus omnibus sanctis tuis conserua famulam tuam N. ... deuota tibi mente deseruiat. Per</t>
    </r>
    <r>
      <rPr>
        <sz val="11"/>
        <rFont val="Cambria"/>
        <family val="0"/>
        <charset val="1"/>
      </rPr>
      <t xml:space="preserve">. Ad com. </t>
    </r>
    <r>
      <rPr>
        <i val="true"/>
        <sz val="11"/>
        <rFont val="Cambria"/>
        <family val="0"/>
        <charset val="1"/>
      </rPr>
      <t xml:space="preserve">Subiectam tibi famulam tuam N. quaesumus ... donis firmetur. Per </t>
    </r>
    <r>
      <rPr>
        <sz val="11"/>
        <rFont val="Cambria"/>
        <family val="0"/>
        <charset val="1"/>
      </rPr>
      <t xml:space="preserve">(ähnlich zu Deshusses Nr. 2463-2465); </t>
    </r>
    <r>
      <rPr>
        <sz val="11"/>
        <color rgb="FFFF0000"/>
        <rFont val="Cambria"/>
        <family val="0"/>
        <charset val="1"/>
      </rPr>
      <t xml:space="preserve">Missa communis</t>
    </r>
    <r>
      <rPr>
        <sz val="11"/>
        <rFont val="Cambria"/>
        <family val="0"/>
        <charset val="1"/>
      </rPr>
      <t xml:space="preserve">. </t>
    </r>
    <r>
      <rPr>
        <i val="true"/>
        <sz val="11"/>
        <rFont val="Cambria"/>
        <family val="0"/>
        <charset val="1"/>
      </rPr>
      <t xml:space="preserve">Pretende domine famulis et famulabis tuis ... consequi mereantur. Per</t>
    </r>
    <r>
      <rPr>
        <sz val="11"/>
        <rFont val="Cambria"/>
        <family val="0"/>
        <charset val="1"/>
      </rPr>
      <t xml:space="preserve">; Secr. </t>
    </r>
    <r>
      <rPr>
        <i val="true"/>
        <sz val="11"/>
        <rFont val="Cambria"/>
        <family val="0"/>
        <charset val="1"/>
      </rPr>
      <t xml:space="preserve">Propitiare domine supplicationibus ... efficaciter consequamur. Per</t>
    </r>
    <r>
      <rPr>
        <sz val="11"/>
        <rFont val="Cambria"/>
        <family val="0"/>
        <charset val="1"/>
      </rPr>
      <t xml:space="preserve">; Ad com. </t>
    </r>
    <r>
      <rPr>
        <i val="true"/>
        <sz val="11"/>
        <rFont val="Cambria"/>
        <family val="0"/>
        <charset val="1"/>
      </rPr>
      <t xml:space="preserve">Da famulis et famulabus tuis ... nullis temp</t>
    </r>
    <r>
      <rPr>
        <sz val="11"/>
        <rFont val="Cambria"/>
        <family val="0"/>
        <charset val="1"/>
      </rPr>
      <t xml:space="preserve">[tationibus], bricht ab (Deshusses Nr. 1300, 1301, 1303).
(Ir*)  </t>
    </r>
    <r>
      <rPr>
        <i val="true"/>
        <sz val="11"/>
        <rFont val="Cambria"/>
        <family val="0"/>
        <charset val="1"/>
      </rPr>
      <t xml:space="preserve">Ad Com. Tua sancta nobis omnipotens deus quę sumpsimus ... defensionis impendant. Per; Alia. Ne despicias omnipotens deus populum ... succure placatus. Per. </t>
    </r>
    <r>
      <rPr>
        <sz val="11"/>
        <rFont val="Cambria"/>
        <family val="0"/>
        <charset val="1"/>
      </rPr>
      <t xml:space="preserve">(Deshusses Nr. 867/2528);</t>
    </r>
    <r>
      <rPr>
        <i val="true"/>
        <sz val="11"/>
        <rFont val="Cambria"/>
        <family val="0"/>
        <charset val="1"/>
      </rPr>
      <t xml:space="preserve"> Secretum Suscipe domine propicius hostias ... potenti pietate </t>
    </r>
    <r>
      <rPr>
        <sz val="11"/>
        <rFont val="Cambria"/>
        <family val="0"/>
        <charset val="1"/>
      </rPr>
      <t xml:space="preserve">(korrigiert zu </t>
    </r>
    <r>
      <rPr>
        <i val="true"/>
        <sz val="11"/>
        <rFont val="Cambria"/>
        <family val="0"/>
        <charset val="1"/>
      </rPr>
      <t xml:space="preserve">uirtute</t>
    </r>
    <r>
      <rPr>
        <sz val="11"/>
        <rFont val="Cambria"/>
        <family val="0"/>
        <charset val="1"/>
      </rPr>
      <t xml:space="preserve">) </t>
    </r>
    <r>
      <rPr>
        <i val="true"/>
        <sz val="11"/>
        <rFont val="Cambria"/>
        <family val="0"/>
        <charset val="1"/>
      </rPr>
      <t xml:space="preserve">restitui. Per </t>
    </r>
    <r>
      <rPr>
        <sz val="11"/>
        <rFont val="Cambria"/>
        <family val="0"/>
        <charset val="1"/>
      </rPr>
      <t xml:space="preserve">(Deschusses Nr. 2529);</t>
    </r>
    <r>
      <rPr>
        <i val="true"/>
        <sz val="11"/>
        <rFont val="Cambria"/>
        <family val="0"/>
        <charset val="1"/>
      </rPr>
      <t xml:space="preserve"> Ad com. Oblationem nostram quaesumus domine propicius respice ... </t>
    </r>
    <r>
      <rPr>
        <sz val="11"/>
        <rFont val="Cambria"/>
        <family val="0"/>
        <charset val="1"/>
      </rPr>
      <t xml:space="preserve">. </t>
    </r>
    <r>
      <rPr>
        <sz val="11"/>
        <color rgb="FFFF0000"/>
        <rFont val="Cambria"/>
        <family val="0"/>
        <charset val="1"/>
      </rPr>
      <t xml:space="preserve">Pro humilitate</t>
    </r>
    <r>
      <rPr>
        <sz val="11"/>
        <rFont val="Cambria"/>
        <family val="0"/>
        <charset val="1"/>
      </rPr>
      <t xml:space="preserve">. </t>
    </r>
    <r>
      <rPr>
        <i val="true"/>
        <sz val="11"/>
        <rFont val="Cambria"/>
        <family val="0"/>
        <charset val="1"/>
      </rPr>
      <t xml:space="preserve">Deus qui superbis resistis ... dona subiecti. per </t>
    </r>
    <r>
      <rPr>
        <sz val="11"/>
        <rFont val="Cambria"/>
        <family val="0"/>
        <charset val="1"/>
      </rPr>
      <t xml:space="preserve">(Deshusses Nr. 2345) </t>
    </r>
    <r>
      <rPr>
        <i val="true"/>
        <sz val="11"/>
        <rFont val="Cambria"/>
        <family val="0"/>
        <charset val="1"/>
      </rPr>
      <t xml:space="preserve">Secr. Ab omni reatu nos domine sancta ... </t>
    </r>
    <r>
      <rPr>
        <sz val="11"/>
        <rFont val="Cambria"/>
        <family val="0"/>
        <charset val="1"/>
      </rPr>
      <t xml:space="preserve">(Deshusses Nr. 2655); </t>
    </r>
    <r>
      <rPr>
        <i val="true"/>
        <sz val="11"/>
        <rFont val="Cambria"/>
        <family val="0"/>
        <charset val="1"/>
      </rPr>
      <t xml:space="preserve">Ad com. Quos refecisti domine celesti ... </t>
    </r>
    <r>
      <rPr>
        <sz val="11"/>
        <rFont val="Cambria"/>
        <family val="0"/>
        <charset val="1"/>
      </rPr>
      <t xml:space="preserve">(Deshusses Nr. 2657);</t>
    </r>
    <r>
      <rPr>
        <i val="true"/>
        <sz val="11"/>
        <rFont val="Cambria"/>
        <family val="0"/>
        <charset val="1"/>
      </rPr>
      <t xml:space="preserve"> </t>
    </r>
    <r>
      <rPr>
        <sz val="11"/>
        <color rgb="FFFF0000"/>
        <rFont val="Cambria"/>
        <family val="0"/>
        <charset val="1"/>
      </rPr>
      <t xml:space="preserve">Pro confitenti</t>
    </r>
    <r>
      <rPr>
        <sz val="11"/>
        <rFont val="Cambria"/>
        <family val="0"/>
        <charset val="1"/>
      </rPr>
      <t xml:space="preserve"> </t>
    </r>
    <r>
      <rPr>
        <i val="true"/>
        <sz val="11"/>
        <rFont val="Cambria"/>
        <family val="0"/>
        <charset val="1"/>
      </rPr>
      <t xml:space="preserve">Omnipotens sempiterne deus confitenti tibi famulo tuo N pro tua pietate ... pietatis prosit adueniam. Per</t>
    </r>
    <r>
      <rPr>
        <sz val="11"/>
        <rFont val="Cambria"/>
        <family val="0"/>
        <charset val="1"/>
      </rPr>
      <t xml:space="preserve">. (Deshusses Nr. 2719-2721). (I*v) </t>
    </r>
    <r>
      <rPr>
        <sz val="11"/>
        <color rgb="FFFF0000"/>
        <rFont val="Cambria"/>
        <family val="0"/>
        <charset val="1"/>
      </rPr>
      <t xml:space="preserve">Pro amico</t>
    </r>
    <r>
      <rPr>
        <sz val="11"/>
        <rFont val="Cambria"/>
        <family val="0"/>
        <charset val="1"/>
      </rPr>
      <t xml:space="preserve"> </t>
    </r>
    <r>
      <rPr>
        <i val="true"/>
        <sz val="11"/>
        <rFont val="Cambria"/>
        <family val="0"/>
        <charset val="1"/>
      </rPr>
      <t xml:space="preserve">Quaesumus omnipotens deus famulum tuu propicius ... seruante custodiatur in mente. Per. Sec. Propitiare domine famulo tuo propicianre mineribus ... et postulata concedas. Per. Ad</t>
    </r>
    <r>
      <rPr>
        <sz val="11"/>
        <rFont val="Cambria"/>
        <family val="0"/>
        <charset val="1"/>
      </rPr>
      <t xml:space="preserve"> [com]. </t>
    </r>
    <r>
      <rPr>
        <i val="true"/>
        <sz val="11"/>
        <rFont val="Cambria"/>
        <family val="0"/>
        <charset val="1"/>
      </rPr>
      <t xml:space="preserve">Huius domine perceptio sacramenti famulum tuum ... regna perducas. Alia. Deus qui iustificas impium et non uis mortem</t>
    </r>
    <r>
      <rPr>
        <sz val="11"/>
        <rFont val="Cambria"/>
        <family val="0"/>
        <charset val="1"/>
      </rPr>
      <t xml:space="preserve"> ... (Deshusses Nr. 2358); </t>
    </r>
    <r>
      <rPr>
        <i val="true"/>
        <sz val="11"/>
        <rFont val="Cambria"/>
        <family val="0"/>
        <charset val="1"/>
      </rPr>
      <t xml:space="preserve">Secr. Suscipe domine clementissime pater ... consequi mereantur. Per</t>
    </r>
    <r>
      <rPr>
        <sz val="11"/>
        <rFont val="Cambria"/>
        <family val="0"/>
        <charset val="1"/>
      </rPr>
      <t xml:space="preserve"> (Deshusses Nr. 2359); </t>
    </r>
    <r>
      <rPr>
        <i val="true"/>
        <sz val="11"/>
        <rFont val="Cambria"/>
        <family val="0"/>
        <charset val="1"/>
      </rPr>
      <t xml:space="preserve">Ad com. Purificent nos quaesumus domine sacramenta ... plenitudine glorietur. per </t>
    </r>
    <r>
      <rPr>
        <sz val="11"/>
        <rFont val="Cambria"/>
        <family val="0"/>
        <charset val="1"/>
      </rPr>
      <t xml:space="preserve">(Deshusses Nr. 2362).</t>
    </r>
  </si>
  <si>
    <t xml:space="preserve">Wien, ÖNB, Cod. 3196, Cod. 3656, Cod. 3912, Fragm. 612, Cod. Ser. n. 84, Cod. Ser. n. 220; Cod. Ser. n. 222; Cod. Ser. n. 234; Cod. Ser. n. 236 (Klugseders Gruppe NNG1). </t>
  </si>
  <si>
    <t xml:space="preserve">16 Streifen</t>
  </si>
  <si>
    <t xml:space="preserve">ca. 215 x 10 mm</t>
  </si>
  <si>
    <t xml:space="preserve">Die Fragmente befinden sich Mitte der Lagen und zwar zwischen ff. 18-19, 31-31, 44-45, 68-69, 80-81, 92-93, 104-105, 116-117, 128-129, 140-141, 152-153, 174-175, 200-201, 214-215, 226-227, 238-239. Mit der Ausnahme von dem Querstreifen zw. ff. 92-93 sind alle Langstreifen und ergeben nur einzelne Buchstaben, die die Textidentifizierung kaum ermöglichen.</t>
  </si>
  <si>
    <t xml:space="preserve">Mitte, 2. Hälfte 12. Jh.</t>
  </si>
  <si>
    <t xml:space="preserve">1141-1200</t>
  </si>
  <si>
    <t xml:space="preserve">Überschrifte und Rubriken für den Beginn von Gesangsteilen.</t>
  </si>
  <si>
    <r>
      <rPr>
        <sz val="11"/>
        <rFont val="Cambria"/>
        <family val="0"/>
        <charset val="1"/>
      </rPr>
      <t xml:space="preserve">Querstreifen zw. ff. 92-93 [Cyriaci et Soc.?] In: </t>
    </r>
    <r>
      <rPr>
        <i val="true"/>
        <sz val="11"/>
        <rFont val="Cambria"/>
        <family val="0"/>
        <charset val="1"/>
      </rPr>
      <t xml:space="preserve">quoniam nihil deest timentibus eum divites eguerunt</t>
    </r>
    <r>
      <rPr>
        <sz val="11"/>
        <rFont val="Cambria"/>
        <family val="0"/>
        <charset val="1"/>
      </rPr>
      <t xml:space="preserve"> (Can g00324); [Simplicii et Soc.?] Gr: </t>
    </r>
    <r>
      <rPr>
        <i val="true"/>
        <sz val="11"/>
        <rFont val="Cambria"/>
        <family val="0"/>
        <charset val="1"/>
      </rPr>
      <t xml:space="preserve">Sacerdotes eius induant saluta</t>
    </r>
    <r>
      <rPr>
        <sz val="11"/>
        <rFont val="Cambria"/>
        <family val="0"/>
        <charset val="1"/>
      </rPr>
      <t xml:space="preserve">[ri] (Can g01339); [ Vigilia Laurentii] OfV: [... au]</t>
    </r>
    <r>
      <rPr>
        <i val="true"/>
        <sz val="11"/>
        <rFont val="Cambria"/>
        <family val="0"/>
        <charset val="1"/>
      </rPr>
      <t xml:space="preserve">rum uias</t>
    </r>
    <r>
      <rPr>
        <sz val="11"/>
        <rFont val="Cambria"/>
        <family val="0"/>
        <charset val="1"/>
      </rPr>
      <t xml:space="preserve"> (Can g00330a); Unidentifiziert: [posui]</t>
    </r>
    <r>
      <rPr>
        <i val="true"/>
        <sz val="11"/>
        <rFont val="Cambria"/>
        <family val="0"/>
        <charset val="1"/>
      </rPr>
      <t xml:space="preserve">sti in capite ei</t>
    </r>
    <r>
      <rPr>
        <sz val="11"/>
        <rFont val="Cambria"/>
        <family val="0"/>
        <charset val="1"/>
      </rPr>
      <t xml:space="preserve">[us]; </t>
    </r>
  </si>
  <si>
    <t xml:space="preserve">Platz für Melisme frei gelasse und rot unterstrichen.</t>
  </si>
  <si>
    <t xml:space="preserve">Das Graduale ist nach Pfaff ein Produkt des Mondseer Liutoldscriptoriums. </t>
  </si>
  <si>
    <t xml:space="preserve">Wien, ÖNB: Cod. 3197</t>
  </si>
  <si>
    <t xml:space="preserve">Abklatsche von zwei Einzelblätter</t>
  </si>
  <si>
    <t xml:space="preserve">Wien, ÖNB, Cod. 3197</t>
  </si>
  <si>
    <t xml:space="preserve">AL00173479</t>
  </si>
  <si>
    <t xml:space="preserve">Mondsee, Benediktinerkloster St. Michael (748-1791): Vorsignatur 'Lunael. q. 21'.</t>
  </si>
  <si>
    <t xml:space="preserve">Helles Leder über an den Kanten abgeschrägten Holzdeckeln mit Streicheisenlinien.</t>
  </si>
  <si>
    <t xml:space="preserve">Der Text auf den heute entfernten Vorder- und Hinterspiegeln ist als Abklatsch besonders gut auf den Rückenhinterklebungen aus Leder zu lesen.</t>
  </si>
  <si>
    <r>
      <rPr>
        <sz val="11"/>
        <rFont val="Cambria"/>
        <family val="0"/>
        <charset val="1"/>
      </rPr>
      <t xml:space="preserve">(VD) Col 1,2-27: </t>
    </r>
    <r>
      <rPr>
        <i val="true"/>
        <sz val="11"/>
        <rFont val="Cambria"/>
        <family val="0"/>
        <charset val="1"/>
      </rPr>
      <t xml:space="preserve">quod absconditum fuit a saeculis ... quod est Christus in vobis spes gloriae</t>
    </r>
    <r>
      <rPr>
        <sz val="11"/>
        <rFont val="Cambria"/>
        <family val="0"/>
        <charset val="1"/>
      </rPr>
      <t xml:space="preserve">; (HD) Col 3,7-13: </t>
    </r>
    <r>
      <rPr>
        <i val="true"/>
        <sz val="11"/>
        <rFont val="Cambria"/>
        <family val="0"/>
        <charset val="1"/>
      </rPr>
      <t xml:space="preserve">in qu</t>
    </r>
    <r>
      <rPr>
        <sz val="11"/>
        <rFont val="Cambria"/>
        <family val="0"/>
        <charset val="1"/>
      </rPr>
      <t xml:space="preserve">[ibus et] </t>
    </r>
    <r>
      <rPr>
        <i val="true"/>
        <sz val="11"/>
        <rFont val="Cambria"/>
        <family val="0"/>
        <charset val="1"/>
      </rPr>
      <t xml:space="preserve">vos </t>
    </r>
    <r>
      <rPr>
        <sz val="11"/>
        <rFont val="Cambria"/>
        <family val="0"/>
        <charset val="1"/>
      </rPr>
      <t xml:space="preserve">[am]</t>
    </r>
    <r>
      <rPr>
        <i val="true"/>
        <sz val="11"/>
        <rFont val="Cambria"/>
        <family val="0"/>
        <charset val="1"/>
      </rPr>
      <t xml:space="preserve">bulas</t>
    </r>
    <r>
      <rPr>
        <sz val="11"/>
        <rFont val="Cambria"/>
        <family val="0"/>
        <charset val="1"/>
      </rPr>
      <t xml:space="preserve">[tis aliqu]</t>
    </r>
    <r>
      <rPr>
        <i val="true"/>
        <sz val="11"/>
        <rFont val="Cambria"/>
        <family val="0"/>
        <charset val="1"/>
      </rPr>
      <t xml:space="preserve">ando cum uiue</t>
    </r>
    <r>
      <rPr>
        <sz val="11"/>
        <rFont val="Cambria"/>
        <family val="0"/>
        <charset val="1"/>
      </rPr>
      <t xml:space="preserve">[re]</t>
    </r>
    <r>
      <rPr>
        <i val="true"/>
        <sz val="11"/>
        <rFont val="Cambria"/>
        <family val="0"/>
        <charset val="1"/>
      </rPr>
      <t xml:space="preserve">tis in illis</t>
    </r>
    <r>
      <rPr>
        <sz val="11"/>
        <rFont val="Cambria"/>
        <family val="0"/>
        <charset val="1"/>
      </rPr>
      <t xml:space="preserve"> ... </t>
    </r>
    <r>
      <rPr>
        <i val="true"/>
        <sz val="11"/>
        <rFont val="Cambria"/>
        <family val="0"/>
        <charset val="1"/>
      </rPr>
      <t xml:space="preserve">si quis adversus</t>
    </r>
    <r>
      <rPr>
        <sz val="11"/>
        <rFont val="Cambria"/>
        <family val="0"/>
        <charset val="1"/>
      </rPr>
      <t xml:space="preserve"> [aliquem habet] </t>
    </r>
    <r>
      <rPr>
        <i val="true"/>
        <sz val="11"/>
        <rFont val="Cambria"/>
        <family val="0"/>
        <charset val="1"/>
      </rPr>
      <t xml:space="preserve">que</t>
    </r>
    <r>
      <rPr>
        <sz val="11"/>
        <rFont val="Cambria"/>
        <family val="0"/>
        <charset val="1"/>
      </rPr>
      <t xml:space="preserve">[rellam].</t>
    </r>
  </si>
  <si>
    <t xml:space="preserve">x</t>
  </si>
  <si>
    <t xml:space="preserve">213 x 14 mm</t>
  </si>
  <si>
    <t xml:space="preserve">Fragmente als Falzverstärkung zwischen ff. 5-6, 17-18, 29-30, 53-54, 77-78, 89-90, 101-102 und 113-114. Nur einzelne Buchstaben lesbar, Pergament zum Teil verdunkelt.</t>
  </si>
  <si>
    <t xml:space="preserve">Rote Initiale und Buchstabenstrichelung. Einzelne Wörte durchgestrichen mit dünnen roten Linien.</t>
  </si>
  <si>
    <t xml:space="preserve">Grammatica</t>
  </si>
  <si>
    <t xml:space="preserve">Da die Langstreifen nur schmalle Textsschnitte mit einzelne Buchstaben erhalten ist es schwer den Text genau zu identifizieren. Anhand der mehreren Pronomina und Verbformen ist es zu vermuten, dass der hier überlieferte Text ein Teil von Donatus: Ars minor ist.</t>
  </si>
  <si>
    <t xml:space="preserve">Die Donat- und Kalender-Type, hg. von Paul Schwenke, Mainz 1903 (https://archive.org/details/diedonatundkalen00schw).</t>
  </si>
  <si>
    <t xml:space="preserve">Wien, ÖNB: Cod. 3247</t>
  </si>
  <si>
    <t xml:space="preserve">Ungenögend: Abklatsch unlesbar</t>
  </si>
  <si>
    <t xml:space="preserve">Sammelhandschrift mit historischen Texten</t>
  </si>
  <si>
    <t xml:space="preserve">15. Jhdt.; 1452</t>
  </si>
  <si>
    <t xml:space="preserve">Melk</t>
  </si>
  <si>
    <t xml:space="preserve">Wien, ÖNB, Cod. 3247</t>
  </si>
  <si>
    <t xml:space="preserve">AL00178171</t>
  </si>
  <si>
    <t xml:space="preserve">Mondsee, Benediktinerkloster St. Michael (748-1791): Vorsignatur 'Lunael. q. 6'.</t>
  </si>
  <si>
    <t xml:space="preserve">Vom Text, der auf den heute entfernten Vorder- und Hinterspiegeln geschrieben war, ist heute nur einen Abklatsch auf beiden Deckel erhalten. Anhand der wenigen Buchstaben ist die Textidentifizierung nicht möglich.</t>
  </si>
  <si>
    <t xml:space="preserve">Wien, ÖNB: Cod. 3251</t>
  </si>
  <si>
    <t xml:space="preserve">1 Einzelblatt und 1 beschn. Doppelblatt</t>
  </si>
  <si>
    <t xml:space="preserve">15. Jhdt.; 1420; 1413 ?</t>
  </si>
  <si>
    <t xml:space="preserve">Wien, ÖNB, Cod. 3251</t>
  </si>
  <si>
    <t xml:space="preserve">AL00173237</t>
  </si>
  <si>
    <t xml:space="preserve">Mondsee, Benediktinerkloster St. Michael (748-1791): Vorsignatur 'Lunael. q. 22'.</t>
  </si>
  <si>
    <t xml:space="preserve">Ein Einzelblatt ist als fliegendes Blatt vorne allerdings verkehrt gebunden, allerindgs verkehrt, sodass die ursprüngliche recto ist heute Iv foliiert und umgekert. Ein beschnittenes Doppelblatt ist hinten als fliegendes Blatt mitgeheftet, desen Oberteil als Ansetzfalz auf dem Hinterdeckel geklebt ist.</t>
  </si>
  <si>
    <t xml:space="preserve">10. Jh. (?)</t>
  </si>
  <si>
    <t xml:space="preserve">0901-1000</t>
  </si>
  <si>
    <t xml:space="preserve">Alcuinus, Flaccus</t>
  </si>
  <si>
    <t xml:space="preserve">De dialectica</t>
  </si>
  <si>
    <r>
      <rPr>
        <sz val="11"/>
        <rFont val="Cambria"/>
        <family val="0"/>
        <charset val="1"/>
      </rPr>
      <t xml:space="preserve">(Iv-r) Teil vom Kapitel De categoriis und De quantitate: </t>
    </r>
    <r>
      <rPr>
        <i val="true"/>
        <sz val="11"/>
        <rFont val="Cambria"/>
        <family val="0"/>
        <charset val="1"/>
      </rPr>
      <t xml:space="preserve">Est ne alia horum accidentium differentia ... quia hoc tria corbus </t>
    </r>
    <r>
      <rPr>
        <sz val="11"/>
        <rFont val="Cambria"/>
        <family val="0"/>
        <charset val="1"/>
      </rPr>
      <t xml:space="preserve">(!)</t>
    </r>
    <r>
      <rPr>
        <i val="true"/>
        <sz val="11"/>
        <rFont val="Cambria"/>
        <family val="0"/>
        <charset val="1"/>
      </rPr>
      <t xml:space="preserve"> quodlibet ha</t>
    </r>
    <r>
      <rPr>
        <sz val="11"/>
        <rFont val="Cambria"/>
        <family val="0"/>
        <charset val="1"/>
      </rPr>
      <t xml:space="preserve">[bere];  
(HD + I*v rechts) </t>
    </r>
    <r>
      <rPr>
        <i val="true"/>
        <sz val="11"/>
        <rFont val="Cambria"/>
        <family val="0"/>
        <charset val="1"/>
      </rPr>
      <t xml:space="preserve">esse A. Sae</t>
    </r>
    <r>
      <rPr>
        <sz val="11"/>
        <rFont val="Cambria"/>
        <family val="0"/>
        <charset val="1"/>
      </rPr>
      <t xml:space="preserve">[pius singulari numero ut simplum dupli] </t>
    </r>
    <r>
      <rPr>
        <i val="true"/>
        <sz val="11"/>
        <rFont val="Cambria"/>
        <family val="0"/>
        <charset val="1"/>
      </rPr>
      <t xml:space="preserve">pater filii </t>
    </r>
    <r>
      <rPr>
        <sz val="11"/>
        <rFont val="Cambria"/>
        <family val="0"/>
        <charset val="1"/>
      </rPr>
      <t xml:space="preserve">... </t>
    </r>
    <r>
      <rPr>
        <i val="true"/>
        <sz val="11"/>
        <rFont val="Cambria"/>
        <family val="0"/>
        <charset val="1"/>
      </rPr>
      <t xml:space="preserve">ablatiuo uero sen</t>
    </r>
    <r>
      <rPr>
        <sz val="11"/>
        <rFont val="Cambria"/>
        <family val="0"/>
        <charset val="1"/>
      </rPr>
      <t xml:space="preserve">[sibile sensu sensibile.] </t>
    </r>
    <r>
      <rPr>
        <i val="true"/>
        <sz val="11"/>
        <rFont val="Cambria"/>
        <family val="0"/>
        <charset val="1"/>
      </rPr>
      <t xml:space="preserve">K. Si huic categoriae ... utique et filius a</t>
    </r>
    <r>
      <rPr>
        <sz val="11"/>
        <rFont val="Cambria"/>
        <family val="0"/>
        <charset val="1"/>
      </rPr>
      <t xml:space="preserve">[eternus est ...] (I*r) [De Qualitate: haber]</t>
    </r>
    <r>
      <rPr>
        <i val="true"/>
        <sz val="11"/>
        <rFont val="Cambria"/>
        <family val="0"/>
        <charset val="1"/>
      </rPr>
      <t xml:space="preserve">e communionem cum </t>
    </r>
    <r>
      <rPr>
        <sz val="11"/>
        <rFont val="Cambria"/>
        <family val="0"/>
        <charset val="1"/>
      </rPr>
      <t xml:space="preserve">[caeteris categoriis. A.] </t>
    </r>
    <r>
      <rPr>
        <i val="true"/>
        <sz val="11"/>
        <rFont val="Cambria"/>
        <family val="0"/>
        <charset val="1"/>
      </rPr>
      <t xml:space="preserve">Incurrit namque ... pas</t>
    </r>
    <r>
      <rPr>
        <sz val="11"/>
        <rFont val="Cambria"/>
        <family val="0"/>
        <charset val="1"/>
      </rPr>
      <t xml:space="preserve">[siones quartum formae ac]</t>
    </r>
    <r>
      <rPr>
        <i val="true"/>
        <sz val="11"/>
        <rFont val="Cambria"/>
        <family val="0"/>
        <charset val="1"/>
      </rPr>
      <t xml:space="preserve"> figure. K. Ha</t>
    </r>
    <r>
      <rPr>
        <sz val="11"/>
        <rFont val="Cambria"/>
        <family val="0"/>
        <charset val="1"/>
      </rPr>
      <t xml:space="preserve">[bitus ... Lacuna] (I*v links)</t>
    </r>
    <r>
      <rPr>
        <i val="true"/>
        <sz val="11"/>
        <rFont val="Cambria"/>
        <family val="0"/>
        <charset val="1"/>
      </rPr>
      <t xml:space="preserve"> iracundia. K. Quid est inter uirtutem et disciplinam. A. Hoc profecto ... per naturalem potentiam eam posse </t>
    </r>
    <r>
      <rPr>
        <sz val="11"/>
        <rFont val="Cambria"/>
        <family val="0"/>
        <charset val="1"/>
      </rPr>
      <t xml:space="preserve">(HD + I*v links) </t>
    </r>
    <r>
      <rPr>
        <i val="true"/>
        <sz val="11"/>
        <rFont val="Cambria"/>
        <family val="0"/>
        <charset val="1"/>
      </rPr>
      <t xml:space="preserve">habere ... K. Nunc quartam edissere speciem.</t>
    </r>
  </si>
  <si>
    <t xml:space="preserve">PL 101, 957A-D, 959A-960D.</t>
  </si>
  <si>
    <t xml:space="preserve">Wien, ÖNB: Cod. 3329</t>
  </si>
  <si>
    <t xml:space="preserve">Fragmente in den Fälzen</t>
  </si>
  <si>
    <t xml:space="preserve">15. Jhdt.; 1469</t>
  </si>
  <si>
    <t xml:space="preserve">Wien, ÖNB, Cod. 3329</t>
  </si>
  <si>
    <t xml:space="preserve">AL00173164</t>
  </si>
  <si>
    <t xml:space="preserve">Mondsee, Benediktinerkloster St. Michael (748-1791): Vorsignatur 'Lunael. f. 81'.</t>
  </si>
  <si>
    <t xml:space="preserve">Nur zwei Zeile erhalten: </t>
  </si>
  <si>
    <t xml:space="preserve">Wien, ÖNB: Fragm. hebr. B 50 Han</t>
  </si>
  <si>
    <t xml:space="preserve">Arthur Z. Schwarz, Die hebräischen Handschriften der Nationalbibliothek in Wien (Museion. Veröffentlichungen der Österreichischen Nationalbibliothek 1,2). Wien-Prag-Leipzig 1925, S. 267 (http://bilder.manuscripta-mediaevalia.de/bilder/hs-bilder/k/HSK0780_c0246.jpg).</t>
  </si>
  <si>
    <t xml:space="preserve">http://data.onb.ac.at/rec/AL00613036 </t>
  </si>
  <si>
    <t xml:space="preserve">Pantheon</t>
  </si>
  <si>
    <t xml:space="preserve">15. Jhdt.; Um 1440; Um 1469/1472</t>
  </si>
  <si>
    <t xml:space="preserve">Wien, ÖNB, Cod. 3406</t>
  </si>
  <si>
    <t xml:space="preserve">AL00166681</t>
  </si>
  <si>
    <t xml:space="preserve">Ulricus Hubmer (Wien, um 1443): Vermerk fol. 266v; kauft die Handschrift 1443 in Wien [Menhardt, Altdeutsche Handschriften, 1960/61]. - Henricus Huebmer (Seekirchen, um 1469): Bruder des Ulricus Hubmer, ergänzt Vermerk fol. 266v; Vermerk VD-Spiegel; verkauft an Ulricus Sattner [Menhardt, Altdeutsche Handschriften, 1960/61]. - Ulricus Sattner (Priester d. Diözese Regensburg, um 1469): Vermerk VD-Spiegel; verkauft an Mondsee [Menhardt, Altdeutsche Handschriften, 1960/61]. - Benedikt II. Eck aus Vilsbiburg (Kapellan d. Bischofs v. Seckau, 1453 Novize in Mondsee, Abt ab 1463; +1499): Vermerk VD-Spiegel; kauft die Hs. für Mondsee [Menhardt, Altdeutsche Handschriften, 1960/61]. - Leonhard Schilling (Mönch in Mondsee zw. 1495 und 1536): Schreiber von Nachträgen fol. 50 [Menhardt, Altdeutsche Handschriften, 1960/61]; Mondsee, Benediktinerkloster St. Michael (748-1791): Vorsignatur 'Lunael. f. 71'.</t>
  </si>
  <si>
    <t xml:space="preserve">Das Fragment wurde als Hinterspiegel verwendet, ist aber heute lose und als I* foliiert. Das Blatt wurde als Ansetzfalz um die letzte Lage gewickelt und ist zwischen ff. 252 und 253 zu sehen.</t>
  </si>
  <si>
    <t xml:space="preserve">Deutschland oder Österreich</t>
  </si>
  <si>
    <t xml:space="preserve">(Angaben vom ÖNB Katalog) Shelomoh ben Yitsḥaḳ: Kommentar zu Chullin.</t>
  </si>
  <si>
    <t xml:space="preserve">Wien, ÖNB: Cod. 3444</t>
  </si>
  <si>
    <t xml:space="preserve">273 x 450 mm</t>
  </si>
  <si>
    <t xml:space="preserve">Epistolae</t>
  </si>
  <si>
    <t xml:space="preserve">15. Jhdt.; Um 1400/1410</t>
  </si>
  <si>
    <t xml:space="preserve">Wien, ÖNB, Cod. 3444</t>
  </si>
  <si>
    <t xml:space="preserve">AL00168305</t>
  </si>
  <si>
    <t xml:space="preserve">Mondsee, Benediktinerkloster St. Michael (748-1791): Vorsignatur 'Lunael. f. 176'.</t>
  </si>
  <si>
    <t xml:space="preserve">Kopert</t>
  </si>
  <si>
    <t xml:space="preserve">Textus inclusus</t>
  </si>
  <si>
    <t xml:space="preserve">Das Fragment wurde als für das Kopert Einband benutzt, wobei um dem Band zu passen, wurde das Doppelblatt an den Rände geschnitten. In der Frühneuzeit wurde der Rücken mit weiser Farbe gefärbt und mit Signaturzettel des Klosters Mondsee verklebt. Auf dem Vorderdeckel ist der Text wegen einiger dunckleren Flecken (wohl Wasserschaden) schlecht lesbar. Die Handschrift und besonders der Einband und der Rücken wurde 1913 restauriert. Vermütlich dann wurde ein neues Blatt als Vorderspiegel geklebt und das letzte Blatt der Handschrift als Hinterspiegel benutzt.</t>
  </si>
  <si>
    <t xml:space="preserve">Rotunda</t>
  </si>
  <si>
    <t xml:space="preserve">Littera Bononiensis</t>
  </si>
  <si>
    <t xml:space="preserve">Italien</t>
  </si>
  <si>
    <t xml:space="preserve">Rote und blaue Lombarde, Capitulumzeichen, Titel in roter Tinte; Fleuronnéinitiale; Deckfarben-Initiale auf blauem Hintergrund</t>
  </si>
  <si>
    <t xml:space="preserve">ornamental, initial, fully painted / penwork</t>
  </si>
  <si>
    <t xml:space="preserve">Gregorius IX., Papst</t>
  </si>
  <si>
    <t xml:space="preserve">4380644-2</t>
  </si>
  <si>
    <t xml:space="preserve">Liber Extra</t>
  </si>
  <si>
    <t xml:space="preserve">Corpus Juris Canonici</t>
  </si>
  <si>
    <r>
      <rPr>
        <sz val="11"/>
        <rFont val="Cambria"/>
        <family val="0"/>
        <charset val="1"/>
      </rPr>
      <t xml:space="preserve">(VD) Lib. 1, Tit. 21, cap. 7–Tit. 23, cap. 2: [... cum inter ipsum et illam non fuerit] </t>
    </r>
    <r>
      <rPr>
        <i val="true"/>
        <sz val="11"/>
        <rFont val="Cambria"/>
        <family val="0"/>
        <charset val="1"/>
      </rPr>
      <t xml:space="preserve">uinculum maritale ... quamlibet in ecclesia lectionem legat uel cantet</t>
    </r>
    <r>
      <rPr>
        <sz val="11"/>
        <rFont val="Cambria"/>
        <family val="0"/>
        <charset val="1"/>
      </rPr>
      <t xml:space="preserve">; (HD) Lib. 1, Tit. 29, cap. 20-21: </t>
    </r>
    <r>
      <rPr>
        <i val="true"/>
        <sz val="11"/>
        <rFont val="Cambria"/>
        <family val="0"/>
        <charset val="1"/>
      </rPr>
      <t xml:space="preserve">certus de obitu delegantis ... constiterit processisse. </t>
    </r>
    <r>
      <rPr>
        <sz val="11"/>
        <rFont val="Cambria"/>
        <family val="0"/>
        <charset val="1"/>
      </rPr>
      <t xml:space="preserve">(cap. 21) </t>
    </r>
    <r>
      <rPr>
        <i val="true"/>
        <sz val="11"/>
        <rFont val="Cambria"/>
        <family val="0"/>
        <charset val="1"/>
      </rPr>
      <t xml:space="preserve">Celestinus III-us. Prudentiam tuam. Quinto loco supplicas informari utrum cum tribus causa committitur</t>
    </r>
    <r>
      <rPr>
        <sz val="11"/>
        <rFont val="Cambria"/>
        <family val="0"/>
        <charset val="1"/>
      </rPr>
      <t xml:space="preserve"> </t>
    </r>
    <r>
      <rPr>
        <i val="true"/>
        <sz val="11"/>
        <rFont val="Cambria"/>
        <family val="0"/>
        <charset val="1"/>
      </rPr>
      <t xml:space="preserve">... et eorum seruare mandatum nisi specialiter fuerit </t>
    </r>
    <r>
      <rPr>
        <sz val="11"/>
        <rFont val="Cambria"/>
        <family val="0"/>
        <charset val="1"/>
      </rPr>
      <t xml:space="preserve">(?)</t>
    </r>
    <r>
      <rPr>
        <i val="true"/>
        <sz val="11"/>
        <rFont val="Cambria"/>
        <family val="0"/>
        <charset val="1"/>
      </rPr>
      <t xml:space="preserve"> illud aliis a sede apostolica dele</t>
    </r>
    <r>
      <rPr>
        <sz val="11"/>
        <rFont val="Cambria"/>
        <family val="0"/>
        <charset val="1"/>
      </rPr>
      <t xml:space="preserve">[gatum].</t>
    </r>
  </si>
  <si>
    <t xml:space="preserve">Glossa ordinaria</t>
  </si>
  <si>
    <t xml:space="preserve">Liber extravagantium decretalium, hg. von Emil Friedberg, Corpus Iuris Canonici, Bd. 2. Leipzig: Bernhard Tauchnitz, 1881. /Graz: Akademische Druck- u. Verlagsanstalt, 1959 (http://digital.library.ucla.edu/canonlaw/index.html).</t>
  </si>
  <si>
    <t xml:space="preserve">13.12.2017</t>
  </si>
  <si>
    <t xml:space="preserve">Wien, ÖNB: Cod. 3513</t>
  </si>
  <si>
    <t xml:space="preserve">Ungenögend Abklatsch eines abgelösten Fragments im VD innen, Falzstreifen nach fol. I, Falz (?) HD, teilweise Fragmente in den Fälzen</t>
  </si>
  <si>
    <t xml:space="preserve">Wien, ÖNB: Cod. 3520</t>
  </si>
  <si>
    <t xml:space="preserve">Abklatsch 2 Einzelblätter</t>
  </si>
  <si>
    <t xml:space="preserve">Historische Sammelhandschrift</t>
  </si>
  <si>
    <t xml:space="preserve">15. Jhdt.; Um 1460</t>
  </si>
  <si>
    <t xml:space="preserve">Wien, ÖNB, Cod. 3520</t>
  </si>
  <si>
    <t xml:space="preserve">AL00173432</t>
  </si>
  <si>
    <t xml:space="preserve">Johannes Hugel de Werdea (= Hieronymus v. Mondsee; Mag.; Uni. Wien ab 1438, ab 1451 Mönch in Mondsee; +1475): als Schreiber beteiligt [Stohlmann, Verfasserlexikon 4, 1983];  Mondsee, Benediktinerkloster St. Michael (748-1791): Vorsignatur 'Lunael. q. 59'.</t>
  </si>
  <si>
    <t xml:space="preserve">Auf dem Abklatsch auf dem VD sind noch 6 Zeilen in einer älteren Schrift schwach zu sehen (karolingische Minuskel, 12. Jh.), die wohl auf demselben Blatt geschrieben wurden. </t>
  </si>
  <si>
    <t xml:space="preserve">Initiale und Überschrifte in Rot.</t>
  </si>
  <si>
    <r>
      <rPr>
        <sz val="11"/>
        <rFont val="Cambria"/>
        <family val="0"/>
        <charset val="1"/>
      </rPr>
      <t xml:space="preserve">(VS) Identifiziert: [...] </t>
    </r>
    <r>
      <rPr>
        <i val="true"/>
        <sz val="11"/>
        <rFont val="Cambria"/>
        <family val="0"/>
        <charset val="1"/>
      </rPr>
      <t xml:space="preserve">tuis altaribus adhibemus</t>
    </r>
    <r>
      <rPr>
        <sz val="11"/>
        <rFont val="Cambria"/>
        <family val="0"/>
        <charset val="1"/>
      </rPr>
      <t xml:space="preserve"> [...] </t>
    </r>
    <r>
      <rPr>
        <i val="true"/>
        <sz val="11"/>
        <rFont val="Cambria"/>
        <family val="0"/>
        <charset val="1"/>
      </rPr>
      <t xml:space="preserve">commendandas </t>
    </r>
    <r>
      <rPr>
        <sz val="11"/>
        <rFont val="Cambria"/>
        <family val="0"/>
        <charset val="1"/>
      </rPr>
      <t xml:space="preserve">[...] </t>
    </r>
    <r>
      <rPr>
        <i val="true"/>
        <sz val="11"/>
        <rFont val="Cambria"/>
        <family val="0"/>
        <charset val="1"/>
      </rPr>
      <t xml:space="preserve">peruenire not</t>
    </r>
    <r>
      <rPr>
        <sz val="11"/>
        <rFont val="Cambria"/>
        <family val="0"/>
        <charset val="1"/>
      </rPr>
      <t xml:space="preserve">[itiam] (wohl Deshusses Nr. 60*); </t>
    </r>
    <r>
      <rPr>
        <i val="true"/>
        <sz val="11"/>
        <rFont val="Cambria"/>
        <family val="0"/>
        <charset val="1"/>
      </rPr>
      <t xml:space="preserve">Tuorum nos quaesumus domine precibus tuere sanctorum ut festa</t>
    </r>
    <r>
      <rPr>
        <sz val="11"/>
        <rFont val="Cambria"/>
        <family val="0"/>
        <charset val="1"/>
      </rPr>
      <t xml:space="preserve"> [martyrum tuarum] </t>
    </r>
    <r>
      <rPr>
        <i val="true"/>
        <sz val="11"/>
        <rFont val="Cambria"/>
        <family val="0"/>
        <charset val="1"/>
      </rPr>
      <t xml:space="preserve">digne eunomie eutropie et hylarie sine ... auxilio et magnifico proficiamus</t>
    </r>
    <r>
      <rPr>
        <sz val="11"/>
        <rFont val="Cambria"/>
        <family val="0"/>
        <charset val="1"/>
      </rPr>
      <t xml:space="preserve"> [exemplo]. 
(HS) [Con]</t>
    </r>
    <r>
      <rPr>
        <i val="true"/>
        <sz val="11"/>
        <rFont val="Cambria"/>
        <family val="0"/>
        <charset val="1"/>
      </rPr>
      <t xml:space="preserve">scientias nostras quaesumus domine uisitando</t>
    </r>
    <r>
      <rPr>
        <sz val="11"/>
        <rFont val="Cambria"/>
        <family val="0"/>
        <charset val="1"/>
      </rPr>
      <t xml:space="preserve"> ... </t>
    </r>
    <r>
      <rPr>
        <i val="true"/>
        <sz val="11"/>
        <rFont val="Cambria"/>
        <family val="0"/>
        <charset val="1"/>
      </rPr>
      <t xml:space="preserve">inueniat mansionem </t>
    </r>
    <r>
      <rPr>
        <sz val="11"/>
        <rFont val="Cambria"/>
        <family val="0"/>
        <charset val="1"/>
      </rPr>
      <t xml:space="preserve">(Deshusses Nr. 809); [...] </t>
    </r>
    <r>
      <rPr>
        <i val="true"/>
        <sz val="11"/>
        <rFont val="Cambria"/>
        <family val="0"/>
        <charset val="1"/>
      </rPr>
      <t xml:space="preserve">hoc potiantur desiderio ut a sancto spiritu inflamentur et sicut lampades</t>
    </r>
    <r>
      <rPr>
        <sz val="11"/>
        <rFont val="Cambria"/>
        <family val="0"/>
        <charset val="1"/>
      </rPr>
      <t xml:space="preserve"> [...] </t>
    </r>
    <r>
      <rPr>
        <i val="true"/>
        <sz val="11"/>
        <rFont val="Cambria"/>
        <family val="0"/>
        <charset val="1"/>
      </rPr>
      <t xml:space="preserve">saciati ante conspectum uenientis christi filii</t>
    </r>
    <r>
      <rPr>
        <sz val="11"/>
        <rFont val="Cambria"/>
        <family val="0"/>
        <charset val="1"/>
      </rPr>
      <t xml:space="preserve"> ... (Deshusses Nr. 767).</t>
    </r>
  </si>
  <si>
    <t xml:space="preserve">14.12.2017</t>
  </si>
  <si>
    <t xml:space="preserve">Wien, ÖNB: Cod. 3523</t>
  </si>
  <si>
    <t xml:space="preserve">Abklatsch 2 Doppelblätter und 13 Querstreifen</t>
  </si>
  <si>
    <t xml:space="preserve">ca. 155 x 220 mm</t>
  </si>
  <si>
    <t xml:space="preserve">Sammelhandschrift:
Nicolaus &lt;de Czlewings&gt;: Tractatus de speciebus constructionum hexametris compositus et commentario instructus.; Unbekannt: Notabilia grammaticalia.; Unbekannt: Ars epistolandi.; Hugo, von Trimberg: Laurea sanctorum cum commentario.; Unbekannt: Formalia.; Unbekannt: Diploma quo Iohannes Rotenberg iudex Castri Novi Montis Pestiensis testatur quod Iohannes filius Nicolai fundos suos vendiderit a. 1422.; Unbekannt: Regulae paraeneticae.; Unbekannt: Sententiae e Bibliis.</t>
  </si>
  <si>
    <t xml:space="preserve">15. Jh. </t>
  </si>
  <si>
    <t xml:space="preserve">15. Jhdt.; 1418</t>
  </si>
  <si>
    <t xml:space="preserve">Iglau</t>
  </si>
  <si>
    <t xml:space="preserve">Wien, ÖNB, Cod. 3523</t>
  </si>
  <si>
    <t xml:space="preserve">AL00173568</t>
  </si>
  <si>
    <t xml:space="preserve">Simon Reuchlin (Abt v. Mondsee 1420-1463): Vermerk fol. 143v [Unterkircher, Datierte II, 1971]. - Mondsee, Benediktinerkloster St. Michael (748-1791): Vorsignatur 'Lunael. q. 128'.</t>
  </si>
  <si>
    <t xml:space="preserve">Helles Leder über an den Kanten abgeschrägten Holzdeckel mit Streicheisenlinien.</t>
  </si>
  <si>
    <t xml:space="preserve">Es handelt sich um mindestens drei aufeinander folgene Doppelblätter: das Doppelblatt, das als Hinterspiegel diente, war das innerste Blatt einer Lage, die Fälze gehören dem zweitnächsten Doppelblatt, und das Doppelblatt, das als Vorderdeckel diente, war das drittnächste. </t>
  </si>
  <si>
    <t xml:space="preserve">Von den ausgelösten Spiegeln sind Abklatsche erhalten und Ansetzfal, die um die erste bzw. letzte Lage gezogen wurden (Fälze zw. ff. 12-13 und 143-144 erhalten keinen Text). Die Streifen dienen als Falzverstärkung mitte der Lagen und sind zw. ff. 6-7, 18-19, 30-31, 43-44, 56-57, 68-69, 80-81, 91-92, 102-103, 113-114, 125-126, 137-138, 149-150.</t>
  </si>
  <si>
    <t xml:space="preserve">Blaue und rote zwei-zeilige Lombarde, Versalien, Capitulumzeichen, Buchstabenstrichelung.</t>
  </si>
  <si>
    <r>
      <rPr>
        <sz val="11"/>
        <rFont val="Cambria"/>
        <family val="0"/>
        <charset val="1"/>
      </rPr>
      <t xml:space="preserve">(Abklatsch vom VS rechts) vv. 1629-1650: </t>
    </r>
    <r>
      <rPr>
        <i val="true"/>
        <sz val="11"/>
        <rFont val="Cambria"/>
        <family val="0"/>
        <charset val="1"/>
      </rPr>
      <t xml:space="preserve">hoc de compositis teneas quod sit tibi muta</t>
    </r>
    <r>
      <rPr>
        <sz val="11"/>
        <rFont val="Cambria"/>
        <family val="0"/>
        <charset val="1"/>
      </rPr>
      <t xml:space="preserve"> (?) ... </t>
    </r>
    <r>
      <rPr>
        <i val="true"/>
        <sz val="11"/>
        <rFont val="Cambria"/>
        <family val="0"/>
        <charset val="1"/>
      </rPr>
      <t xml:space="preserve">participans quoque praeteritum per rusque futurum</t>
    </r>
    <r>
      <rPr>
        <sz val="11"/>
        <rFont val="Cambria"/>
        <family val="0"/>
        <charset val="1"/>
      </rPr>
      <t xml:space="preserve">; (links) 2014-2030: [o]</t>
    </r>
    <r>
      <rPr>
        <i val="true"/>
        <sz val="11"/>
        <rFont val="Cambria"/>
        <family val="0"/>
        <charset val="1"/>
      </rPr>
      <t xml:space="preserve">bliquos produc iubari</t>
    </r>
    <r>
      <rPr>
        <sz val="11"/>
        <rFont val="Cambria"/>
        <family val="0"/>
        <charset val="1"/>
      </rPr>
      <t xml:space="preserve"> [vel Caesaris educ] ... [l]</t>
    </r>
    <r>
      <rPr>
        <i val="true"/>
        <sz val="11"/>
        <rFont val="Cambria"/>
        <family val="0"/>
        <charset val="1"/>
      </rPr>
      <t xml:space="preserve">onga fit e super n he</t>
    </r>
    <r>
      <rPr>
        <sz val="11"/>
        <rFont val="Cambria"/>
        <family val="0"/>
        <charset val="1"/>
      </rPr>
      <t xml:space="preserve">[lenam tamen] </t>
    </r>
    <r>
      <rPr>
        <i val="true"/>
        <sz val="11"/>
        <rFont val="Cambria"/>
        <family val="0"/>
        <charset val="1"/>
      </rPr>
      <t xml:space="preserve">hinc helenumque</t>
    </r>
    <r>
      <rPr>
        <sz val="11"/>
        <rFont val="Cambria"/>
        <family val="0"/>
        <charset val="1"/>
      </rPr>
      <t xml:space="preserve">;
(Abklatsch vom HS rechts) vv. 1769-1787:</t>
    </r>
    <r>
      <rPr>
        <i val="true"/>
        <sz val="11"/>
        <rFont val="Cambria"/>
        <family val="0"/>
        <charset val="1"/>
      </rPr>
      <t xml:space="preserve"> Nebrida debilitas et phebe ... que polisillaba sunt speluncaque belua </t>
    </r>
    <r>
      <rPr>
        <sz val="11"/>
        <rFont val="Cambria"/>
        <family val="0"/>
        <charset val="1"/>
      </rPr>
      <t xml:space="preserve">[demas]; (links) vv. 1879-1894: [m] </t>
    </r>
    <r>
      <rPr>
        <i val="true"/>
        <sz val="11"/>
        <rFont val="Cambria"/>
        <family val="0"/>
        <charset val="1"/>
      </rPr>
      <t xml:space="preserve">preeunte uel r aut u producere debes ... ac odor atque modus polisillaba curta manebunt</t>
    </r>
    <r>
      <rPr>
        <sz val="11"/>
        <rFont val="Cambria"/>
        <family val="0"/>
        <charset val="1"/>
      </rPr>
      <t xml:space="preserve">;
(Falz zw. ff. 113-114) vv. 1710-1711: </t>
    </r>
    <r>
      <rPr>
        <i val="true"/>
        <sz val="11"/>
        <rFont val="Cambria"/>
        <family val="0"/>
        <charset val="1"/>
      </rPr>
      <t xml:space="preserve">Cum breuis probat hoc acer arbor acerbus </t>
    </r>
    <r>
      <rPr>
        <sz val="11"/>
        <rFont val="Cambria"/>
        <family val="0"/>
        <charset val="1"/>
      </rPr>
      <t xml:space="preserve">[acesco] / </t>
    </r>
    <r>
      <rPr>
        <i val="true"/>
        <sz val="11"/>
        <rFont val="Cambria"/>
        <family val="0"/>
        <charset val="1"/>
      </rPr>
      <t xml:space="preserve">Et placet et baculus spatium brachos est</t>
    </r>
    <r>
      <rPr>
        <sz val="11"/>
        <rFont val="Cambria"/>
        <family val="0"/>
        <charset val="1"/>
      </rPr>
      <t xml:space="preserve">[...] // vv. 1746, 1748: </t>
    </r>
    <r>
      <rPr>
        <i val="true"/>
        <sz val="11"/>
        <rFont val="Cambria"/>
        <family val="0"/>
        <charset val="1"/>
      </rPr>
      <t xml:space="preserve">R breuis est quod arista probat uaricosus aruspex /  </t>
    </r>
    <r>
      <rPr>
        <sz val="11"/>
        <rFont val="Cambria"/>
        <family val="0"/>
        <charset val="1"/>
      </rPr>
      <t xml:space="preserve">[a]</t>
    </r>
    <r>
      <rPr>
        <i val="true"/>
        <sz val="11"/>
        <rFont val="Cambria"/>
        <family val="0"/>
        <charset val="1"/>
      </rPr>
      <t xml:space="preserve">rea nariciam uel glarea pareo naris // </t>
    </r>
    <r>
      <rPr>
        <sz val="11"/>
        <rFont val="Cambria"/>
        <family val="0"/>
        <charset val="1"/>
      </rPr>
      <t xml:space="preserve">vv. 1923, 1925: </t>
    </r>
    <r>
      <rPr>
        <i val="true"/>
        <sz val="11"/>
        <rFont val="Cambria"/>
        <family val="0"/>
        <charset val="1"/>
      </rPr>
      <t xml:space="preserve">Oro</t>
    </r>
    <r>
      <rPr>
        <sz val="11"/>
        <rFont val="Cambria"/>
        <family val="0"/>
        <charset val="1"/>
      </rPr>
      <t xml:space="preserve">[que] </t>
    </r>
    <r>
      <rPr>
        <i val="true"/>
        <sz val="11"/>
        <rFont val="Cambria"/>
        <family val="0"/>
        <charset val="1"/>
      </rPr>
      <t xml:space="preserve">cum coram uel torax horaque noram / cum preuenit l aut r producere debes</t>
    </r>
    <r>
      <rPr>
        <sz val="11"/>
        <rFont val="Cambria"/>
        <family val="0"/>
        <charset val="1"/>
      </rPr>
      <t xml:space="preserve"> // vv. 1958: </t>
    </r>
    <r>
      <rPr>
        <i val="true"/>
        <sz val="11"/>
        <rFont val="Cambria"/>
        <family val="0"/>
        <charset val="1"/>
      </rPr>
      <t xml:space="preserve">Si praeit n aut c uel t debes breviare / U super n longam cuneum tunicamque </t>
    </r>
    <r>
      <rPr>
        <sz val="11"/>
        <rFont val="Cambria"/>
        <family val="0"/>
        <charset val="1"/>
      </rPr>
      <t xml:space="preserve">[retracta]. Die andere 12 Fälze sind hier nicht beschrieben.</t>
    </r>
  </si>
  <si>
    <t xml:space="preserve">Wien, ÖNB: Cod. 3544</t>
  </si>
  <si>
    <t xml:space="preserve">Ungenögend: Falzflügel sichtbar zwischen fol. 370 und 371.</t>
  </si>
  <si>
    <t xml:space="preserve">Wien, ÖNB: Cod. 3545</t>
  </si>
  <si>
    <t xml:space="preserve">Ungenögend Falzverstärkungen; Abklatsch von Fragm. 847.</t>
  </si>
  <si>
    <t xml:space="preserve">12 SLangstreifen</t>
  </si>
  <si>
    <t xml:space="preserve">154 x 10 mm</t>
  </si>
  <si>
    <t xml:space="preserve">Die Fälze befinden sich in der Mitte der Lagen, zw. ff. 5-6, 28-29, 41-42, 53-54, 65-66, 77-78, 91-92, 119-120, 131-132, 143-144, 155-156, und 166-167.</t>
  </si>
  <si>
    <t xml:space="preserve">Wien, ÖNB: Cod. 3546</t>
  </si>
  <si>
    <t xml:space="preserve">1 Streifen eines Einzelblattes</t>
  </si>
  <si>
    <t xml:space="preserve">Breviarium Lunaelacense cum calendario</t>
  </si>
  <si>
    <t xml:space="preserve">Wien, ÖNB, Cod. 3546</t>
  </si>
  <si>
    <t xml:space="preserve">AL00168419</t>
  </si>
  <si>
    <t xml:space="preserve">Mondsee, Benediktinerkloster St. Michael (748-1791): Vorsignatur 'Lunael. o. 33'.</t>
  </si>
  <si>
    <t xml:space="preserve">Blindstempeleinband, 15. Jhdt.</t>
  </si>
  <si>
    <t xml:space="preserve">Fragment auf der Innenseite des Vorderdeckel, zum großem Teil mit Papierspiegel übergeklebt.</t>
  </si>
  <si>
    <t xml:space="preserve">2. Hälfte 13.-15. Jh.</t>
  </si>
  <si>
    <t xml:space="preserve">1251-1500</t>
  </si>
  <si>
    <t xml:space="preserve">Rote Lombarde</t>
  </si>
  <si>
    <t xml:space="preserve">Unidentifiziertes Misukfragment</t>
  </si>
  <si>
    <t xml:space="preserve">Hufnagelschrift</t>
  </si>
  <si>
    <t xml:space="preserve">auf vier roten Linien und c-Schlussel.</t>
  </si>
  <si>
    <t xml:space="preserve">23.01.2018</t>
  </si>
  <si>
    <t xml:space="preserve">Wien, ÖNB: Cod. 3547</t>
  </si>
  <si>
    <t xml:space="preserve">Pfaff, Scriptorium und Bibliothek, Katalog Nr. 40.</t>
  </si>
  <si>
    <t xml:space="preserve">Gelblich-weißes, nicht sehr dickes, sorgfältig geglättetes Pergament.</t>
  </si>
  <si>
    <t xml:space="preserve">2 Teile von einem Blatt</t>
  </si>
  <si>
    <t xml:space="preserve">fol. I mit Ansetzfalz zw. fol. 15/16: ca. 120 x 142 mm
fol. I* mit Ansetzfalz zw. fol. 184/185: ca. 127 x 144 mm</t>
  </si>
  <si>
    <t xml:space="preserve">Sammelhandschrift:
Unbekannt: Notabile brevissimum de sacramento.; Unbekannt: 'Nota aliqua de sacramento eucharistiae' deque eadem digne sumenda.; Unbekannt: Tractatus de celebratione missae.; Unbekannt: Notabilia varia insertis verisubs memorialibus de formatione clericorum.; Unbekannt: Casus papales et episcopales partim germanice enumerati.; Unbekannt: Excerpta ex paenitentialibus praesertim ex Summa Iohannis de illis qui alea ludunt, de fornicatione clericorum.; Unbekannt: Notabilia varia uti 'De administrationibus missae; De fructibus digne communicantium; Quod quattuor sint necessaria missam audientibus; De corona clericali seu tonsura; etc..; Unbekannt: Trialogus hominis flentis, rationis admonentis et animae.; Unbekannt: Auctoritates variae de variis ex Patribus et auctoribus profanis depromptae, nonnullis veribus memorialibus de articulis fidei, de peccatis et huius generis aliis insertis.; Unbekannt: Notabilia varia: De Iacobo maiori et minori, de Ioachim eiusque uxore Anna; etc..; Unbekannt: Legenda trium magorum cum prologo.; Unbekannt: Auctoritates variae de variis ex Patribus et auctoribus profanis depromptae quibusdam notabilibus historicis ex Cassiodoro, Vincentio aliisque interspersis.</t>
  </si>
  <si>
    <t xml:space="preserve">4. Viertel 15. Jhdt.</t>
  </si>
  <si>
    <t xml:space="preserve">15. Jhdt.; Um 1480/1490</t>
  </si>
  <si>
    <t xml:space="preserve">Wien, ÖNB, Cod. 3547</t>
  </si>
  <si>
    <t xml:space="preserve">AL00177994</t>
  </si>
  <si>
    <t xml:space="preserve">Mondsee, Benediktinerkloster St. Michael (748-1791): Vorsignatur 'Lunael. o. 103'.</t>
  </si>
  <si>
    <t xml:space="preserve">Brauner glatter Kalbslederband über Holz mit Blinddruck (Stempel Nr. 13, 33 und 75).</t>
  </si>
  <si>
    <t xml:space="preserve">Rectoseite des ursprünglichen Blattes: fol. Ir und I*v, Versoseite: fol. Iv und I*r.</t>
  </si>
  <si>
    <t xml:space="preserve">Beide Spiegel wurden von den Deckeln abgelöst und als fliegende Blätter fol. I und I* foliiert; die Blätter wurden jeweils als Ansetzfalz um die erste und letzte Lage gezogen: der Ansetzfalz von fol. I ist zw. fol. 15 und 16, jener von fol. 1* zw. fol. 184 und 185; am linken Rand beschnitten (kaum Textverlust); am Rand vom Einbandleder braun verfärbt.</t>
  </si>
  <si>
    <t xml:space="preserve">Rote Initialen und Rubriken</t>
  </si>
  <si>
    <t xml:space="preserve">Lectionarium</t>
  </si>
  <si>
    <r>
      <rPr>
        <sz val="11"/>
        <rFont val="Cambria"/>
        <family val="0"/>
        <charset val="1"/>
      </rPr>
      <t xml:space="preserve">Lesungen aus dem Evangelium nach Johannes: 
fol. Ir: </t>
    </r>
    <r>
      <rPr>
        <i val="true"/>
        <sz val="11"/>
        <rFont val="Cambria"/>
        <family val="0"/>
        <charset val="1"/>
      </rPr>
      <t xml:space="preserve">iesum christum dominum nostrum</t>
    </r>
    <r>
      <rPr>
        <sz val="11"/>
        <rFont val="Cambria"/>
        <family val="0"/>
        <charset val="1"/>
      </rPr>
      <t xml:space="preserve"> [...] </t>
    </r>
    <r>
      <rPr>
        <i val="true"/>
        <sz val="11"/>
        <rFont val="Cambria"/>
        <family val="0"/>
        <charset val="1"/>
      </rPr>
      <t xml:space="preserve">illo I. D. d(ixit) I(esus) d(iscipulis) s(uis)</t>
    </r>
    <r>
      <rPr>
        <sz val="11"/>
        <rFont val="Cambria"/>
        <family val="0"/>
        <charset val="1"/>
      </rPr>
      <t xml:space="preserve">;  Joh 6,37–40: </t>
    </r>
    <r>
      <rPr>
        <i val="true"/>
        <sz val="11"/>
        <rFont val="Cambria"/>
        <family val="0"/>
        <charset val="1"/>
      </rPr>
      <t xml:space="preserve">Omne quod dat </t>
    </r>
    <r>
      <rPr>
        <sz val="11"/>
        <rFont val="Cambria"/>
        <family val="0"/>
        <charset val="1"/>
      </rPr>
      <t xml:space="preserve">...-... </t>
    </r>
    <r>
      <rPr>
        <i val="true"/>
        <sz val="11"/>
        <rFont val="Cambria"/>
        <family val="0"/>
        <charset val="1"/>
      </rPr>
      <t xml:space="preserve">filium et credit in </t>
    </r>
    <r>
      <rPr>
        <sz val="11"/>
        <rFont val="Cambria"/>
        <family val="0"/>
        <charset val="1"/>
      </rPr>
      <t xml:space="preserve">[bricht ab].
fol. Iv: Joh 11, 25–27: [schließt an bei fol. I*v] </t>
    </r>
    <r>
      <rPr>
        <i val="true"/>
        <sz val="11"/>
        <rFont val="Cambria"/>
        <family val="0"/>
        <charset val="1"/>
      </rPr>
      <t xml:space="preserve">in me, etiam si mortuus fuerit,</t>
    </r>
    <r>
      <rPr>
        <sz val="11"/>
        <rFont val="Cambria"/>
        <family val="0"/>
        <charset val="1"/>
      </rPr>
      <t xml:space="preserve"> ...-... </t>
    </r>
    <r>
      <rPr>
        <i val="true"/>
        <sz val="11"/>
        <rFont val="Cambria"/>
        <family val="0"/>
        <charset val="1"/>
      </rPr>
      <t xml:space="preserve">qui in hunc mundum venisti. Dixit dominus in turbis iudeorum.</t>
    </r>
    <r>
      <rPr>
        <sz val="11"/>
        <rFont val="Cambria"/>
        <family val="0"/>
        <charset val="1"/>
      </rPr>
      <t xml:space="preserve"> [Joh 6,53–54:] </t>
    </r>
    <r>
      <rPr>
        <i val="true"/>
        <sz val="11"/>
        <rFont val="Cambria"/>
        <family val="0"/>
        <charset val="1"/>
      </rPr>
      <t xml:space="preserve">Amen, amen dico vobis</t>
    </r>
    <r>
      <rPr>
        <sz val="11"/>
        <rFont val="Cambria"/>
        <family val="0"/>
        <charset val="1"/>
      </rPr>
      <t xml:space="preserve"> ...-... </t>
    </r>
    <r>
      <rPr>
        <i val="true"/>
        <sz val="11"/>
        <rFont val="Cambria"/>
        <family val="0"/>
        <charset val="1"/>
      </rPr>
      <t xml:space="preserve">meum sanguinem</t>
    </r>
    <r>
      <rPr>
        <sz val="11"/>
        <rFont val="Cambria"/>
        <family val="0"/>
        <charset val="1"/>
      </rPr>
      <t xml:space="preserve"> [bricht ab, vgl auch Can a00501].
fol. I*r: Joh 6,55: </t>
    </r>
    <r>
      <rPr>
        <i val="true"/>
        <sz val="11"/>
        <rFont val="Cambria"/>
        <family val="0"/>
        <charset val="1"/>
      </rPr>
      <t xml:space="preserve">in novissimo die</t>
    </r>
    <r>
      <rPr>
        <sz val="11"/>
        <rFont val="Cambria"/>
        <family val="0"/>
        <charset val="1"/>
      </rPr>
      <t xml:space="preserve">. [einige Wörter unleserlich] </t>
    </r>
    <r>
      <rPr>
        <i val="true"/>
        <sz val="11"/>
        <rFont val="Cambria"/>
        <family val="0"/>
        <charset val="1"/>
      </rPr>
      <t xml:space="preserve">et turbis iudeorum</t>
    </r>
    <r>
      <rPr>
        <sz val="11"/>
        <rFont val="Cambria"/>
        <family val="0"/>
        <charset val="1"/>
      </rPr>
      <t xml:space="preserve">. [unidentifiziert]; Joh 5, 21–23: </t>
    </r>
    <r>
      <rPr>
        <i val="true"/>
        <sz val="11"/>
        <rFont val="Cambria"/>
        <family val="0"/>
        <charset val="1"/>
      </rPr>
      <t xml:space="preserve">Sicut</t>
    </r>
    <r>
      <rPr>
        <sz val="11"/>
        <rFont val="Cambria"/>
        <family val="0"/>
        <charset val="1"/>
      </rPr>
      <t xml:space="preserve"> ["enim" fehlt] </t>
    </r>
    <r>
      <rPr>
        <i val="true"/>
        <sz val="11"/>
        <rFont val="Cambria"/>
        <family val="0"/>
        <charset val="1"/>
      </rPr>
      <t xml:space="preserve">Pater</t>
    </r>
    <r>
      <rPr>
        <sz val="11"/>
        <rFont val="Cambria"/>
        <family val="0"/>
        <charset val="1"/>
      </rPr>
      <t xml:space="preserve"> ...-... </t>
    </r>
    <r>
      <rPr>
        <i val="true"/>
        <sz val="11"/>
        <rFont val="Cambria"/>
        <family val="0"/>
        <charset val="1"/>
      </rPr>
      <t xml:space="preserve">Qui non honorificat filium non</t>
    </r>
    <r>
      <rPr>
        <sz val="11"/>
        <rFont val="Cambria"/>
        <family val="0"/>
        <charset val="1"/>
      </rPr>
      <t xml:space="preserve"> [bricht ab].
fol. I*v: Joh 11, 21–25: </t>
    </r>
    <r>
      <rPr>
        <i val="true"/>
        <sz val="11"/>
        <rFont val="Cambria"/>
        <family val="0"/>
        <charset val="1"/>
      </rPr>
      <t xml:space="preserve">si fuisses</t>
    </r>
    <r>
      <rPr>
        <sz val="11"/>
        <rFont val="Cambria"/>
        <family val="0"/>
        <charset val="1"/>
      </rPr>
      <t xml:space="preserve"> ...-... </t>
    </r>
    <r>
      <rPr>
        <i val="true"/>
        <sz val="11"/>
        <rFont val="Cambria"/>
        <family val="0"/>
        <charset val="1"/>
      </rPr>
      <t xml:space="preserve">qui credit</t>
    </r>
    <r>
      <rPr>
        <sz val="11"/>
        <rFont val="Cambria"/>
        <family val="0"/>
        <charset val="1"/>
      </rPr>
      <t xml:space="preserve"> [bricht mit Ende des Blattes ab, direkte Textfortsetzung bei fol. Iv!].</t>
    </r>
  </si>
  <si>
    <t xml:space="preserve">08.09.2017</t>
  </si>
  <si>
    <t xml:space="preserve">2 Querstreifen</t>
  </si>
  <si>
    <t xml:space="preserve">15 x 145 mm</t>
  </si>
  <si>
    <t xml:space="preserve">Die Fragment sind inder Mitte zwei Lagen und zwar zw. ff. 45-46 und 149-150.</t>
  </si>
  <si>
    <t xml:space="preserve">Rote Überschrifte.</t>
  </si>
  <si>
    <r>
      <rPr>
        <sz val="11"/>
        <rFont val="Cambria"/>
        <family val="0"/>
        <charset val="1"/>
      </rPr>
      <t xml:space="preserve">(Falz zw. ff. 45-46) Liturg. Gesang: [Laetabitu]</t>
    </r>
    <r>
      <rPr>
        <i val="true"/>
        <sz val="11"/>
        <rFont val="Cambria"/>
        <family val="0"/>
        <charset val="1"/>
      </rPr>
      <t xml:space="preserve">r iustus in domino et sperauit in eo et</t>
    </r>
    <r>
      <rPr>
        <sz val="11"/>
        <rFont val="Cambria"/>
        <family val="0"/>
        <charset val="1"/>
      </rPr>
      <t xml:space="preserve">, bricht ab. // [In Letaniis] Cm:</t>
    </r>
    <r>
      <rPr>
        <i val="true"/>
        <sz val="11"/>
        <rFont val="Cambria"/>
        <family val="0"/>
        <charset val="1"/>
      </rPr>
      <t xml:space="preserve"> Petite et accipietis quaerite et invenietis </t>
    </r>
    <r>
      <rPr>
        <sz val="11"/>
        <rFont val="Cambria"/>
        <family val="0"/>
        <charset val="1"/>
      </rPr>
      <t xml:space="preserve">(Can g01078);
(Falz zw. ff. 149-150) Gesang: [E]</t>
    </r>
    <r>
      <rPr>
        <i val="true"/>
        <sz val="11"/>
        <rFont val="Cambria"/>
        <family val="0"/>
        <charset val="1"/>
      </rPr>
      <t xml:space="preserve">go sum dominus deus uester</t>
    </r>
    <r>
      <rPr>
        <sz val="11"/>
        <rFont val="Cambria"/>
        <family val="0"/>
        <charset val="1"/>
      </rPr>
      <t xml:space="preserve"> [qui edu]</t>
    </r>
    <r>
      <rPr>
        <i val="true"/>
        <sz val="11"/>
        <rFont val="Cambria"/>
        <family val="0"/>
        <charset val="1"/>
      </rPr>
      <t xml:space="preserve">xi vos de terra aegypti</t>
    </r>
    <r>
      <rPr>
        <sz val="11"/>
        <rFont val="Cambria"/>
        <family val="0"/>
        <charset val="1"/>
      </rPr>
      <t xml:space="preserve"> // [Fer. 6 p. Pascha] OfV oder AlV: [Dixit Moyses ad populum bono animo] </t>
    </r>
    <r>
      <rPr>
        <i val="true"/>
        <sz val="11"/>
        <rFont val="Cambria"/>
        <family val="0"/>
        <charset val="1"/>
      </rPr>
      <t xml:space="preserve">estote et veniet vobis salus a domi</t>
    </r>
    <r>
      <rPr>
        <sz val="11"/>
        <rFont val="Cambria"/>
        <family val="0"/>
        <charset val="1"/>
      </rPr>
      <t xml:space="preserve">[no de]</t>
    </r>
    <r>
      <rPr>
        <i val="true"/>
        <sz val="11"/>
        <rFont val="Cambria"/>
        <family val="0"/>
        <charset val="1"/>
      </rPr>
      <t xml:space="preserve">o et pugnabit pro uobis </t>
    </r>
    <r>
      <rPr>
        <sz val="11"/>
        <rFont val="Cambria"/>
        <family val="0"/>
        <charset val="1"/>
      </rPr>
      <t xml:space="preserve">(Can g01042a oder Can g02464b).</t>
    </r>
  </si>
  <si>
    <t xml:space="preserve">ungenögend Fälze</t>
  </si>
  <si>
    <t xml:space="preserve">4 Querstreifen</t>
  </si>
  <si>
    <t xml:space="preserve">Fragmente in den Lagenmitten: zw. fol. 57/58, 69/70, 163/164, 177/178, 190/191.</t>
  </si>
  <si>
    <r>
      <rPr>
        <sz val="11"/>
        <rFont val="Cambria"/>
        <family val="0"/>
        <charset val="1"/>
      </rPr>
      <t xml:space="preserve">15. Jh. (Falz zw. ff. 163-164) </t>
    </r>
    <r>
      <rPr>
        <i val="true"/>
        <sz val="11"/>
        <rFont val="Cambria"/>
        <family val="0"/>
        <charset val="1"/>
      </rPr>
      <t xml:space="preserve">Gloria in excelsis deo</t>
    </r>
    <r>
      <rPr>
        <sz val="11"/>
        <rFont val="Cambria"/>
        <family val="0"/>
        <charset val="1"/>
      </rPr>
      <t xml:space="preserve">; (Falz zw. ff. 177-178) Kolophon: </t>
    </r>
    <r>
      <rPr>
        <i val="true"/>
        <sz val="11"/>
        <rFont val="Cambria"/>
        <family val="0"/>
        <charset val="1"/>
      </rPr>
      <t xml:space="preserve">pater omnipotens ego indignus peccator</t>
    </r>
    <r>
      <rPr>
        <sz val="11"/>
        <rFont val="Cambria"/>
        <family val="0"/>
        <charset val="1"/>
      </rPr>
      <t xml:space="preserve">.</t>
    </r>
  </si>
  <si>
    <t xml:space="preserve">3 Streifen wohl eines Einzelblattes</t>
  </si>
  <si>
    <t xml:space="preserve">ca. 45 x 110 mm</t>
  </si>
  <si>
    <t xml:space="preserve">Die Fragmente sind auf der Innenseite beider Deckel und um den Buchrücken geklebt.</t>
  </si>
  <si>
    <t xml:space="preserve">Aussparung für Initiale.</t>
  </si>
  <si>
    <t xml:space="preserve">4005488-3</t>
  </si>
  <si>
    <t xml:space="preserve">Regula sancti Benedicti</t>
  </si>
  <si>
    <r>
      <rPr>
        <sz val="11"/>
        <rFont val="Cambria"/>
        <family val="0"/>
        <charset val="1"/>
      </rPr>
      <t xml:space="preserve">Fragmente aus Caput 13: [sex]</t>
    </r>
    <r>
      <rPr>
        <i val="true"/>
        <sz val="11"/>
        <rFont val="Cambria"/>
        <family val="0"/>
        <charset val="1"/>
      </rPr>
      <t xml:space="preserve">agesimum quartum</t>
    </r>
    <r>
      <rPr>
        <sz val="11"/>
        <rFont val="Cambria"/>
        <family val="0"/>
        <charset val="1"/>
      </rPr>
      <t xml:space="preserve"> [quinta feria] </t>
    </r>
    <r>
      <rPr>
        <i val="true"/>
        <sz val="11"/>
        <rFont val="Cambria"/>
        <family val="0"/>
        <charset val="1"/>
      </rPr>
      <t xml:space="preserve">octogesimum ... deuteronomium qui d</t>
    </r>
    <r>
      <rPr>
        <sz val="11"/>
        <rFont val="Cambria"/>
        <family val="0"/>
        <charset val="1"/>
      </rPr>
      <t xml:space="preserve">[ividatur];
Caput 16: [U]</t>
    </r>
    <r>
      <rPr>
        <i val="true"/>
        <sz val="11"/>
        <rFont val="Cambria"/>
        <family val="0"/>
        <charset val="1"/>
      </rPr>
      <t xml:space="preserve">t ait pro</t>
    </r>
    <r>
      <rPr>
        <sz val="11"/>
        <rFont val="Cambria"/>
        <family val="0"/>
        <charset val="1"/>
      </rPr>
      <t xml:space="preserve">[pheta Septies]</t>
    </r>
    <r>
      <rPr>
        <i val="true"/>
        <sz val="11"/>
        <rFont val="Cambria"/>
        <family val="0"/>
        <charset val="1"/>
      </rPr>
      <t xml:space="preserve"> in die lau</t>
    </r>
    <r>
      <rPr>
        <sz val="11"/>
        <rFont val="Cambria"/>
        <family val="0"/>
        <charset val="1"/>
      </rPr>
      <t xml:space="preserve">[dem dixi] </t>
    </r>
    <r>
      <rPr>
        <i val="true"/>
        <sz val="11"/>
        <rFont val="Cambria"/>
        <family val="0"/>
        <charset val="1"/>
      </rPr>
      <t xml:space="preserve">tibi </t>
    </r>
    <r>
      <rPr>
        <sz val="11"/>
        <rFont val="Cambria"/>
        <family val="0"/>
        <charset val="1"/>
      </rPr>
      <t xml:space="preserve">[qui septenarius] </t>
    </r>
    <r>
      <rPr>
        <i val="true"/>
        <sz val="11"/>
        <rFont val="Cambria"/>
        <family val="0"/>
        <charset val="1"/>
      </rPr>
      <t xml:space="preserve">sacratus </t>
    </r>
    <r>
      <rPr>
        <sz val="11"/>
        <rFont val="Cambria"/>
        <family val="0"/>
        <charset val="1"/>
      </rPr>
      <t xml:space="preserve">... </t>
    </r>
    <r>
      <rPr>
        <i val="true"/>
        <sz val="11"/>
        <rFont val="Cambria"/>
        <family val="0"/>
        <charset val="1"/>
      </rPr>
      <t xml:space="preserve">horis </t>
    </r>
    <r>
      <rPr>
        <sz val="11"/>
        <rFont val="Cambria"/>
        <family val="0"/>
        <charset val="1"/>
      </rPr>
      <t xml:space="preserve">[dixit Sep]</t>
    </r>
    <r>
      <rPr>
        <i val="true"/>
        <sz val="11"/>
        <rFont val="Cambria"/>
        <family val="0"/>
        <charset val="1"/>
      </rPr>
      <t xml:space="preserve">ties in die laud</t>
    </r>
    <r>
      <rPr>
        <sz val="11"/>
        <rFont val="Cambria"/>
        <family val="0"/>
        <charset val="1"/>
      </rPr>
      <t xml:space="preserve">[em].</t>
    </r>
  </si>
  <si>
    <t xml:space="preserve">Wien, ÖNB: Cod. 3548</t>
  </si>
  <si>
    <t xml:space="preserve">Sammelhandschrift:
Schlitpacher, Johannes: De esu carnium.; Unbekannt: Charta visitationis in Monsee d. d. 17. Dec. 1451.; Unbekannt: Charta primae visitationis in Monsee d. d. 13. Aug. 1435.; Martinus, Leibitzensis: Caerimonialia.; Unbekannt: Caerimoniae regulares s. Benedicti, quae hodie in monasterio suo Sublacensi et Specu practicantur.; Unbekannt: Fragmenta et notabilia argumenti theologici praesertim liturgici.; Unbekannt: Caerimonialia secundum modum Scotorum Viennae.; Unbekannt: Expositio quorundam capitulorum regulae s. Benedicti ab initio et in fine mutila.; Unbekannt: Exhortatio pro noviter professis.; Unbekannt: Professio conversorum germanica.; Unbekannt: Liturgica varia: Ordo ad communicandum infirmum, Ordo ad unguendum infirmum, Ordo commendationis animae, Quomodo procedendum sit si anima anxia sit, etc..</t>
  </si>
  <si>
    <t xml:space="preserve"> 15. Jhdt.</t>
  </si>
  <si>
    <t xml:space="preserve">Wien, ÖNB, Cod. 3548</t>
  </si>
  <si>
    <t xml:space="preserve">AL00176626</t>
  </si>
  <si>
    <t xml:space="preserve">Mondsee, Benediktinerkloster St. Michael (748-1791): Vorsignatur 'Lunael. o. 97'.</t>
  </si>
  <si>
    <t xml:space="preserve">Die Fragmente sind auf der Innenseite beider Deckel und um die erste bzw. letzte Lage gezogen.</t>
  </si>
  <si>
    <t xml:space="preserve">1. Hälfte 13. Jh.</t>
  </si>
  <si>
    <t xml:space="preserve">1201-1250</t>
  </si>
  <si>
    <t xml:space="preserve">Rote Silhouetten-Initiale und Überschrifte.</t>
  </si>
  <si>
    <r>
      <rPr>
        <sz val="11"/>
        <rFont val="Cambria"/>
        <family val="0"/>
        <charset val="1"/>
      </rPr>
      <t xml:space="preserve">(HS+ Ansetzfalz) Ps 98,6-9: </t>
    </r>
    <r>
      <rPr>
        <i val="true"/>
        <sz val="11"/>
        <rFont val="Cambria"/>
        <family val="0"/>
        <charset val="1"/>
      </rPr>
      <t xml:space="preserve">Moy</t>
    </r>
    <r>
      <rPr>
        <sz val="11"/>
        <rFont val="Cambria"/>
        <family val="0"/>
        <charset val="1"/>
      </rPr>
      <t xml:space="preserve">[se]</t>
    </r>
    <r>
      <rPr>
        <i val="true"/>
        <sz val="11"/>
        <rFont val="Cambria"/>
        <family val="0"/>
        <charset val="1"/>
      </rPr>
      <t xml:space="preserve">s et aaron in sacerdotibus eius ... quoniam sanctus dominus de</t>
    </r>
    <r>
      <rPr>
        <sz val="11"/>
        <rFont val="Cambria"/>
        <family val="0"/>
        <charset val="1"/>
      </rPr>
      <t xml:space="preserve">[us no]</t>
    </r>
    <r>
      <rPr>
        <i val="true"/>
        <sz val="11"/>
        <rFont val="Cambria"/>
        <family val="0"/>
        <charset val="1"/>
      </rPr>
      <t xml:space="preserve">ster</t>
    </r>
    <r>
      <rPr>
        <sz val="11"/>
        <rFont val="Cambria"/>
        <family val="0"/>
        <charset val="1"/>
      </rPr>
      <t xml:space="preserve">; Ps 99: </t>
    </r>
    <r>
      <rPr>
        <sz val="11"/>
        <color rgb="FFFF0000"/>
        <rFont val="Cambria"/>
        <family val="0"/>
        <charset val="1"/>
      </rPr>
      <t xml:space="preserve">Psalmus</t>
    </r>
    <r>
      <rPr>
        <sz val="11"/>
        <rFont val="Cambria"/>
        <family val="0"/>
        <charset val="1"/>
      </rPr>
      <t xml:space="preserve">. [I]</t>
    </r>
    <r>
      <rPr>
        <i val="true"/>
        <sz val="11"/>
        <rFont val="Cambria"/>
        <family val="0"/>
        <charset val="1"/>
      </rPr>
      <t xml:space="preserve">ubilate deo omnis terra serui</t>
    </r>
    <r>
      <rPr>
        <sz val="11"/>
        <rFont val="Cambria"/>
        <family val="0"/>
        <charset val="1"/>
      </rPr>
      <t xml:space="preserve">[te];
(VS) Ps 102,15-21: [h]</t>
    </r>
    <r>
      <rPr>
        <i val="true"/>
        <sz val="11"/>
        <rFont val="Cambria"/>
        <family val="0"/>
        <charset val="1"/>
      </rPr>
      <t xml:space="preserve">omo </t>
    </r>
    <r>
      <rPr>
        <sz val="11"/>
        <rFont val="Cambria"/>
        <family val="0"/>
        <charset val="1"/>
      </rPr>
      <t xml:space="preserve">[sicut faenum dies eius tam]</t>
    </r>
    <r>
      <rPr>
        <i val="true"/>
        <sz val="11"/>
        <rFont val="Cambria"/>
        <family val="0"/>
        <charset val="1"/>
      </rPr>
      <t xml:space="preserve">qua</t>
    </r>
    <r>
      <rPr>
        <sz val="11"/>
        <rFont val="Cambria"/>
        <family val="0"/>
        <charset val="1"/>
      </rPr>
      <t xml:space="preserve">[m flos agri] </t>
    </r>
    <r>
      <rPr>
        <i val="true"/>
        <sz val="11"/>
        <rFont val="Cambria"/>
        <family val="0"/>
        <charset val="1"/>
      </rPr>
      <t xml:space="preserve">sic ef</t>
    </r>
    <r>
      <rPr>
        <sz val="11"/>
        <rFont val="Cambria"/>
        <family val="0"/>
        <charset val="1"/>
      </rPr>
      <t xml:space="preserve">[florebit] ... </t>
    </r>
    <r>
      <rPr>
        <i val="true"/>
        <sz val="11"/>
        <rFont val="Cambria"/>
        <family val="0"/>
        <charset val="1"/>
      </rPr>
      <t xml:space="preserve">sermonum eius. Benedicite domi</t>
    </r>
    <r>
      <rPr>
        <sz val="11"/>
        <rFont val="Cambria"/>
        <family val="0"/>
        <charset val="1"/>
      </rPr>
      <t xml:space="preserve">[no].</t>
    </r>
  </si>
  <si>
    <t xml:space="preserve">Wien, ÖNB: Cod. 3550</t>
  </si>
  <si>
    <t xml:space="preserve">Brief</t>
  </si>
  <si>
    <t xml:space="preserve">100 x 138 mm</t>
  </si>
  <si>
    <t xml:space="preserve">Orationale</t>
  </si>
  <si>
    <t xml:space="preserve">4. Viertel 15. Jh.</t>
  </si>
  <si>
    <t xml:space="preserve">15. Jhdt.; 1487; 1488</t>
  </si>
  <si>
    <t xml:space="preserve">Wien, ÖNB, Cod. 3550</t>
  </si>
  <si>
    <t xml:space="preserve">AL00176901</t>
  </si>
  <si>
    <t xml:space="preserve">Thomas Märdln de Swans (Profess v. Mondsee; Diakon, um 1488/1497): Schreiber; [Unterkircher, Datierte III, 1974]; Mondsee, Benediktinerkloster St. Michael (748-1791): Vorsignatur 'Lunael. o. 120'.</t>
  </si>
  <si>
    <t xml:space="preserve">Braunes Leder über Holzdeckeln mit Streicheisenlinien und Blinddruck (Nr. 10, 15, 22, 23, 57 und ev. 9).</t>
  </si>
  <si>
    <t xml:space="preserve">Eingeschlatete Blätter</t>
  </si>
  <si>
    <t xml:space="preserve">Das beschnittene Blatt ist nach der Buchbindung eingeschaltet und von späterer Hand auf der ursprünglichen leeren Verso-Seite beschrieben (f. 144a). Ein weiteres Fragment desselben Briefes ist wohl fliegendes Blatt hinten verwendet und mit einem Blatt Papier überklebt (f. 329)</t>
  </si>
  <si>
    <t xml:space="preserve">1. Hälfte 16. Jh. (wohl 26. Sept. 1530)</t>
  </si>
  <si>
    <t xml:space="preserve">Kloster Rott (Rott am Inn in Bayern)</t>
  </si>
  <si>
    <t xml:space="preserve">Brief / Todesbotschaft</t>
  </si>
  <si>
    <r>
      <rPr>
        <sz val="11"/>
        <rFont val="Cambria"/>
        <family val="0"/>
        <charset val="1"/>
      </rPr>
      <t xml:space="preserve">Brief des Klosters Rott unterschrieben von </t>
    </r>
    <r>
      <rPr>
        <i val="true"/>
        <sz val="11"/>
        <rFont val="Cambria"/>
        <family val="0"/>
        <charset val="1"/>
      </rPr>
      <t xml:space="preserve">Paulus abbas</t>
    </r>
    <r>
      <rPr>
        <sz val="11"/>
        <rFont val="Cambria"/>
        <family val="0"/>
        <charset val="1"/>
      </rPr>
      <t xml:space="preserve">, wahrscheinlich Abt Paulus Edlinger (1530–1536). Es handelt sich wohl um Todesbotschaft. Zitat: </t>
    </r>
    <r>
      <rPr>
        <i val="true"/>
        <sz val="11"/>
        <rFont val="Cambria"/>
        <family val="0"/>
        <charset val="1"/>
      </rPr>
      <t xml:space="preserve">nomina eorum vestrum mortuorum annalibus inscribere velitis </t>
    </r>
    <r>
      <rPr>
        <sz val="11"/>
        <rFont val="Cambria"/>
        <family val="0"/>
        <charset val="1"/>
      </rPr>
      <t xml:space="preserve">[...] </t>
    </r>
    <r>
      <rPr>
        <i val="true"/>
        <sz val="11"/>
        <rFont val="Cambria"/>
        <family val="0"/>
        <charset val="1"/>
      </rPr>
      <t xml:space="preserve">nobis confraternitate coniuctorum sed prouidorum virorum ... insupra deuotarum matronarum ... Ex monasterio nostro Rott Anno a natali christiano </t>
    </r>
    <r>
      <rPr>
        <sz val="11"/>
        <rFont val="Cambria"/>
        <family val="0"/>
        <charset val="1"/>
      </rPr>
      <t xml:space="preserve">[...]</t>
    </r>
    <r>
      <rPr>
        <i val="true"/>
        <sz val="11"/>
        <rFont val="Cambria"/>
        <family val="0"/>
        <charset val="1"/>
      </rPr>
      <t xml:space="preserve">cesimo vicesima sexta die mensis septembris. Fratres Paulus per missericordia diuina abbas, Sigismundus prior totusque conuentus monasterii praefati</t>
    </r>
    <r>
      <rPr>
        <sz val="11"/>
        <rFont val="Cambria"/>
        <family val="0"/>
        <charset val="1"/>
      </rPr>
      <t xml:space="preserve">.</t>
    </r>
  </si>
  <si>
    <t xml:space="preserve">Nachtrag nach der Makulierung auf f. 144av (derselbe Hand wie f. 156av und 259av).</t>
  </si>
  <si>
    <t xml:space="preserve">24.01.2018</t>
  </si>
  <si>
    <t xml:space="preserve">3 Teile eines Einzelblattes</t>
  </si>
  <si>
    <t xml:space="preserve">100 x 143 mm</t>
  </si>
  <si>
    <t xml:space="preserve">Die Fragmente sind heute  f. 133, f. 156a und f. 259a foliiert. Sie wurden nach der Buchbindung eingeschaltet und von späterer Hand auf der ursprünglichen leeren Verso-Seite beschrieben. Die Blätter wurden ursprüngliche auf dem folgendem (f. 133a) bzw. vorrigen (f. 156 und f. 259) Blatt übergeklebt.</t>
  </si>
  <si>
    <t xml:space="preserve">2. Hälfte 15. Jh. / 1. Hälfte 16. Jh.</t>
  </si>
  <si>
    <t xml:space="preserve">1451-1550</t>
  </si>
  <si>
    <t xml:space="preserve">Liturgische Notizen / Liber officium</t>
  </si>
  <si>
    <r>
      <rPr>
        <sz val="11"/>
        <rFont val="Cambria"/>
        <family val="0"/>
        <charset val="1"/>
      </rPr>
      <t xml:space="preserve">Kurze Nachweise der Orationes und Lectiones für das Stundengebet sowohl auch Gesänge (Introitus) und Lectiones für die Sonntagsmesse. Zitat: (259ar) [Dom. 2 p. Pent.] </t>
    </r>
    <r>
      <rPr>
        <i val="true"/>
        <sz val="11"/>
        <rFont val="Cambria"/>
        <family val="0"/>
        <charset val="1"/>
      </rPr>
      <t xml:space="preserve">Oratio deus in te speramus ... Officium dominice Factus est </t>
    </r>
    <r>
      <rPr>
        <sz val="11"/>
        <rFont val="Cambria"/>
        <family val="0"/>
        <charset val="1"/>
      </rPr>
      <t xml:space="preserve">(Can g01133) ... [Dom. 3. p. Pent] </t>
    </r>
    <r>
      <rPr>
        <i val="true"/>
        <sz val="11"/>
        <rFont val="Cambria"/>
        <family val="0"/>
        <charset val="1"/>
      </rPr>
      <t xml:space="preserve">Dominus illuminatio mea</t>
    </r>
    <r>
      <rPr>
        <sz val="11"/>
        <rFont val="Cambria"/>
        <family val="0"/>
        <charset val="1"/>
      </rPr>
      <t xml:space="preserve"> (Can g01151);
(133v + 156ar) Lectiones und Gesänge für Dom. 8 p. Pent bis Dom. 13 p. Pent. Zitat: </t>
    </r>
    <r>
      <rPr>
        <i val="true"/>
        <sz val="11"/>
        <rFont val="Cambria"/>
        <family val="0"/>
        <charset val="1"/>
      </rPr>
      <t xml:space="preserve">Dominica 8 habetur longum </t>
    </r>
    <r>
      <rPr>
        <sz val="11"/>
        <rFont val="Cambria"/>
        <family val="0"/>
        <charset val="1"/>
      </rPr>
      <t xml:space="preserve">[...] </t>
    </r>
    <r>
      <rPr>
        <i val="true"/>
        <sz val="11"/>
        <rFont val="Cambria"/>
        <family val="0"/>
        <charset val="1"/>
      </rPr>
      <t xml:space="preserve">in primis vs de historia sapientie Oratio Largire nobis. Ad Nocturno imponit liber parabolare Officium misse Suscepimus deus </t>
    </r>
    <r>
      <rPr>
        <sz val="11"/>
        <rFont val="Cambria"/>
        <family val="0"/>
        <charset val="1"/>
      </rPr>
      <t xml:space="preserve">(Can g01167) </t>
    </r>
    <r>
      <rPr>
        <i val="true"/>
        <sz val="11"/>
        <rFont val="Cambria"/>
        <family val="0"/>
        <charset val="1"/>
      </rPr>
      <t xml:space="preserve">Epistolam Debitores sumus </t>
    </r>
    <r>
      <rPr>
        <sz val="11"/>
        <rFont val="Cambria"/>
        <family val="0"/>
        <charset val="1"/>
      </rPr>
      <t xml:space="preserve">(Rm 8,12) </t>
    </r>
    <r>
      <rPr>
        <i val="true"/>
        <sz val="11"/>
        <rFont val="Cambria"/>
        <family val="0"/>
        <charset val="1"/>
      </rPr>
      <t xml:space="preserve">Ewangelium</t>
    </r>
    <r>
      <rPr>
        <sz val="11"/>
        <rFont val="Cambria"/>
        <family val="0"/>
        <charset val="1"/>
      </rPr>
      <t xml:space="preserve"> </t>
    </r>
    <r>
      <rPr>
        <i val="true"/>
        <sz val="11"/>
        <rFont val="Cambria"/>
        <family val="0"/>
        <charset val="1"/>
      </rPr>
      <t xml:space="preserve">homo quidam erat diues qui hebabat villicum </t>
    </r>
    <r>
      <rPr>
        <sz val="11"/>
        <rFont val="Cambria"/>
        <family val="0"/>
        <charset val="1"/>
      </rPr>
      <t xml:space="preserve">(Lc 16,1) ... imponit liber ecclesiastes. Officium misse Ecce deus  adiuuat (Can g01173) ... .</t>
    </r>
  </si>
  <si>
    <t xml:space="preserve">Nachtrag nach der Makulierung auf 156av und 259av (derselbe Hand wie f. 144av)</t>
  </si>
  <si>
    <t xml:space="preserve">Cantus Planus (http://www.cantusplanus.at/de-at/fragmentphp/fragmente/signaturGET.php?Signatur=cod03550); Klugseder, Mondsee, S. 34, 241, 243, 263; Pfaff, Scriptorium und Bibliothek, S. 60 und Katalog Nr. 43.</t>
  </si>
  <si>
    <t xml:space="preserve">VDS: 145 x ca. 100 mm
HDS: 86-90 x 140-144 mm
HD-Falz: 147 x min. 100 mm</t>
  </si>
  <si>
    <t xml:space="preserve">Blätter jeweils an mindestens drei Seiten beschnitten (Textverlust), Leimspuren verdecken teilweise die Schrift. Die (ursprünglich vier) Blätter wurden als Spiegelblätter und Flügelfälze eingeklebt, die Fälze zu Vor- und Nachsatzblättern weitergezogen, wobei das nur bis zur Seitenhälfte von fol. 1 und 329 reichende Fragmentblatt mit einem aufgeklebten Papier bis auf die Seitenbreite der Handschrift verlängert wurde, sodass durch die Überklebung das Fragment teilweise überdeckt wird. HDS und VDS bestanden jeweils aus einem Flügelfalz und einem darübergeklebten Spiegelblatt. Im VD wurde das Spiegelblatt abgelöst, auf dem noch vorhandenen Falzfragment ist ein Leimabklatsch erkennbar. Fälze in den Lagenmitten wohl von derselben Handschrift und zwar zwischen ff. 5/6, 16/17, 40/41, 64/65, 76/77, 88/89, 101/102, 115/116, 126/127, 150/151, 162/163, 198/199, 222/223, 247/248, 258/259, 271/272, 283/284, 308/309, 321/322.
An einigen Stellen im Text sowie darüber von späterer Hand verschiedene römische Zahlen eingetragen ("lxx").</t>
  </si>
  <si>
    <t xml:space="preserve">Rote, mehrzeilige Initialen; zur Hervorhebung von Gesangsanfängen rote Lombarden oder einfache schwarze Satzmajuskeln mit roter Zierstrichelung oder -punkten.</t>
  </si>
  <si>
    <r>
      <rPr>
        <sz val="11"/>
        <rFont val="Cambria"/>
        <family val="0"/>
        <charset val="1"/>
      </rPr>
      <t xml:space="preserve">Die Angaben zum Inhalt des HDS und des hinteren Falzes berufen sich auf CantusPlanus.
HDS:  [Dom. 16 p. Pent.] In: [Miserere mihi domine...-...invocantibu]</t>
    </r>
    <r>
      <rPr>
        <i val="true"/>
        <sz val="11"/>
        <rFont val="Cambria"/>
        <family val="0"/>
        <charset val="1"/>
      </rPr>
      <t xml:space="preserve">s te</t>
    </r>
    <r>
      <rPr>
        <sz val="11"/>
        <rFont val="Cambria"/>
        <family val="0"/>
        <charset val="1"/>
      </rPr>
      <t xml:space="preserve"> (Can g01212); InPs:  </t>
    </r>
    <r>
      <rPr>
        <i val="true"/>
        <sz val="11"/>
        <rFont val="Cambria"/>
        <family val="0"/>
        <charset val="1"/>
      </rPr>
      <t xml:space="preserve">Inclina domine aurem tuam</t>
    </r>
    <r>
      <rPr>
        <sz val="11"/>
        <rFont val="Cambria"/>
        <family val="0"/>
        <charset val="1"/>
      </rPr>
      <t xml:space="preserve"> ...-...</t>
    </r>
    <r>
      <rPr>
        <i val="true"/>
        <sz val="11"/>
        <rFont val="Cambria"/>
        <family val="0"/>
        <charset val="1"/>
      </rPr>
      <t xml:space="preserve">ego </t>
    </r>
    <r>
      <rPr>
        <sz val="11"/>
        <rFont val="Cambria"/>
        <family val="0"/>
        <charset val="1"/>
      </rPr>
      <t xml:space="preserve">(Can g01212a); Gr:  [T]</t>
    </r>
    <r>
      <rPr>
        <i val="true"/>
        <sz val="11"/>
        <rFont val="Cambria"/>
        <family val="0"/>
        <charset val="1"/>
      </rPr>
      <t xml:space="preserve">imebunt gentes</t>
    </r>
    <r>
      <rPr>
        <sz val="11"/>
        <rFont val="Cambria"/>
        <family val="0"/>
        <charset val="1"/>
      </rPr>
      <t xml:space="preserve">*; AlV: </t>
    </r>
    <r>
      <rPr>
        <i val="true"/>
        <sz val="11"/>
        <rFont val="Cambria"/>
        <family val="0"/>
        <charset val="1"/>
      </rPr>
      <t xml:space="preserve">Alleluia In exitu Israel ex egypto do</t>
    </r>
    <r>
      <rPr>
        <sz val="11"/>
        <rFont val="Cambria"/>
        <family val="0"/>
        <charset val="1"/>
      </rPr>
      <t xml:space="preserve">[m]</t>
    </r>
    <r>
      <rPr>
        <i val="true"/>
        <sz val="11"/>
        <rFont val="Cambria"/>
        <family val="0"/>
        <charset val="1"/>
      </rPr>
      <t xml:space="preserve">us Jacob de populo barbaro</t>
    </r>
    <r>
      <rPr>
        <sz val="11"/>
        <rFont val="Cambria"/>
        <family val="0"/>
        <charset val="1"/>
      </rPr>
      <t xml:space="preserve"> (Can g01244); AlV: [Fa]</t>
    </r>
    <r>
      <rPr>
        <i val="true"/>
        <sz val="11"/>
        <rFont val="Cambria"/>
        <family val="0"/>
        <charset val="1"/>
      </rPr>
      <t xml:space="preserve">cta est Judea sanctificatio</t>
    </r>
    <r>
      <rPr>
        <sz val="11"/>
        <rFont val="Cambria"/>
        <family val="0"/>
        <charset val="1"/>
      </rPr>
      <t xml:space="preserve">; Of: </t>
    </r>
    <r>
      <rPr>
        <i val="true"/>
        <sz val="11"/>
        <rFont val="Cambria"/>
        <family val="0"/>
        <charset val="1"/>
      </rPr>
      <t xml:space="preserve">Domine in auxilium</t>
    </r>
    <r>
      <rPr>
        <sz val="11"/>
        <rFont val="Cambria"/>
        <family val="0"/>
        <charset val="1"/>
      </rPr>
      <t xml:space="preserve">* (Can g01214); Cm: </t>
    </r>
    <r>
      <rPr>
        <i val="true"/>
        <sz val="11"/>
        <rFont val="Cambria"/>
        <family val="0"/>
        <charset val="1"/>
      </rPr>
      <t xml:space="preserve">Domine</t>
    </r>
    <r>
      <rPr>
        <sz val="11"/>
        <rFont val="Cambria"/>
        <family val="0"/>
        <charset val="1"/>
      </rPr>
      <t xml:space="preserve">*; [Dom. 17 p. Pent.] In: [Iu]</t>
    </r>
    <r>
      <rPr>
        <i val="true"/>
        <sz val="11"/>
        <rFont val="Cambria"/>
        <family val="0"/>
        <charset val="1"/>
      </rPr>
      <t xml:space="preserve">stus es domine et rectum</t>
    </r>
    <r>
      <rPr>
        <sz val="11"/>
        <rFont val="Cambria"/>
        <family val="0"/>
        <charset val="1"/>
      </rPr>
      <t xml:space="preserve"> (Can g01216); </t>
    </r>
    <r>
      <rPr>
        <i val="true"/>
        <sz val="11"/>
        <rFont val="Cambria"/>
        <family val="0"/>
        <charset val="1"/>
      </rPr>
      <t xml:space="preserve">Domine XVII memorabor</t>
    </r>
    <r>
      <rPr>
        <sz val="11"/>
        <rFont val="Cambria"/>
        <family val="0"/>
        <charset val="1"/>
      </rPr>
      <t xml:space="preserve"> [bricht ab]. 
HD-Falz:  [Processi, Martiniani] GrV:  [Cantate dominum canticum]; AlV: [M]</t>
    </r>
    <r>
      <rPr>
        <i val="true"/>
        <sz val="11"/>
        <rFont val="Cambria"/>
        <family val="0"/>
        <charset val="1"/>
      </rPr>
      <t xml:space="preserve">irabilis</t>
    </r>
    <r>
      <rPr>
        <sz val="11"/>
        <rFont val="Cambria"/>
        <family val="0"/>
        <charset val="1"/>
      </rPr>
      <t xml:space="preserve">*; Of: </t>
    </r>
    <r>
      <rPr>
        <i val="true"/>
        <sz val="11"/>
        <rFont val="Cambria"/>
        <family val="0"/>
        <charset val="1"/>
      </rPr>
      <t xml:space="preserve">G</t>
    </r>
    <r>
      <rPr>
        <sz val="11"/>
        <rFont val="Cambria"/>
        <family val="0"/>
        <charset val="1"/>
      </rPr>
      <t xml:space="preserve">[loriabuntur in te omnes]* (Can g00244); Cm: [Anima nostra sicut passer er]</t>
    </r>
    <r>
      <rPr>
        <i val="true"/>
        <sz val="11"/>
        <rFont val="Cambria"/>
        <family val="0"/>
        <charset val="1"/>
      </rPr>
      <t xml:space="preserve">epta est de</t>
    </r>
    <r>
      <rPr>
        <sz val="11"/>
        <rFont val="Cambria"/>
        <family val="0"/>
        <charset val="1"/>
      </rPr>
      <t xml:space="preserve"> [laqueo venantium] (Can g02147); [Octava Apostolorum] In: </t>
    </r>
    <r>
      <rPr>
        <i val="true"/>
        <sz val="11"/>
        <rFont val="Cambria"/>
        <family val="0"/>
        <charset val="1"/>
      </rPr>
      <t xml:space="preserve">Sacerdotes</t>
    </r>
    <r>
      <rPr>
        <sz val="11"/>
        <rFont val="Cambria"/>
        <family val="0"/>
        <charset val="1"/>
      </rPr>
      <t xml:space="preserve">*; AlV:  </t>
    </r>
    <r>
      <rPr>
        <i val="true"/>
        <sz val="11"/>
        <rFont val="Cambria"/>
        <family val="0"/>
        <charset val="1"/>
      </rPr>
      <t xml:space="preserve">Exsultent</t>
    </r>
    <r>
      <rPr>
        <sz val="11"/>
        <rFont val="Cambria"/>
        <family val="0"/>
        <charset val="1"/>
      </rPr>
      <t xml:space="preserve">*; Cm:  [Justorum ani]</t>
    </r>
    <r>
      <rPr>
        <i val="true"/>
        <sz val="11"/>
        <rFont val="Cambria"/>
        <family val="0"/>
        <charset val="1"/>
      </rPr>
      <t xml:space="preserve">mae</t>
    </r>
    <r>
      <rPr>
        <sz val="11"/>
        <rFont val="Cambria"/>
        <family val="0"/>
        <charset val="1"/>
      </rPr>
      <t xml:space="preserve">*;  </t>
    </r>
    <r>
      <rPr>
        <i val="true"/>
        <sz val="11"/>
        <rFont val="Cambria"/>
        <family val="0"/>
        <charset val="1"/>
      </rPr>
      <t xml:space="preserve">Septem fratrum</t>
    </r>
    <r>
      <rPr>
        <sz val="11"/>
        <rFont val="Cambria"/>
        <family val="0"/>
        <charset val="1"/>
      </rPr>
      <t xml:space="preserve">: In: [Laudate pueri do]</t>
    </r>
    <r>
      <rPr>
        <i val="true"/>
        <sz val="11"/>
        <rFont val="Cambria"/>
        <family val="0"/>
        <charset val="1"/>
      </rPr>
      <t xml:space="preserve">minum la</t>
    </r>
    <r>
      <rPr>
        <sz val="11"/>
        <rFont val="Cambria"/>
        <family val="0"/>
        <charset val="1"/>
      </rPr>
      <t xml:space="preserve"> [bricht ab] (Can g00290).
VD-Falz: [Processi, Martiniani?] V: </t>
    </r>
    <r>
      <rPr>
        <i val="true"/>
        <sz val="11"/>
        <rFont val="Cambria"/>
        <family val="0"/>
        <charset val="1"/>
      </rPr>
      <t xml:space="preserve">Cantate domino</t>
    </r>
    <r>
      <rPr>
        <sz val="11"/>
        <rFont val="Cambria"/>
        <family val="0"/>
        <charset val="1"/>
      </rPr>
      <t xml:space="preserve"> [canticum novum laus ejus] </t>
    </r>
    <r>
      <rPr>
        <i val="true"/>
        <sz val="11"/>
        <rFont val="Cambria"/>
        <family val="0"/>
        <charset val="1"/>
      </rPr>
      <t xml:space="preserve">in ecclesia sanctorum </t>
    </r>
    <r>
      <rPr>
        <sz val="11"/>
        <rFont val="Cambria"/>
        <family val="0"/>
        <charset val="1"/>
      </rPr>
      <t xml:space="preserve">(Can 006703b); [Processi, Martiniani] Cm: </t>
    </r>
    <r>
      <rPr>
        <i val="true"/>
        <sz val="11"/>
        <rFont val="Cambria"/>
        <family val="0"/>
        <charset val="1"/>
      </rPr>
      <t xml:space="preserve">Anima nostra si</t>
    </r>
    <r>
      <rPr>
        <sz val="11"/>
        <rFont val="Cambria"/>
        <family val="0"/>
        <charset val="1"/>
      </rPr>
      <t xml:space="preserve">[cut passer erepta est de laqueo] </t>
    </r>
    <r>
      <rPr>
        <i val="true"/>
        <sz val="11"/>
        <rFont val="Cambria"/>
        <family val="0"/>
        <charset val="1"/>
      </rPr>
      <t xml:space="preserve">ve</t>
    </r>
    <r>
      <rPr>
        <sz val="11"/>
        <rFont val="Cambria"/>
        <family val="0"/>
        <charset val="1"/>
      </rPr>
      <t xml:space="preserve">[na]</t>
    </r>
    <r>
      <rPr>
        <i val="true"/>
        <sz val="11"/>
        <rFont val="Cambria"/>
        <family val="0"/>
        <charset val="1"/>
      </rPr>
      <t xml:space="preserve">ntium</t>
    </r>
    <r>
      <rPr>
        <sz val="11"/>
        <rFont val="Cambria"/>
        <family val="0"/>
        <charset val="1"/>
      </rPr>
      <t xml:space="preserve"> (Can g02147); [weitere unidentifizierte Gesänge, größtenteils beschnitten oder unleserlich:] </t>
    </r>
    <r>
      <rPr>
        <i val="true"/>
        <sz val="11"/>
        <rFont val="Cambria"/>
        <family val="0"/>
        <charset val="1"/>
      </rPr>
      <t xml:space="preserve">Sapientia</t>
    </r>
    <r>
      <rPr>
        <sz val="11"/>
        <rFont val="Cambria"/>
        <family val="0"/>
        <charset val="1"/>
      </rPr>
      <t xml:space="preserve">; </t>
    </r>
    <r>
      <rPr>
        <i val="true"/>
        <sz val="11"/>
        <rFont val="Cambria"/>
        <family val="0"/>
        <charset val="1"/>
      </rPr>
      <t xml:space="preserve">Iusti</t>
    </r>
    <r>
      <rPr>
        <sz val="11"/>
        <rFont val="Cambria"/>
        <family val="0"/>
        <charset val="1"/>
      </rPr>
      <t xml:space="preserve">[...]; </t>
    </r>
    <r>
      <rPr>
        <i val="true"/>
        <sz val="11"/>
        <rFont val="Cambria"/>
        <family val="0"/>
        <charset val="1"/>
      </rPr>
      <t xml:space="preserve">Exultabunt </t>
    </r>
    <r>
      <rPr>
        <sz val="11"/>
        <rFont val="Cambria"/>
        <family val="0"/>
        <charset val="1"/>
      </rPr>
      <t xml:space="preserve">[...]; </t>
    </r>
    <r>
      <rPr>
        <i val="true"/>
        <sz val="11"/>
        <rFont val="Cambria"/>
        <family val="0"/>
        <charset val="1"/>
      </rPr>
      <t xml:space="preserve">Iu</t>
    </r>
    <r>
      <rPr>
        <sz val="11"/>
        <rFont val="Cambria"/>
        <family val="0"/>
        <charset val="1"/>
      </rPr>
      <t xml:space="preserve">[...] </t>
    </r>
    <r>
      <rPr>
        <i val="true"/>
        <sz val="11"/>
        <rFont val="Cambria"/>
        <family val="0"/>
        <charset val="1"/>
      </rPr>
      <t xml:space="preserve">Laudate Pu </t>
    </r>
    <r>
      <rPr>
        <sz val="11"/>
        <rFont val="Cambria"/>
        <family val="0"/>
        <charset val="1"/>
      </rPr>
      <t xml:space="preserve">[...].</t>
    </r>
  </si>
  <si>
    <t xml:space="preserve">20.10.2017</t>
  </si>
  <si>
    <t xml:space="preserve">1 Stück</t>
  </si>
  <si>
    <t xml:space="preserve">24 x 48 mm</t>
  </si>
  <si>
    <t xml:space="preserve">Reparatur</t>
  </si>
  <si>
    <t xml:space="preserve">Wörterliste (?) Latein-Deutsch</t>
  </si>
  <si>
    <r>
      <rPr>
        <sz val="11"/>
        <rFont val="Cambria"/>
        <family val="0"/>
        <charset val="1"/>
      </rPr>
      <t xml:space="preserve">Zitat: </t>
    </r>
    <r>
      <rPr>
        <i val="true"/>
        <sz val="11"/>
        <rFont val="Cambria"/>
        <family val="0"/>
        <charset val="1"/>
      </rPr>
      <t xml:space="preserve">Inverecundia </t>
    </r>
    <r>
      <rPr>
        <sz val="11"/>
        <rFont val="Cambria"/>
        <family val="0"/>
        <charset val="1"/>
      </rPr>
      <t xml:space="preserve">[...] </t>
    </r>
    <r>
      <rPr>
        <i val="true"/>
        <sz val="11"/>
        <rFont val="Cambria"/>
        <family val="0"/>
        <charset val="1"/>
      </rPr>
      <t xml:space="preserve">Inhonestas </t>
    </r>
    <r>
      <rPr>
        <sz val="11"/>
        <rFont val="Cambria"/>
        <family val="0"/>
        <charset val="1"/>
      </rPr>
      <t xml:space="preserve">[...]</t>
    </r>
    <r>
      <rPr>
        <i val="true"/>
        <sz val="11"/>
        <rFont val="Cambria"/>
        <family val="0"/>
        <charset val="1"/>
      </rPr>
      <t xml:space="preserve"> oder unzogenchait</t>
    </r>
    <r>
      <rPr>
        <sz val="11"/>
        <rFont val="Cambria"/>
        <family val="0"/>
        <charset val="1"/>
      </rPr>
      <t xml:space="preserve"> /</t>
    </r>
    <r>
      <rPr>
        <i val="true"/>
        <sz val="11"/>
        <rFont val="Cambria"/>
        <family val="0"/>
        <charset val="1"/>
      </rPr>
      <t xml:space="preserve"> Superbia auaricia luxur</t>
    </r>
    <r>
      <rPr>
        <sz val="11"/>
        <rFont val="Cambria"/>
        <family val="0"/>
        <charset val="1"/>
      </rPr>
      <t xml:space="preserve">[ia], mit interlineare Scholia. </t>
    </r>
  </si>
  <si>
    <t xml:space="preserve">Wien, ÖNB: Cod. 3552</t>
  </si>
  <si>
    <t xml:space="preserve">4 Streifen eines Einzelblattes</t>
  </si>
  <si>
    <t xml:space="preserve">ca. 12 x 130 mm</t>
  </si>
  <si>
    <t xml:space="preserve">14. Jh. /15. Jhdt.</t>
  </si>
  <si>
    <t xml:space="preserve">Wien, ÖNB, Cod. 3552</t>
  </si>
  <si>
    <t xml:space="preserve">AL00176716</t>
  </si>
  <si>
    <t xml:space="preserve">Mondsee, Benediktinerkloster St. Michael (748-1791): Vorsignatur 'Lunael. o. 35'.</t>
  </si>
  <si>
    <t xml:space="preserve">Falzverstärkung und Ansetzfalz</t>
  </si>
  <si>
    <t xml:space="preserve">Die Fragmente dienen als Ansetzfälz gezogen um die erste bzw. lätze Lage und als Falzverstärkung zwischen ff. 139-140 und hinten bei einer Lage, dessen Papierblätter zerrissen wurden. Weitere unidentifizierte Fälze befinden sich zwischen ff. 129-130, 149-150 und hinten.</t>
  </si>
  <si>
    <t xml:space="preserve">Rote 3-zeilige Silhouetten-Initiale und rote Satzmajuskeln.</t>
  </si>
  <si>
    <r>
      <rPr>
        <sz val="11"/>
        <rFont val="Cambria"/>
        <family val="0"/>
        <charset val="1"/>
      </rPr>
      <t xml:space="preserve">Ps 137,4-5: (Ansatzfalz vorne) [confite]</t>
    </r>
    <r>
      <rPr>
        <i val="true"/>
        <sz val="11"/>
        <rFont val="Cambria"/>
        <family val="0"/>
        <charset val="1"/>
      </rPr>
      <t xml:space="preserve">antur tibi domine omnes reges terre qui</t>
    </r>
    <r>
      <rPr>
        <sz val="11"/>
        <rFont val="Cambria"/>
        <family val="0"/>
        <charset val="1"/>
      </rPr>
      <t xml:space="preserve">[a] (Falz hinten) [audi]</t>
    </r>
    <r>
      <rPr>
        <i val="true"/>
        <sz val="11"/>
        <rFont val="Cambria"/>
        <family val="0"/>
        <charset val="1"/>
      </rPr>
      <t xml:space="preserve">erunt omnia uerba oris tui Et cante</t>
    </r>
    <r>
      <rPr>
        <sz val="11"/>
        <rFont val="Cambria"/>
        <family val="0"/>
        <charset val="1"/>
      </rPr>
      <t xml:space="preserve">[nt];
Ps 138,10-11: (Ansatzfalz vorne) [man]</t>
    </r>
    <r>
      <rPr>
        <i val="true"/>
        <sz val="11"/>
        <rFont val="Cambria"/>
        <family val="0"/>
        <charset val="1"/>
      </rPr>
      <t xml:space="preserve">us tua deducet me et tenebit me dexte</t>
    </r>
    <r>
      <rPr>
        <sz val="11"/>
        <rFont val="Cambria"/>
        <family val="0"/>
        <charset val="1"/>
      </rPr>
      <t xml:space="preserve">[ra tua] (Falz hinten) [e]</t>
    </r>
    <r>
      <rPr>
        <i val="true"/>
        <sz val="11"/>
        <rFont val="Cambria"/>
        <family val="0"/>
        <charset val="1"/>
      </rPr>
      <t xml:space="preserve">t dixi forsitan tenebre conculcabunt me et</t>
    </r>
    <r>
      <rPr>
        <sz val="11"/>
        <rFont val="Cambria"/>
        <family val="0"/>
        <charset val="1"/>
      </rPr>
      <t xml:space="preserve">.</t>
    </r>
  </si>
  <si>
    <t xml:space="preserve">15.01.2018</t>
  </si>
  <si>
    <t xml:space="preserve">9 Querstreifen</t>
  </si>
  <si>
    <t xml:space="preserve">ff. 22-23, 38-39, 54-55, 79-80, 89-90, 99-100, 109-110, 119-120, und nach f. 158.</t>
  </si>
  <si>
    <t xml:space="preserve">Wien, ÖNB: Cod. 3554</t>
  </si>
  <si>
    <t xml:space="preserve">Maße!</t>
  </si>
  <si>
    <t xml:space="preserve">Cantus Planus (http://www.cantusplanus.at/de-at/fragmentphp/fragmente/signaturGET.php?Signatur=cod03554).</t>
  </si>
  <si>
    <t xml:space="preserve">Diurnale Lunaelacense</t>
  </si>
  <si>
    <t xml:space="preserve">16. Jhdt.</t>
  </si>
  <si>
    <t xml:space="preserve">Wien, ÖNB, Cod. 3554</t>
  </si>
  <si>
    <t xml:space="preserve">AL00168366</t>
  </si>
  <si>
    <t xml:space="preserve">Mondsee, Benediktinerkloster St. Michael (748-1791): Vorsignatur 'Lunael. o. 58'.</t>
  </si>
  <si>
    <t xml:space="preserve">Überschrifte für den Beginn der Gesangsteilen in roter Tinte; Zur Hervorhebung der Gesangsanfängen 1- bis 3-zeilige rote Initialmajuskeln.
Silhouetten-Initiale; Fleuronnéinitiale.</t>
  </si>
  <si>
    <r>
      <rPr>
        <sz val="11"/>
        <rFont val="Cambria"/>
        <family val="0"/>
        <charset val="1"/>
      </rPr>
      <t xml:space="preserve">[Dom. 3 Quadragesimae] A: [Dixit autem pater ad servos] </t>
    </r>
    <r>
      <rPr>
        <i val="true"/>
        <sz val="11"/>
        <rFont val="Cambria"/>
        <family val="0"/>
        <charset val="1"/>
      </rPr>
      <t xml:space="preserve">suos cito</t>
    </r>
    <r>
      <rPr>
        <sz val="11"/>
        <rFont val="Cambria"/>
        <family val="0"/>
        <charset val="1"/>
      </rPr>
      <t xml:space="preserve"> (Can 002280); A: Fili tu semper mecum [es] et (Can 002875).</t>
    </r>
  </si>
  <si>
    <t xml:space="preserve">Datiert nach dem Schriftbefund.</t>
  </si>
  <si>
    <t xml:space="preserve">Wien, ÖNB: Cod. 3555</t>
  </si>
  <si>
    <t xml:space="preserve">4 Doppelblätter</t>
  </si>
  <si>
    <t xml:space="preserve">100 x 145 mm</t>
  </si>
  <si>
    <t xml:space="preserve">Diurnale Lunaelacense cum calendario</t>
  </si>
  <si>
    <t xml:space="preserve">15. Jhdt.; 1475; 1476</t>
  </si>
  <si>
    <t xml:space="preserve">Wien, ÖNB, Cod. 3555</t>
  </si>
  <si>
    <t xml:space="preserve">AL00168367</t>
  </si>
  <si>
    <t xml:space="preserve">Walthisar (Mönch in Mondsee, um 1475): Schreiber; [Unterkircher, Datierte III, 1974]. - Heinricus pauper (Mönch in Mondsee um 1471): Schreiber; [Unterkircher, Datierte III, 1974]; Mondsee, Benediktinerkloster St. Michael (748-1791): Vorsignatur 'Lunael. o. 58'.</t>
  </si>
  <si>
    <t xml:space="preserve">Als Vorder- und Hinterspiegel dienen mehrere übereinandergeklebte Blätter. Zwei Doppelblätter vorne und zwei hinten gehören dieser einer Handschrift. Bei der Auslösung eines Einblattdruckes, der auf der Innerenseite des Vorderdeckel über das Fragment geklebt wurde, wurden die Blätter stark zerrissen.</t>
  </si>
  <si>
    <t xml:space="preserve">1. hälfte 14. Jh.</t>
  </si>
  <si>
    <t xml:space="preserve">Überschrifte in Rot.</t>
  </si>
  <si>
    <t xml:space="preserve">Psalterium feriatum</t>
  </si>
  <si>
    <r>
      <rPr>
        <sz val="11"/>
        <rFont val="Cambria"/>
        <family val="0"/>
        <charset val="1"/>
      </rPr>
      <t xml:space="preserve">(VS rechts) Ps 9,12-35: </t>
    </r>
    <r>
      <rPr>
        <i val="true"/>
        <sz val="11"/>
        <rFont val="Cambria"/>
        <family val="0"/>
        <charset val="1"/>
      </rPr>
      <t xml:space="preserve">inter gentes studia eius ... quoniam tu laborem et dolorem consideras ut</t>
    </r>
    <r>
      <rPr>
        <sz val="11"/>
        <rFont val="Cambria"/>
        <family val="0"/>
        <charset val="1"/>
      </rPr>
      <t xml:space="preserve">;
(VS links) Ps 29,10-13: </t>
    </r>
    <r>
      <rPr>
        <i val="true"/>
        <sz val="11"/>
        <rFont val="Cambria"/>
        <family val="0"/>
        <charset val="1"/>
      </rPr>
      <t xml:space="preserve">numquid confitebitur tibi pulvis ... confitebor tibi</t>
    </r>
    <r>
      <rPr>
        <sz val="11"/>
        <rFont val="Cambria"/>
        <family val="0"/>
        <charset val="1"/>
      </rPr>
      <t xml:space="preserve">; A: </t>
    </r>
    <r>
      <rPr>
        <i val="true"/>
        <sz val="11"/>
        <rFont val="Cambria"/>
        <family val="0"/>
        <charset val="1"/>
      </rPr>
      <t xml:space="preserve">Adorate dominum</t>
    </r>
    <r>
      <rPr>
        <sz val="11"/>
        <rFont val="Cambria"/>
        <family val="0"/>
        <charset val="1"/>
      </rPr>
      <t xml:space="preserve">*; Ps 30,2-31,1-5: [i]</t>
    </r>
    <r>
      <rPr>
        <i val="true"/>
        <sz val="11"/>
        <rFont val="Cambria"/>
        <family val="0"/>
        <charset val="1"/>
      </rPr>
      <t xml:space="preserve">n te domine speravi ... confitebor adversus me iniustitiam meam</t>
    </r>
    <r>
      <rPr>
        <sz val="11"/>
        <rFont val="Cambria"/>
        <family val="0"/>
        <charset val="1"/>
      </rPr>
      <t xml:space="preserve">;
(HS rechts) Ps 13,1-14: </t>
    </r>
    <r>
      <rPr>
        <i val="true"/>
        <sz val="11"/>
        <rFont val="Cambria"/>
        <family val="0"/>
        <charset val="1"/>
      </rPr>
      <t xml:space="preserve">usque ad unum ... non movebitur</t>
    </r>
    <r>
      <rPr>
        <sz val="11"/>
        <rFont val="Cambria"/>
        <family val="0"/>
        <charset val="1"/>
      </rPr>
      <t xml:space="preserve">; A: </t>
    </r>
    <r>
      <rPr>
        <i val="true"/>
        <sz val="11"/>
        <rFont val="Cambria"/>
        <family val="0"/>
        <charset val="1"/>
      </rPr>
      <t xml:space="preserve">Respice et exaudi me domine </t>
    </r>
    <r>
      <rPr>
        <sz val="11"/>
        <rFont val="Cambria"/>
        <family val="0"/>
        <charset val="1"/>
      </rPr>
      <t xml:space="preserve">(Can 004623); Ps 15: [C]</t>
    </r>
    <r>
      <rPr>
        <i val="true"/>
        <sz val="11"/>
        <rFont val="Cambria"/>
        <family val="0"/>
        <charset val="1"/>
      </rPr>
      <t xml:space="preserve">onserva me domine ...</t>
    </r>
    <r>
      <rPr>
        <sz val="11"/>
        <rFont val="Cambria"/>
        <family val="0"/>
        <charset val="1"/>
      </rPr>
      <t xml:space="preserve"> </t>
    </r>
    <r>
      <rPr>
        <i val="true"/>
        <sz val="11"/>
        <rFont val="Cambria"/>
        <family val="0"/>
        <charset val="1"/>
      </rPr>
      <t xml:space="preserve">quoniam non derelinques animam meam</t>
    </r>
    <r>
      <rPr>
        <sz val="11"/>
        <rFont val="Cambria"/>
        <family val="0"/>
        <charset val="1"/>
      </rPr>
      <t xml:space="preserve"> ;
(HS links) Ps 24,12-26,12: </t>
    </r>
    <r>
      <rPr>
        <i val="true"/>
        <sz val="11"/>
        <rFont val="Cambria"/>
        <family val="0"/>
        <charset val="1"/>
      </rPr>
      <t xml:space="preserve">qui timet dominum legem statuet ... quoniam insurrexerunt in me tes</t>
    </r>
    <r>
      <rPr>
        <sz val="11"/>
        <rFont val="Cambria"/>
        <family val="0"/>
        <charset val="1"/>
      </rPr>
      <t xml:space="preserve">[tes]. </t>
    </r>
  </si>
  <si>
    <t xml:space="preserve">145 x 106 mm</t>
  </si>
  <si>
    <t xml:space="preserve">Ein Einzelblatt dieser Handschrift diente als der ursprünglicher Vorderspiegel, der allerdings wegen mehrerer übereinandergeklebten Papierblätter kaum noch sichtbar ist. Ein Doppelblatt diente ebenso als ursprünglicher Hinterspiegel (heute von mehrere Papierblätter übergeklebt) und als fliegendes Blatt.</t>
  </si>
  <si>
    <t xml:space="preserve">Überschrifte und Lombarde in Rot.</t>
  </si>
  <si>
    <r>
      <rPr>
        <sz val="11"/>
        <rFont val="Cambria"/>
        <family val="0"/>
        <charset val="1"/>
      </rPr>
      <t xml:space="preserve">Auf dem fliegenden Blatt hinten mehrere capitula für das Stundengebet für Dominica XIX und XX: Cap. aus Eph 4,25: [unus]</t>
    </r>
    <r>
      <rPr>
        <i val="true"/>
        <sz val="11"/>
        <rFont val="Cambria"/>
        <family val="0"/>
        <charset val="1"/>
      </rPr>
      <t xml:space="preserve">quisque cum proximo suo ...</t>
    </r>
    <r>
      <rPr>
        <sz val="11"/>
        <rFont val="Cambria"/>
        <family val="0"/>
        <charset val="1"/>
      </rPr>
      <t xml:space="preserve">; Eph. 4,28: </t>
    </r>
    <r>
      <rPr>
        <i val="true"/>
        <sz val="11"/>
        <rFont val="Cambria"/>
        <family val="0"/>
        <charset val="1"/>
      </rPr>
      <t xml:space="preserve">Qui furabatur iam ...</t>
    </r>
    <r>
      <rPr>
        <sz val="11"/>
        <rFont val="Cambria"/>
        <family val="0"/>
        <charset val="1"/>
      </rPr>
      <t xml:space="preserve">; Dominica XX. Eph 5,15: </t>
    </r>
    <r>
      <rPr>
        <i val="true"/>
        <sz val="11"/>
        <rFont val="Cambria"/>
        <family val="0"/>
        <charset val="1"/>
      </rPr>
      <t xml:space="preserve">Fratres uidete quomodo caute ambuletis ... .</t>
    </r>
  </si>
  <si>
    <t xml:space="preserve">Wien, ÖNB: Cod. 3557</t>
  </si>
  <si>
    <t xml:space="preserve">Druck auf Pergament ?</t>
  </si>
  <si>
    <t xml:space="preserve">2 Querstreifen eines Druckblattes</t>
  </si>
  <si>
    <t xml:space="preserve">ca. 40 x 145 mm</t>
  </si>
  <si>
    <t xml:space="preserve">Sermones ad populum et clerum Monseensem</t>
  </si>
  <si>
    <t xml:space="preserve">Wien, ÖNB, Cod. 3557</t>
  </si>
  <si>
    <t xml:space="preserve">AL00168369</t>
  </si>
  <si>
    <t xml:space="preserve">Mondsee, Benediktinerkloster St. Michael (748-1791): Vorsignatur 'Lunael. o. 177'.</t>
  </si>
  <si>
    <t xml:space="preserve">Die Fragmente sind auf der Innenseite des Vorder- bzw. Hinterdeckels geklebt und um die ersten bzw. letzten Lage gewickelt. Die zwei Streifen schließen sich aneinander ohne Textverlust inzwischen.</t>
  </si>
  <si>
    <t xml:space="preserve">Forma absolutionis</t>
  </si>
  <si>
    <r>
      <rPr>
        <sz val="11"/>
        <rFont val="Cambria"/>
        <family val="0"/>
        <charset val="1"/>
      </rPr>
      <t xml:space="preserve">Ablass-Formular für das Jahr 1490 mit eingefügtem Monat Julii.
[...] </t>
    </r>
    <r>
      <rPr>
        <i val="true"/>
        <sz val="11"/>
        <rFont val="Cambria"/>
        <family val="0"/>
        <charset val="1"/>
      </rPr>
      <t xml:space="preserve">Ideo auctoritate apostolica nobis commissa ipsi ut ... Datum sub sigillo nostro ad hoc [ordinato die m]ensis Julii Anno domini M CCCC LXXXX. Forma absolutionis in vita totiens quotiens. Miseratur tui etc ... Remittendo tibi penas purgatorum un quantum claues sancte matris </t>
    </r>
    <r>
      <rPr>
        <sz val="11"/>
        <rFont val="Cambria"/>
        <family val="0"/>
        <charset val="1"/>
      </rPr>
      <t xml:space="preserve">[... Fortsetzung Ansetzfalz hinten) se extendunt in nomine patris et filii et, bricht ab.</t>
    </r>
  </si>
  <si>
    <t xml:space="preserve">28.11.2017</t>
  </si>
  <si>
    <t xml:space="preserve">Wien, ÖNB: Cod. 3558</t>
  </si>
  <si>
    <t xml:space="preserve">2 Querstreifen eines Einzelblattes</t>
  </si>
  <si>
    <t xml:space="preserve">ca. 27 x 140 mm</t>
  </si>
  <si>
    <t xml:space="preserve">Mondsee: Halbband: braunes, am Rücken zusätzlich weisses Leder mit Blindlinien und Rollenstempel (R. 8) über Holzdeckeln (Gruppe Cod. 3557, 3558, 3852, 3856, 3858)</t>
  </si>
  <si>
    <t xml:space="preserve">Wien, ÖNB, Cod. 3558</t>
  </si>
  <si>
    <t xml:space="preserve">AL00168370</t>
  </si>
  <si>
    <t xml:space="preserve">Mondsee, Benediktinerkloster St. Michael (748-1791): Vorsignatur 'Lunael. o. 178'.</t>
  </si>
  <si>
    <t xml:space="preserve">Überschrifte für den Beginn der Gesangsteilen in roter Tinte; Zur Hervorhebung der Gesangsanfängen alternierende rote und blaue Lombarden.</t>
  </si>
  <si>
    <r>
      <rPr>
        <sz val="11"/>
        <rFont val="Cambria"/>
        <family val="0"/>
        <charset val="1"/>
      </rPr>
      <t xml:space="preserve">[Epiphania] Cap: Gaudete et laudate simul deserta ierusalem quia consolatus est Dominus populum [Fortsetzung Ansetzfalz hiinten] </t>
    </r>
    <r>
      <rPr>
        <i val="true"/>
        <sz val="11"/>
        <rFont val="Cambria"/>
        <family val="0"/>
        <charset val="1"/>
      </rPr>
      <t xml:space="preserve">suum et videbunt omnes fines terrae salutare dei nostri</t>
    </r>
    <r>
      <rPr>
        <sz val="11"/>
        <rFont val="Cambria"/>
        <family val="0"/>
        <charset val="1"/>
      </rPr>
      <t xml:space="preserve"> (Is 52,10); R: </t>
    </r>
    <r>
      <rPr>
        <i val="true"/>
        <sz val="11"/>
        <rFont val="Cambria"/>
        <family val="0"/>
        <charset val="1"/>
      </rPr>
      <t xml:space="preserve">Trai sunt munera* </t>
    </r>
    <r>
      <rPr>
        <sz val="11"/>
        <rFont val="Cambria"/>
        <family val="0"/>
        <charset val="1"/>
      </rPr>
      <t xml:space="preserve">(Can 007777); H: </t>
    </r>
    <r>
      <rPr>
        <i val="true"/>
        <sz val="11"/>
        <rFont val="Cambria"/>
        <family val="0"/>
        <charset val="1"/>
      </rPr>
      <t xml:space="preserve">Hostis herodis</t>
    </r>
    <r>
      <rPr>
        <sz val="11"/>
        <rFont val="Cambria"/>
        <family val="0"/>
        <charset val="1"/>
      </rPr>
      <t xml:space="preserve">* (Can 830364); V: </t>
    </r>
    <r>
      <rPr>
        <i val="true"/>
        <sz val="11"/>
        <rFont val="Cambria"/>
        <family val="0"/>
        <charset val="1"/>
      </rPr>
      <t xml:space="preserve">Reges tharsis </t>
    </r>
    <r>
      <rPr>
        <sz val="11"/>
        <rFont val="Cambria"/>
        <family val="0"/>
        <charset val="1"/>
      </rPr>
      <t xml:space="preserve">(Can 007700a); A: </t>
    </r>
    <r>
      <rPr>
        <i val="true"/>
        <sz val="11"/>
        <rFont val="Cambria"/>
        <family val="0"/>
        <charset val="1"/>
      </rPr>
      <t xml:space="preserve">Tribus miraculis ornatum </t>
    </r>
    <r>
      <rPr>
        <sz val="11"/>
        <rFont val="Cambria"/>
        <family val="0"/>
        <charset val="1"/>
      </rPr>
      <t xml:space="preserve">(Can 005184); // </t>
    </r>
    <r>
      <rPr>
        <i val="true"/>
        <sz val="11"/>
        <rFont val="Cambria"/>
        <family val="0"/>
        <charset val="1"/>
      </rPr>
      <t xml:space="preserve">Verbum caro factum est</t>
    </r>
    <r>
      <rPr>
        <sz val="11"/>
        <rFont val="Cambria"/>
        <family val="0"/>
        <charset val="1"/>
      </rPr>
      <t xml:space="preserve">; H: Corde natus* (Can 008289); Cap: Omnes de Sabba venient a[urum et] thus deferentes et laudem domino adnunciantes (Is 60,6); V: </t>
    </r>
    <r>
      <rPr>
        <i val="true"/>
        <sz val="11"/>
        <rFont val="Cambria"/>
        <family val="0"/>
        <charset val="1"/>
      </rPr>
      <t xml:space="preserve">Venient ad te qui* </t>
    </r>
    <r>
      <rPr>
        <sz val="11"/>
        <rFont val="Cambria"/>
        <family val="0"/>
        <charset val="1"/>
      </rPr>
      <t xml:space="preserve">(Can 008233); Oratio: </t>
    </r>
    <r>
      <rPr>
        <i val="true"/>
        <sz val="11"/>
        <rFont val="Cambria"/>
        <family val="0"/>
        <charset val="1"/>
      </rPr>
      <t xml:space="preserve">Deus illuminator gentium omni da populis tuis perpetua </t>
    </r>
    <r>
      <rPr>
        <sz val="11"/>
        <rFont val="Cambria"/>
        <family val="0"/>
        <charset val="1"/>
      </rPr>
      <t xml:space="preserve">[...].</t>
    </r>
  </si>
  <si>
    <t xml:space="preserve">Wien, ÖNB: Cod. 3559</t>
  </si>
  <si>
    <t xml:space="preserve">ungenögend (Fragmente als Spiegel überklebt mit Papier)</t>
  </si>
  <si>
    <t xml:space="preserve">Wien, ÖNB: Cod. 3560</t>
  </si>
  <si>
    <t xml:space="preserve">205 x 140 mm</t>
  </si>
  <si>
    <t xml:space="preserve">Sermones casuales de festis et de sanctis, primus de S. Johanne Baptista, ultimus de assumptione</t>
  </si>
  <si>
    <t xml:space="preserve">Ende 15. Jhdt.</t>
  </si>
  <si>
    <t xml:space="preserve">Mondsee: Dunkelbrauner Lederband über Holz mit Blinddruck. (Stempel Nr. 13, 31, 33, 45)</t>
  </si>
  <si>
    <t xml:space="preserve">Wien, ÖNB, Cod. 3560</t>
  </si>
  <si>
    <t xml:space="preserve">AL00168372</t>
  </si>
  <si>
    <t xml:space="preserve">Mondsee, Benediktinerkloster St. Michael (748-1791): Vorsignatur 'Lunael. o. 179'.</t>
  </si>
  <si>
    <t xml:space="preserve">Die untere Hälfte des Fragmentes wurde auf der Innenseite des Vorderdeckels aufgeklebt, während die obere Hälfte als fliegendes Blatt mitgeheftet wurde, sodass derzet nur ein Teil von der ursprünglichen Recto-Seite sichtbar ist. Die Hälfte, die als fliegendes Blatt gedient hat ist heute am Falz zerrissen und lose.</t>
  </si>
  <si>
    <t xml:space="preserve">auf einfachem Niveau</t>
  </si>
  <si>
    <t xml:space="preserve">Homilia (?)</t>
  </si>
  <si>
    <r>
      <rPr>
        <sz val="11"/>
        <rFont val="Cambria"/>
        <family val="0"/>
        <charset val="1"/>
      </rPr>
      <t xml:space="preserve">Zitat: </t>
    </r>
    <r>
      <rPr>
        <i val="true"/>
        <sz val="11"/>
        <rFont val="Cambria"/>
        <family val="0"/>
        <charset val="1"/>
      </rPr>
      <t xml:space="preserve">Hoc signum fecit dominus ihesus anno eius 31 12 kal sep. feria V </t>
    </r>
    <r>
      <rPr>
        <sz val="11"/>
        <rFont val="Cambria"/>
        <family val="0"/>
        <charset val="1"/>
      </rPr>
      <t xml:space="preserve">... </t>
    </r>
    <r>
      <rPr>
        <i val="true"/>
        <sz val="11"/>
        <rFont val="Cambria"/>
        <family val="0"/>
        <charset val="1"/>
      </rPr>
      <t xml:space="preserve">scribit sanctus Marcus christo venienti in regionem gerasenorum ... praecipitatus est in mare a</t>
    </r>
    <r>
      <rPr>
        <sz val="11"/>
        <rFont val="Cambria"/>
        <family val="0"/>
        <charset val="1"/>
      </rPr>
      <t xml:space="preserve">[d]</t>
    </r>
    <r>
      <rPr>
        <i val="true"/>
        <sz val="11"/>
        <rFont val="Cambria"/>
        <family val="0"/>
        <charset val="1"/>
      </rPr>
      <t xml:space="preserve"> </t>
    </r>
    <r>
      <rPr>
        <sz val="11"/>
        <rFont val="Cambria"/>
        <family val="0"/>
        <charset val="1"/>
      </rPr>
      <t xml:space="preserve">(Mc 5,1-13), bricht ab Fortsetzung auf der aufgeklebten Seite des VS;</t>
    </r>
    <r>
      <rPr>
        <i val="true"/>
        <sz val="11"/>
        <rFont val="Cambria"/>
        <family val="0"/>
        <charset val="1"/>
      </rPr>
      <t xml:space="preserve"> </t>
    </r>
    <r>
      <rPr>
        <sz val="11"/>
        <rFont val="Cambria"/>
        <family val="0"/>
        <charset val="1"/>
      </rPr>
      <t xml:space="preserve">(recto) </t>
    </r>
    <r>
      <rPr>
        <i val="true"/>
        <sz val="11"/>
        <rFont val="Cambria"/>
        <family val="0"/>
        <charset val="1"/>
      </rPr>
      <t xml:space="preserve">boni medici qui primo removent causam morbi et tunc postmodum intendit curacioni. Et ecce quidam de scribis dixerunt intra se ... Et cum vidisset Iesus cogitaciones eorum dix</t>
    </r>
    <r>
      <rPr>
        <sz val="11"/>
        <rFont val="Cambria"/>
        <family val="0"/>
        <charset val="1"/>
      </rPr>
      <t xml:space="preserve">[it ut quid co]</t>
    </r>
    <r>
      <rPr>
        <i val="true"/>
        <sz val="11"/>
        <rFont val="Cambria"/>
        <family val="0"/>
        <charset val="1"/>
      </rPr>
      <t xml:space="preserve">gitate mala in cordibus vestris ... glorificaverunt deum qui </t>
    </r>
    <r>
      <rPr>
        <sz val="11"/>
        <rFont val="Cambria"/>
        <family val="0"/>
        <charset val="1"/>
      </rPr>
      <t xml:space="preserve">[dedit potestat]</t>
    </r>
    <r>
      <rPr>
        <i val="true"/>
        <sz val="11"/>
        <rFont val="Cambria"/>
        <family val="0"/>
        <charset val="1"/>
      </rPr>
      <t xml:space="preserve">em talem hominibus </t>
    </r>
    <r>
      <rPr>
        <sz val="11"/>
        <rFont val="Cambria"/>
        <family val="0"/>
        <charset val="1"/>
      </rPr>
      <t xml:space="preserve">(Mt 9,4-8) ... </t>
    </r>
    <r>
      <rPr>
        <i val="true"/>
        <sz val="11"/>
        <rFont val="Cambria"/>
        <family val="0"/>
        <charset val="1"/>
      </rPr>
      <t xml:space="preserve"> homo etiam sicut </t>
    </r>
    <r>
      <rPr>
        <sz val="11"/>
        <rFont val="Cambria"/>
        <family val="0"/>
        <charset val="1"/>
      </rPr>
      <t xml:space="preserve">[...] </t>
    </r>
    <r>
      <rPr>
        <i val="true"/>
        <sz val="11"/>
        <rFont val="Cambria"/>
        <family val="0"/>
        <charset val="1"/>
      </rPr>
      <t xml:space="preserve">qui ait maiot est iniquitas mea quam ut veniam </t>
    </r>
    <r>
      <rPr>
        <sz val="11"/>
        <rFont val="Cambria"/>
        <family val="0"/>
        <charset val="1"/>
      </rPr>
      <t xml:space="preserve">[mere]</t>
    </r>
    <r>
      <rPr>
        <i val="true"/>
        <sz val="11"/>
        <rFont val="Cambria"/>
        <family val="0"/>
        <charset val="1"/>
      </rPr>
      <t xml:space="preserve">ar </t>
    </r>
    <r>
      <rPr>
        <sz val="11"/>
        <rFont val="Cambria"/>
        <family val="0"/>
        <charset val="1"/>
      </rPr>
      <t xml:space="preserve">[...] </t>
    </r>
    <r>
      <rPr>
        <i val="true"/>
        <sz val="11"/>
        <rFont val="Cambria"/>
        <family val="0"/>
        <charset val="1"/>
      </rPr>
      <t xml:space="preserve">unde Bernardus mentiris cayn maior</t>
    </r>
    <r>
      <rPr>
        <sz val="11"/>
        <rFont val="Cambria"/>
        <family val="0"/>
        <charset val="1"/>
      </rPr>
      <t xml:space="preserve">, bricht ab.</t>
    </r>
  </si>
  <si>
    <t xml:space="preserve">29.11.2017</t>
  </si>
  <si>
    <t xml:space="preserve">lose Blatt</t>
  </si>
  <si>
    <t xml:space="preserve">144 x 180 mm</t>
  </si>
  <si>
    <t xml:space="preserve">Das Fragment ist auf der Innenseite des Hinterdeckels geklebt und als fliegendes Blatt mitgeheftet.</t>
  </si>
  <si>
    <t xml:space="preserve">warte auf den Digitalisaten.</t>
  </si>
  <si>
    <t xml:space="preserve">Wien, ÖNB: Cod. 3561</t>
  </si>
  <si>
    <t xml:space="preserve">Wien, ÖNB: Cod. 3562</t>
  </si>
  <si>
    <t xml:space="preserve">ca. 25 x 140</t>
  </si>
  <si>
    <t xml:space="preserve">Alphabetum auctoritatum Sacrae Scripturae</t>
  </si>
  <si>
    <t xml:space="preserve">Mondsee: Dunkelbrauner Lederband über Holz mit Blinddruck (mit Mondseer Stempeln: Nr. 18, 19, 26, 44)</t>
  </si>
  <si>
    <t xml:space="preserve">16. Jhdt.; 1502-1539</t>
  </si>
  <si>
    <t xml:space="preserve">Wien, ÖNB, Cod. 3562</t>
  </si>
  <si>
    <t xml:space="preserve">AL00168412</t>
  </si>
  <si>
    <t xml:space="preserve">Leonhard Schilling (Mönch in Mondsee zw. 1495 und 1536) [Unterkircher, Datierte IV, 1976]; Mondsee, Benediktinerkloster St. Michael (748-1791): Vorsignatur 'Lunael. o. 8'.</t>
  </si>
  <si>
    <t xml:space="preserve">Die zwei Fragmente wurden auf der Innenseite des Vorder- bzw. Hinterdeckel geklebt und auf dem Rücken als Flügelfaälze hinterklebt. Heute ist nur ein klines Teil des Textes zu sehen, wo die Spiegel schadenhaft sind.</t>
  </si>
  <si>
    <t xml:space="preserve">Litugica, Missale (?)</t>
  </si>
  <si>
    <r>
      <rPr>
        <sz val="11"/>
        <rFont val="Cambria"/>
        <family val="0"/>
        <charset val="1"/>
      </rPr>
      <t xml:space="preserve">Nur einzelne Worte sichtbar: (VS) [futur]</t>
    </r>
    <r>
      <rPr>
        <i val="true"/>
        <sz val="11"/>
        <rFont val="Cambria"/>
        <family val="0"/>
        <charset val="1"/>
      </rPr>
      <t xml:space="preserve">is </t>
    </r>
    <r>
      <rPr>
        <sz val="11"/>
        <rFont val="Cambria"/>
        <family val="0"/>
        <charset val="1"/>
      </rPr>
      <t xml:space="preserve">(?) </t>
    </r>
    <r>
      <rPr>
        <i val="true"/>
        <sz val="11"/>
        <rFont val="Cambria"/>
        <family val="0"/>
        <charset val="1"/>
      </rPr>
      <t xml:space="preserve">et intercedente beato</t>
    </r>
    <r>
      <rPr>
        <sz val="11"/>
        <rFont val="Cambria"/>
        <family val="0"/>
        <charset val="1"/>
      </rPr>
      <t xml:space="preserve"> [...] </t>
    </r>
    <r>
      <rPr>
        <i val="true"/>
        <sz val="11"/>
        <rFont val="Cambria"/>
        <family val="0"/>
        <charset val="1"/>
      </rPr>
      <t xml:space="preserve">de cunctis efficiant</t>
    </r>
    <r>
      <rPr>
        <sz val="11"/>
        <rFont val="Cambria"/>
        <family val="0"/>
        <charset val="1"/>
      </rPr>
      <t xml:space="preserve"> [...]; (HS) wohl Lectio aus 1.Tim 3,1: </t>
    </r>
    <r>
      <rPr>
        <i val="true"/>
        <sz val="11"/>
        <rFont val="Cambria"/>
        <family val="0"/>
        <charset val="1"/>
      </rPr>
      <t xml:space="preserve">ergo episcopum inreprehensibil</t>
    </r>
    <r>
      <rPr>
        <sz val="11"/>
        <rFont val="Cambria"/>
        <family val="0"/>
        <charset val="1"/>
      </rPr>
      <t xml:space="preserve">[em] </t>
    </r>
    <r>
      <rPr>
        <i val="true"/>
        <sz val="11"/>
        <rFont val="Cambria"/>
        <family val="0"/>
        <charset val="1"/>
      </rPr>
      <t xml:space="preserve">esse </t>
    </r>
    <r>
      <rPr>
        <sz val="11"/>
        <rFont val="Cambria"/>
        <family val="0"/>
        <charset val="1"/>
      </rPr>
      <t xml:space="preserve">[...]</t>
    </r>
    <r>
      <rPr>
        <i val="true"/>
        <sz val="11"/>
        <rFont val="Cambria"/>
        <family val="0"/>
        <charset val="1"/>
      </rPr>
      <t xml:space="preserve"> uirum sobrium</t>
    </r>
    <r>
      <rPr>
        <sz val="11"/>
        <rFont val="Cambria"/>
        <family val="0"/>
        <charset val="1"/>
      </rPr>
      <t xml:space="preserve"> [...] </t>
    </r>
    <r>
      <rPr>
        <i val="true"/>
        <sz val="11"/>
        <rFont val="Cambria"/>
        <family val="0"/>
        <charset val="1"/>
      </rPr>
      <t xml:space="preserve">ornatum</t>
    </r>
    <r>
      <rPr>
        <sz val="11"/>
        <rFont val="Cambria"/>
        <family val="0"/>
        <charset val="1"/>
      </rPr>
      <t xml:space="preserve">.</t>
    </r>
  </si>
  <si>
    <t xml:space="preserve">Wien, ÖNB: Cod. 3563</t>
  </si>
  <si>
    <t xml:space="preserve">Wien, ÖNB: Cod. 3564</t>
  </si>
  <si>
    <t xml:space="preserve">Sammelhandschrift:
Unbekannt: Collectura super Decalogum.; Unbekannt: Exemplum per quod probatur quantum alum sit peccatum in praelatis ecclesiae.</t>
  </si>
  <si>
    <t xml:space="preserve">4. Viertel 15. Jhdt. </t>
  </si>
  <si>
    <t xml:space="preserve">Wien, ÖNB, Cod. 3564</t>
  </si>
  <si>
    <t xml:space="preserve">AL00177666</t>
  </si>
  <si>
    <t xml:space="preserve">Mondsee, Benediktinerkloster St. Michael (748-1791): Vorsignatur 'Lunael. o. 37'.</t>
  </si>
  <si>
    <t xml:space="preserve">Brauner Lederband über Holz mit Blinddruck (u.a. Stempel Nr. 34, 35, R. 7).</t>
  </si>
  <si>
    <t xml:space="preserve">Flügelfalz (?)</t>
  </si>
  <si>
    <t xml:space="preserve">Das Fragment ist auf der Innenseite des Hinterdeckels und wohl auf dem Buchrücken bevor das Leder gelegt wurde. </t>
  </si>
  <si>
    <t xml:space="preserve">Satzmajuskeln mit roten Zierstrichen.</t>
  </si>
  <si>
    <r>
      <rPr>
        <sz val="11"/>
        <rFont val="Cambria"/>
        <family val="0"/>
        <charset val="1"/>
      </rPr>
      <t xml:space="preserve">R: [Adjutor meus esto domine ne] </t>
    </r>
    <r>
      <rPr>
        <i val="true"/>
        <sz val="11"/>
        <rFont val="Cambria"/>
        <family val="0"/>
        <charset val="1"/>
      </rPr>
      <t xml:space="preserve">derelinquas me </t>
    </r>
    <r>
      <rPr>
        <sz val="11"/>
        <rFont val="Cambria"/>
        <family val="0"/>
        <charset val="1"/>
      </rPr>
      <t xml:space="preserve"> (Can 006037); V: </t>
    </r>
    <r>
      <rPr>
        <i val="true"/>
        <sz val="11"/>
        <rFont val="Cambria"/>
        <family val="0"/>
        <charset val="1"/>
      </rPr>
      <t xml:space="preserve">Neque despicias </t>
    </r>
    <r>
      <rPr>
        <sz val="11"/>
        <rFont val="Cambria"/>
        <family val="0"/>
        <charset val="1"/>
      </rPr>
      <t xml:space="preserve">[me deus salutaris meus] (Can 006037a) // R (?) [Plantaverat autem] </t>
    </r>
    <r>
      <rPr>
        <i val="true"/>
        <sz val="11"/>
        <rFont val="Cambria"/>
        <family val="0"/>
        <charset val="1"/>
      </rPr>
      <t xml:space="preserve">dominus deus paradisum</t>
    </r>
    <r>
      <rPr>
        <sz val="11"/>
        <rFont val="Cambria"/>
        <family val="0"/>
        <charset val="1"/>
      </rPr>
      <t xml:space="preserve"> [...] (Can 007388).</t>
    </r>
  </si>
  <si>
    <t xml:space="preserve">29.01.2018</t>
  </si>
  <si>
    <t xml:space="preserve">Wien, ÖNB: Cod. 3565</t>
  </si>
  <si>
    <t xml:space="preserve">Wien, ÖNB, Cod. 3565, Cod. 3567.</t>
  </si>
  <si>
    <t xml:space="preserve">Sammelhandschrift mit Sermones:
Unbekannt: Formula confitendi germanica adiectis precibus consuetis.; Unbekannt: Sermones 19 locis germanicis exornati a. 1524.; Unbekannt: Sermo germanicus.</t>
  </si>
  <si>
    <t xml:space="preserve">16. Jhdt.; 1514-1525</t>
  </si>
  <si>
    <t xml:space="preserve">Wien, ÖNB, Cod. 3565</t>
  </si>
  <si>
    <t xml:space="preserve">AL00173539</t>
  </si>
  <si>
    <t xml:space="preserve">Christophorus (Mönch in Mondsee, Profeß 1511; um 1514-1525) [Menhardt, Altdeutsche Handschriften, 1960/61]. - Mondsee, Benediktinerkloster St. Michael (748-1791): Vorsignatur 'Lunael. o. 38'.</t>
  </si>
  <si>
    <t xml:space="preserve">Originaler Halbband mit Streicheisenlinien und Blindstempeln, Leder vollständig mit Papier überklebt.</t>
  </si>
  <si>
    <t xml:space="preserve">Das Fragment is heute als ein Falz zwischen fol. 286 und 287 zu sehen, der warscheinlig um der letzten Lage gelegt ist und hinter dem Papierüberklebung auf der Innenseite des Hinterdeckel geklebt wurde.</t>
  </si>
  <si>
    <t xml:space="preserve">Rote Initiale (zum großen Teil weggeschnitten).</t>
  </si>
  <si>
    <r>
      <rPr>
        <sz val="11"/>
        <rFont val="Cambria"/>
        <family val="0"/>
        <charset val="1"/>
      </rPr>
      <t xml:space="preserve">Erhalten ist nur ein Teil eines Gebet: "[...]</t>
    </r>
    <r>
      <rPr>
        <i val="true"/>
        <sz val="11"/>
        <rFont val="Cambria"/>
        <family val="0"/>
        <charset val="1"/>
      </rPr>
      <t xml:space="preserve">i marturis tui interessione li</t>
    </r>
    <r>
      <rPr>
        <sz val="11"/>
        <rFont val="Cambria"/>
        <family val="0"/>
        <charset val="1"/>
      </rPr>
      <t xml:space="preserve">[beremur].</t>
    </r>
  </si>
  <si>
    <t xml:space="preserve">Wien, ÖNB: Cod. 3567</t>
  </si>
  <si>
    <t xml:space="preserve">Abklatsch eines Teil eines Einzelblattes</t>
  </si>
  <si>
    <t xml:space="preserve">Meditationes 20 de passione domini nostri et de BMV doloribus</t>
  </si>
  <si>
    <t xml:space="preserve">Wien, ÖNB, Cod. 3567</t>
  </si>
  <si>
    <t xml:space="preserve">AL00166205</t>
  </si>
  <si>
    <t xml:space="preserve">Mondsee, Benediktinerkloster St. Michael (748-1791): Vorsignatur 'Lunael. o. 42'.</t>
  </si>
  <si>
    <t xml:space="preserve">Brauner Lederband über Holz mit Blinddruck (mit Stempeln Nr. 12, 13, 22, 55, 75).</t>
  </si>
  <si>
    <r>
      <rPr>
        <sz val="11"/>
        <rFont val="Cambria"/>
        <family val="0"/>
        <charset val="1"/>
      </rPr>
      <t xml:space="preserve">[Natale sancti Saturnini]: [Munera domine tibi dedicata ...] </t>
    </r>
    <r>
      <rPr>
        <i val="true"/>
        <sz val="11"/>
        <rFont val="Cambria"/>
        <family val="0"/>
        <charset val="1"/>
      </rPr>
      <t xml:space="preserve">nos placat</t>
    </r>
    <r>
      <rPr>
        <sz val="11"/>
        <rFont val="Cambria"/>
        <family val="0"/>
        <charset val="1"/>
      </rPr>
      <t xml:space="preserve">[us intende. Per. Sanctificet] </t>
    </r>
    <r>
      <rPr>
        <i val="true"/>
        <sz val="11"/>
        <rFont val="Cambria"/>
        <family val="0"/>
        <charset val="1"/>
      </rPr>
      <t xml:space="preserve">nos domine quaesumus tui</t>
    </r>
    <r>
      <rPr>
        <sz val="11"/>
        <rFont val="Cambria"/>
        <family val="0"/>
        <charset val="1"/>
      </rPr>
      <t xml:space="preserve"> [...] </t>
    </r>
    <r>
      <rPr>
        <i val="true"/>
        <sz val="11"/>
        <rFont val="Cambria"/>
        <family val="0"/>
        <charset val="1"/>
      </rPr>
      <t xml:space="preserve">perceptio sacramenti et inter</t>
    </r>
    <r>
      <rPr>
        <sz val="11"/>
        <rFont val="Cambria"/>
        <family val="0"/>
        <charset val="1"/>
      </rPr>
      <t xml:space="preserve">[cessione] </t>
    </r>
    <r>
      <rPr>
        <i val="true"/>
        <sz val="11"/>
        <rFont val="Cambria"/>
        <family val="0"/>
        <charset val="1"/>
      </rPr>
      <t xml:space="preserve">sanctorum tuorum tibi redda</t>
    </r>
    <r>
      <rPr>
        <sz val="11"/>
        <rFont val="Cambria"/>
        <family val="0"/>
        <charset val="1"/>
      </rPr>
      <t xml:space="preserve">[t accep]</t>
    </r>
    <r>
      <rPr>
        <i val="true"/>
        <sz val="11"/>
        <rFont val="Cambria"/>
        <family val="0"/>
        <charset val="1"/>
      </rPr>
      <t xml:space="preserve">tos. Per.</t>
    </r>
    <r>
      <rPr>
        <sz val="11"/>
        <color rgb="FFFF0000"/>
        <rFont val="Cambria"/>
        <family val="0"/>
        <charset val="1"/>
      </rPr>
      <t xml:space="preserve"> In uigilia</t>
    </r>
    <r>
      <rPr>
        <sz val="11"/>
        <rFont val="Cambria"/>
        <family val="0"/>
        <charset val="1"/>
      </rPr>
      <t xml:space="preserve"> [sancti andreae] </t>
    </r>
    <r>
      <rPr>
        <i val="true"/>
        <sz val="11"/>
        <rFont val="Cambria"/>
        <family val="0"/>
        <charset val="1"/>
      </rPr>
      <t xml:space="preserve">Quaesumus omnipotens deus ut beat</t>
    </r>
    <r>
      <rPr>
        <sz val="11"/>
        <rFont val="Cambria"/>
        <family val="0"/>
        <charset val="1"/>
      </rPr>
      <t xml:space="preserve">[us], bricht ab (Deshusses Nr. 764-766).</t>
    </r>
  </si>
  <si>
    <t xml:space="preserve">Wien, ÖNB: Cod. 3568</t>
  </si>
  <si>
    <t xml:space="preserve">Cantus Planus (http://www.cantusplanus.at/de-at/fragmentphp/fragmente/signaturGET.php?Signatur=cod03568)</t>
  </si>
  <si>
    <t xml:space="preserve">Wien, ÖNB, Cod. 3568, Cod. 3857 (?)</t>
  </si>
  <si>
    <t xml:space="preserve">Teil eines Einzelblattes, Falzverstärkungen</t>
  </si>
  <si>
    <t xml:space="preserve">Ansetzfalz inkl.: 120 x 142 mm</t>
  </si>
  <si>
    <t xml:space="preserve">Wien, ÖNB, Cod. 3568</t>
  </si>
  <si>
    <t xml:space="preserve">AL00173228</t>
  </si>
  <si>
    <t xml:space="preserve">Mondsee, Benediktinerkloster St. Michael (748-1791): Vorsignatur 'Lunael. o. 67'.</t>
  </si>
  <si>
    <t xml:space="preserve">Das Fragment wurden als fliegendes Blatt hinten (heute I* foliiert). Iv* als auch Ir (ein weiteres Fragment) sind braun vom Ledereinband verfärbt, es fehlt allerdings Leimspuren, die darauf hin deuten würden, dass es sich um ehemaligen Spiegel handelt. Weitere Hinweise, dass die Blätter nie auf den Deckeln geklebt wurden, sind die probatio pennae und Nachträge nach der Makulierung. Weitere Fragmente aus derglechen Handschrift sind als Fälze zw. ff. 92-93, 107-8 geheftet.</t>
  </si>
  <si>
    <t xml:space="preserve">3-zeilige rote Initiale, Rubriken für Festtage und den Beginn der Gesangsteilen; schwarze Initialmajuskeln mit roten Zierpunkten zur Hervorhebung der Gesanganfängen.</t>
  </si>
  <si>
    <r>
      <rPr>
        <sz val="11"/>
        <rFont val="Cambria"/>
        <family val="0"/>
        <charset val="1"/>
      </rPr>
      <t xml:space="preserve">(Iv*) Fer. 3 p. Pascha - Cm: [Si consurrexistis …] </t>
    </r>
    <r>
      <rPr>
        <i val="true"/>
        <sz val="11"/>
        <rFont val="Cambria"/>
        <family val="0"/>
        <charset val="1"/>
      </rPr>
      <t xml:space="preserve">est in dextera</t>
    </r>
    <r>
      <rPr>
        <sz val="11"/>
        <rFont val="Cambria"/>
        <family val="0"/>
        <charset val="1"/>
      </rPr>
      <t xml:space="preserve"> (Can g01025); Fer. 4 p. Pascha - In: </t>
    </r>
    <r>
      <rPr>
        <i val="true"/>
        <sz val="11"/>
        <rFont val="Cambria"/>
        <family val="0"/>
        <charset val="1"/>
      </rPr>
      <t xml:space="preserve">Uenite benedicti patris mei </t>
    </r>
    <r>
      <rPr>
        <sz val="11"/>
        <rFont val="Cambria"/>
        <family val="0"/>
        <charset val="1"/>
      </rPr>
      <t xml:space="preserve">(Can g01026); InPs: </t>
    </r>
    <r>
      <rPr>
        <i val="true"/>
        <sz val="11"/>
        <rFont val="Cambria"/>
        <family val="0"/>
        <charset val="1"/>
      </rPr>
      <t xml:space="preserve">Cantate domino canticum </t>
    </r>
    <r>
      <rPr>
        <sz val="11"/>
        <rFont val="Cambria"/>
        <family val="0"/>
        <charset val="1"/>
      </rPr>
      <t xml:space="preserve">(Can g01026c); Gr: </t>
    </r>
    <r>
      <rPr>
        <i val="true"/>
        <sz val="11"/>
        <rFont val="Cambria"/>
        <family val="0"/>
        <charset val="1"/>
      </rPr>
      <t xml:space="preserve">Haec dies</t>
    </r>
    <r>
      <rPr>
        <sz val="11"/>
        <rFont val="Cambria"/>
        <family val="0"/>
        <charset val="1"/>
      </rPr>
      <t xml:space="preserve">* (Can 008414); GrV: </t>
    </r>
    <r>
      <rPr>
        <i val="true"/>
        <sz val="11"/>
        <rFont val="Cambria"/>
        <family val="0"/>
        <charset val="1"/>
      </rPr>
      <t xml:space="preserve">Dextera domini fecit virtutem</t>
    </r>
    <r>
      <rPr>
        <sz val="11"/>
        <rFont val="Cambria"/>
        <family val="0"/>
        <charset val="1"/>
      </rPr>
      <t xml:space="preserve"> (Can 008414d); Al(?): Christus resurgens a mortuis iam (Can 507009); Lacuna;
(Ir*) Fer. 4 p. Pascha - Cm: Christus resurgens a mortuis iam (Can g01031); Fer. 5 p. Pascha In</t>
    </r>
    <r>
      <rPr>
        <i val="true"/>
        <sz val="11"/>
        <rFont val="Cambria"/>
        <family val="0"/>
        <charset val="1"/>
      </rPr>
      <t xml:space="preserve"> </t>
    </r>
    <r>
      <rPr>
        <sz val="11"/>
        <rFont val="Cambria"/>
        <family val="0"/>
        <charset val="1"/>
      </rPr>
      <t xml:space="preserve">:Victricem manum tuam (Can g01032); InV:</t>
    </r>
    <r>
      <rPr>
        <i val="true"/>
        <sz val="11"/>
        <rFont val="Cambria"/>
        <family val="0"/>
        <charset val="1"/>
      </rPr>
      <t xml:space="preserve"> Cantate domino canticum</t>
    </r>
    <r>
      <rPr>
        <sz val="11"/>
        <rFont val="Cambria"/>
        <family val="0"/>
        <charset val="1"/>
      </rPr>
      <t xml:space="preserve"> (Can g01026c); Gr: </t>
    </r>
    <r>
      <rPr>
        <i val="true"/>
        <sz val="11"/>
        <rFont val="Cambria"/>
        <family val="0"/>
        <charset val="1"/>
      </rPr>
      <t xml:space="preserve">Haec dies</t>
    </r>
    <r>
      <rPr>
        <sz val="11"/>
        <rFont val="Cambria"/>
        <family val="0"/>
        <charset val="1"/>
      </rPr>
      <t xml:space="preserve">* (Can 008414); GrV: </t>
    </r>
    <r>
      <rPr>
        <i val="true"/>
        <sz val="11"/>
        <rFont val="Cambria"/>
        <family val="0"/>
        <charset val="1"/>
      </rPr>
      <t xml:space="preserve">Benedictus qui uenit in nomine </t>
    </r>
    <r>
      <rPr>
        <sz val="11"/>
        <rFont val="Cambria"/>
        <family val="0"/>
        <charset val="1"/>
      </rPr>
      <t xml:space="preserve">(Can 008414za); Al: </t>
    </r>
    <r>
      <rPr>
        <i val="true"/>
        <sz val="11"/>
        <rFont val="Cambria"/>
        <family val="0"/>
        <charset val="1"/>
      </rPr>
      <t xml:space="preserve">Surgens ihesus dominus noster</t>
    </r>
    <r>
      <rPr>
        <sz val="11"/>
        <rFont val="Cambria"/>
        <family val="0"/>
        <charset val="1"/>
      </rPr>
      <t xml:space="preserve"> (Can 507030).
Die Angaben berufen sich zum großen Teil auf Cantus Planus Datenbank.</t>
    </r>
  </si>
  <si>
    <t xml:space="preserve">Es handelt sich um ein Fragment von einer Gradual Handschrift. Die Untersuchung des Buchschmucks und der Schrift deuten darauf hin, dass die Handschrift ein Produkt des Liutoldscriptoriums ist und so zu der 2. Hälfte des 12. Jh. datiert werden könnte.</t>
  </si>
  <si>
    <t xml:space="preserve">06.11.2017</t>
  </si>
  <si>
    <t xml:space="preserve">Vorsatzblatt + Ansetzfalz: 115 x 143 mm</t>
  </si>
  <si>
    <t xml:space="preserve">Das Fragment wurden als fliegendes Blatt vorne (heute I foliiert). Ir* als auch Iv (ein weiteres Fragment) sind braun vom Ledereinband verfärbt, es fehlt allerdings Leimspuren, die darauf hin deuten würden, dass es sich um ehemaligen Spiegel handelt. Weitere Hinweise, dass die Blätter nie auf den Deckeln geklebt wurden, sind die probatio pennae und Nachträge nach der Makulierung.</t>
  </si>
  <si>
    <t xml:space="preserve">1201-1315</t>
  </si>
  <si>
    <r>
      <rPr>
        <sz val="11"/>
        <rFont val="Cambria"/>
        <family val="0"/>
        <charset val="1"/>
      </rPr>
      <t xml:space="preserve">(Iv) Io 1,9-14: [venien]</t>
    </r>
    <r>
      <rPr>
        <i val="true"/>
        <sz val="11"/>
        <rFont val="Cambria"/>
        <family val="0"/>
        <charset val="1"/>
      </rPr>
      <t xml:space="preserve">tem in hunc mundum ... plenum gratie et ueriate. </t>
    </r>
    <r>
      <rPr>
        <i val="true"/>
        <sz val="11"/>
        <color rgb="FFFF0000"/>
        <rFont val="Cambria"/>
        <family val="0"/>
        <charset val="1"/>
      </rPr>
      <t xml:space="preserve">Lectio actuum ap</t>
    </r>
    <r>
      <rPr>
        <sz val="11"/>
        <rFont val="Cambria"/>
        <family val="0"/>
        <charset val="1"/>
      </rPr>
      <t xml:space="preserve">[ostolorum], Lacuna;
(Ir) Act 7,56-59: </t>
    </r>
    <r>
      <rPr>
        <i val="true"/>
        <sz val="11"/>
        <rFont val="Cambria"/>
        <family val="0"/>
        <charset val="1"/>
      </rPr>
      <t xml:space="preserve">uoce magna continuerunt ... hoc dixisset obdormiuit in domino. </t>
    </r>
    <r>
      <rPr>
        <i val="true"/>
        <sz val="11"/>
        <color rgb="FFFF0000"/>
        <rFont val="Cambria"/>
        <family val="0"/>
        <charset val="1"/>
      </rPr>
      <t xml:space="preserve">Secundum Matheum</t>
    </r>
    <r>
      <rPr>
        <i val="true"/>
        <sz val="11"/>
        <rFont val="Cambria"/>
        <family val="0"/>
        <charset val="1"/>
      </rPr>
      <t xml:space="preserve">. In illo tempore. Dicebat dominus ihesus turbis iudeorum et principibus sacerdo</t>
    </r>
    <r>
      <rPr>
        <sz val="11"/>
        <rFont val="Cambria"/>
        <family val="0"/>
        <charset val="1"/>
      </rPr>
      <t xml:space="preserve">[tum], bricht ab.
</t>
    </r>
  </si>
  <si>
    <t xml:space="preserve">Wien, ÖNB: Cod. 3569</t>
  </si>
  <si>
    <t xml:space="preserve">137 x 112 mm</t>
  </si>
  <si>
    <t xml:space="preserve">15. Jh. (?)</t>
  </si>
  <si>
    <t xml:space="preserve">15. Jhdt.; 1474</t>
  </si>
  <si>
    <t xml:space="preserve">Wien, ÖNB, Cod. 3569</t>
  </si>
  <si>
    <t xml:space="preserve">AL00164827</t>
  </si>
  <si>
    <t xml:space="preserve">Kolophon auf f. 472v: Paulus Florer alias Windshaymer (um 1474 cooperator ad sanctum petrum): Schreiber; [Unterkircher, Datierte III, 1974]. - Mondsee, Benediktinerkloster St. Michael (748-1791): Vorsignatur 'Lunael. o. 26'.</t>
  </si>
  <si>
    <t xml:space="preserve">Halbeinband mit rotlich-braunem Leder über an den Kanten abgeschrägten Holzdeckel.</t>
  </si>
  <si>
    <t xml:space="preserve">Der Trägeband wurde 1913 restauriert. Das Fragment wurde als Spiegel auf der Innenseite des heutigen Hinterdeckel geklebt (vgl. Leim- und Lederspuren) allerdings auf dem Kopf gestellt. Es ist deshalb zu behaupten, dass während der Restaurierung des Rückens die Vorder- und Hinterdeckel getauscht wurden und das Fragment ursprünglich auf als Vorderspiegel gedient habe. Beweis dafür ist auch die Signatur auf f. IIIv die überlicherweise auf dem VS eingetragen wurde.</t>
  </si>
  <si>
    <r>
      <rPr>
        <sz val="11"/>
        <rFont val="Cambria"/>
        <family val="0"/>
        <charset val="1"/>
      </rPr>
      <t xml:space="preserve">Grüne Deckfarbeninitiale </t>
    </r>
    <r>
      <rPr>
        <i val="true"/>
        <sz val="11"/>
        <rFont val="Cambria"/>
        <family val="0"/>
        <charset val="1"/>
      </rPr>
      <t xml:space="preserve">A </t>
    </r>
    <r>
      <rPr>
        <sz val="11"/>
        <rFont val="Cambria"/>
        <family val="0"/>
        <charset val="1"/>
      </rPr>
      <t xml:space="preserve">(ca. 110 mm) mit Akanthusrankendekor; Buchstabenkörper aus räumlich umlappendem Blattwerk  auf einem ziegelmauerartig gestalteten Grund mit orangem Rahmen.</t>
    </r>
  </si>
  <si>
    <t xml:space="preserve">ornamental / initial / fully painted</t>
  </si>
  <si>
    <t xml:space="preserve">08.02.2018</t>
  </si>
  <si>
    <t xml:space="preserve">Wien, ÖNB: Cod. 3571</t>
  </si>
  <si>
    <t xml:space="preserve">Cantus Planus (http://www.cantusplanus.at/de-at/fragmentphp/fragmente/signaturGET.php?Signatur=cod03571).</t>
  </si>
  <si>
    <t xml:space="preserve">145 x 105 mm; Fälze: 145 x 10 mm</t>
  </si>
  <si>
    <t xml:space="preserve">Wien, ÖNB, Cod. 3571</t>
  </si>
  <si>
    <t xml:space="preserve">AL00177721</t>
  </si>
  <si>
    <t xml:space="preserve">Mondsee, Benediktinerkloster St. Michael (748-1791): Vorsignatur 'Lunael. o. 16'.</t>
  </si>
  <si>
    <t xml:space="preserve">Das größste Fragmen dient als Vorderspiegel. Weitere schmalle Langstrifen zw. ff. 8-9, 159-160, 177-78 und 197-98.</t>
  </si>
  <si>
    <t xml:space="preserve">Initialmajuskeln (einfache Kadelle) mit roter Strichelung</t>
  </si>
  <si>
    <r>
      <rPr>
        <sz val="11"/>
        <rFont val="Cambria"/>
        <family val="0"/>
        <charset val="1"/>
      </rPr>
      <t xml:space="preserve">[Corporis Christi] R: </t>
    </r>
    <r>
      <rPr>
        <i val="true"/>
        <sz val="11"/>
        <rFont val="Cambria"/>
        <family val="0"/>
        <charset val="1"/>
      </rPr>
      <t xml:space="preserve">Respexit helias ad caput suum</t>
    </r>
    <r>
      <rPr>
        <sz val="11"/>
        <rFont val="Cambria"/>
        <family val="0"/>
        <charset val="1"/>
      </rPr>
      <t xml:space="preserve"> (Can 601997); V:  </t>
    </r>
    <r>
      <rPr>
        <i val="true"/>
        <sz val="11"/>
        <rFont val="Cambria"/>
        <family val="0"/>
        <charset val="1"/>
      </rPr>
      <t xml:space="preserve">Si quis manducauerit ex</t>
    </r>
    <r>
      <rPr>
        <sz val="11"/>
        <rFont val="Cambria"/>
        <family val="0"/>
        <charset val="1"/>
      </rPr>
      <t xml:space="preserve"> (Can 601997a); A: </t>
    </r>
    <r>
      <rPr>
        <i val="true"/>
        <sz val="11"/>
        <rFont val="Cambria"/>
        <family val="0"/>
        <charset val="1"/>
      </rPr>
      <t xml:space="preserve">Memor sit dom</t>
    </r>
    <r>
      <rPr>
        <sz val="11"/>
        <rFont val="Cambria"/>
        <family val="0"/>
        <charset val="1"/>
      </rPr>
      <t xml:space="preserve">[inus] (Can 203078).</t>
    </r>
  </si>
  <si>
    <t xml:space="preserve">Neumen auf Notenlinien</t>
  </si>
  <si>
    <t xml:space="preserve">140 x 12 mm</t>
  </si>
  <si>
    <t xml:space="preserve">Das Fragment dient als Falzverstärkung zw. ff. 219-220.</t>
  </si>
  <si>
    <t xml:space="preserve">Text über Geometrie (?)</t>
  </si>
  <si>
    <t xml:space="preserve">Sichtbar nur einzelne Buchstaben und Teile von geometrischen oder astronomischen Diagrammen.</t>
  </si>
  <si>
    <t xml:space="preserve">mehrere Fragmente</t>
  </si>
  <si>
    <t xml:space="preserve">147 x 35 mm</t>
  </si>
  <si>
    <t xml:space="preserve">Das Fragment wurde auf dem Hinterdeckeln als Spiegel geklebt (heute foliiert III*), dessen Abklatsch auf einem weiteren Blatt (wohl ursprünglich leer heute IV* foliiert) zu sehen ist. Außgenommen einer Spalte von ca. 35 mm sind diese zwei Blätter zusammengeklebt und mit zwei weiteren Papierblätter übergeklebt (ff. I* und II*). Bei f. II* handelt es sich wohl um ein verworfenes Blatt, f. I* ist ein später Nachtrag. Weitere Langstreifen sind als Falzverstärkung zw. ff. 20-21, 30-31, 40-41, 50-51, 73-74, 97-98, 133-134, 121-122 geheftet.</t>
  </si>
  <si>
    <r>
      <rPr>
        <sz val="11"/>
        <rFont val="Cambria"/>
        <family val="0"/>
        <charset val="1"/>
      </rPr>
      <t xml:space="preserve">Zitate: [De Machabaeis] 1.Mcc 1,6-8: </t>
    </r>
    <r>
      <rPr>
        <i val="true"/>
        <sz val="11"/>
        <rFont val="Cambria"/>
        <family val="0"/>
        <charset val="1"/>
      </rPr>
      <t xml:space="preserve">cognovit quia moritur ... annis duodecim et</t>
    </r>
    <r>
      <rPr>
        <sz val="11"/>
        <rFont val="Cambria"/>
        <family val="0"/>
        <charset val="1"/>
      </rPr>
      <t xml:space="preserve">; R: </t>
    </r>
    <r>
      <rPr>
        <i val="true"/>
        <sz val="11"/>
        <rFont val="Cambria"/>
        <family val="0"/>
        <charset val="1"/>
      </rPr>
      <t xml:space="preserve">Impetum </t>
    </r>
    <r>
      <rPr>
        <sz val="11"/>
        <rFont val="Cambria"/>
        <family val="0"/>
        <charset val="1"/>
      </rPr>
      <t xml:space="preserve">[inimicorum ne timueritis memores estote quomodo] </t>
    </r>
    <r>
      <rPr>
        <i val="true"/>
        <sz val="11"/>
        <rFont val="Cambria"/>
        <family val="0"/>
        <charset val="1"/>
      </rPr>
      <t xml:space="preserve">salvi facti sunt patres nostri</t>
    </r>
    <r>
      <rPr>
        <sz val="11"/>
        <rFont val="Cambria"/>
        <family val="0"/>
        <charset val="1"/>
      </rPr>
      <t xml:space="preserve"> (Can 006886); 
Cap. Lc 14,1-2: </t>
    </r>
    <r>
      <rPr>
        <i val="true"/>
        <sz val="11"/>
        <rFont val="Cambria"/>
        <family val="0"/>
        <charset val="1"/>
      </rPr>
      <t xml:space="preserve">omum cuiusdam principis pharis</t>
    </r>
    <r>
      <rPr>
        <sz val="11"/>
        <rFont val="Cambria"/>
        <family val="0"/>
        <charset val="1"/>
      </rPr>
      <t xml:space="preserve">[aeorum sabbato manducare panem et ipsi observabant eum et] </t>
    </r>
    <r>
      <rPr>
        <i val="true"/>
        <sz val="11"/>
        <rFont val="Cambria"/>
        <family val="0"/>
        <charset val="1"/>
      </rPr>
      <t xml:space="preserve">ecce quidam homo ydropicus </t>
    </r>
    <r>
      <rPr>
        <sz val="11"/>
        <rFont val="Cambria"/>
        <family val="0"/>
        <charset val="1"/>
      </rPr>
      <t xml:space="preserve">... ; R: </t>
    </r>
    <r>
      <rPr>
        <i val="true"/>
        <sz val="11"/>
        <rFont val="Cambria"/>
        <family val="0"/>
        <charset val="1"/>
      </rPr>
      <t xml:space="preserve">Dixit </t>
    </r>
    <r>
      <rPr>
        <sz val="11"/>
        <rFont val="Cambria"/>
        <family val="0"/>
        <charset val="1"/>
      </rPr>
      <t xml:space="preserve">[Judas Simoni] </t>
    </r>
    <r>
      <rPr>
        <i val="true"/>
        <sz val="11"/>
        <rFont val="Cambria"/>
        <family val="0"/>
        <charset val="1"/>
      </rPr>
      <t xml:space="preserve">fratri suo </t>
    </r>
    <r>
      <rPr>
        <sz val="11"/>
        <rFont val="Cambria"/>
        <family val="0"/>
        <charset val="1"/>
      </rPr>
      <t xml:space="preserve">(Can 006478); V: </t>
    </r>
    <r>
      <rPr>
        <i val="true"/>
        <sz val="11"/>
        <rFont val="Cambria"/>
        <family val="0"/>
        <charset val="1"/>
      </rPr>
      <t xml:space="preserve">Accingimini et estote</t>
    </r>
    <r>
      <rPr>
        <sz val="11"/>
        <rFont val="Cambria"/>
        <family val="0"/>
        <charset val="1"/>
      </rPr>
      <t xml:space="preserve"> (Can 006478b).</t>
    </r>
  </si>
  <si>
    <t xml:space="preserve">Wien, ÖNB: Cod. 3572</t>
  </si>
  <si>
    <t xml:space="preserve">1 Querstreifen eines Einzelblattes</t>
  </si>
  <si>
    <t xml:space="preserve">Psalterium BMV</t>
  </si>
  <si>
    <t xml:space="preserve">15. / 16. Jh.</t>
  </si>
  <si>
    <t xml:space="preserve">Wien, ÖNB, Cod. 3572</t>
  </si>
  <si>
    <t xml:space="preserve">AL00164434</t>
  </si>
  <si>
    <t xml:space="preserve">Mondsee, Benediktinerkloster St. Michael (748-1791): Vorsignatur 'Lunael. o. 18'.</t>
  </si>
  <si>
    <t xml:space="preserve">Brauner Lederband über Holz mit Blinddruck. </t>
  </si>
  <si>
    <t xml:space="preserve">2. Hälfte 13. Jh. / 14. Jh.</t>
  </si>
  <si>
    <r>
      <rPr>
        <sz val="11"/>
        <rFont val="Cambria"/>
        <family val="0"/>
        <charset val="1"/>
      </rPr>
      <t xml:space="preserve">Os 13,14: [liberabo] </t>
    </r>
    <r>
      <rPr>
        <i val="true"/>
        <sz val="11"/>
        <rFont val="Cambria"/>
        <family val="0"/>
        <charset val="1"/>
      </rPr>
      <t xml:space="preserve">populum meum de morte redi</t>
    </r>
    <r>
      <rPr>
        <sz val="11"/>
        <rFont val="Cambria"/>
        <family val="0"/>
        <charset val="1"/>
      </rPr>
      <t xml:space="preserve">[mam eos ero mors] </t>
    </r>
    <r>
      <rPr>
        <i val="true"/>
        <sz val="11"/>
        <rFont val="Cambria"/>
        <family val="0"/>
        <charset val="1"/>
      </rPr>
      <t xml:space="preserve">tua o mors morsus tuus ero in</t>
    </r>
    <r>
      <rPr>
        <sz val="11"/>
        <rFont val="Cambria"/>
        <family val="0"/>
        <charset val="1"/>
      </rPr>
      <t xml:space="preserve">[ferne consola]</t>
    </r>
    <r>
      <rPr>
        <i val="true"/>
        <sz val="11"/>
        <rFont val="Cambria"/>
        <family val="0"/>
        <charset val="1"/>
      </rPr>
      <t xml:space="preserve">tio abscondita est ab oculis meis</t>
    </r>
    <r>
      <rPr>
        <sz val="11"/>
        <rFont val="Cambria"/>
        <family val="0"/>
        <charset val="1"/>
      </rPr>
      <t xml:space="preserve">.
[Pro Defunctis] R: [Peccante me cottidie ... rede]</t>
    </r>
    <r>
      <rPr>
        <i val="true"/>
        <sz val="11"/>
        <rFont val="Cambria"/>
        <family val="0"/>
        <charset val="1"/>
      </rPr>
      <t xml:space="preserve">mptio miserere mei deus et salua me </t>
    </r>
    <r>
      <rPr>
        <sz val="11"/>
        <rFont val="Cambria"/>
        <family val="0"/>
        <charset val="1"/>
      </rPr>
      <t xml:space="preserve">(Can 007368); V: </t>
    </r>
    <r>
      <rPr>
        <i val="true"/>
        <sz val="11"/>
        <rFont val="Cambria"/>
        <family val="0"/>
        <charset val="1"/>
      </rPr>
      <t xml:space="preserve">Deus i</t>
    </r>
    <r>
      <rPr>
        <sz val="11"/>
        <rFont val="Cambria"/>
        <family val="0"/>
        <charset val="1"/>
      </rPr>
      <t xml:space="preserve">[n nomine tuo salvum m]</t>
    </r>
    <r>
      <rPr>
        <i val="true"/>
        <sz val="11"/>
        <rFont val="Cambria"/>
        <family val="0"/>
        <charset val="1"/>
      </rPr>
      <t xml:space="preserve">e fac et in uirtute tua libera me. Quia in</t>
    </r>
    <r>
      <rPr>
        <sz val="11"/>
        <rFont val="Cambria"/>
        <family val="0"/>
        <charset val="1"/>
      </rPr>
      <t xml:space="preserve"> (Can 007368a); 1.Cor 15,22: [Ad]</t>
    </r>
    <r>
      <rPr>
        <i val="true"/>
        <sz val="11"/>
        <rFont val="Cambria"/>
        <family val="0"/>
        <charset val="1"/>
      </rPr>
      <t xml:space="preserve">am omnes moriuntur ita et in Christo omnes</t>
    </r>
    <r>
      <rPr>
        <sz val="11"/>
        <rFont val="Cambria"/>
        <family val="0"/>
        <charset val="1"/>
      </rPr>
      <t xml:space="preserve"> [vivificabuntur].</t>
    </r>
  </si>
  <si>
    <t xml:space="preserve">30.01.2018</t>
  </si>
  <si>
    <t xml:space="preserve">Wien, ÖNB: Cod. 3573</t>
  </si>
  <si>
    <t xml:space="preserve">Wien, ÖNB, Cod. 3573</t>
  </si>
  <si>
    <t xml:space="preserve">AL00164435</t>
  </si>
  <si>
    <r>
      <rPr>
        <sz val="11"/>
        <rFont val="Cambria"/>
        <family val="0"/>
        <charset val="1"/>
      </rPr>
      <t xml:space="preserve">Mondsee, Benediktinerkloster St. Michael (748-1791): Vorsignatur 'Lunael. o. 26'; Kalender mit typischen für Mondsee Feste (u.a. Conradi am 15. Jän.); nachgetragene liturgische Texte zum Fest S. Wolfgang, der als </t>
    </r>
    <r>
      <rPr>
        <i val="true"/>
        <sz val="11"/>
        <rFont val="Cambria"/>
        <family val="0"/>
        <charset val="1"/>
      </rPr>
      <t xml:space="preserve">patronus nostrus</t>
    </r>
    <r>
      <rPr>
        <sz val="11"/>
        <rFont val="Cambria"/>
        <family val="0"/>
        <charset val="1"/>
      </rPr>
      <t xml:space="preserve"> bezeihnet ist.</t>
    </r>
  </si>
  <si>
    <t xml:space="preserve">Braunes Leder über an den Kanten abgeschrägten Holzdeckeln.</t>
  </si>
  <si>
    <t xml:space="preserve">Überschrifte, Buchstabenstrichelung und Kreuze in Rot.</t>
  </si>
  <si>
    <t xml:space="preserve">Liturgisches Fragment</t>
  </si>
  <si>
    <r>
      <rPr>
        <sz val="11"/>
        <rFont val="Cambria"/>
        <family val="0"/>
        <charset val="1"/>
      </rPr>
      <t xml:space="preserve">Lc 1,15-17: </t>
    </r>
    <r>
      <rPr>
        <i val="true"/>
        <sz val="11"/>
        <rFont val="Cambria"/>
        <family val="0"/>
        <charset val="1"/>
      </rPr>
      <t xml:space="preserve">coram Domino et vinum et sicera non bibet ... parare domino plebem perfectam</t>
    </r>
    <r>
      <rPr>
        <sz val="11"/>
        <rFont val="Cambria"/>
        <family val="0"/>
        <charset val="1"/>
      </rPr>
      <t xml:space="preserve">. 
Wettersegen: </t>
    </r>
    <r>
      <rPr>
        <sz val="11"/>
        <color rgb="FFFF0000"/>
        <rFont val="Cambria"/>
        <family val="0"/>
        <charset val="1"/>
      </rPr>
      <t xml:space="preserve">Statio quarta</t>
    </r>
    <r>
      <rPr>
        <sz val="11"/>
        <rFont val="Cambria"/>
        <family val="0"/>
        <charset val="1"/>
      </rPr>
      <t xml:space="preserve">. </t>
    </r>
    <r>
      <rPr>
        <i val="true"/>
        <sz val="11"/>
        <rFont val="Cambria"/>
        <family val="0"/>
        <charset val="1"/>
      </rPr>
      <t xml:space="preserve">In nomine domini nostri ihesu christi qui celum et terram fecisti flumina jordanis benedixisti in quibus waptisati voluisti manum in cruce posuisti benedicite et sanctificare nubem istam quam ante me video ut ibi alligata potestas demonum in ipsis saniens deficiat. Circumdet ✚ te pater Circumdet ✚ te filius Circumdet ✚ te spiritus sanctus ... destruet ✚ te spiritus sanctus amen Marcus lucas matheus johannes</t>
    </r>
    <r>
      <rPr>
        <sz val="11"/>
        <rFont val="Cambria"/>
        <family val="0"/>
        <charset val="1"/>
      </rPr>
      <t xml:space="preserve">.
Parallelüberlieferung: Hermetschwil, Benediktinerinnenkloster, Cod. chart. 208, f. 1v – Gebetbuch (https://www.e-codices.ch/de/list/one/hba/chart0208) s. dazu Ruth Wiederkehr,</t>
    </r>
    <r>
      <rPr>
        <i val="true"/>
        <sz val="11"/>
        <rFont val="Cambria"/>
        <family val="0"/>
        <charset val="1"/>
      </rPr>
      <t xml:space="preserve"> Das Hermetschwiler Gebetbuch: Studien zu deutschsprachiger Gebetbuchliteratur Nord- und Zentralschweiz im Spätmittelalter</t>
    </r>
    <r>
      <rPr>
        <sz val="11"/>
        <rFont val="Cambria"/>
        <family val="0"/>
        <charset val="1"/>
      </rPr>
      <t xml:space="preserve">, De Gruyter, 2013, S. 276).</t>
    </r>
  </si>
  <si>
    <t xml:space="preserve">Wien, ÖNB: Cod. 3574</t>
  </si>
  <si>
    <t xml:space="preserve">Wien, ÖNB: Cod. 3576</t>
  </si>
  <si>
    <t xml:space="preserve">Fragmente: ausgelöst von VD, Ansetzfalz zwischen fol. 3 und 4,  HDS</t>
  </si>
  <si>
    <t xml:space="preserve">Wien, ÖNB: Cod. 3577</t>
  </si>
  <si>
    <t xml:space="preserve">wohl zusammengehörig mit: 2 Spiegelbl. in ÖNB, Cod. 3021 und 1 Spiegelbl. in ÖNB, Cod. 1936.</t>
  </si>
  <si>
    <t xml:space="preserve">Weißliches, nicht sehr dickes aber gut präpariertes Pergament</t>
  </si>
  <si>
    <t xml:space="preserve">2 Teile von ein oder zwei Blättern</t>
  </si>
  <si>
    <t xml:space="preserve">VS: ca. 90 x 140mm, HS: ca. 85 x 143 mm</t>
  </si>
  <si>
    <t xml:space="preserve">Wien, ÖNB, Cod. 3577</t>
  </si>
  <si>
    <t xml:space="preserve">AL00176424</t>
  </si>
  <si>
    <t xml:space="preserve">Mondsee, Benediktinerkloster St. Michael (748-1791): Vorsignatur 'Lunael. o. 3'.</t>
  </si>
  <si>
    <t xml:space="preserve">Die Fragmente dienen als Vorder- bzw Hinterspiegel.</t>
  </si>
  <si>
    <t xml:space="preserve">Rote Spaltleisteninitiale D mit Spangen in Federzeichnung, ein- bis zweizeilige Versalien ebenfalls in roter Quadrata und Unziale</t>
  </si>
  <si>
    <r>
      <rPr>
        <sz val="11"/>
        <rFont val="Cambria"/>
        <family val="0"/>
        <charset val="1"/>
      </rPr>
      <t xml:space="preserve">VDS: recto: [Placea]</t>
    </r>
    <r>
      <rPr>
        <i val="true"/>
        <sz val="11"/>
        <rFont val="Cambria"/>
        <family val="0"/>
        <charset val="1"/>
      </rPr>
      <t xml:space="preserve">t tibi sancta trinitas</t>
    </r>
    <r>
      <rPr>
        <sz val="11"/>
        <rFont val="Cambria"/>
        <family val="0"/>
        <charset val="1"/>
      </rPr>
      <t xml:space="preserve"> [o]</t>
    </r>
    <r>
      <rPr>
        <i val="true"/>
        <sz val="11"/>
        <rFont val="Cambria"/>
        <family val="0"/>
        <charset val="1"/>
      </rPr>
      <t xml:space="preserve">bsequium seruitutis meae, et prae</t>
    </r>
    <r>
      <rPr>
        <sz val="11"/>
        <rFont val="Cambria"/>
        <family val="0"/>
        <charset val="1"/>
      </rPr>
      <t xml:space="preserve">[sta ut s]</t>
    </r>
    <r>
      <rPr>
        <i val="true"/>
        <sz val="11"/>
        <rFont val="Cambria"/>
        <family val="0"/>
        <charset val="1"/>
      </rPr>
      <t xml:space="preserve">acrificium quod oculis tuae maiestatis indignus obtuli, sit tibi placens, mihique et omnibus pro quibus illud obtuli, </t>
    </r>
    <r>
      <rPr>
        <sz val="11"/>
        <rFont val="Cambria"/>
        <family val="0"/>
        <charset val="1"/>
      </rPr>
      <t xml:space="preserve">[ab hier unleserlich]. (entspricht Deshusses Nr. 2077: hier aber statt "sit tibi placens" "tibi sit acceptabile", vgl. hierzu auch Ambros Odermatt, Ein Rituale in beneventanischer Schrift Nr. 397). 
verso: 25. Dezember: </t>
    </r>
    <r>
      <rPr>
        <i val="true"/>
        <sz val="11"/>
        <rFont val="Cambria"/>
        <family val="0"/>
        <charset val="1"/>
      </rPr>
      <t xml:space="preserve">Accepta tibi sit domine quaesumus hodiernae festiuitatis oblatio, ut tu gratia largiente</t>
    </r>
    <r>
      <rPr>
        <sz val="11"/>
        <rFont val="Cambria"/>
        <family val="0"/>
        <charset val="1"/>
      </rPr>
      <t xml:space="preserve"> [bricht ab] (Deshusses Nr. 37).
HDS: recto: Weihnachtsvigil: </t>
    </r>
    <r>
      <rPr>
        <i val="true"/>
        <sz val="11"/>
        <rFont val="Cambria"/>
        <family val="0"/>
        <charset val="1"/>
      </rPr>
      <t xml:space="preserve">D</t>
    </r>
    <r>
      <rPr>
        <sz val="11"/>
        <rFont val="Cambria"/>
        <family val="0"/>
        <charset val="1"/>
      </rPr>
      <t xml:space="preserve">[eus qui nos redemtionis nostrae annua expec]</t>
    </r>
    <r>
      <rPr>
        <i val="true"/>
        <sz val="11"/>
        <rFont val="Cambria"/>
        <family val="0"/>
        <charset val="1"/>
      </rPr>
      <t xml:space="preserve">tatione leti</t>
    </r>
    <r>
      <rPr>
        <sz val="11"/>
        <rFont val="Cambria"/>
        <family val="0"/>
        <charset val="1"/>
      </rPr>
      <t xml:space="preserve">[ficas, praesta] </t>
    </r>
    <r>
      <rPr>
        <i val="true"/>
        <sz val="11"/>
        <rFont val="Cambria"/>
        <family val="0"/>
        <charset val="1"/>
      </rPr>
      <t xml:space="preserve">ut unigen</t>
    </r>
    <r>
      <rPr>
        <sz val="11"/>
        <rFont val="Cambria"/>
        <family val="0"/>
        <charset val="1"/>
      </rPr>
      <t xml:space="preserve">[itum tuum quem] </t>
    </r>
    <r>
      <rPr>
        <i val="true"/>
        <sz val="11"/>
        <rFont val="Cambria"/>
        <family val="0"/>
        <charset val="1"/>
      </rPr>
      <t xml:space="preserve">redemtorem l</t>
    </r>
    <r>
      <rPr>
        <sz val="11"/>
        <rFont val="Cambria"/>
        <family val="0"/>
        <charset val="1"/>
      </rPr>
      <t xml:space="preserve">[aeti suscepi]</t>
    </r>
    <r>
      <rPr>
        <i val="true"/>
        <sz val="11"/>
        <rFont val="Cambria"/>
        <family val="0"/>
        <charset val="1"/>
      </rPr>
      <t xml:space="preserve">mus, uenientem quoque iudi</t>
    </r>
    <r>
      <rPr>
        <sz val="11"/>
        <rFont val="Cambria"/>
        <family val="0"/>
        <charset val="1"/>
      </rPr>
      <t xml:space="preserve">[cem securi] </t>
    </r>
    <r>
      <rPr>
        <i val="true"/>
        <sz val="11"/>
        <rFont val="Cambria"/>
        <family val="0"/>
        <charset val="1"/>
      </rPr>
      <t xml:space="preserve">uideamus. Dominum nostrum iesum</t>
    </r>
    <r>
      <rPr>
        <sz val="11"/>
        <rFont val="Cambria"/>
        <family val="0"/>
        <charset val="1"/>
      </rPr>
      <t xml:space="preserve"> [...] (Deshusses Nr. 33); </t>
    </r>
    <r>
      <rPr>
        <i val="true"/>
        <sz val="11"/>
        <rFont val="Cambria"/>
        <family val="0"/>
        <charset val="1"/>
      </rPr>
      <t xml:space="preserve">Da nobis quaesumus omnipotens deus, ut qui sicut ado</t>
    </r>
    <r>
      <rPr>
        <sz val="11"/>
        <rFont val="Cambria"/>
        <family val="0"/>
        <charset val="1"/>
      </rPr>
      <t xml:space="preserve">[randa filii tu]</t>
    </r>
    <r>
      <rPr>
        <i val="true"/>
        <sz val="11"/>
        <rFont val="Cambria"/>
        <family val="0"/>
        <charset val="1"/>
      </rPr>
      <t xml:space="preserve">i natalicia praeuenimus sic ei</t>
    </r>
    <r>
      <rPr>
        <sz val="11"/>
        <rFont val="Cambria"/>
        <family val="0"/>
        <charset val="1"/>
      </rPr>
      <t xml:space="preserve">[us munera] </t>
    </r>
    <r>
      <rPr>
        <i val="true"/>
        <sz val="11"/>
        <rFont val="Cambria"/>
        <family val="0"/>
        <charset val="1"/>
      </rPr>
      <t xml:space="preserve">capiamus sempiterna gaudentes</t>
    </r>
    <r>
      <rPr>
        <sz val="11"/>
        <rFont val="Cambria"/>
        <family val="0"/>
        <charset val="1"/>
      </rPr>
      <t xml:space="preserve"> (Deshusses Nr. 34); </t>
    </r>
    <r>
      <rPr>
        <i val="true"/>
        <sz val="11"/>
        <rFont val="Cambria"/>
        <family val="0"/>
        <charset val="1"/>
      </rPr>
      <t xml:space="preserve">Da nobis domine quaesumus unigeniti filii</t>
    </r>
    <r>
      <rPr>
        <sz val="11"/>
        <rFont val="Cambria"/>
        <family val="0"/>
        <charset val="1"/>
      </rPr>
      <t xml:space="preserve"> [bricht ab] (Deshusses Nr. 35).</t>
    </r>
  </si>
  <si>
    <t xml:space="preserve">Datierung aufgrund der Schrft in Anlehnung an Pfaff.</t>
  </si>
  <si>
    <t xml:space="preserve">01.09.2017</t>
  </si>
  <si>
    <t xml:space="preserve">Palimpsest, ursprünglicher Text erscheint als Rasur: jeweils in der Mitte mancher Lagen als Doppelblatt zur Verstärkung an Stelle eines Falzstreifens verwendet und beschrieben sowie als ein Blatt (fol. 83) eingebunden</t>
  </si>
  <si>
    <t xml:space="preserve">4 Teile von min. 2 Doppelblättern</t>
  </si>
  <si>
    <t xml:space="preserve">fol. 54 und 55: 138 x 205 mm
fol. 65 und 66: 138 x 205 mm
fol. 77 und 78: 138 x 205 mm
fol. 83 mit Falz zw. fol. 72/73: ca. 115 x 95
fol. 106 und 107:140 x 210 mm</t>
  </si>
  <si>
    <t xml:space="preserve">Blätter des Trägerbandes</t>
  </si>
  <si>
    <t xml:space="preserve">Palimpsest, ursprünglicher Text erscheint als Rasur: jeweils in der Mitte mancher Lagen als Doppelblatt zur Verstärkung (fol. 54 und 55, fol. 65 und 66, fol. 77 und 78, fol. 92 und 93, fol. 106 und 107) an Stelle eines Falzstreifens verwendet und beschrieben sowie als ein Einzelblatt (fol. 83) eingebunden; auch unter Verwendung einer Quarzlampe nur einzelne Wörter lesbar</t>
  </si>
  <si>
    <t xml:space="preserve">2. Hälfte 14. bis 2. Hälfte 15. Jh.</t>
  </si>
  <si>
    <t xml:space="preserve">soweit erkennbar Initialen in Farbe ausgeführt</t>
  </si>
  <si>
    <t xml:space="preserve">fortlaufender Text des Trägerbandes (15. Jh.) auf Rasur</t>
  </si>
  <si>
    <t xml:space="preserve">Wien, ÖNB: Cod. 3578</t>
  </si>
  <si>
    <t xml:space="preserve">Wien, ÖNB: Cod. 3579</t>
  </si>
  <si>
    <t xml:space="preserve">Diurnale de sanctis</t>
  </si>
  <si>
    <t xml:space="preserve">Ende 15. Jhdt. </t>
  </si>
  <si>
    <t xml:space="preserve">Wien, ÖNB, Cod. 3579</t>
  </si>
  <si>
    <t xml:space="preserve">AL00168347</t>
  </si>
  <si>
    <t xml:space="preserve">Mondsee, Benediktinerkloster St. Michael (748-1791): Vorsignatur 'Lunael. o. 61'.</t>
  </si>
  <si>
    <t xml:space="preserve">Roter Schafledereinband über Holz mit Blinddruck (u.a. Stempel Nr. 43, 44).</t>
  </si>
  <si>
    <t xml:space="preserve">4. Viertel 13. Jh. / 1. Viertel 14. Jh.</t>
  </si>
  <si>
    <r>
      <rPr>
        <sz val="11"/>
        <rFont val="Cambria"/>
        <family val="0"/>
        <charset val="1"/>
      </rPr>
      <t xml:space="preserve">(HS) Lectio aus Gn 3,23-24: [para]</t>
    </r>
    <r>
      <rPr>
        <i val="true"/>
        <sz val="11"/>
        <rFont val="Cambria"/>
        <family val="0"/>
        <charset val="1"/>
      </rPr>
      <t xml:space="preserve">dyso uoluptatis ut operaretur terram ... ad custod</t>
    </r>
    <r>
      <rPr>
        <sz val="11"/>
        <rFont val="Cambria"/>
        <family val="0"/>
        <charset val="1"/>
      </rPr>
      <t xml:space="preserve">[iendam].</t>
    </r>
  </si>
  <si>
    <t xml:space="preserve">Wien, ÖNB: Cod. 3580</t>
  </si>
  <si>
    <t xml:space="preserve">Diurnale Lunaelacense cum calendario:
Unbekannt: Summarium passionis dominice.</t>
  </si>
  <si>
    <t xml:space="preserve">um 1522</t>
  </si>
  <si>
    <t xml:space="preserve">14. u. 16. Jhdt.; 1522</t>
  </si>
  <si>
    <t xml:space="preserve">Wien, ÖNB, Cod. 3580</t>
  </si>
  <si>
    <t xml:space="preserve">AL00168348</t>
  </si>
  <si>
    <t xml:space="preserve">Leonhard Schilling (Mönch in Mondsee zw. 1495 und 1536): Schreiber [Cod. Ser. n. 9485]. - Mondsee, Benediktinerkloster St. Michael (748-1791): Vorsignatur 'Lunael. o. 60'.</t>
  </si>
  <si>
    <t xml:space="preserve">Brauner Lederband über Holz mit Blinddruck (Stempel Nr. 5).</t>
  </si>
  <si>
    <t xml:space="preserve">Das Fragment ist auf dem Vorderspiegel geklebt, wobei ein Falz frei zwischen Deckel und Buchblock geblieben ist.</t>
  </si>
  <si>
    <t xml:space="preserve">4. Viertel 13. Jh. / 14. Jh.</t>
  </si>
  <si>
    <t xml:space="preserve">1276-1400</t>
  </si>
  <si>
    <t xml:space="preserve">Biblia / Psalterium</t>
  </si>
  <si>
    <r>
      <rPr>
        <sz val="11"/>
        <rFont val="Cambria"/>
        <family val="0"/>
        <charset val="1"/>
      </rPr>
      <t xml:space="preserve">Ps 84,9-14: </t>
    </r>
    <r>
      <rPr>
        <i val="true"/>
        <sz val="11"/>
        <rFont val="Cambria"/>
        <family val="0"/>
        <charset val="1"/>
      </rPr>
      <t xml:space="preserve">pacem in ple</t>
    </r>
    <r>
      <rPr>
        <sz val="11"/>
        <rFont val="Cambria"/>
        <family val="0"/>
        <charset val="1"/>
      </rPr>
      <t xml:space="preserve">[bem suam et] </t>
    </r>
    <r>
      <rPr>
        <i val="true"/>
        <sz val="11"/>
        <rFont val="Cambria"/>
        <family val="0"/>
        <charset val="1"/>
      </rPr>
      <t xml:space="preserve">super sanctos suos ... suum. Iusticia</t>
    </r>
    <r>
      <rPr>
        <sz val="11"/>
        <rFont val="Cambria"/>
        <family val="0"/>
        <charset val="1"/>
      </rPr>
      <t xml:space="preserve">, bricht ab.</t>
    </r>
  </si>
  <si>
    <t xml:space="preserve">Wien, ÖNB: Cod. 3585</t>
  </si>
  <si>
    <t xml:space="preserve">Fälze</t>
  </si>
  <si>
    <t xml:space="preserve">8 Querstreifen; 1 Langstreifen</t>
  </si>
  <si>
    <t xml:space="preserve">ca. 12 x 217 mm</t>
  </si>
  <si>
    <t xml:space="preserve">Sermones 63 praecipue de BMV et de sanctis, primus de assumptione Virginis, ultimus de indulgentiis</t>
  </si>
  <si>
    <t xml:space="preserve">15. / 16. Jhdt.</t>
  </si>
  <si>
    <t xml:space="preserve">Wien, ÖNB, Cod. 3585</t>
  </si>
  <si>
    <t xml:space="preserve">AL00168193</t>
  </si>
  <si>
    <t xml:space="preserve">Mondsee, Benediktinerkloster St. Michael (748-1791): Vorsignatur 'Lunael. q. 183'.</t>
  </si>
  <si>
    <t xml:space="preserve">Weißlicher Schweinslederband über Holz mit Blinddruck (Gruppe nach Holter vgl. Stempel Nr. 1, 2, 3, 6, 7).</t>
  </si>
  <si>
    <t xml:space="preserve">Die Fragmente befinden sich als Falzverstärkung mitte der Lagen und zwar zwischen ff. 7-8, 79-80, 115-116, 141-142, 171-172, 217-218, 223-224, 234-235. Der Falz zwischen ff. 257-258 gehört einer anderen Handschrift.</t>
  </si>
  <si>
    <t xml:space="preserve">Unidentifiziertes Fragment</t>
  </si>
  <si>
    <r>
      <rPr>
        <sz val="11"/>
        <rFont val="Cambria"/>
        <family val="0"/>
        <charset val="1"/>
      </rPr>
      <t xml:space="preserve">Text schwer lesbar wegen fester Bindung. Zitate: </t>
    </r>
    <r>
      <rPr>
        <i val="true"/>
        <sz val="11"/>
        <rFont val="Cambria"/>
        <family val="0"/>
        <charset val="1"/>
      </rPr>
      <t xml:space="preserve">quid michi deerit si</t>
    </r>
    <r>
      <rPr>
        <sz val="11"/>
        <rFont val="Cambria"/>
        <family val="0"/>
        <charset val="1"/>
      </rPr>
      <t xml:space="preserve">; </t>
    </r>
    <r>
      <rPr>
        <i val="true"/>
        <sz val="11"/>
        <rFont val="Cambria"/>
        <family val="0"/>
        <charset val="1"/>
      </rPr>
      <t xml:space="preserve">corporis mei.</t>
    </r>
  </si>
  <si>
    <t xml:space="preserve">Aus der Hs ist Fragment Cod. Ser. n. 4235  ausgelöst.</t>
  </si>
  <si>
    <t xml:space="preserve">Wien, ÖNB, Ser. n. 4235; Cod. 4089; Cod. 1992 (Palimpsest) (Klugseder Gruppe NNA6).</t>
  </si>
  <si>
    <t xml:space="preserve">4 Streifen eines Einzelblattes; 13 Langstreifen</t>
  </si>
  <si>
    <t xml:space="preserve">ca. 150 x 60 mm (sichtbar: ca. 40 x 60 auf je Deckeln)</t>
  </si>
  <si>
    <t xml:space="preserve">Rückenverstärkung und Falzverstärkung</t>
  </si>
  <si>
    <t xml:space="preserve">Das ursprüngliches Blatt wurde in mindestens 4 Langsteifen zerschnitten und um den Buchrücken und auf beiden Deckeln geblebt. Die zwei Streifen in der Mitte lassen sich anhand des Textes zu einem langen Streifen rekonstruiren. Als Falzverstärkung mitte der Lagen wurden weitere Langstreifen derselben Handscrhift benutzt, heute zwischen ff. 19-20, 43-44, 55-56, 91-92, 103-104, 125-126, 158-159, 167-167, 183-184, 195-196, 207-208, 244-245 und 250-251. Die meisten davon gehören dem Blattrand.</t>
  </si>
  <si>
    <t xml:space="preserve">Mitte / 3. Viertel 13. Jh.</t>
  </si>
  <si>
    <t xml:space="preserve">1241-1275</t>
  </si>
  <si>
    <t xml:space="preserve">Rote Überschriften und Initialen mit Zierpunkten, frühe Form der Cadelle mit Zierpunkten und -strichen.</t>
  </si>
  <si>
    <r>
      <rPr>
        <sz val="11"/>
        <rFont val="Cambria"/>
        <family val="0"/>
        <charset val="1"/>
      </rPr>
      <t xml:space="preserve">[Vigilia Nat. Domini] V: [Vos qui in pulvere estis ... lau]</t>
    </r>
    <r>
      <rPr>
        <i val="true"/>
        <sz val="11"/>
        <rFont val="Cambria"/>
        <family val="0"/>
        <charset val="1"/>
      </rPr>
      <t xml:space="preserve">date ecce dominus</t>
    </r>
    <r>
      <rPr>
        <sz val="11"/>
        <rFont val="Cambria"/>
        <family val="0"/>
        <charset val="1"/>
      </rPr>
      <t xml:space="preserve">; V: </t>
    </r>
    <r>
      <rPr>
        <i val="true"/>
        <sz val="11"/>
        <rFont val="Cambria"/>
        <family val="0"/>
        <charset val="1"/>
      </rPr>
      <t xml:space="preserve">Cras egrediemi</t>
    </r>
    <r>
      <rPr>
        <sz val="11"/>
        <rFont val="Cambria"/>
        <family val="0"/>
        <charset val="1"/>
      </rPr>
      <t xml:space="preserve">[ni] (Can 605019a); Lacuna; </t>
    </r>
    <r>
      <rPr>
        <sz val="11"/>
        <color rgb="FFFF0000"/>
        <rFont val="Cambria"/>
        <family val="0"/>
        <charset val="1"/>
      </rPr>
      <t xml:space="preserve">In ii nocturno</t>
    </r>
    <r>
      <rPr>
        <sz val="11"/>
        <rFont val="Cambria"/>
        <family val="0"/>
        <charset val="1"/>
      </rPr>
      <t xml:space="preserve"> A: [C]</t>
    </r>
    <r>
      <rPr>
        <i val="true"/>
        <sz val="11"/>
        <rFont val="Cambria"/>
        <family val="0"/>
        <charset val="1"/>
      </rPr>
      <t xml:space="preserve">rastina erit uobis salus</t>
    </r>
    <r>
      <rPr>
        <sz val="11"/>
        <rFont val="Cambria"/>
        <family val="0"/>
        <charset val="1"/>
      </rPr>
      <t xml:space="preserve"> (Can 001941); </t>
    </r>
    <r>
      <rPr>
        <sz val="11"/>
        <color rgb="FFFF0000"/>
        <rFont val="Cambria"/>
        <family val="0"/>
        <charset val="1"/>
      </rPr>
      <t xml:space="preserve">Laudes A</t>
    </r>
    <r>
      <rPr>
        <sz val="11"/>
        <rFont val="Cambria"/>
        <family val="0"/>
        <charset val="1"/>
      </rPr>
      <t xml:space="preserve">: [Iudea et Ierusalem nolite ... domin]</t>
    </r>
    <r>
      <rPr>
        <i val="true"/>
        <sz val="11"/>
        <rFont val="Cambria"/>
        <family val="0"/>
        <charset val="1"/>
      </rPr>
      <t xml:space="preserve">us erit uobiscum a uenier dominus </t>
    </r>
    <r>
      <rPr>
        <sz val="11"/>
        <rFont val="Cambria"/>
        <family val="0"/>
        <charset val="1"/>
      </rPr>
      <t xml:space="preserve">(Can 003511); A: [Hodie scietis ... qui]</t>
    </r>
    <r>
      <rPr>
        <i val="true"/>
        <sz val="11"/>
        <rFont val="Cambria"/>
        <family val="0"/>
        <charset val="1"/>
      </rPr>
      <t xml:space="preserve">a ueniet dominus </t>
    </r>
    <r>
      <rPr>
        <sz val="11"/>
        <rFont val="Cambria"/>
        <family val="0"/>
        <charset val="1"/>
      </rPr>
      <t xml:space="preserve">(Can 003119); A: </t>
    </r>
    <r>
      <rPr>
        <i val="true"/>
        <sz val="11"/>
        <rFont val="Cambria"/>
        <family val="0"/>
        <charset val="1"/>
      </rPr>
      <t xml:space="preserve">Crastina </t>
    </r>
    <r>
      <rPr>
        <sz val="11"/>
        <rFont val="Cambria"/>
        <family val="0"/>
        <charset val="1"/>
      </rPr>
      <t xml:space="preserve">[...] </t>
    </r>
    <r>
      <rPr>
        <i val="true"/>
        <sz val="11"/>
        <rFont val="Cambria"/>
        <family val="0"/>
        <charset val="1"/>
      </rPr>
      <t xml:space="preserve">et regnabitur s</t>
    </r>
    <r>
      <rPr>
        <sz val="11"/>
        <rFont val="Cambria"/>
        <family val="0"/>
        <charset val="1"/>
      </rPr>
      <t xml:space="preserve">[uper nos] (Can 001940); Lacuna; [...] </t>
    </r>
    <r>
      <rPr>
        <i val="true"/>
        <sz val="11"/>
        <rFont val="Cambria"/>
        <family val="0"/>
        <charset val="1"/>
      </rPr>
      <t xml:space="preserve">gloriam eius</t>
    </r>
    <r>
      <rPr>
        <sz val="11"/>
        <rFont val="Cambria"/>
        <family val="0"/>
        <charset val="1"/>
      </rPr>
      <t xml:space="preserve">.
</t>
    </r>
  </si>
  <si>
    <t xml:space="preserve">Datierung in Anlehnung an Klugseder.</t>
  </si>
  <si>
    <t xml:space="preserve">Wien, ÖNB: Cod. 3586</t>
  </si>
  <si>
    <t xml:space="preserve">Sammelhandschrift mit Sermones:
Jacobus, de Voragine: Sermones quadragesimales.; Peregrinus, de Oppeln: Sermones de sanctis.; Henricus, de Arimino: Sermones dominicales, de sanctis.; Jacobus, de Voragine: Sermones quadragesimales.; Unbekannt: Diploma germanicum: Fragmentum.</t>
  </si>
  <si>
    <t xml:space="preserve">14. Jhdt.; 1339</t>
  </si>
  <si>
    <t xml:space="preserve">Wien, ÖNB, Cod. 3586</t>
  </si>
  <si>
    <t xml:space="preserve">AL00176179</t>
  </si>
  <si>
    <t xml:space="preserve">Hermannus Bolzanensis: Schreiber; Vermerk fol. 162r [Unterkircher, Datierte I, 1969]. - Mondsee, Benediktinerkloster St. Michael (748-1791): Vorsignatur 'Lunael. q. 172'.</t>
  </si>
  <si>
    <t xml:space="preserve">Ehemals weißes Leder mit Streicheisenlinien über Holzdeckeln.</t>
  </si>
  <si>
    <t xml:space="preserve">Das Fragment wurde aus der Innenseite des Hinterdeckels ausgelöst.</t>
  </si>
  <si>
    <t xml:space="preserve">Österreich / Deutschland</t>
  </si>
  <si>
    <t xml:space="preserve">Einseitig beschrieben.</t>
  </si>
  <si>
    <t xml:space="preserve">Das Fragment wurde kopfüber auf der Innenseite des Vorderdeckels geklebt, und später davon ausgelöst. Teil des Textes ist von zwei darübergeklebten neuzeitlichen Zetteln versteckt.</t>
  </si>
  <si>
    <t xml:space="preserve">3-zeilige rote Lombarde und Buchstabenstrichelung.</t>
  </si>
  <si>
    <t xml:space="preserve">Donatus</t>
  </si>
  <si>
    <r>
      <rPr>
        <sz val="11"/>
        <rFont val="Cambria"/>
        <family val="0"/>
        <charset val="1"/>
      </rPr>
      <t xml:space="preserve">
(Iv-Ir) </t>
    </r>
    <r>
      <rPr>
        <i val="true"/>
        <sz val="11"/>
        <rFont val="Cambria"/>
        <family val="0"/>
        <charset val="1"/>
      </rPr>
      <t xml:space="preserve">felices et hec felicia </t>
    </r>
    <r>
      <rPr>
        <sz val="11"/>
        <rFont val="Cambria"/>
        <family val="0"/>
        <charset val="1"/>
      </rPr>
      <t xml:space="preserve">[...] </t>
    </r>
    <r>
      <rPr>
        <i val="true"/>
        <sz val="11"/>
        <rFont val="Cambria"/>
        <family val="0"/>
        <charset val="1"/>
      </rPr>
      <t xml:space="preserve">Fructus nomen appellativum ... Pronomen quid est ... ut ego tu sui. Numeri pronominum quot sunt. Duo qui singularis ut hic pluralis</t>
    </r>
    <r>
      <rPr>
        <sz val="11"/>
        <rFont val="Cambria"/>
        <family val="0"/>
        <charset val="1"/>
      </rPr>
      <t xml:space="preserve">, bricht ab.
Vergliechen mit Inkunabel Donatus, Aelius: Ars minor, Nuremberg: Peter Wagner, about 1490 (http://www.inka.uni-tuebingen.de/?inka=24003270; GW 8885: http://gesamtkatalogderwiegendrucke.de/docs/GW08885.htm).</t>
    </r>
  </si>
  <si>
    <t xml:space="preserve">Die heute ausgelöste Fragment wurde als Spiegel verwendet.</t>
  </si>
  <si>
    <r>
      <rPr>
        <sz val="11"/>
        <rFont val="Cambria"/>
        <family val="0"/>
        <charset val="1"/>
      </rPr>
      <t xml:space="preserve">(HS) Gal 6,8-14: [ho]</t>
    </r>
    <r>
      <rPr>
        <i val="true"/>
        <sz val="11"/>
        <rFont val="Cambria"/>
        <family val="0"/>
        <charset val="1"/>
      </rPr>
      <t xml:space="preserve">mo haec et</t>
    </r>
    <r>
      <rPr>
        <sz val="11"/>
        <rFont val="Cambria"/>
        <family val="0"/>
        <charset val="1"/>
      </rPr>
      <t xml:space="preserve"> [metet] </t>
    </r>
    <r>
      <rPr>
        <i val="true"/>
        <sz val="11"/>
        <rFont val="Cambria"/>
        <family val="0"/>
        <charset val="1"/>
      </rPr>
      <t xml:space="preserve">quoniam qui </t>
    </r>
    <r>
      <rPr>
        <sz val="11"/>
        <rFont val="Cambria"/>
        <family val="0"/>
        <charset val="1"/>
      </rPr>
      <t xml:space="preserve">... [domesti]</t>
    </r>
    <r>
      <rPr>
        <i val="true"/>
        <sz val="11"/>
        <rFont val="Cambria"/>
        <family val="0"/>
        <charset val="1"/>
      </rPr>
      <t xml:space="preserve">cos fide</t>
    </r>
    <r>
      <rPr>
        <sz val="11"/>
        <rFont val="Cambria"/>
        <family val="0"/>
        <charset val="1"/>
      </rPr>
      <t xml:space="preserve">[i videte qua]</t>
    </r>
    <r>
      <rPr>
        <i val="true"/>
        <sz val="11"/>
        <rFont val="Cambria"/>
        <family val="0"/>
        <charset val="1"/>
      </rPr>
      <t xml:space="preserve">libus litteris ...  Mihi a</t>
    </r>
    <r>
      <rPr>
        <sz val="11"/>
        <rFont val="Cambria"/>
        <family val="0"/>
        <charset val="1"/>
      </rPr>
      <t xml:space="preserve">[utem].
(VS) 2.Cor 11,6-12: [inperi]</t>
    </r>
    <r>
      <rPr>
        <i val="true"/>
        <sz val="11"/>
        <rFont val="Cambria"/>
        <family val="0"/>
        <charset val="1"/>
      </rPr>
      <t xml:space="preserve">tus se</t>
    </r>
    <r>
      <rPr>
        <sz val="11"/>
        <rFont val="Cambria"/>
        <family val="0"/>
        <charset val="1"/>
      </rPr>
      <t xml:space="preserve">[rmone sed non] </t>
    </r>
    <r>
      <rPr>
        <i val="true"/>
        <sz val="11"/>
        <rFont val="Cambria"/>
        <family val="0"/>
        <charset val="1"/>
      </rPr>
      <t xml:space="preserve">scie</t>
    </r>
    <r>
      <rPr>
        <sz val="11"/>
        <rFont val="Cambria"/>
        <family val="0"/>
        <charset val="1"/>
      </rPr>
      <t xml:space="preserve">[ntia in omnibus] </t>
    </r>
    <r>
      <rPr>
        <i val="true"/>
        <sz val="11"/>
        <rFont val="Cambria"/>
        <family val="0"/>
        <charset val="1"/>
      </rPr>
      <t xml:space="preserve">autem m</t>
    </r>
    <r>
      <rPr>
        <sz val="11"/>
        <rFont val="Cambria"/>
        <family val="0"/>
        <charset val="1"/>
      </rPr>
      <t xml:space="preserve">[anifestatus] ... </t>
    </r>
    <r>
      <rPr>
        <i val="true"/>
        <sz val="11"/>
        <rFont val="Cambria"/>
        <family val="0"/>
        <charset val="1"/>
      </rPr>
      <t xml:space="preserve">quod autem fa</t>
    </r>
    <r>
      <rPr>
        <sz val="11"/>
        <rFont val="Cambria"/>
        <family val="0"/>
        <charset val="1"/>
      </rPr>
      <t xml:space="preserve">[cio et faciam] </t>
    </r>
    <r>
      <rPr>
        <i val="true"/>
        <sz val="11"/>
        <rFont val="Cambria"/>
        <family val="0"/>
        <charset val="1"/>
      </rPr>
      <t xml:space="preserve">ut am</t>
    </r>
    <r>
      <rPr>
        <sz val="11"/>
        <rFont val="Cambria"/>
        <family val="0"/>
        <charset val="1"/>
      </rPr>
      <t xml:space="preserve">[putem occasio]</t>
    </r>
    <r>
      <rPr>
        <i val="true"/>
        <sz val="11"/>
        <rFont val="Cambria"/>
        <family val="0"/>
        <charset val="1"/>
      </rPr>
      <t xml:space="preserve">nem</t>
    </r>
    <r>
      <rPr>
        <sz val="11"/>
        <rFont val="Cambria"/>
        <family val="0"/>
        <charset val="1"/>
      </rPr>
      <t xml:space="preserve"> [...].</t>
    </r>
  </si>
  <si>
    <t xml:space="preserve">Wien, ÖNB: Cod. 3587</t>
  </si>
  <si>
    <t xml:space="preserve">Wien, ÖNB: Cod. 3588</t>
  </si>
  <si>
    <t xml:space="preserve">Wien, ÖNB: Cod. 3589</t>
  </si>
  <si>
    <t xml:space="preserve">2 Teile (2) Einzelblattes</t>
  </si>
  <si>
    <t xml:space="preserve">VS + Ansetzfalz:
HS + Ansetzfalz: 155 x 215 mm</t>
  </si>
  <si>
    <t xml:space="preserve">Fälze zwischen ff.: </t>
  </si>
  <si>
    <t xml:space="preserve">Wien, ÖNB: Cod. 3590</t>
  </si>
  <si>
    <t xml:space="preserve">Cantus Planus (http://www.cantusplanus.at/de-at/fragmentphp/fragmente/signaturGET.php?Signatur=cod03590).</t>
  </si>
  <si>
    <t xml:space="preserve">2 Teile zwei Einzelblätter</t>
  </si>
  <si>
    <t xml:space="preserve">VD + Ansetzfalz: 210 x 35 mm; HD + Ansetzfalz: 215 x 35 mm</t>
  </si>
  <si>
    <t xml:space="preserve">16. Jhdt.; 1521</t>
  </si>
  <si>
    <t xml:space="preserve">Wien, ÖNB, Cod. 3590</t>
  </si>
  <si>
    <t xml:space="preserve">AL00176997</t>
  </si>
  <si>
    <t xml:space="preserve">Leonhard Schilling (Mönch in Mondsee zw. 1495 und 1536): Schreiber [Unterkircher, Datierte IV, 1976]. - Christophorus (Mönch in Mondsee, Profeß 1511; um 1514-1525): Vermerk fol. IIv [Unterkircher, Datierte IV, 1976]; Mondsee, Benediktinerkloster St. Michael (748-1791): Vorsignatur 'Lunael. q. 185'.</t>
  </si>
  <si>
    <t xml:space="preserve">Die Handschrift wurde 1912 restauriert, beschädigte Teile der Buchdeckel erneut wurden, wobei die zwei Spiegel vertikal geschnitten und entfernt wurden. Nur zwei Langstreifen sind heute erhalten.</t>
  </si>
  <si>
    <t xml:space="preserve">Rote Satzmajuskel mit Punktverdickungen, Buchstabenstrichelung.</t>
  </si>
  <si>
    <r>
      <rPr>
        <sz val="11"/>
        <rFont val="Cambria"/>
        <family val="0"/>
        <charset val="1"/>
      </rPr>
      <t xml:space="preserve">[Dom. 4 Quadragesimae] V: [Dominus deus Hebraeorum misit] (Can 007708a); R: [Cante]</t>
    </r>
    <r>
      <rPr>
        <i val="true"/>
        <sz val="11"/>
        <rFont val="Cambria"/>
        <family val="0"/>
        <charset val="1"/>
      </rPr>
      <t xml:space="preserve">mus domi</t>
    </r>
    <r>
      <rPr>
        <sz val="11"/>
        <rFont val="Cambria"/>
        <family val="0"/>
        <charset val="1"/>
      </rPr>
      <t xml:space="preserve">[no gloriose enim] (Can 006270); V: [Currus phar]</t>
    </r>
    <r>
      <rPr>
        <i val="true"/>
        <sz val="11"/>
        <rFont val="Cambria"/>
        <family val="0"/>
        <charset val="1"/>
      </rPr>
      <t xml:space="preserve">aonis </t>
    </r>
    <r>
      <rPr>
        <sz val="11"/>
        <rFont val="Cambria"/>
        <family val="0"/>
        <charset val="1"/>
      </rPr>
      <t xml:space="preserve">[et] </t>
    </r>
    <r>
      <rPr>
        <i val="true"/>
        <sz val="11"/>
        <rFont val="Cambria"/>
        <family val="0"/>
        <charset val="1"/>
      </rPr>
      <t xml:space="preserve">exer</t>
    </r>
    <r>
      <rPr>
        <sz val="11"/>
        <rFont val="Cambria"/>
        <family val="0"/>
        <charset val="1"/>
      </rPr>
      <t xml:space="preserve">[citum] (Can 006270a); R: [In mari] </t>
    </r>
    <r>
      <rPr>
        <i val="true"/>
        <sz val="11"/>
        <rFont val="Cambria"/>
        <family val="0"/>
        <charset val="1"/>
      </rPr>
      <t xml:space="preserve">via </t>
    </r>
    <r>
      <rPr>
        <sz val="11"/>
        <rFont val="Cambria"/>
        <family val="0"/>
        <charset val="1"/>
      </rPr>
      <t xml:space="preserve">[tua et semitae] (Can 006911); V: [Illuxerunt coruscationes tu]</t>
    </r>
    <r>
      <rPr>
        <i val="true"/>
        <sz val="11"/>
        <rFont val="Cambria"/>
        <family val="0"/>
        <charset val="1"/>
      </rPr>
      <t xml:space="preserve">ae </t>
    </r>
    <r>
      <rPr>
        <sz val="11"/>
        <rFont val="Cambria"/>
        <family val="0"/>
        <charset val="1"/>
      </rPr>
      <t xml:space="preserve">(Can 006911a). Inzwischen Capitula.
Die Eingaben zum Inhalt berufen sich auf die Cantus Planus Datenbank.</t>
    </r>
  </si>
  <si>
    <t xml:space="preserve">24.10.2017</t>
  </si>
  <si>
    <t xml:space="preserve">Wien, ÖNB: Cod. 3594</t>
  </si>
  <si>
    <t xml:space="preserve">Wien, ÖNB: Cod. 3596</t>
  </si>
  <si>
    <t xml:space="preserve">Wien, ÖNB: Cod. 3597</t>
  </si>
  <si>
    <t xml:space="preserve">Wien, ÖNB: Cod. 3598</t>
  </si>
  <si>
    <t xml:space="preserve">Wien, ÖNB: Cod. 3600</t>
  </si>
  <si>
    <t xml:space="preserve">Wien, ÖNB: Cod. 3603</t>
  </si>
  <si>
    <t xml:space="preserve">Wien, ÖNB: Cod. 3604</t>
  </si>
  <si>
    <t xml:space="preserve">Wien, ÖNB: Cod. 3607</t>
  </si>
  <si>
    <t xml:space="preserve">Wien, ÖNB: Cod. 3608</t>
  </si>
  <si>
    <t xml:space="preserve">Wien, ÖNB: Cod. 3609</t>
  </si>
  <si>
    <t xml:space="preserve">Wien, ÖNB: Cod. 3610</t>
  </si>
  <si>
    <t xml:space="preserve">Wien, ÖNB: Cod. 3612</t>
  </si>
  <si>
    <t xml:space="preserve">Wien, ÖNB: Cod. 3614</t>
  </si>
  <si>
    <t xml:space="preserve">Wien, ÖNB: Cod. 3615</t>
  </si>
  <si>
    <t xml:space="preserve">Pfaff, Scriptorium und Bibliothek S. 26, Katalog Nr. 6; CantusPlanus (http://www.cantusplanus.at/de-at/fragmentphp/fragmente/signaturGET.php?Signatur=cod03615)</t>
  </si>
  <si>
    <t xml:space="preserve">Wien, ÖNB, Cod. 3615, Fragm. 4a (nach Klugseder Gruppe NNG5).</t>
  </si>
  <si>
    <t xml:space="preserve">dünnes, gut geglättetes Pergament</t>
  </si>
  <si>
    <t xml:space="preserve">1 Teil eines Blattes</t>
  </si>
  <si>
    <t xml:space="preserve">203 x ca. 57 mm (inkl. Falz)</t>
  </si>
  <si>
    <t xml:space="preserve">Evangelia quattuor cum notis et locis germanice versis</t>
  </si>
  <si>
    <t xml:space="preserve">15. Jhdt.; 1427</t>
  </si>
  <si>
    <t xml:space="preserve">Wien, ÖNB, Cod. 3615</t>
  </si>
  <si>
    <t xml:space="preserve">AL00168451</t>
  </si>
  <si>
    <t xml:space="preserve">Mondsee, Benediktinerkloster St. Michael (748-1791): Vorsignatur 'Lunael. q. 195'.</t>
  </si>
  <si>
    <t xml:space="preserve">Weißlicher Schweinslederband über Holz mit Blinddruck (Stempel Nr. 2, 5, 7). </t>
  </si>
  <si>
    <t xml:space="preserve">Das Fragment dient als Flügelfalz auf dem VD. Der obere Teil des Fragments wurde abgelöst und trägt die Signatur Fragm. 600-1.</t>
  </si>
  <si>
    <t xml:space="preserve">Überschriften für den Beginn der Gesangsteilen in roter Tinte.</t>
  </si>
  <si>
    <r>
      <rPr>
        <sz val="11"/>
        <rFont val="Cambria"/>
        <family val="0"/>
        <charset val="1"/>
      </rPr>
      <t xml:space="preserve">(1r) Fortsetzung vom Fragm. 600-1: Cm: </t>
    </r>
    <r>
      <rPr>
        <i val="true"/>
        <sz val="11"/>
        <rFont val="Cambria"/>
        <family val="0"/>
        <charset val="1"/>
      </rPr>
      <t xml:space="preserve">Data est mihi</t>
    </r>
    <r>
      <rPr>
        <sz val="11"/>
        <rFont val="Cambria"/>
        <family val="0"/>
        <charset val="1"/>
      </rPr>
      <t xml:space="preserve"> (Can g01043); 
(1v) Fortsetzung vom Fragm. 600-1: AlV [Haec dies quae...] (Can 507015); Cm: </t>
    </r>
    <r>
      <rPr>
        <i val="true"/>
        <sz val="11"/>
        <rFont val="Cambria"/>
        <family val="0"/>
        <charset val="1"/>
      </rPr>
      <t xml:space="preserve">Omnes qui in Christo</t>
    </r>
    <r>
      <rPr>
        <sz val="11"/>
        <rFont val="Cambria"/>
        <family val="0"/>
        <charset val="1"/>
      </rPr>
      <t xml:space="preserve"> (Can g01048); </t>
    </r>
    <r>
      <rPr>
        <sz val="11"/>
        <color rgb="FFFF0000"/>
        <rFont val="Cambria"/>
        <family val="0"/>
        <charset val="1"/>
      </rPr>
      <t xml:space="preserve">In oct. pasce</t>
    </r>
    <r>
      <rPr>
        <sz val="11"/>
        <rFont val="Cambria"/>
        <family val="0"/>
        <charset val="1"/>
      </rPr>
      <t xml:space="preserve">.</t>
    </r>
  </si>
  <si>
    <t xml:space="preserve">Platz für die Melisme freigelassen.</t>
  </si>
  <si>
    <t xml:space="preserve">Mondsee (?), nach Klugseder wohl in der Zeit des Abtes Rupert (1115) entstanden.</t>
  </si>
  <si>
    <t xml:space="preserve">Dobcheva/Rasinger</t>
  </si>
  <si>
    <t xml:space="preserve">15.09.2017</t>
  </si>
  <si>
    <t xml:space="preserve">Falzverstärkung am Anfang und mitte der Lagen</t>
  </si>
  <si>
    <t xml:space="preserve">5 Streifen</t>
  </si>
  <si>
    <t xml:space="preserve">Linierung mit dunner Tinte.</t>
  </si>
  <si>
    <t xml:space="preserve">Zwei der Fragmente sind vor f. 1 mitgeheftet, während drei weitere als Verstärkung in der Mitte drei Lagen, zw. ff. 6-7, ff. 149-150, ff. 176-177 dienen.</t>
  </si>
  <si>
    <t xml:space="preserve">2. Hälfte 13. Jh. /1. Viertel 14. Jh.</t>
  </si>
  <si>
    <t xml:space="preserve">Italien / süd Frankreich (?)</t>
  </si>
  <si>
    <t xml:space="preserve">Überschrifte in Rot, Satzmajuskeln in Blau und Rot; Buchstabenstrichelung.</t>
  </si>
  <si>
    <t xml:space="preserve">(1r)*
Falz 1 vor f.1 (mitte rechts) + Falz zw. ff. 149-150 (außen rechts) Iustus cor* (wohl Antiphona Can 003544); Cap: &gt;Benedicti&lt; Rigabo ortum meum plantationum … omnibus [et enarrabo illam] (Sir 24,42-44); adhuc doctrinam quasi prophetiam ef[fundam] (Sir 24,46);
Falz 2 vor f. 1 (mitte rechts) Cap: [insen]sati uitam illorum estimabamus insaniam et finem illorum sine honore (Sap 5,4); [A:] Ecce quomodo computati sunt inter filios (Can 002540); 
Falz zw. ff. 6-7 (außen rechts) Cap.: aspectus eorum quasi carbonum ...-… in similitudinem fulguris (Ez 1,13-14 ), bricht ab.
Falz zw. ff. 176-177 (mitte rechts) Cap: [te]stamenti quem vos voltis. Ecce uenit dicit dominus exercituum ...-… ad videndum eum ipse (Mal 3,1-2);
(1v)*
Falz 1 vor f.1 (außen links) +  Falz zw. ff. 149-150 (mitte links) &gt;In uigilia Iohannis&lt; R: Priusquam te for[marem in utero] noui te (Can 007435); Cap: &gt;In die et nocte&lt; Audite insule et attendite populi … recordatus est nominis mei (Is 49,1); Ecce dedi verba mea in ore (Ier 1,9-10);  
Lacuna
Falz 2 vor f. 1 (außen links) [In decollatione s. Iohannis Baptiste] Cap: [a]scendebant in templum ad horam orationis nonam (Act 3,1); &gt;In die&lt; Misit herodes rex ...-… adprehendere et Petrum (Act 12,1-2). 
Falz zw. ff. 6-7 (mitte links) Cap: Verbum crucis pereuntibus quidem stultitia est […] qui salui sunt id est nobis die virtus est (1. Cor 1,18);Christus nos redemit de maled[icto] (Gal 3,13);
Lacuna
Falz zw. 176-177 (außen links) &gt;Barnabe&lt; [lin]gua sapientium ornat scientiam os fatuorum ebullit stultitiam (Prov 15,2);
(2r)*
Falz 1 (außen rechts) +  Falz zw. ff. 149-150 (mitte rechts) [De s. Augustino] H: Celi ciues [applaudite …] sollemnia solis reduxit … concrepent et ymnorum … percula celi suscepit, bricht ab (AH 52 Nr. 118, hier erhalten nur Strophen 1-4);
Lacuna
Falz 2 vor f. 1 (außen rechts) [In decollatione s. Iohannis Baptiste] H: [Almi prophetae progenies pia …] Hec vitricus dat dona ...-… Sit trinitati gloria unice virtus potestas summa potentia regnum rete[ntans] quae deus unus est per cuncta semper saecula (AH 51 Nr. 137, hier die 8. Strophe mit zusätzliche Doxologie);
Lacuna
Falz zw. ff. 6-7 (mitte recths) + ff. 176-177 (außen rechts) [De BMV] H: [O quam glorifica luce …] lucis. Hoc [largite pater luminis] omnis natum per proprium flamine sancto qui tecum ni[tida] (AH 51 Nr. 126, hier erhalten nur Teile von Strophen 3-4); H: Mag[ne pater Augustine pre]ces nostras suscipe et per eas conditori nos placare, nach eine Strophe Textverlust (?) Fortsetzung in Falz zw. ff. 176-177 außen rechts (Can 830207, AH 52 Nr. 117, hier Strophen 1, 3-4 nur fragmentarisch erhalten).
(2v)*
Falz 1 vor f. 1 (mitte links) + Falz zw. ff. 149-150 (außen links) [In nativitate BMV] H: [O sancta mundi domina regina …] nobilem christum deum et hominem. Natalis tui annua ...-… pacati pace nobili … sit semper ac victoria (AH 51 Nr. 122);
Falz zw. ff. 149-150 (außen links) + Falz 2 vor f. 1 (mitte links) &gt;mauritii&lt; H: A[lma Christi quando fides …] igne flagrans floruit tunc … fide textam [Lacuna] noxia floccipendunt mundi … cecis visus redditur. Nunc, bricht ab (AH 51 Nr. 178, hier nur Teile von Strophen 1-2 und 5-7 erhalten);
Lacuna
Falz zw. ff. 6-7 (außen links) + ff. 176-177 (mitte links): [De BMV] H: [Gaude visceribus mater in intimis felix ecclesia quae sacra] replicas sancte marie festa ...-… pater patris et unice amb[orumque] (Can 008307, AH 51 Nr. 125, hier erhalten Teile von Strophen 1-3 und 5-7).</t>
  </si>
  <si>
    <t xml:space="preserve">23.06.2017</t>
  </si>
  <si>
    <t xml:space="preserve">1 Streifen</t>
  </si>
  <si>
    <t xml:space="preserve">Das Fragment dient als Falz in der Mitte einer Lage zw. ff. 137-138.</t>
  </si>
  <si>
    <t xml:space="preserve">(Falz mitte) Sq: [Festa Christi omnis ...] sermonis pęnitet me fecisse homine. Vere filius es tu meus mihimet placitus, bricht ab (AH 53 Nr. 29, hier nur Teile von Str. 12-13 erhalten);
(Falz außen) Sq: [Conceptu parili hic te ...] Letare quam scrutator ...-... dignam sancta maria (AH 53 Nr. 99, hier nur Str. 9 erhalten).</t>
  </si>
  <si>
    <t xml:space="preserve">Wien, ÖNB: Cod. 3617</t>
  </si>
  <si>
    <t xml:space="preserve">Wien, ÖNB: Cod. 3618</t>
  </si>
  <si>
    <t xml:space="preserve">2 Langstreifen von zwei Einzelblatter</t>
  </si>
  <si>
    <t xml:space="preserve">I: 216 x 70 mm; I*: 216 x 70 mm</t>
  </si>
  <si>
    <t xml:space="preserve">Pseudo Bonaventura: Pharetra doctorum id est auctoritates theologicae alphabetice digestae</t>
  </si>
  <si>
    <t xml:space="preserve">15. Jhdt.; 1485</t>
  </si>
  <si>
    <t xml:space="preserve">Wien, ÖNB, Cod. 3618</t>
  </si>
  <si>
    <t xml:space="preserve">AL00167578</t>
  </si>
  <si>
    <t xml:space="preserve">Johannes Hauser (aus St. Georgen; Mönch in Mondsee, Profeß 1474; +1518): Schreiber; [Unterkircher, Datierte III, 1974]; Mondsee, Benediktinerkloster St. Michael (748-1791): Vorsignatur 'Lunael. o. 153'.</t>
  </si>
  <si>
    <t xml:space="preserve">Beschriftung stark getilgt; fast alle Textteile sind dennoch identifizierbar.</t>
  </si>
  <si>
    <t xml:space="preserve">2. Hälfte 12. Jh. / 1. Viertel 13. Jh.</t>
  </si>
  <si>
    <t xml:space="preserve">1151-1225</t>
  </si>
  <si>
    <t xml:space="preserve">Zweizeilige rote Initiale.</t>
  </si>
  <si>
    <t xml:space="preserve">Missale (?), Sequentiar</t>
  </si>
  <si>
    <r>
      <rPr>
        <sz val="11"/>
        <rFont val="Cambria"/>
        <family val="0"/>
        <charset val="1"/>
      </rPr>
      <t xml:space="preserve">(Iv)Tc (?):</t>
    </r>
    <r>
      <rPr>
        <i val="true"/>
        <sz val="11"/>
        <rFont val="Cambria"/>
        <family val="0"/>
        <charset val="1"/>
      </rPr>
      <t xml:space="preserve"> Audi filia et ui</t>
    </r>
    <r>
      <rPr>
        <sz val="11"/>
        <rFont val="Cambria"/>
        <family val="0"/>
        <charset val="1"/>
      </rPr>
      <t xml:space="preserve">[de et inclina au]</t>
    </r>
    <r>
      <rPr>
        <i val="true"/>
        <sz val="11"/>
        <rFont val="Cambria"/>
        <family val="0"/>
        <charset val="1"/>
      </rPr>
      <t xml:space="preserve">rem tuam </t>
    </r>
    <r>
      <rPr>
        <sz val="11"/>
        <rFont val="Cambria"/>
        <family val="0"/>
        <charset val="1"/>
      </rPr>
      <t xml:space="preserve">... (Can g01384);
(Iv-r) [De Stephane] Sq: [Eia recolamus laudibus piis ...] </t>
    </r>
    <r>
      <rPr>
        <i val="true"/>
        <sz val="11"/>
        <rFont val="Cambria"/>
        <family val="0"/>
        <charset val="1"/>
      </rPr>
      <t xml:space="preserve">noctis inter nebu</t>
    </r>
    <r>
      <rPr>
        <sz val="11"/>
        <rFont val="Cambria"/>
        <family val="0"/>
        <charset val="1"/>
      </rPr>
      <t xml:space="preserve">[losa] ... </t>
    </r>
    <r>
      <rPr>
        <i val="true"/>
        <sz val="11"/>
        <rFont val="Cambria"/>
        <family val="0"/>
        <charset val="1"/>
      </rPr>
      <t xml:space="preserve">suam ad patriam duxit p</t>
    </r>
    <r>
      <rPr>
        <sz val="11"/>
        <rFont val="Cambria"/>
        <family val="0"/>
        <charset val="1"/>
      </rPr>
      <t xml:space="preserve">[ost] (Can 508004); 
(I*r) [De S. Trinitate, begint verstümmelt] Sq: [Benedicta semper sancta sit trinitas ...] </t>
    </r>
    <r>
      <rPr>
        <i val="true"/>
        <sz val="11"/>
        <rFont val="Cambria"/>
        <family val="0"/>
        <charset val="1"/>
      </rPr>
      <t xml:space="preserve">nunc simul iubilemus alti</t>
    </r>
    <r>
      <rPr>
        <sz val="11"/>
        <rFont val="Cambria"/>
        <family val="0"/>
        <charset val="1"/>
      </rPr>
      <t xml:space="preserve">[throno domino laudes in excelsis. O] </t>
    </r>
    <r>
      <rPr>
        <i val="true"/>
        <sz val="11"/>
        <rFont val="Cambria"/>
        <family val="0"/>
        <charset val="1"/>
      </rPr>
      <t xml:space="preserve">ueneranda trinitas o a</t>
    </r>
    <r>
      <rPr>
        <sz val="11"/>
        <rFont val="Cambria"/>
        <family val="0"/>
        <charset val="1"/>
      </rPr>
      <t xml:space="preserve">[doranda unitas] ... </t>
    </r>
    <r>
      <rPr>
        <i val="true"/>
        <sz val="11"/>
        <rFont val="Cambria"/>
        <family val="0"/>
        <charset val="1"/>
      </rPr>
      <t xml:space="preserve">Te adoramus omnipotens</t>
    </r>
    <r>
      <rPr>
        <sz val="11"/>
        <rFont val="Cambria"/>
        <family val="0"/>
        <charset val="1"/>
      </rPr>
      <t xml:space="preserve"> [tibi canimus tibi laus et] </t>
    </r>
    <r>
      <rPr>
        <i val="true"/>
        <sz val="11"/>
        <rFont val="Cambria"/>
        <family val="0"/>
        <charset val="1"/>
      </rPr>
      <t xml:space="preserve">gloria </t>
    </r>
    <r>
      <rPr>
        <sz val="11"/>
        <rFont val="Cambria"/>
        <family val="0"/>
        <charset val="1"/>
      </rPr>
      <t xml:space="preserve">(Can ah07095; AH 7 Nr. 95, hier Str. 7b-10b mit Abweichungen); Sq: </t>
    </r>
    <r>
      <rPr>
        <sz val="11"/>
        <color rgb="FFFF0000"/>
        <rFont val="Cambria"/>
        <family val="0"/>
        <charset val="1"/>
      </rPr>
      <t xml:space="preserve">De ioanne ba[ptista]</t>
    </r>
    <r>
      <rPr>
        <sz val="11"/>
        <rFont val="Cambria"/>
        <family val="0"/>
        <charset val="1"/>
      </rPr>
      <t xml:space="preserve"> [Sancti baptistae Christi praeconis] </t>
    </r>
    <r>
      <rPr>
        <i val="true"/>
        <sz val="11"/>
        <rFont val="Cambria"/>
        <family val="0"/>
        <charset val="1"/>
      </rPr>
      <t xml:space="preserve">sollemnia celebrantes ...  sequi ad portam</t>
    </r>
    <r>
      <rPr>
        <sz val="11"/>
        <rFont val="Cambria"/>
        <family val="0"/>
        <charset val="1"/>
      </rPr>
      <t xml:space="preserve"> (I*v) </t>
    </r>
    <r>
      <rPr>
        <i val="true"/>
        <sz val="11"/>
        <rFont val="Cambria"/>
        <family val="0"/>
        <charset val="1"/>
      </rPr>
      <t xml:space="preserve">clarissimam Amice christi</t>
    </r>
    <r>
      <rPr>
        <sz val="11"/>
        <rFont val="Cambria"/>
        <family val="0"/>
        <charset val="1"/>
      </rPr>
      <t xml:space="preserve"> [Joannes] (Can g02515); (I*v) [Petri et Pauli] Sq:</t>
    </r>
    <r>
      <rPr>
        <i val="true"/>
        <sz val="11"/>
        <rFont val="Cambria"/>
        <family val="0"/>
        <charset val="1"/>
      </rPr>
      <t xml:space="preserve"> Petre summe christi </t>
    </r>
    <r>
      <rPr>
        <sz val="11"/>
        <rFont val="Cambria"/>
        <family val="0"/>
        <charset val="1"/>
      </rPr>
      <t xml:space="preserve">[pastor et Paule gentium doctor] </t>
    </r>
    <r>
      <rPr>
        <i val="true"/>
        <sz val="11"/>
        <rFont val="Cambria"/>
        <family val="0"/>
        <charset val="1"/>
      </rPr>
      <t xml:space="preserve">ecclesiam </t>
    </r>
    <r>
      <rPr>
        <sz val="11"/>
        <rFont val="Cambria"/>
        <family val="0"/>
        <charset val="1"/>
      </rPr>
      <t xml:space="preserve">... [pe]</t>
    </r>
    <r>
      <rPr>
        <i val="true"/>
        <sz val="11"/>
        <rFont val="Cambria"/>
        <family val="0"/>
        <charset val="1"/>
      </rPr>
      <t xml:space="preserve">ne mortis te crux</t>
    </r>
    <r>
      <rPr>
        <sz val="11"/>
        <rFont val="Cambria"/>
        <family val="0"/>
        <charset val="1"/>
      </rPr>
      <t xml:space="preserve"> [...] (Can g02516); Sq: </t>
    </r>
    <r>
      <rPr>
        <i val="true"/>
        <sz val="11"/>
        <rFont val="Cambria"/>
        <family val="0"/>
        <charset val="1"/>
      </rPr>
      <t xml:space="preserve">Laurenti dauid magni martyr ... superare tyranni</t>
    </r>
    <r>
      <rPr>
        <sz val="11"/>
        <rFont val="Cambria"/>
        <family val="0"/>
        <charset val="1"/>
      </rPr>
      <t xml:space="preserve">, bricht ab (Can g02518).</t>
    </r>
  </si>
  <si>
    <t xml:space="preserve">09.01.2018</t>
  </si>
  <si>
    <t xml:space="preserve">Wien, ÖNB: Cod. 3620</t>
  </si>
  <si>
    <t xml:space="preserve">Wien, ÖNB: Cod. 3624</t>
  </si>
  <si>
    <t xml:space="preserve">Wien, ÖNB: Cod. 3628</t>
  </si>
  <si>
    <t xml:space="preserve">Cantus Planus (http://www.cantusplanus.at/de-at/fragmentphp/fragmente/signaturGET.php?Signatur=cod03628).</t>
  </si>
  <si>
    <t xml:space="preserve">8 Querstreifen</t>
  </si>
  <si>
    <t xml:space="preserve">ca 12 x 218 mm</t>
  </si>
  <si>
    <t xml:space="preserve">Wien, ÖNB, Cod. 3628</t>
  </si>
  <si>
    <t xml:space="preserve">AL00173011</t>
  </si>
  <si>
    <t xml:space="preserve">Mondsee, Benediktinerkloster St. Michael (748-1791): Vorsignatur 'Lunael. q. 99'.</t>
  </si>
  <si>
    <t xml:space="preserve">Die Fragmente befinden sich als Falzverstärkung Mitte der Lagen zw. ff. 6-7, 78-79, 90-91, 126-127, 150-151, 174-175, 186-186a, 192-193. Als Vorder- und Hinterspiegel dienten ebenso Fragmente aus derselben Handschrift, wie es von der Abklatsch zu deuten ist. Die zwei beschnittene Blätter wurden ausgelöst und sind heute unter Signatur Fragm. 557 aufbewahrt.</t>
  </si>
  <si>
    <r>
      <rPr>
        <sz val="11"/>
        <rFont val="Cambria"/>
        <family val="0"/>
        <charset val="1"/>
      </rPr>
      <t xml:space="preserve">Dom. Resurrectionis 
Falz zw. 186-186a+ Falz ff. 6-7: A: [Et recordatae sunt ... monumen]</t>
    </r>
    <r>
      <rPr>
        <i val="true"/>
        <sz val="11"/>
        <rFont val="Cambria"/>
        <family val="0"/>
        <charset val="1"/>
      </rPr>
      <t xml:space="preserve">to nuntiaverunt haec omnia</t>
    </r>
    <r>
      <rPr>
        <sz val="11"/>
        <rFont val="Cambria"/>
        <family val="0"/>
        <charset val="1"/>
      </rPr>
      <t xml:space="preserve"> (Can 002717); A: </t>
    </r>
    <r>
      <rPr>
        <i val="true"/>
        <sz val="11"/>
        <rFont val="Cambria"/>
        <family val="0"/>
        <charset val="1"/>
      </rPr>
      <t xml:space="preserve">Surrexit dominus</t>
    </r>
    <r>
      <rPr>
        <sz val="11"/>
        <rFont val="Cambria"/>
        <family val="0"/>
        <charset val="1"/>
      </rPr>
      <t xml:space="preserve"> ... pepen</t>
    </r>
    <r>
      <rPr>
        <i val="true"/>
        <sz val="11"/>
        <rFont val="Cambria"/>
        <family val="0"/>
        <charset val="1"/>
      </rPr>
      <t xml:space="preserve">dit in ligno alleluia </t>
    </r>
    <r>
      <rPr>
        <sz val="11"/>
        <rFont val="Cambria"/>
        <family val="0"/>
        <charset val="1"/>
      </rPr>
      <t xml:space="preserve">(Can 005079); A: </t>
    </r>
    <r>
      <rPr>
        <i val="true"/>
        <sz val="11"/>
        <rFont val="Cambria"/>
        <family val="0"/>
        <charset val="1"/>
      </rPr>
      <t xml:space="preserve">Surrexit christus et illuxit </t>
    </r>
    <r>
      <rPr>
        <sz val="11"/>
        <rFont val="Cambria"/>
        <family val="0"/>
        <charset val="1"/>
      </rPr>
      <t xml:space="preserve">(Can 005077); // V: [Recordamini quomodo praedixit] </t>
    </r>
    <r>
      <rPr>
        <i val="true"/>
        <sz val="11"/>
        <rFont val="Cambria"/>
        <family val="0"/>
        <charset val="1"/>
      </rPr>
      <t xml:space="preserve">quia oportet</t>
    </r>
    <r>
      <rPr>
        <sz val="11"/>
        <rFont val="Cambria"/>
        <family val="0"/>
        <charset val="1"/>
      </rPr>
      <t xml:space="preserve"> (Can a00246b); </t>
    </r>
    <r>
      <rPr>
        <sz val="11"/>
        <color rgb="FFFF0000"/>
        <rFont val="Cambria"/>
        <family val="0"/>
        <charset val="1"/>
      </rPr>
      <t xml:space="preserve">Ad VI</t>
    </r>
    <r>
      <rPr>
        <sz val="11"/>
        <rFont val="Cambria"/>
        <family val="0"/>
        <charset val="1"/>
      </rPr>
      <t xml:space="preserve"> A: Et respicientes viderunt revolutum </t>
    </r>
    <r>
      <rPr>
        <i val="true"/>
        <sz val="11"/>
        <rFont val="Cambria"/>
        <family val="0"/>
        <charset val="1"/>
      </rPr>
      <t xml:space="preserve">lapidem </t>
    </r>
    <r>
      <rPr>
        <sz val="11"/>
        <rFont val="Cambria"/>
        <family val="0"/>
        <charset val="1"/>
      </rPr>
      <t xml:space="preserve">(Can 002718); V: </t>
    </r>
    <r>
      <rPr>
        <i val="true"/>
        <sz val="11"/>
        <rFont val="Cambria"/>
        <family val="0"/>
        <charset val="1"/>
      </rPr>
      <t xml:space="preserve">Surrexit dominus uere</t>
    </r>
    <r>
      <rPr>
        <sz val="11"/>
        <rFont val="Cambria"/>
        <family val="0"/>
        <charset val="1"/>
      </rPr>
      <t xml:space="preserve"> (Can 008213);
Falz zw. ff. 174-175: A: [Scio quod Jesum] queritis (Can 004833); A: Cito euntes dicite (Can 001813); // V: [Crucifixum dominum laudate] et sepultum propter vos glorificate resurgentemque a mor[te adorate] (Can a00246a);
Falz zw. ff 150-151 + ff. 78-79 + ff. 90-91 + ff. 192-193 A: Alleluia lapis revolutus est ab ostio / monumenti quia  (Can 001345); A: Jesum qui [crucifixus est quaeritis] alleluia non est hic surrexit (Can 003484); A: Surrexit dominus de sepu[lcro]*;quaeritis ...] recordamini qualiter locutus (Can 003483) // A: Sedit angelus ad sepulcrum [...] / tunc locutus est angelus et dix[it] / et vita hominum cum eo surrexit alleluia (Can 004858); V: Crucifixum dominum laudate (Can a00246a).</t>
    </r>
  </si>
  <si>
    <t xml:space="preserve">Ungenögend: Falzverstärkung</t>
  </si>
  <si>
    <t xml:space="preserve">4 Langstreifen</t>
  </si>
  <si>
    <t xml:space="preserve">Die Fragmente befinden sich mitte der Lagen zw. ff- 18-19, 30-31, 54-55, 102-103.</t>
  </si>
  <si>
    <t xml:space="preserve">Wien, ÖNB: Cod. 3629</t>
  </si>
  <si>
    <t xml:space="preserve">Ausgelöste Fragmente: Fragm. 652.??? PASSEN NICHT ALS MAKULATUR</t>
  </si>
  <si>
    <t xml:space="preserve">16 Langstreifen</t>
  </si>
  <si>
    <t xml:space="preserve">ca 218 x 10 mm</t>
  </si>
  <si>
    <t xml:space="preserve">Sammelhandschrift mit theologischen Texten</t>
  </si>
  <si>
    <t xml:space="preserve">15. Jhdt.; 1451</t>
  </si>
  <si>
    <t xml:space="preserve">Wien, ÖNB, Cod. 3629</t>
  </si>
  <si>
    <t xml:space="preserve">AL00173699</t>
  </si>
  <si>
    <t xml:space="preserve">Benedikt II. Eck aus Vilsbiburg (Kapellan d. Bischofs v. Seckau, 1453 Novize in Mondsee, Abt ab 1463; +1499): Vermerk fol. 266v; schenkt an Mondsee [Unterkircher, Datierte III, 1974]; Mondsee, Benediktinerkloster St. Michael (748-1791): Vorsignatur 'Lunael. q. 70'.</t>
  </si>
  <si>
    <t xml:space="preserve">Rotes Leder über an den Kanten abgeschrägten Holzdeckeln mit Streicheisenlinien.</t>
  </si>
  <si>
    <t xml:space="preserve">Die ursprüngliche Handschrift wurde in dünne Langstreifen geschnitten und als Verstärkung in der Mitte der Lagen geklebt und zwar zw. ff. 2/3, 25/26, 37/38, 49/50, 61/62, 85/86, 107/108, 119/120, 131/132, 143/144, 156/157, 168/169, 204/205, 216/217, 228/229, 252/253.</t>
  </si>
  <si>
    <t xml:space="preserve">7 Querstreifen</t>
  </si>
  <si>
    <t xml:space="preserve">ca 10 x 220 mm</t>
  </si>
  <si>
    <t xml:space="preserve">Die ursprüngliche Handschrift wurde in dünne Querstreifen geschnitten und als Verstärkung in der Mitte der Lagen geklebt und zwar zw. ff. 13-14, 73-74, 99-100, 180-181, 192-193, 240-241, und 262-263. Manche von den Fälzen sind auf dem Papierblätter geklebt, sodass nur der Text in der Mitte sichtbar ist. Da die Streifen aus Doppelblätter geschnitten wurden, sind auf je Falzseite Abschnitte aus zwei Seiten zu lesen.</t>
  </si>
  <si>
    <t xml:space="preserve">2. Hälfte 11. Jh. / 1. Hälfte 12. Jh. </t>
  </si>
  <si>
    <t xml:space="preserve">1051-1151</t>
  </si>
  <si>
    <r>
      <rPr>
        <sz val="11"/>
        <rFont val="Cambria"/>
        <family val="0"/>
        <charset val="1"/>
      </rPr>
      <t xml:space="preserve">(Falz zw. ff. 73-74 + Falz zw. ff. 13-14) </t>
    </r>
    <r>
      <rPr>
        <sz val="11"/>
        <color rgb="FFFF0000"/>
        <rFont val="Cambria"/>
        <family val="0"/>
        <charset val="1"/>
      </rPr>
      <t xml:space="preserve">Dom. VIII</t>
    </r>
    <r>
      <rPr>
        <sz val="11"/>
        <rFont val="Cambria"/>
        <family val="0"/>
        <charset val="1"/>
      </rPr>
      <t xml:space="preserve"> [post sancti angeli] [Exc]</t>
    </r>
    <r>
      <rPr>
        <i val="true"/>
        <sz val="11"/>
        <rFont val="Cambria"/>
        <family val="0"/>
        <charset val="1"/>
      </rPr>
      <t xml:space="preserve">ita domine quaesumus </t>
    </r>
    <r>
      <rPr>
        <sz val="11"/>
        <rFont val="Cambria"/>
        <family val="0"/>
        <charset val="1"/>
      </rPr>
      <t xml:space="preserve">[tuorum] </t>
    </r>
    <r>
      <rPr>
        <i val="true"/>
        <sz val="11"/>
        <rFont val="Cambria"/>
        <family val="0"/>
        <charset val="1"/>
      </rPr>
      <t xml:space="preserve">fidelium uoluntates ut diuini ope</t>
    </r>
    <r>
      <rPr>
        <sz val="11"/>
        <rFont val="Cambria"/>
        <family val="0"/>
        <charset val="1"/>
      </rPr>
      <t xml:space="preserve">[ris] (Deshusses Nr. 1198, </t>
    </r>
    <r>
      <rPr>
        <i val="true"/>
        <sz val="11"/>
        <rFont val="Cambria"/>
        <family val="0"/>
        <charset val="1"/>
      </rPr>
      <t xml:space="preserve">748</t>
    </r>
    <r>
      <rPr>
        <sz val="11"/>
        <rFont val="Cambria"/>
        <family val="0"/>
        <charset val="1"/>
      </rPr>
      <t xml:space="preserve">) // </t>
    </r>
    <r>
      <rPr>
        <i val="true"/>
        <sz val="11"/>
        <rFont val="Cambria"/>
        <family val="0"/>
        <charset val="1"/>
      </rPr>
      <t xml:space="preserve">Deus qui tribus pueris mitigati flammas</t>
    </r>
    <r>
      <rPr>
        <sz val="11"/>
        <rFont val="Cambria"/>
        <family val="0"/>
        <charset val="1"/>
      </rPr>
      <t xml:space="preserve"> [...] </t>
    </r>
    <r>
      <rPr>
        <i val="true"/>
        <sz val="11"/>
        <rFont val="Cambria"/>
        <family val="0"/>
        <charset val="1"/>
      </rPr>
      <t xml:space="preserve">concede propitius ut nos famulos tuos</t>
    </r>
    <r>
      <rPr>
        <sz val="11"/>
        <rFont val="Cambria"/>
        <family val="0"/>
        <charset val="1"/>
      </rPr>
      <t xml:space="preserve"> (Deshusses Nr. 199 u.a.); // [Missa in dedicatione] [Deu]</t>
    </r>
    <r>
      <rPr>
        <i val="true"/>
        <sz val="11"/>
        <rFont val="Cambria"/>
        <family val="0"/>
        <charset val="1"/>
      </rPr>
      <t xml:space="preserve">s qui ecclesie tue in sanctis montib</t>
    </r>
    <r>
      <rPr>
        <sz val="11"/>
        <rFont val="Cambria"/>
        <family val="0"/>
        <charset val="1"/>
      </rPr>
      <t xml:space="preserve">[us] (Deshusses Nr. 4169); 
(Falz zw. ff. 180-181) [Propitius esto domine ...] </t>
    </r>
    <r>
      <rPr>
        <i val="true"/>
        <sz val="11"/>
        <rFont val="Cambria"/>
        <family val="0"/>
        <charset val="1"/>
      </rPr>
      <t xml:space="preserve">oblationibus precibusque suscep</t>
    </r>
    <r>
      <rPr>
        <sz val="11"/>
        <rFont val="Cambria"/>
        <family val="0"/>
        <charset val="1"/>
      </rPr>
      <t xml:space="preserve">[tis, omnium] </t>
    </r>
    <r>
      <rPr>
        <i val="true"/>
        <sz val="11"/>
        <rFont val="Cambria"/>
        <family val="0"/>
        <charset val="1"/>
      </rPr>
      <t xml:space="preserve">nostrorum ad te corda conuerte</t>
    </r>
    <r>
      <rPr>
        <sz val="11"/>
        <rFont val="Cambria"/>
        <family val="0"/>
        <charset val="1"/>
      </rPr>
      <t xml:space="preserve">, (Deshusses Nr. 1199, </t>
    </r>
    <r>
      <rPr>
        <i val="true"/>
        <sz val="11"/>
        <rFont val="Cambria"/>
        <family val="0"/>
        <charset val="1"/>
      </rPr>
      <t xml:space="preserve">749</t>
    </r>
    <r>
      <rPr>
        <sz val="11"/>
        <rFont val="Cambria"/>
        <family val="0"/>
        <charset val="1"/>
      </rPr>
      <t xml:space="preserve">) //</t>
    </r>
    <r>
      <rPr>
        <i val="true"/>
        <sz val="11"/>
        <rFont val="Cambria"/>
        <family val="0"/>
        <charset val="1"/>
      </rPr>
      <t xml:space="preserve"> Quaesumus domine deus noster ut sacrosancta mysteria que</t>
    </r>
    <r>
      <rPr>
        <sz val="11"/>
        <rFont val="Cambria"/>
        <family val="0"/>
        <charset val="1"/>
      </rPr>
      <t xml:space="preserve"> [pro re]</t>
    </r>
    <r>
      <rPr>
        <i val="true"/>
        <sz val="11"/>
        <rFont val="Cambria"/>
        <family val="0"/>
        <charset val="1"/>
      </rPr>
      <t xml:space="preserve">parationis nostre minimine contulisti et praese</t>
    </r>
    <r>
      <rPr>
        <sz val="11"/>
        <rFont val="Cambria"/>
        <family val="0"/>
        <charset val="1"/>
      </rPr>
      <t xml:space="preserve">[ns] (Deshusses Nr. </t>
    </r>
    <r>
      <rPr>
        <i val="true"/>
        <sz val="11"/>
        <rFont val="Cambria"/>
        <family val="0"/>
        <charset val="1"/>
      </rPr>
      <t xml:space="preserve">807 </t>
    </r>
    <r>
      <rPr>
        <sz val="11"/>
        <rFont val="Cambria"/>
        <family val="0"/>
        <charset val="1"/>
      </rPr>
      <t xml:space="preserve">u.a.) mit Fortsetzung auf Falz zw. ff. 240-241: [...] </t>
    </r>
    <r>
      <rPr>
        <i val="true"/>
        <sz val="11"/>
        <rFont val="Cambria"/>
        <family val="0"/>
        <charset val="1"/>
      </rPr>
      <t xml:space="preserve">remedium esse facias et futurum. Per</t>
    </r>
    <r>
      <rPr>
        <sz val="11"/>
        <rFont val="Cambria"/>
        <family val="0"/>
        <charset val="1"/>
      </rPr>
      <t xml:space="preserve">;
Falz zw. ff. 240-241: [Deus refugium]</t>
    </r>
    <r>
      <rPr>
        <i val="true"/>
        <sz val="11"/>
        <rFont val="Cambria"/>
        <family val="0"/>
        <charset val="1"/>
      </rPr>
      <t xml:space="preserve"> nostrum et virtus ad</t>
    </r>
    <r>
      <rPr>
        <sz val="11"/>
        <rFont val="Cambria"/>
        <family val="0"/>
        <charset val="1"/>
      </rPr>
      <t xml:space="preserve">[esto pii]</t>
    </r>
    <r>
      <rPr>
        <i val="true"/>
        <sz val="11"/>
        <rFont val="Cambria"/>
        <family val="0"/>
        <charset val="1"/>
      </rPr>
      <t xml:space="preserve">s ecclesiae tuae precibus auctor ipse pi</t>
    </r>
    <r>
      <rPr>
        <sz val="11"/>
        <rFont val="Cambria"/>
        <family val="0"/>
        <charset val="1"/>
      </rPr>
      <t xml:space="preserve">[etatis]  (Deshusses Nr. 1195) // [Concede qs omnipotens deus ut quia sub peccati] </t>
    </r>
    <r>
      <rPr>
        <i val="true"/>
        <sz val="11"/>
        <rFont val="Cambria"/>
        <family val="0"/>
        <charset val="1"/>
      </rPr>
      <t xml:space="preserve">iugo ex uetusta seruitute deprimimur</t>
    </r>
    <r>
      <rPr>
        <sz val="11"/>
        <rFont val="Cambria"/>
        <family val="0"/>
        <charset val="1"/>
      </rPr>
      <t xml:space="preserve"> [expec]</t>
    </r>
    <r>
      <rPr>
        <i val="true"/>
        <sz val="11"/>
        <rFont val="Cambria"/>
        <family val="0"/>
        <charset val="1"/>
      </rPr>
      <t xml:space="preserve">tata unigeniti filii tui noua</t>
    </r>
    <r>
      <rPr>
        <sz val="11"/>
        <rFont val="Cambria"/>
        <family val="0"/>
        <charset val="1"/>
      </rPr>
      <t xml:space="preserve"> (Deshusses Nr. 798, </t>
    </r>
    <r>
      <rPr>
        <i val="true"/>
        <sz val="11"/>
        <rFont val="Cambria"/>
        <family val="0"/>
        <charset val="1"/>
      </rPr>
      <t xml:space="preserve">801</t>
    </r>
    <r>
      <rPr>
        <sz val="11"/>
        <rFont val="Cambria"/>
        <family val="0"/>
        <charset val="1"/>
      </rPr>
      <t xml:space="preserve">) //</t>
    </r>
    <r>
      <rPr>
        <i val="true"/>
        <sz val="11"/>
        <rFont val="Cambria"/>
        <family val="0"/>
        <charset val="1"/>
      </rPr>
      <t xml:space="preserve"> Omnipotens et misericors</t>
    </r>
    <r>
      <rPr>
        <sz val="11"/>
        <rFont val="Cambria"/>
        <family val="0"/>
        <charset val="1"/>
      </rPr>
      <t xml:space="preserve">;
Falz zw. ff. 262-263: </t>
    </r>
    <r>
      <rPr>
        <i val="true"/>
        <sz val="11"/>
        <rFont val="Cambria"/>
        <family val="0"/>
        <charset val="1"/>
      </rPr>
      <t xml:space="preserve">Presta quaesumus omnipotens deus ut filii tui uentura</t>
    </r>
    <r>
      <rPr>
        <sz val="11"/>
        <rFont val="Cambria"/>
        <family val="0"/>
        <charset val="1"/>
      </rPr>
      <t xml:space="preserve"> (Deshusses Nr. 800, </t>
    </r>
    <r>
      <rPr>
        <i val="true"/>
        <sz val="11"/>
        <rFont val="Cambria"/>
        <family val="0"/>
        <charset val="1"/>
      </rPr>
      <t xml:space="preserve">803</t>
    </r>
    <r>
      <rPr>
        <sz val="11"/>
        <rFont val="Cambria"/>
        <family val="0"/>
        <charset val="1"/>
      </rPr>
      <t xml:space="preserve">) // [Da misericors deus ut haec ...] </t>
    </r>
    <r>
      <rPr>
        <i val="true"/>
        <sz val="11"/>
        <rFont val="Cambria"/>
        <family val="0"/>
        <charset val="1"/>
      </rPr>
      <t xml:space="preserve">nos reatibus indesinenter</t>
    </r>
    <r>
      <rPr>
        <sz val="11"/>
        <rFont val="Cambria"/>
        <family val="0"/>
        <charset val="1"/>
      </rPr>
      <t xml:space="preserve"> (Deshusses Nr. 1196, </t>
    </r>
    <r>
      <rPr>
        <i val="true"/>
        <sz val="11"/>
        <rFont val="Cambria"/>
        <family val="0"/>
        <charset val="1"/>
      </rPr>
      <t xml:space="preserve">743</t>
    </r>
    <r>
      <rPr>
        <sz val="11"/>
        <rFont val="Cambria"/>
        <family val="0"/>
        <charset val="1"/>
      </rPr>
      <t xml:space="preserve">);
Falz zw. ff. 192-193 unlesbar wegen der festen Bindung.</t>
    </r>
  </si>
  <si>
    <t xml:space="preserve">14.02.2018</t>
  </si>
  <si>
    <t xml:space="preserve">220 x 145 mm</t>
  </si>
  <si>
    <t xml:space="preserve">14. oder 15. Jh.</t>
  </si>
  <si>
    <t xml:space="preserve">Rubriken und Lombarden in Rot.</t>
  </si>
  <si>
    <r>
      <rPr>
        <sz val="11"/>
        <rFont val="Cambria"/>
        <family val="0"/>
        <charset val="1"/>
      </rPr>
      <t xml:space="preserve">[Annuntiatio Mariae] H: </t>
    </r>
    <r>
      <rPr>
        <i val="true"/>
        <sz val="11"/>
        <rFont val="Cambria"/>
        <family val="0"/>
        <charset val="1"/>
      </rPr>
      <t xml:space="preserve">Aue maris stella dei</t>
    </r>
    <r>
      <rPr>
        <sz val="11"/>
        <rFont val="Cambria"/>
        <family val="0"/>
        <charset val="1"/>
      </rPr>
      <t xml:space="preserve">* (Can 008272); A: </t>
    </r>
    <r>
      <rPr>
        <i val="true"/>
        <sz val="11"/>
        <rFont val="Cambria"/>
        <family val="0"/>
        <charset val="1"/>
      </rPr>
      <t xml:space="preserve">Quomodo fiet </t>
    </r>
    <r>
      <rPr>
        <sz val="11"/>
        <rFont val="Cambria"/>
        <family val="0"/>
        <charset val="1"/>
      </rPr>
      <t xml:space="preserve">[istud] (Can 004563); </t>
    </r>
    <r>
      <rPr>
        <sz val="11"/>
        <color rgb="FFFF0000"/>
        <rFont val="Cambria"/>
        <family val="0"/>
        <charset val="1"/>
      </rPr>
      <t xml:space="preserve">Oratio </t>
    </r>
    <r>
      <rPr>
        <i val="true"/>
        <sz val="11"/>
        <rFont val="Cambria"/>
        <family val="0"/>
        <charset val="1"/>
      </rPr>
      <t xml:space="preserve">Deus qui de beate</t>
    </r>
    <r>
      <rPr>
        <sz val="11"/>
        <rFont val="Cambria"/>
        <family val="0"/>
        <charset val="1"/>
      </rPr>
      <t xml:space="preserve"> [...] ; [In menti]</t>
    </r>
    <r>
      <rPr>
        <i val="true"/>
        <sz val="11"/>
        <rFont val="Cambria"/>
        <family val="0"/>
        <charset val="1"/>
      </rPr>
      <t xml:space="preserve">bus nostris domine uere fidei ... perue</t>
    </r>
    <r>
      <rPr>
        <sz val="11"/>
        <rFont val="Cambria"/>
        <family val="0"/>
        <charset val="1"/>
      </rPr>
      <t xml:space="preserve">[nire lae]</t>
    </r>
    <r>
      <rPr>
        <i val="true"/>
        <sz val="11"/>
        <rFont val="Cambria"/>
        <family val="0"/>
        <charset val="1"/>
      </rPr>
      <t xml:space="preserve">ticiam. Per</t>
    </r>
    <r>
      <rPr>
        <sz val="11"/>
        <rFont val="Cambria"/>
        <family val="0"/>
        <charset val="1"/>
      </rPr>
      <t xml:space="preserve">. (Deshusses Nr. 142); [...] </t>
    </r>
    <r>
      <rPr>
        <i val="true"/>
        <sz val="11"/>
        <rFont val="Cambria"/>
        <family val="0"/>
        <charset val="1"/>
      </rPr>
      <t xml:space="preserve">Gratiam tuam domine me</t>
    </r>
    <r>
      <rPr>
        <sz val="11"/>
        <rFont val="Cambria"/>
        <family val="0"/>
        <charset val="1"/>
      </rPr>
      <t xml:space="preserve">[ntibus] (Deshusses Nr. 143).</t>
    </r>
  </si>
  <si>
    <t xml:space="preserve">Wien, ÖNB: Cod. 3630</t>
  </si>
  <si>
    <t xml:space="preserve">Bayern ?</t>
  </si>
  <si>
    <t xml:space="preserve">Wien, ÖNB, Cod. 3630</t>
  </si>
  <si>
    <t xml:space="preserve">AL00166724</t>
  </si>
  <si>
    <t xml:space="preserve">Mondsee, Benediktinerkloster St. Michael (748-1791): Vorsignatur 'Lunael. q. 68'.</t>
  </si>
  <si>
    <t xml:space="preserve">Weißlicher Schweinslederband über Holz mit Blinddruck. Deutschland, Reichenhall, Augustinerchorherrenstift St. Zeno, um 1475-1528. - Vgl. Doppeladler mit EBDB w002516</t>
  </si>
  <si>
    <t xml:space="preserve">Wien, ÖNB: Cod. 3631</t>
  </si>
  <si>
    <t xml:space="preserve">Sammelhandschrift mit Sermones und anderen theologischen Texten</t>
  </si>
  <si>
    <t xml:space="preserve">Unbekannt: Tractatus de passione domini.; Herolt, Johannes: Sermones de sanctis.; Unbekannt: De figuris sacramenti eucharistiae.; Unbekannt: Sermones varii.; Alfonsus, Bonihominis: Epistola Rabbi Samuel de Fez de adventu Messiae, missa rabbi Isaac, germanice versa.; Unbekannt: Tractatus de peccatis.; Unbekannt: Tractatus de peccatis.; Paulus, II., Papa: Vita s. Erhardi.; Bonaventura, Sanctus: De profectu vitae religiosae.; Unbekannt: De quantitate eleemosynae.; Unbekannt: Tractatus de confessione.; Hugo, de Sancto Caro: Tractatus super Missam sive Speculum ecclesiae.</t>
  </si>
  <si>
    <t xml:space="preserve">15. Jhdt.; 1454; 1467; 1488</t>
  </si>
  <si>
    <t xml:space="preserve">Wien, ÖNB, Cod. 3631</t>
  </si>
  <si>
    <t xml:space="preserve">AL00174983</t>
  </si>
  <si>
    <t xml:space="preserve">Caspar Fürperger (Bayern oder Österreich; um 1467): Schreiber; fol. 26r-113r [Menhardt, Altdeutsche Handschriften, 1960/61]. - Johannes Sturmer (Bayern oder Österreich, 15. Jhdt.): Schreiber fol. 293r-303r [Lidl, Mantissa, 1749, 380]. - Mondsee, Benediktinerkloster St. Michael (748-1791): Vorsignatur 'Lunael. q. 135'.</t>
  </si>
  <si>
    <t xml:space="preserve">Brauner Ledereinband über Holz mit Blinddruck (Blattrelief). Österreich, Mondsee, Ende 15. Jhdt.</t>
  </si>
  <si>
    <t xml:space="preserve">Wien, ÖNB: Cod. 3632</t>
  </si>
  <si>
    <t xml:space="preserve">Über die zehn Gebote</t>
  </si>
  <si>
    <t xml:space="preserve">Zweite Hälfte 15. Jhdt.</t>
  </si>
  <si>
    <t xml:space="preserve">Regensburg oder Mondsee</t>
  </si>
  <si>
    <t xml:space="preserve">Wien, ÖNB, Cod. 3632</t>
  </si>
  <si>
    <t xml:space="preserve">AL00168452</t>
  </si>
  <si>
    <t xml:space="preserve">Mondsee, Benediktinerkloster St. Michael (748-1791): Vorsignatur 'Lunael. q. 72'.</t>
  </si>
  <si>
    <t xml:space="preserve">Gelbes Leder über Holzdeckeln, 15. Jhdt.</t>
  </si>
  <si>
    <t xml:space="preserve">Wien, ÖNB: Cod. 3633</t>
  </si>
  <si>
    <t xml:space="preserve">247 x 148 mm</t>
  </si>
  <si>
    <t xml:space="preserve">Rituale in usum monasterii Lunaelacensis</t>
  </si>
  <si>
    <t xml:space="preserve">Wien, ÖNB, Cod. 3633</t>
  </si>
  <si>
    <t xml:space="preserve">AL00168453</t>
  </si>
  <si>
    <t xml:space="preserve">Mondsee, Benediktinerkloster St. Michael (748-1791): Vorsignatur 'Lunael. o. 166'.</t>
  </si>
  <si>
    <t xml:space="preserve">Kopert mit Lederstreifen am Rücken, Kettenstichheftung und zwei Lederknöpfe.</t>
  </si>
  <si>
    <t xml:space="preserve">Das Fragment dient als Buchdeckel und ist mit dem Buchblock durch Ketten- und Langstichheftung mitgebunden. Trotz der frühneuzeitlichen Überklebung ist es festzustellen, dass die Heftung auf dem Rücken mit Lederstücken und zwei Knöpfe verstärkt wurde. Die Außenseite des Deckels ist stark vershliessen sodas nur eine Reihe von roten Lombarden und eine Rubrike "Cetera" noch erkennbar sind.</t>
  </si>
  <si>
    <t xml:space="preserve">13. oder 14. Jh.</t>
  </si>
  <si>
    <t xml:space="preserve">1201-1400</t>
  </si>
  <si>
    <t xml:space="preserve">Rote Lombarden und Überschriften.</t>
  </si>
  <si>
    <r>
      <rPr>
        <sz val="11"/>
        <rFont val="Cambria"/>
        <family val="0"/>
        <charset val="1"/>
      </rPr>
      <t xml:space="preserve">Auf der Innenseite des Deckels, die ursprünglich leer war, sind noch vor der Makulierung Notizen, wohl Federproben, eingetragen: </t>
    </r>
    <r>
      <rPr>
        <i val="true"/>
        <sz val="11"/>
        <rFont val="Cambria"/>
        <family val="0"/>
        <charset val="1"/>
      </rPr>
      <t xml:space="preserve">tuum da</t>
    </r>
    <r>
      <rPr>
        <sz val="11"/>
        <rFont val="Cambria"/>
        <family val="0"/>
        <charset val="1"/>
      </rPr>
      <t xml:space="preserve">[... intro]</t>
    </r>
    <r>
      <rPr>
        <i val="true"/>
        <sz val="11"/>
        <rFont val="Cambria"/>
        <family val="0"/>
        <charset val="1"/>
      </rPr>
      <t xml:space="preserve">ibo ad altare dei</t>
    </r>
    <r>
      <rPr>
        <sz val="11"/>
        <rFont val="Cambria"/>
        <family val="0"/>
        <charset val="1"/>
      </rPr>
      <t xml:space="preserve">; Alphabet; Teil des Pater noster: [q]</t>
    </r>
    <r>
      <rPr>
        <i val="true"/>
        <sz val="11"/>
        <rFont val="Cambria"/>
        <family val="0"/>
        <charset val="1"/>
      </rPr>
      <t xml:space="preserve">ui es in celis sa</t>
    </r>
    <r>
      <rPr>
        <sz val="11"/>
        <rFont val="Cambria"/>
        <family val="0"/>
        <charset val="1"/>
      </rPr>
      <t xml:space="preserve">[nctificetur nomen] </t>
    </r>
    <r>
      <rPr>
        <i val="true"/>
        <sz val="11"/>
        <rFont val="Cambria"/>
        <family val="0"/>
        <charset val="1"/>
      </rPr>
      <t xml:space="preserve">tuum adueniat</t>
    </r>
    <r>
      <rPr>
        <sz val="11"/>
        <rFont val="Cambria"/>
        <family val="0"/>
        <charset val="1"/>
      </rPr>
      <t xml:space="preserve"> [... v]</t>
    </r>
    <r>
      <rPr>
        <i val="true"/>
        <sz val="11"/>
        <rFont val="Cambria"/>
        <family val="0"/>
        <charset val="1"/>
      </rPr>
      <t xml:space="preserve">oluntas tua</t>
    </r>
    <r>
      <rPr>
        <sz val="11"/>
        <rFont val="Cambria"/>
        <family val="0"/>
        <charset val="1"/>
      </rPr>
      <t xml:space="preserve">.
Auf der Innenseite des Hinterdeckels: </t>
    </r>
    <r>
      <rPr>
        <i val="true"/>
        <sz val="11"/>
        <rFont val="Cambria"/>
        <family val="0"/>
        <charset val="1"/>
      </rPr>
      <t xml:space="preserve">zu lob und zu erallen</t>
    </r>
    <r>
      <rPr>
        <sz val="11"/>
        <rFont val="Cambria"/>
        <family val="0"/>
        <charset val="1"/>
      </rPr>
      <t xml:space="preserve"> (?) </t>
    </r>
    <r>
      <rPr>
        <i val="true"/>
        <sz val="11"/>
        <rFont val="Cambria"/>
        <family val="0"/>
        <charset val="1"/>
      </rPr>
      <t xml:space="preserve">glaub</t>
    </r>
    <r>
      <rPr>
        <sz val="11"/>
        <rFont val="Cambria"/>
        <family val="0"/>
        <charset val="1"/>
      </rPr>
      <t xml:space="preserve">[...].</t>
    </r>
  </si>
  <si>
    <t xml:space="preserve">Fälze - nochmals anhand der Digitalisate versuchen.</t>
  </si>
  <si>
    <t xml:space="preserve">10 Langstreifen</t>
  </si>
  <si>
    <t xml:space="preserve">ca. 148 x 10 mm</t>
  </si>
  <si>
    <t xml:space="preserve">Die ursprüngliche Handschrift wurde in sehr dünne Langstreifen geschnitten, die als Verstärkung Mitte der Lagen dienen, und zwar zw. ff. 4-5, 14-15, 26-27, 38-39, 50-51, 62-63, 73-74, 84-85, 95-96 und 102-103.</t>
  </si>
  <si>
    <t xml:space="preserve">Abgesetzte Versen beginnen jeweils mit Versalien mit roter Buchstabenstrichelung. Silhouetten-Initiale und Rubriken.</t>
  </si>
  <si>
    <t xml:space="preserve">Gedicht (?)</t>
  </si>
  <si>
    <r>
      <rPr>
        <sz val="11"/>
        <rFont val="Cambria"/>
        <family val="0"/>
        <charset val="1"/>
      </rPr>
      <t xml:space="preserve">Falz zw. ff. 14-15: </t>
    </r>
    <r>
      <rPr>
        <i val="true"/>
        <sz val="11"/>
        <rFont val="Cambria"/>
        <family val="0"/>
        <charset val="1"/>
      </rPr>
      <t xml:space="preserve">Conposi</t>
    </r>
    <r>
      <rPr>
        <sz val="11"/>
        <rFont val="Cambria"/>
        <family val="0"/>
        <charset val="1"/>
      </rPr>
      <t xml:space="preserve">[...] </t>
    </r>
    <r>
      <rPr>
        <i val="true"/>
        <sz val="11"/>
        <rFont val="Cambria"/>
        <family val="0"/>
        <charset val="1"/>
      </rPr>
      <t xml:space="preserve">et operis</t>
    </r>
    <r>
      <rPr>
        <sz val="11"/>
        <rFont val="Cambria"/>
        <family val="0"/>
        <charset val="1"/>
      </rPr>
      <t xml:space="preserve"> [...] </t>
    </r>
    <r>
      <rPr>
        <i val="true"/>
        <sz val="11"/>
        <rFont val="Cambria"/>
        <family val="0"/>
        <charset val="1"/>
      </rPr>
      <t xml:space="preserve">placui</t>
    </r>
    <r>
      <rPr>
        <sz val="11"/>
        <rFont val="Cambria"/>
        <family val="0"/>
        <charset val="1"/>
      </rPr>
      <t xml:space="preserve">[... ca]</t>
    </r>
    <r>
      <rPr>
        <i val="true"/>
        <sz val="11"/>
        <rFont val="Cambria"/>
        <family val="0"/>
        <charset val="1"/>
      </rPr>
      <t xml:space="preserve">lliope </t>
    </r>
    <r>
      <rPr>
        <sz val="11"/>
        <rFont val="Cambria"/>
        <family val="0"/>
        <charset val="1"/>
      </rPr>
      <t xml:space="preserve">[...] </t>
    </r>
    <r>
      <rPr>
        <i val="true"/>
        <sz val="11"/>
        <rFont val="Cambria"/>
        <family val="0"/>
        <charset val="1"/>
      </rPr>
      <t xml:space="preserve">talya</t>
    </r>
    <r>
      <rPr>
        <sz val="11"/>
        <rFont val="Cambria"/>
        <family val="0"/>
        <charset val="1"/>
      </rPr>
      <t xml:space="preserve">.</t>
    </r>
  </si>
  <si>
    <t xml:space="preserve">Interlineare Glossen: Calliope &gt; musa</t>
  </si>
  <si>
    <t xml:space="preserve">Wien, ÖNB: Cod. 3634</t>
  </si>
  <si>
    <t xml:space="preserve">Unbekannt: Notabilia de confessione, de voto paupertatis, de divino officio etc..; Unbekannt: Exempla de pigro ferro, de monacho, de pia matre, de gula interspersis versibus, partim germanice.; Gerson, Johannes: Opusculum tripartitum de praeceptis, de confessione et scientia mortis: Excerptum.; Gerson, Johannes: Modus vivendi: Excerpta.; Bonaventura, Sanctus: Auctoritates et sententiae ex operibus.; Unbekannt: Definitiones sacramentorum.; Unbekannt: Notabilia ascetica.; Unbekannt: Alphabetum morale.; Unbekannt: Notablia de morali, de educatione, de confessione, de mercatura etc..; Martinus, Bracarensis: De quattuor virtutibus cardinalibus: Excerpta.; Unbekannt: 'Directio intentionis' sive formula peccandi.; Unbekannt: Manipulus salutis.; Unbekannt: Notabilia astrologica.; Unbekannt: Versus paraenetici et ascetici.; Unbekannt: Notabile de artibus mechanicis.; Ovidius Naso, Publius: Ars amandi: Fragmentum.; Unbekannt: Notabilia theologica.; Bernardus, Claraevallensis: Carmen 'Dolus mundi' inscriptum.</t>
  </si>
  <si>
    <t xml:space="preserve">Wien, ÖNB, Cod. 3634</t>
  </si>
  <si>
    <t xml:space="preserve">AL00177209</t>
  </si>
  <si>
    <t xml:space="preserve">Benedictus Luffzeilner de Karinthia (Uni. Leipzig; Mönch in Mondsee, Profeß 1487; +1519): Vermerk VD innen; schenkt an Hieronymus de Goricia; Schreiber vonText 1 ? [Menhardt, Altdeutsche Handschriften, 1960/61]. - Hieronymus de Goricia (= Gorze ?; Mönch in Mondsee, Profeß 1496; +1531): Vermerk VD innen [Menhardt, Altdeutsche Handschriften, 1960/61]. - Mondsee, Benediktinerkloster St. Michael (748-1791): Vorsignatur 'Lunael. q. 125'.</t>
  </si>
  <si>
    <t xml:space="preserve">Brauner Lederumschlag über dünner Pappe mit Blinddruck. Österreich, Mondsee, Anfang 16. Jhdt.</t>
  </si>
  <si>
    <t xml:space="preserve">Wien, ÖNB: Cod. 3635</t>
  </si>
  <si>
    <t xml:space="preserve">Sermones et themata sermonum de tempore et sanctis</t>
  </si>
  <si>
    <t xml:space="preserve">Wien, ÖNB, Cod. 3635</t>
  </si>
  <si>
    <t xml:space="preserve">AL00167827</t>
  </si>
  <si>
    <t xml:space="preserve">Mondsee, Benediktinerkloster St. Michael (748-1791): Vorsignatur 'Lunael. o. 45'.</t>
  </si>
  <si>
    <t xml:space="preserve">Wien, ÖNB: Cod. 3636</t>
  </si>
  <si>
    <t xml:space="preserve">Sammelhandschrift mit theologischen, aszetischen und historischen Texten</t>
  </si>
  <si>
    <t xml:space="preserve">Schilling, Leonhard: Collecturae asceticae et theologicae.; Lanckmannus, Nicolaus: Historia desponsationis et coronationis Friderici III. et Eleonorae excerpta.; Ludovicus Vartomannus: Dye landfarumb ludovici vortmantis des ritters von bolonia khurczlich.; Unbekannt: 'Moderne' Chronik.</t>
  </si>
  <si>
    <t xml:space="preserve">16. Jhdt.; 1526-1535</t>
  </si>
  <si>
    <t xml:space="preserve">Wien, ÖNB, Cod. 3636</t>
  </si>
  <si>
    <t xml:space="preserve">AL00176791</t>
  </si>
  <si>
    <t xml:space="preserve">Leonhard Schilling (Mönch in Mondsee zw. 1495 und 1536): Schreiber [Unterkircher, Datierte IV, 1976]. - Mondsee, Benediktinerkloster St. Michael (748-1791): Vorsignatur 'Lunael. o. 112'.</t>
  </si>
  <si>
    <t xml:space="preserve">Lederhalbband über Holzdeckeln, 16. Jhdt.</t>
  </si>
  <si>
    <t xml:space="preserve">Wien, ÖNB: Cod. 3637</t>
  </si>
  <si>
    <t xml:space="preserve">Sammelhandschrift mit Gebeten, aszetischen und medizinischen Texten</t>
  </si>
  <si>
    <t xml:space="preserve">Unbekannt: Collectanea mystica et ascetica.; Unbekannt: De diebus festis.; Unbekannt: Acta reformationis monasterii BMV in Ettal.; Unbekannt: Notabilia de rhetorica.; Unbekannt: Preces undequaque selectae partim germanice.; Unbekannt: Acta reformationis monasterii Lunaelacensis.; Unbekannt: Opusculum de virtutibus medicinalibus simplicium cum indicibus germanico et latino-germanico.</t>
  </si>
  <si>
    <t xml:space="preserve">4. Viertel 15. Jhdt.; 16. Jhdt.; 1511</t>
  </si>
  <si>
    <t xml:space="preserve">Wien, ÖNB, Cod. 3637</t>
  </si>
  <si>
    <t xml:space="preserve">AL00174767</t>
  </si>
  <si>
    <t xml:space="preserve">Leonhard Schilling (Mönch in Mondsee zw. 1495 und 1536): Schreiber [Unterkircher, Datierte IV, 1976]. - Placidus (Mönch; 16 Jhdt. ?) [Unterkircher, Datierte IV, 1976]. - Mondsee, Benediktinerkloster St. Michael (748-1791): Vorsignatur 'Lunael. o. 122'.</t>
  </si>
  <si>
    <t xml:space="preserve">Brauner Lederhalbband mit Holzdeckeln, 16. Jhdt.</t>
  </si>
  <si>
    <t xml:space="preserve">Wien, ÖNB: Cod. 3638</t>
  </si>
  <si>
    <t xml:space="preserve">Sermones de tempore et sanctis, primus de S. Matthia apostolo, ultimus de judicio novissimo</t>
  </si>
  <si>
    <t xml:space="preserve">Wien, ÖNB, Cod. 3638</t>
  </si>
  <si>
    <t xml:space="preserve">AL00167377</t>
  </si>
  <si>
    <t xml:space="preserve">Mondsee, Benediktinerkloster St. Michael (748-1791): Vorsignatur 'Lunael. o. 172'.</t>
  </si>
  <si>
    <t xml:space="preserve">Glatter brauner Kalbslederband über Holz mit Blinddruck. Österreich, Mondsee, 2. Hälfte 15. Jhdt.</t>
  </si>
  <si>
    <t xml:space="preserve">Wien, ÖNB: Cod. 3639</t>
  </si>
  <si>
    <t xml:space="preserve">Lektionar und Antiphonar</t>
  </si>
  <si>
    <t xml:space="preserve">Unbekannt: Lectionarium et antiphonarium.; Unbekannt: Notula germanica de computo ecclesiastico.</t>
  </si>
  <si>
    <t xml:space="preserve">15. Jhdt.; Um 1470/1490</t>
  </si>
  <si>
    <t xml:space="preserve">Wien, ÖNB, Cod. 3639</t>
  </si>
  <si>
    <t xml:space="preserve">AL00178017</t>
  </si>
  <si>
    <t xml:space="preserve">Mondsee, Benediktinerkloster St. Michael (748-1791): Vorsignatur 'Lunael. o. 100'.</t>
  </si>
  <si>
    <t xml:space="preserve">Rotes Schafleder mit Streicheisenlinien und Blindstempeln. Österreich ?, 2. Hälfte 15. Jhdt.</t>
  </si>
  <si>
    <t xml:space="preserve">Wien, ÖNB: Cod. 3640</t>
  </si>
  <si>
    <t xml:space="preserve">Gerson, Johannes: Opusculum tripartitum de praeceptis, de confessione et scientia mortis.; Chrysostomus, Johannes: Quod nemo laeditur nisi a semetipso.; Richardus, de Sancto Victore: Soliloquium.; Augustinus, Aurelius: Speculum mortis vel peccatoris.; Nicolaus, de Graetz: Collatio de corpore Christi.; Unbekannt: Sermo: Fragmentum.; Nicolaus, de Graetz: Collatio de observantia religiosorum.; Isidorus, Hispalensis: Sententiarum libri tres sive De summo bono.; Seuse, Heinrich: Horologium sapientiae.; Unbekannt: Notabilia theologica.; Thomas, von Kempen: De imitatione Christi.</t>
  </si>
  <si>
    <t xml:space="preserve">Wien, ÖNB, Cod. 3640</t>
  </si>
  <si>
    <t xml:space="preserve">AL00175004</t>
  </si>
  <si>
    <t xml:space="preserve">Mondsee, Benediktinerkloster St. Michael (748-1791): Vorsignatur 'Lunael. q. 184'.</t>
  </si>
  <si>
    <t xml:space="preserve">Wien, ÖNB: Cod. 3641</t>
  </si>
  <si>
    <t xml:space="preserve">Missale Lunaelacense</t>
  </si>
  <si>
    <t xml:space="preserve">2. Hälfte 14. Jhdt.; 1. Hälfte 15. Jhdt.; um 1490</t>
  </si>
  <si>
    <t xml:space="preserve">Wien, ÖNB, Cod. 3641</t>
  </si>
  <si>
    <t xml:space="preserve">AL00168145</t>
  </si>
  <si>
    <t xml:space="preserve">Mondsee, Benediktinerkloster St. Michael (748-1791): Vorsignatur 'Lunael. o. 129'.</t>
  </si>
  <si>
    <t xml:space="preserve">Weißlicher Schweinslederband über Holz mit Blindlinien und einigen Einbandstempeln. Österreich, Mondsee ?, 2. Hälfte 15. Jhdt.</t>
  </si>
  <si>
    <t xml:space="preserve">Wien, ÖNB: Cod. 3642</t>
  </si>
  <si>
    <t xml:space="preserve">VDS (fliegend)</t>
  </si>
  <si>
    <t xml:space="preserve">1 Blatt </t>
  </si>
  <si>
    <t xml:space="preserve">ca. 117 x 137–140 mm (inkl. Ansetzfalz)</t>
  </si>
  <si>
    <t xml:space="preserve">Gerson, Johannes: Opusculum tripartitum de praeceptis, de confessione et scientia mortis.; Gerson, Johannes: De modo confessionis et absolutionis.; Matthaeus, de Cracovia: Quinque regulae ad discernendum peccatum mortale.; Fridericus episcopus Seccoviensis: Collectura pro confessione.; Nicolaus, de Dinkelspuhel: Sermones de tempore et de sanctis.; Nicolaus, de Dinkelspuhel: Confessionale.; Gerson, Johannes: Considerationes de confessionibus audiendis.; Unbekannt: Notabilia ascetica.; Johannes Frey &lt;de Campidona&gt;: Quaestio de confessione generali.</t>
  </si>
  <si>
    <t xml:space="preserve">15. Jhdt.; 1459</t>
  </si>
  <si>
    <t xml:space="preserve">Wien, ÖNB, Cod. 3642</t>
  </si>
  <si>
    <t xml:space="preserve">AL00176746</t>
  </si>
  <si>
    <t xml:space="preserve">Sebastian Fuesstainer de Rattenberga (Mönch in Mondsee; Profeß 1442, ab 1445 Prior; +1476): Schreiber; Vermerk am Schluß [Staufer, Mondseer Gelehrte, 1864, 15]. - Mondsee, Benediktinerkloster St. Michael (748-1791): Vorsignatur 'Lunael. o. 132'.</t>
  </si>
  <si>
    <t xml:space="preserve">Tintenlinierung (?)</t>
  </si>
  <si>
    <t xml:space="preserve">Das Blatt wurde ursprünglich als VDS aufgeklebt und zu einem Ansetzfalz (zw. fol. 12/13), der die erste Lage umschließt, verlängert. Das Blatt wurde dann aber größtenteils vom VD abgelöst. Im VD ist ein Leimabklatsch sichtbar, die ehemals aufgeklebte Seite zeigt starke Leimspuren.</t>
  </si>
  <si>
    <t xml:space="preserve">astronomisches Zahlenschema (?)</t>
  </si>
  <si>
    <r>
      <rPr>
        <sz val="11"/>
        <rFont val="Cambria"/>
        <family val="0"/>
        <charset val="1"/>
      </rPr>
      <t xml:space="preserve">In das Zeilenschema wurde viele Schreibproben eingetragen, zumeist handelt es sich nur um wenige, oft unzusammenhängende Wörter oder einzelne Buchstaben. Die Notizen sind verschiedenstens Inhalts und sowohl auf lateinisch als auch auf deutsch verfassr. Möglicherweise diente das Blatt, in das zuerst ein astronomische Tabelle (?) eingetragen wurde, bereits vor seiner Verwendung als VDS des Trägerbandes im Mondseer Scriptorium als loses Blatt für Feder- und Schreibproben. Unter den Einträgen findet sich auch die Phrase "</t>
    </r>
    <r>
      <rPr>
        <i val="true"/>
        <sz val="11"/>
        <rFont val="Cambria"/>
        <family val="0"/>
        <charset val="1"/>
      </rPr>
      <t xml:space="preserve">Wilhelmi professus in Mansee</t>
    </r>
    <r>
      <rPr>
        <sz val="11"/>
        <rFont val="Cambria"/>
        <family val="0"/>
        <charset val="1"/>
      </rPr>
      <t xml:space="preserve">". Da diese Einträge auch in den Ansetzfalz ziehen, stammen sie wohl aus der Zeit vor der Bindung des Blattes in der Handschrift. </t>
    </r>
  </si>
  <si>
    <t xml:space="preserve">Mondsee, Notiz: "Wilhelmus professus in Mansee"</t>
  </si>
  <si>
    <t xml:space="preserve">fliegendes Blatt I* (abgelöster HDS)</t>
  </si>
  <si>
    <t xml:space="preserve">Pfaff, Scriptorium und Bibliothek Katalog Nr. 11</t>
  </si>
  <si>
    <t xml:space="preserve">148 x 117 mm (inkl. Ansetzfalz)</t>
  </si>
  <si>
    <t xml:space="preserve">Recto: fol. I*v 
Verso: fol. I*r</t>
  </si>
  <si>
    <t xml:space="preserve">Das Blatt wurde ursprünglich als HDS aufgeklebt und zu einem Ansetzfalz (zw. fol. 288/289), der die letzte Lage umschließt, verlängert. Das Blatt wurde dann aber vom HD abgelöst und befindet sich als fliegendes Blatt (fol. I*) in der Handschrift. Im HD ist ein Leimabklatsch sichtbar, das Blatt ist durch die Ablösung stark berieben.</t>
  </si>
  <si>
    <t xml:space="preserve">1. Viertel 12. Jh.</t>
  </si>
  <si>
    <t xml:space="preserve">1101–1125</t>
  </si>
  <si>
    <t xml:space="preserve">Gregorius Magnus</t>
  </si>
  <si>
    <t xml:space="preserve">Dialogi</t>
  </si>
  <si>
    <r>
      <rPr>
        <sz val="11"/>
        <rFont val="Cambria"/>
        <family val="0"/>
        <charset val="1"/>
      </rPr>
      <t xml:space="preserve">Dialogi 1,4 (PL 77, 164–165): [monasteri]orum Pater extitit. Hunc ... - ... [lückenhaft bis] </t>
    </r>
    <r>
      <rPr>
        <i val="true"/>
        <sz val="11"/>
        <rFont val="Cambria"/>
        <family val="0"/>
        <charset val="1"/>
      </rPr>
      <t xml:space="preserve">deprehensi basilius</t>
    </r>
    <r>
      <rPr>
        <sz val="11"/>
        <rFont val="Cambria"/>
        <family val="0"/>
        <charset val="1"/>
      </rPr>
      <t xml:space="preserve"> [bricht mit Blattende ab, Fortsetzung auf der Versoseite:] [mo]</t>
    </r>
    <r>
      <rPr>
        <i val="true"/>
        <sz val="11"/>
        <rFont val="Cambria"/>
        <family val="0"/>
        <charset val="1"/>
      </rPr>
      <t xml:space="preserve">nasterio illius commendaret. Tunc </t>
    </r>
    <r>
      <rPr>
        <sz val="11"/>
        <rFont val="Cambria"/>
        <family val="0"/>
        <charset val="1"/>
      </rPr>
      <t xml:space="preserve">...-... [lückenhaft bis] [vide]</t>
    </r>
    <r>
      <rPr>
        <i val="true"/>
        <sz val="11"/>
        <rFont val="Cambria"/>
        <family val="0"/>
        <charset val="1"/>
      </rPr>
      <t xml:space="preserve">batur febrire inciperet et uehem</t>
    </r>
    <r>
      <rPr>
        <sz val="11"/>
        <rFont val="Cambria"/>
        <family val="0"/>
        <charset val="1"/>
      </rPr>
      <t xml:space="preserve">[enter; bricht ab].</t>
    </r>
  </si>
  <si>
    <r>
      <rPr>
        <sz val="11"/>
        <rFont val="Cambria"/>
        <family val="0"/>
        <charset val="1"/>
      </rPr>
      <t xml:space="preserve">ergänzende Korrektur zwischen den Zeilen: </t>
    </r>
    <r>
      <rPr>
        <i val="true"/>
        <sz val="11"/>
        <rFont val="Cambria"/>
        <family val="0"/>
        <charset val="1"/>
      </rPr>
      <t xml:space="preserve">crederent (...</t>
    </r>
    <r>
      <rPr>
        <sz val="11"/>
        <rFont val="Cambria"/>
        <family val="0"/>
        <charset val="1"/>
      </rPr>
      <t xml:space="preserve">facil</t>
    </r>
    <r>
      <rPr>
        <i val="true"/>
        <sz val="11"/>
        <rFont val="Cambria"/>
        <family val="0"/>
        <charset val="1"/>
      </rPr>
      <t xml:space="preserve">e -crederent- et casuri...)</t>
    </r>
  </si>
  <si>
    <t xml:space="preserve">Datierung aufgrund der Schrift in Anlehnung an Pfaff, Scriptorium und Bibliothek.</t>
  </si>
  <si>
    <t xml:space="preserve">Wien, ÖNB: Cod. 3643</t>
  </si>
  <si>
    <t xml:space="preserve">Cantus Planus (http://www.cantusplanus.at/de-at/fragmentphp/fragmente/signaturGET.php?Signatur=cod03643).</t>
  </si>
  <si>
    <t xml:space="preserve">Orationale et diurnale Lunaelacense cum calendario</t>
  </si>
  <si>
    <t xml:space="preserve">Wien, ÖNB, Cod. 3643</t>
  </si>
  <si>
    <t xml:space="preserve">AL00168143</t>
  </si>
  <si>
    <t xml:space="preserve">Mondsee, Benediktinerkloster St. Michael (748-1791): Vorsignatur 'Lunael. o. 143'.</t>
  </si>
  <si>
    <t xml:space="preserve">Dunkelrotbrauner Lederband über Holz mit Blinddruck. Österreich, Mondsee, Ende 15. Jhdt.</t>
  </si>
  <si>
    <t xml:space="preserve">Grüne Initiale.</t>
  </si>
  <si>
    <r>
      <rPr>
        <sz val="11"/>
        <rFont val="Cambria"/>
        <family val="0"/>
        <charset val="1"/>
      </rPr>
      <t xml:space="preserve">[De BMV]: [E]</t>
    </r>
    <r>
      <rPr>
        <i val="true"/>
        <sz val="11"/>
        <rFont val="Cambria"/>
        <family val="0"/>
        <charset val="1"/>
      </rPr>
      <t xml:space="preserve">go flos cam</t>
    </r>
    <r>
      <rPr>
        <sz val="11"/>
        <rFont val="Cambria"/>
        <family val="0"/>
        <charset val="1"/>
      </rPr>
      <t xml:space="preserve">[pi et li]</t>
    </r>
    <r>
      <rPr>
        <i val="true"/>
        <sz val="11"/>
        <rFont val="Cambria"/>
        <family val="0"/>
        <charset val="1"/>
      </rPr>
      <t xml:space="preserve">lium </t>
    </r>
    <r>
      <rPr>
        <sz val="11"/>
        <rFont val="Cambria"/>
        <family val="0"/>
        <charset val="1"/>
      </rPr>
      <t xml:space="preserve">(Can 201507); A: [La]</t>
    </r>
    <r>
      <rPr>
        <i val="true"/>
        <sz val="11"/>
        <rFont val="Cambria"/>
        <family val="0"/>
        <charset val="1"/>
      </rPr>
      <t xml:space="preserve">ui pedes meos quomodo</t>
    </r>
    <r>
      <rPr>
        <sz val="11"/>
        <rFont val="Cambria"/>
        <family val="0"/>
        <charset val="1"/>
      </rPr>
      <t xml:space="preserve"> [inquinabo illos expoliam me] </t>
    </r>
    <r>
      <rPr>
        <i val="true"/>
        <sz val="11"/>
        <rFont val="Cambria"/>
        <family val="0"/>
        <charset val="1"/>
      </rPr>
      <t xml:space="preserve">tunica mea </t>
    </r>
    <r>
      <rPr>
        <sz val="11"/>
        <rFont val="Cambria"/>
        <family val="0"/>
        <charset val="1"/>
      </rPr>
      <t xml:space="preserve">(Can 202916); A: </t>
    </r>
    <r>
      <rPr>
        <i val="true"/>
        <sz val="11"/>
        <rFont val="Cambria"/>
        <family val="0"/>
        <charset val="1"/>
      </rPr>
      <t xml:space="preserve">Anima mea</t>
    </r>
    <r>
      <rPr>
        <sz val="11"/>
        <rFont val="Cambria"/>
        <family val="0"/>
        <charset val="1"/>
      </rPr>
      <t xml:space="preserve"> [liquefacta est ut] (Can 001418); 
A: [Nigra sum sed formosa filiae ... taberna]</t>
    </r>
    <r>
      <rPr>
        <i val="true"/>
        <sz val="11"/>
        <rFont val="Cambria"/>
        <family val="0"/>
        <charset val="1"/>
      </rPr>
      <t xml:space="preserve">cula cedar sicut </t>
    </r>
    <r>
      <rPr>
        <sz val="11"/>
        <rFont val="Cambria"/>
        <family val="0"/>
        <charset val="1"/>
      </rPr>
      <t xml:space="preserve">[pellis Salomonis nolite me] </t>
    </r>
    <r>
      <rPr>
        <i val="true"/>
        <sz val="11"/>
        <rFont val="Cambria"/>
        <family val="0"/>
        <charset val="1"/>
      </rPr>
      <t xml:space="preserve">considerare quod fus</t>
    </r>
    <r>
      <rPr>
        <sz val="11"/>
        <rFont val="Cambria"/>
        <family val="0"/>
        <charset val="1"/>
      </rPr>
      <t xml:space="preserve">[ca ...] (Can 203248).</t>
    </r>
  </si>
  <si>
    <t xml:space="preserve">auf vier roten Notenlinien und c-Schlüssel.</t>
  </si>
  <si>
    <t xml:space="preserve">Wien, ÖNB: Cod. 3644</t>
  </si>
  <si>
    <t xml:space="preserve">Wien, ÖNB: Cod. 3645</t>
  </si>
  <si>
    <t xml:space="preserve">Wien, ÖNB: Cod. 3646</t>
  </si>
  <si>
    <t xml:space="preserve">Wien, ÖNB: Cod. 3647</t>
  </si>
  <si>
    <t xml:space="preserve">Wien, ÖNB: Cod. 3648</t>
  </si>
  <si>
    <t xml:space="preserve">Wien, ÖNB: Cod. 3649</t>
  </si>
  <si>
    <t xml:space="preserve">Wien, ÖNB: Cod. 3650</t>
  </si>
  <si>
    <t xml:space="preserve">Wien, ÖNB: Cod. 3651</t>
  </si>
  <si>
    <t xml:space="preserve">Cantus Planus (http://www.cantusplanus.at/de-at/fragmentphp/fragmente/signaturGET.php?Signatur=cod03651).</t>
  </si>
  <si>
    <t xml:space="preserve">Wien ÖNB, Cod. 3651, Cod. 3655, Cod. 3656, Cod. 3659, Cod. 3812, Cod. 3835, Cod. 5147, Fragm. 107b und Fragm. 124 (nach Klugseder Gruppe GNA2).</t>
  </si>
  <si>
    <t xml:space="preserve">147 x ca. 110 mm</t>
  </si>
  <si>
    <t xml:space="preserve">Wien, ÖNB, Cod. 3651</t>
  </si>
  <si>
    <t xml:space="preserve">AL00173151</t>
  </si>
  <si>
    <t xml:space="preserve">Sebastian Fuesstainer de Rattenberga (Mönch in Mondsee; Profeß 1442, ab 1445 Prior; +1476): Schreiber; Vermerk fol. 300v [Unterkircher, Datierte IV, 1976, 184]; Mondsee, Benediktinerkloster St. Michael (748-1791): Vorsignatur 'Lunael. o. 131'.</t>
  </si>
  <si>
    <t xml:space="preserve">Rote Notenlinien</t>
  </si>
  <si>
    <t xml:space="preserve">Das Fragment ist auf der Innenseite des Vorderdeckel geklebt und um die erste Lage gezogen.</t>
  </si>
  <si>
    <r>
      <rPr>
        <sz val="11"/>
        <rFont val="Cambria"/>
        <family val="0"/>
        <charset val="1"/>
      </rPr>
      <t xml:space="preserve">Teil zu Dom. 1 Adventus V: [Quique terrigenae et filii ... di]</t>
    </r>
    <r>
      <rPr>
        <i val="true"/>
        <sz val="11"/>
        <rFont val="Cambria"/>
        <family val="0"/>
        <charset val="1"/>
      </rPr>
      <t xml:space="preserve">ues et</t>
    </r>
    <r>
      <rPr>
        <sz val="11"/>
        <rFont val="Cambria"/>
        <family val="0"/>
        <charset val="1"/>
      </rPr>
      <t xml:space="preserve"> (Can 006129a); V: [Qui] </t>
    </r>
    <r>
      <rPr>
        <i val="true"/>
        <sz val="11"/>
        <rFont val="Cambria"/>
        <family val="0"/>
        <charset val="1"/>
      </rPr>
      <t xml:space="preserve">regis </t>
    </r>
    <r>
      <rPr>
        <sz val="11"/>
        <rFont val="Cambria"/>
        <family val="0"/>
        <charset val="1"/>
      </rPr>
      <t xml:space="preserve">[Israel intende qui] (Can 6129b).</t>
    </r>
  </si>
  <si>
    <t xml:space="preserve">Nach Klugseder gehört die Handschrift zu einer Gruppe von liturgischen Handschriften aus Mondsee, die vor der Einflußnahme der Melker Reform angefertigt worden sind. Sie folgen noch die Vorgaben des Hisauer Liber ordinarius.</t>
  </si>
  <si>
    <t xml:space="preserve">Wien, ÖNB, Cod. 3651, Fragm. 15, Fragm. 210a</t>
  </si>
  <si>
    <t xml:space="preserve">ca. 100 x 145 mm</t>
  </si>
  <si>
    <t xml:space="preserve">Der Text des Abklatsch ist auf dem Hinterdeckel und den Rückenhinterklebungen gut lesbar. </t>
  </si>
  <si>
    <t xml:space="preserve">Frühkarolingische Minuskel, ähnlich zu den ältesten erhaltenen Handschriften von Mondsee. Rund, gerade und breit geschriebene Schrift mit vielen Abkürzungen. Vgl. Fragm. 4, 6, Cod. 15347, Cod. Ser. n. 3753, Cod. 732 und Cod. Ser. n. 2065.</t>
  </si>
  <si>
    <t xml:space="preserve">Homiliae in evangelia</t>
  </si>
  <si>
    <r>
      <rPr>
        <sz val="11"/>
        <rFont val="Cambria"/>
        <family val="0"/>
        <charset val="1"/>
      </rPr>
      <t xml:space="preserve">Homilia 39, § 10: [proti]</t>
    </r>
    <r>
      <rPr>
        <i val="true"/>
        <sz val="11"/>
        <rFont val="Cambria"/>
        <family val="0"/>
        <charset val="1"/>
      </rPr>
      <t xml:space="preserve">nus p</t>
    </r>
    <r>
      <rPr>
        <sz val="11"/>
        <rFont val="Cambria"/>
        <family val="0"/>
        <charset val="1"/>
      </rPr>
      <t xml:space="preserve">[roiecit] </t>
    </r>
    <r>
      <rPr>
        <i val="true"/>
        <sz val="11"/>
        <rFont val="Cambria"/>
        <family val="0"/>
        <charset val="1"/>
      </rPr>
      <t xml:space="preserve">et ex</t>
    </r>
    <r>
      <rPr>
        <sz val="11"/>
        <rFont val="Cambria"/>
        <family val="0"/>
        <charset val="1"/>
      </rPr>
      <t xml:space="preserve">[pandit ac d]</t>
    </r>
    <r>
      <rPr>
        <i val="true"/>
        <sz val="11"/>
        <rFont val="Cambria"/>
        <family val="0"/>
        <charset val="1"/>
      </rPr>
      <t xml:space="preserve">esuper </t>
    </r>
    <r>
      <rPr>
        <sz val="11"/>
        <rFont val="Cambria"/>
        <family val="0"/>
        <charset val="1"/>
      </rPr>
      <t xml:space="preserve">[...] </t>
    </r>
    <r>
      <rPr>
        <i val="true"/>
        <sz val="11"/>
        <rFont val="Cambria"/>
        <family val="0"/>
        <charset val="1"/>
      </rPr>
      <t xml:space="preserve">sup</t>
    </r>
    <r>
      <rPr>
        <sz val="11"/>
        <rFont val="Cambria"/>
        <family val="0"/>
        <charset val="1"/>
      </rPr>
      <t xml:space="preserve">[p]</t>
    </r>
    <r>
      <rPr>
        <i val="true"/>
        <sz val="11"/>
        <rFont val="Cambria"/>
        <family val="0"/>
        <charset val="1"/>
      </rPr>
      <t xml:space="preserve">osuit eumque s</t>
    </r>
    <r>
      <rPr>
        <sz val="11"/>
        <rFont val="Cambria"/>
        <family val="0"/>
        <charset val="1"/>
      </rPr>
      <t xml:space="preserve">[uo] </t>
    </r>
    <r>
      <rPr>
        <i val="true"/>
        <sz val="11"/>
        <rFont val="Cambria"/>
        <family val="0"/>
        <charset val="1"/>
      </rPr>
      <t xml:space="preserve">pal</t>
    </r>
    <r>
      <rPr>
        <sz val="11"/>
        <rFont val="Cambria"/>
        <family val="0"/>
        <charset val="1"/>
      </rPr>
      <t xml:space="preserve">[lio] </t>
    </r>
    <r>
      <rPr>
        <i val="true"/>
        <sz val="11"/>
        <rFont val="Cambria"/>
        <family val="0"/>
        <charset val="1"/>
      </rPr>
      <t xml:space="preserve">undique constructum super humerum leuauit</t>
    </r>
    <r>
      <rPr>
        <sz val="11"/>
        <rFont val="Cambria"/>
        <family val="0"/>
        <charset val="1"/>
      </rPr>
      <t xml:space="preserve"> //... </t>
    </r>
    <r>
      <rPr>
        <i val="true"/>
        <sz val="11"/>
        <rFont val="Cambria"/>
        <family val="0"/>
        <charset val="1"/>
      </rPr>
      <t xml:space="preserve">Qui sanctus uir m</t>
    </r>
    <r>
      <rPr>
        <sz val="11"/>
        <rFont val="Cambria"/>
        <family val="0"/>
        <charset val="1"/>
      </rPr>
      <t xml:space="preserve">[ox ut est] </t>
    </r>
    <r>
      <rPr>
        <i val="true"/>
        <sz val="11"/>
        <rFont val="Cambria"/>
        <family val="0"/>
        <charset val="1"/>
      </rPr>
      <t xml:space="preserve">monasterium </t>
    </r>
    <r>
      <rPr>
        <sz val="11"/>
        <rFont val="Cambria"/>
        <family val="0"/>
        <charset val="1"/>
      </rPr>
      <t xml:space="preserve">[ingressus] </t>
    </r>
    <r>
      <rPr>
        <i val="true"/>
        <sz val="11"/>
        <rFont val="Cambria"/>
        <family val="0"/>
        <charset val="1"/>
      </rPr>
      <t xml:space="preserve">ei pater mo</t>
    </r>
    <r>
      <rPr>
        <sz val="11"/>
        <rFont val="Cambria"/>
        <family val="0"/>
        <charset val="1"/>
      </rPr>
      <t xml:space="preserve">[nasterii], bricht ab.</t>
    </r>
  </si>
  <si>
    <t xml:space="preserve">PL 76, 1300C-D.</t>
  </si>
  <si>
    <t xml:space="preserve">Wien, ÖNB: Cod. 3653</t>
  </si>
  <si>
    <t xml:space="preserve">Wien, ÖNB: Cod. 3654</t>
  </si>
  <si>
    <t xml:space="preserve">Wien, ÖNB: Cod. 3655</t>
  </si>
  <si>
    <t xml:space="preserve">Cantus Planus (http://www.cantusplanus.at/de-at/fragmentphp/fragmente/signaturGET.php?Signatur=cod03655).</t>
  </si>
  <si>
    <t xml:space="preserve">ca. 30 x 130 mm</t>
  </si>
  <si>
    <t xml:space="preserve">1. Viertel 16. Jhdt.</t>
  </si>
  <si>
    <t xml:space="preserve">16. Jhdt.; 1505</t>
  </si>
  <si>
    <t xml:space="preserve">Wien, ÖNB, Cod. 3655</t>
  </si>
  <si>
    <t xml:space="preserve">AL00178204</t>
  </si>
  <si>
    <t xml:space="preserve">Johannes Hauser (aus St. Georgen; Mönch in Mondsee, Profeß 1474; +1518): Schreiber; [Menhardt, Altdeutsche Handschriften, 1960/61]; Mondsee, Benediktinerkloster St. Michael (748-1791): Vorsignatur 'Lunael. o. 154'.</t>
  </si>
  <si>
    <t xml:space="preserve">Roten Notenlinien</t>
  </si>
  <si>
    <t xml:space="preserve">Das Fragment ist als Flügelfalz auf der Innerseite des Vorderdeckel geklebt und wahrscheinlich um den Rücken gezogen. Da der Vorderspiegel aufgelöst wurde, ist ein Teil sichtbar. Zwischen ff. 358 und 359 sind noch vier kleine Stücke sichtbar, die wohl zum Flügelfalz hinten gehören.</t>
  </si>
  <si>
    <t xml:space="preserve">Nur einzelne Buchstaben erhalten.</t>
  </si>
  <si>
    <t xml:space="preserve">Wien, ÖNB: Cod. 3656</t>
  </si>
  <si>
    <t xml:space="preserve">Cantus Planus (http://www.cantusplanus.at/de-at/fragmentphp/fragmente/signaturGET.php?Signatur=cod03656-2).</t>
  </si>
  <si>
    <t xml:space="preserve">http://www.fragmentarium.unifr.ch/overview/F-lzcg</t>
  </si>
  <si>
    <t xml:space="preserve">135 x 34 mm</t>
  </si>
  <si>
    <t xml:space="preserve">Sermones et themata sermonum de tempore et sanctis a diversis compilata, cum registro praecedente sed non absoluto. Primus in die paschae, ultimus in fine mutilus in Dominica nona post pentecosten</t>
  </si>
  <si>
    <t xml:space="preserve">Wien, ÖNB, Cod. 3656</t>
  </si>
  <si>
    <t xml:space="preserve">AL00168455</t>
  </si>
  <si>
    <t xml:space="preserve">Mondsee, Benediktinerkloster St. Michael (748-1791): Vorsignatur 'Lunael. o. 182'.</t>
  </si>
  <si>
    <t xml:space="preserve">Das Fragment ist auf der Innenseite des Hinterdeckels und wahrscheinlich auf dem Buchrücken geklebt. Vier schmale Streifen, die geschnitten wurden damit das Flügelfalz zwischen die Bindenschnüre gelegt werden könnte, sind um der letzten Lage mitgeheftet.</t>
  </si>
  <si>
    <t xml:space="preserve">Rote Überschrifte für Festtags- und Gesangsbezeichnungen. Einzeilige Initialmajuskeln mit roten Zierpunkte.</t>
  </si>
  <si>
    <r>
      <rPr>
        <sz val="11"/>
        <rFont val="Cambria"/>
        <family val="0"/>
        <charset val="1"/>
      </rPr>
      <t xml:space="preserve">[Dom. 3 p. Pent.] In: [Respice in me] </t>
    </r>
    <r>
      <rPr>
        <i val="true"/>
        <sz val="11"/>
        <rFont val="Cambria"/>
        <family val="0"/>
        <charset val="1"/>
      </rPr>
      <t xml:space="preserve">et miserere</t>
    </r>
    <r>
      <rPr>
        <sz val="11"/>
        <rFont val="Cambria"/>
        <family val="0"/>
        <charset val="1"/>
      </rPr>
      <t xml:space="preserve"> (Can g01145); InV: </t>
    </r>
    <r>
      <rPr>
        <i val="true"/>
        <sz val="11"/>
        <rFont val="Cambria"/>
        <family val="0"/>
        <charset val="1"/>
      </rPr>
      <t xml:space="preserve">Ad </t>
    </r>
    <r>
      <rPr>
        <sz val="11"/>
        <rFont val="Cambria"/>
        <family val="0"/>
        <charset val="1"/>
      </rPr>
      <t xml:space="preserve">[te domine levavi] (Can g01145a); AlV: </t>
    </r>
    <r>
      <rPr>
        <i val="true"/>
        <sz val="11"/>
        <rFont val="Cambria"/>
        <family val="0"/>
        <charset val="1"/>
      </rPr>
      <t xml:space="preserve">Diligam te dom</t>
    </r>
    <r>
      <rPr>
        <sz val="11"/>
        <rFont val="Cambria"/>
        <family val="0"/>
        <charset val="1"/>
      </rPr>
      <t xml:space="preserve">[ine] (Can g02186); Of: </t>
    </r>
    <r>
      <rPr>
        <i val="true"/>
        <sz val="11"/>
        <rFont val="Cambria"/>
        <family val="0"/>
        <charset val="1"/>
      </rPr>
      <t xml:space="preserve">Sperent in te</t>
    </r>
    <r>
      <rPr>
        <sz val="11"/>
        <rFont val="Cambria"/>
        <family val="0"/>
        <charset val="1"/>
      </rPr>
      <t xml:space="preserve">* (Can g01149); Cm: [Ego clamavi  quoniam exaudi]</t>
    </r>
    <r>
      <rPr>
        <i val="true"/>
        <sz val="11"/>
        <rFont val="Cambria"/>
        <family val="0"/>
        <charset val="1"/>
      </rPr>
      <t xml:space="preserve">sti me</t>
    </r>
    <r>
      <rPr>
        <sz val="11"/>
        <rFont val="Cambria"/>
        <family val="0"/>
        <charset val="1"/>
      </rPr>
      <t xml:space="preserve"> (Can g01252); </t>
    </r>
    <r>
      <rPr>
        <sz val="11"/>
        <color rgb="FFFF0000"/>
        <rFont val="Cambria"/>
        <family val="0"/>
        <charset val="1"/>
      </rPr>
      <t xml:space="preserve">Domin[ica]</t>
    </r>
    <r>
      <rPr>
        <sz val="11"/>
        <rFont val="Cambria"/>
        <family val="0"/>
        <charset val="1"/>
      </rPr>
      <t xml:space="preserve"> [Dom. 4 p. Pent.] In: [Dominus il]</t>
    </r>
    <r>
      <rPr>
        <i val="true"/>
        <sz val="11"/>
        <rFont val="Cambria"/>
        <family val="0"/>
        <charset val="1"/>
      </rPr>
      <t xml:space="preserve">luminatio mea</t>
    </r>
    <r>
      <rPr>
        <sz val="11"/>
        <rFont val="Cambria"/>
        <family val="0"/>
        <charset val="1"/>
      </rPr>
      <t xml:space="preserve"> (Can g01151); InPs: [Si] </t>
    </r>
    <r>
      <rPr>
        <i val="true"/>
        <sz val="11"/>
        <rFont val="Cambria"/>
        <family val="0"/>
        <charset val="1"/>
      </rPr>
      <t xml:space="preserve">consistant aduer</t>
    </r>
    <r>
      <rPr>
        <sz val="11"/>
        <rFont val="Cambria"/>
        <family val="0"/>
        <charset val="1"/>
      </rPr>
      <t xml:space="preserve">[sum me] (Can g01151b).
Die Inhaltsangaben beruhen auf Cantus Planus Datenbank.</t>
    </r>
  </si>
  <si>
    <t xml:space="preserve">Platz für Melisme rot unterstrichen.</t>
  </si>
  <si>
    <t xml:space="preserve">20.11.2017</t>
  </si>
  <si>
    <t xml:space="preserve">Cantus Planus (http://www.cantusplanus.at/de-at/fragmentphp/fragmente/signaturGET.php?Signatur=cod03656-1).</t>
  </si>
  <si>
    <t xml:space="preserve">1 Querstreifen eines Einzelblattes </t>
  </si>
  <si>
    <t xml:space="preserve">35 x 130 mm</t>
  </si>
  <si>
    <t xml:space="preserve">Das Fragment ist auf der Innenseite des Vorderdeckels und wahrscheinlich auf dem Buchrücken geklebt. Vier schmale Streifen, die geschnitten wurden damit das Flügelfalz zwischen die Bindenschnüre gelegt werden könnte, sind um die erste Lage gezogen und mitgeheftet.</t>
  </si>
  <si>
    <r>
      <rPr>
        <sz val="11"/>
        <rFont val="Cambria"/>
        <family val="0"/>
        <charset val="1"/>
      </rPr>
      <t xml:space="preserve">[Dionysii] A: [Hi sancti viri ...] </t>
    </r>
    <r>
      <rPr>
        <i val="true"/>
        <sz val="11"/>
        <rFont val="Cambria"/>
        <family val="0"/>
        <charset val="1"/>
      </rPr>
      <t xml:space="preserve">percussoris inuenit </t>
    </r>
    <r>
      <rPr>
        <sz val="11"/>
        <rFont val="Cambria"/>
        <family val="0"/>
        <charset val="1"/>
      </rPr>
      <t xml:space="preserve">(Can 003042); </t>
    </r>
    <r>
      <rPr>
        <i val="true"/>
        <sz val="11"/>
        <rFont val="Cambria"/>
        <family val="0"/>
        <charset val="1"/>
      </rPr>
      <t xml:space="preserve">Euo</t>
    </r>
    <r>
      <rPr>
        <sz val="11"/>
        <rFont val="Cambria"/>
        <family val="0"/>
        <charset val="1"/>
      </rPr>
      <t xml:space="preserve">[ua].</t>
    </r>
  </si>
  <si>
    <t xml:space="preserve">Nach Klugseder gehört die Handschrift zu einer Gruppe von liturgischen Handschriften aus Mondsee, die im ersten Viertel des 15. Jhs. vor der Einflußnahme der Melker Reform angefertigt worden sind. Sie folgen noch die Vorgaben des Hisauer Liber ordinarius.</t>
  </si>
  <si>
    <t xml:space="preserve">Wien, ÖNB: Cod. 3659</t>
  </si>
  <si>
    <t xml:space="preserve">Cantus Planus (http://www.cantusplanus.at/de-at/fragmentphp/fragmente/signaturGET.php?Signatur=cod03659).</t>
  </si>
  <si>
    <t xml:space="preserve">2 Streifen eines Einzelblattes, als Makulatur zwischen VD bzw HD und Buchblock.</t>
  </si>
  <si>
    <t xml:space="preserve">282 x 20-27; 285 x 111 mm</t>
  </si>
  <si>
    <t xml:space="preserve">Sammelhandschrift mit Sermones</t>
  </si>
  <si>
    <t xml:space="preserve">Wien, ÖNB, Cod. 3659</t>
  </si>
  <si>
    <t xml:space="preserve">http://data.onb.ac.at/rec/AL00173663</t>
  </si>
  <si>
    <t xml:space="preserve">Mondsee, Benediktinerkloster St. Michael (748-1791): Vorsignatur 'Lunael. f. 116'.</t>
  </si>
  <si>
    <t xml:space="preserve">Rote Überschriften; Responsoria rubriziert mit roten Lombarden (ca. 30 mm groß), Versen - mit Cadellen (ca. 35-40 mm groß)  mit Fleuronnéeschmuck und Masken. </t>
  </si>
  <si>
    <r>
      <rPr>
        <sz val="11"/>
        <rFont val="Cambria"/>
        <family val="0"/>
        <charset val="1"/>
      </rPr>
      <t xml:space="preserve">Dom. 1 Adventus: (1r) R: [Audite uerbum domini ... di]</t>
    </r>
    <r>
      <rPr>
        <i val="true"/>
        <sz val="11"/>
        <rFont val="Cambria"/>
        <family val="0"/>
        <charset val="1"/>
      </rPr>
      <t xml:space="preserve">cite saluat</t>
    </r>
    <r>
      <rPr>
        <sz val="11"/>
        <rFont val="Cambria"/>
        <family val="0"/>
        <charset val="1"/>
      </rPr>
      <t xml:space="preserve">[or noster ad]</t>
    </r>
    <r>
      <rPr>
        <i val="true"/>
        <sz val="11"/>
        <rFont val="Cambria"/>
        <family val="0"/>
        <charset val="1"/>
      </rPr>
      <t xml:space="preserve">ueniet </t>
    </r>
    <r>
      <rPr>
        <sz val="11"/>
        <rFont val="Cambria"/>
        <family val="0"/>
        <charset val="1"/>
      </rPr>
      <t xml:space="preserve">(Anfang in Fragm. 124, Can 006149); V: </t>
    </r>
    <r>
      <rPr>
        <i val="true"/>
        <sz val="11"/>
        <rFont val="Cambria"/>
        <family val="0"/>
        <charset val="1"/>
      </rPr>
      <t xml:space="preserve">A</t>
    </r>
    <r>
      <rPr>
        <sz val="11"/>
        <rFont val="Cambria"/>
        <family val="0"/>
        <charset val="1"/>
      </rPr>
      <t xml:space="preserve">[solis ortu et] </t>
    </r>
    <r>
      <rPr>
        <i val="true"/>
        <sz val="11"/>
        <rFont val="Cambria"/>
        <family val="0"/>
        <charset val="1"/>
      </rPr>
      <t xml:space="preserve">occa</t>
    </r>
    <r>
      <rPr>
        <sz val="11"/>
        <rFont val="Cambria"/>
        <family val="0"/>
        <charset val="1"/>
      </rPr>
      <t xml:space="preserve">[su] </t>
    </r>
    <r>
      <rPr>
        <i val="true"/>
        <sz val="11"/>
        <rFont val="Cambria"/>
        <family val="0"/>
        <charset val="1"/>
      </rPr>
      <t xml:space="preserve">ab </t>
    </r>
    <r>
      <rPr>
        <sz val="11"/>
        <rFont val="Cambria"/>
        <family val="0"/>
        <charset val="1"/>
      </rPr>
      <t xml:space="preserve">(Can 006149a); R: </t>
    </r>
    <r>
      <rPr>
        <i val="true"/>
        <sz val="11"/>
        <rFont val="Cambria"/>
        <family val="0"/>
        <charset val="1"/>
      </rPr>
      <t xml:space="preserve">Alieni </t>
    </r>
    <r>
      <rPr>
        <sz val="11"/>
        <rFont val="Cambria"/>
        <family val="0"/>
        <charset val="1"/>
      </rPr>
      <t xml:space="preserve">[non transibunt p]</t>
    </r>
    <r>
      <rPr>
        <i val="true"/>
        <sz val="11"/>
        <rFont val="Cambria"/>
        <family val="0"/>
        <charset val="1"/>
      </rPr>
      <t xml:space="preserve">er Iherusalem</t>
    </r>
    <r>
      <rPr>
        <sz val="11"/>
        <rFont val="Cambria"/>
        <family val="0"/>
        <charset val="1"/>
      </rPr>
      <t xml:space="preserve"> (Can 006066); (1v) </t>
    </r>
    <r>
      <rPr>
        <sz val="11"/>
        <color rgb="FFFF0000"/>
        <rFont val="Cambria"/>
        <family val="0"/>
        <charset val="1"/>
      </rPr>
      <t xml:space="preserve">Cantica</t>
    </r>
    <r>
      <rPr>
        <sz val="11"/>
        <rFont val="Cambria"/>
        <family val="0"/>
        <charset val="1"/>
      </rPr>
      <t xml:space="preserve"> [D]</t>
    </r>
    <r>
      <rPr>
        <i val="true"/>
        <sz val="11"/>
        <rFont val="Cambria"/>
        <family val="0"/>
        <charset val="1"/>
      </rPr>
      <t xml:space="preserve">icite </t>
    </r>
    <r>
      <rPr>
        <sz val="11"/>
        <rFont val="Cambria"/>
        <family val="0"/>
        <charset val="1"/>
      </rPr>
      <t xml:space="preserve">[filiae] </t>
    </r>
    <r>
      <rPr>
        <i val="true"/>
        <sz val="11"/>
        <rFont val="Cambria"/>
        <family val="0"/>
        <charset val="1"/>
      </rPr>
      <t xml:space="preserve">Sion </t>
    </r>
    <r>
      <rPr>
        <sz val="11"/>
        <rFont val="Cambria"/>
        <family val="0"/>
        <charset val="1"/>
      </rPr>
      <t xml:space="preserve">[ecce rex]</t>
    </r>
    <r>
      <rPr>
        <i val="true"/>
        <sz val="11"/>
        <rFont val="Cambria"/>
        <family val="0"/>
        <charset val="1"/>
      </rPr>
      <t xml:space="preserve"> tuus veniet </t>
    </r>
    <r>
      <rPr>
        <sz val="11"/>
        <rFont val="Cambria"/>
        <family val="0"/>
        <charset val="1"/>
      </rPr>
      <t xml:space="preserve"> (Can 002201); R: [E]</t>
    </r>
    <r>
      <rPr>
        <i val="true"/>
        <sz val="11"/>
        <rFont val="Cambria"/>
        <family val="0"/>
        <charset val="1"/>
      </rPr>
      <t xml:space="preserve">cce </t>
    </r>
    <r>
      <rPr>
        <sz val="11"/>
        <rFont val="Cambria"/>
        <family val="0"/>
        <charset val="1"/>
      </rPr>
      <t xml:space="preserve">[virgo concipiet et pari]</t>
    </r>
    <r>
      <rPr>
        <i val="true"/>
        <sz val="11"/>
        <rFont val="Cambria"/>
        <family val="0"/>
        <charset val="1"/>
      </rPr>
      <t xml:space="preserve">et filium</t>
    </r>
    <r>
      <rPr>
        <sz val="11"/>
        <rFont val="Cambria"/>
        <family val="0"/>
        <charset val="1"/>
      </rPr>
      <t xml:space="preserve"> (Can 006620).</t>
    </r>
  </si>
  <si>
    <t xml:space="preserve">Deutsche-gotische Choralnotation auf vier roten Notenlinien mit c-Schlüssel und Custoden.</t>
  </si>
  <si>
    <t xml:space="preserve">18.05.2017</t>
  </si>
  <si>
    <t xml:space="preserve">Wien, ÖNB: Cod. 3660</t>
  </si>
  <si>
    <t xml:space="preserve">Wien, ÖNB: Cod. 3662</t>
  </si>
  <si>
    <t xml:space="preserve">Wien, ÖNB: Cod. 3664</t>
  </si>
  <si>
    <t xml:space="preserve">Wien, ÖNB: Cod. 3665</t>
  </si>
  <si>
    <t xml:space="preserve">Wien, ÖNB: Cod. 3668</t>
  </si>
  <si>
    <t xml:space="preserve">Wien, ÖNB: Cod. 3671</t>
  </si>
  <si>
    <t xml:space="preserve">Klugseder, Mondsee, S. 129f. (ohne Erwähnung dieses Fragmentes).</t>
  </si>
  <si>
    <t xml:space="preserve">18 Langstreifen</t>
  </si>
  <si>
    <t xml:space="preserve">ca. 285 x 14 mm</t>
  </si>
  <si>
    <t xml:space="preserve">Lectura super IV Sententiarum: Pars I</t>
  </si>
  <si>
    <t xml:space="preserve">15. Jhdt.; 1439</t>
  </si>
  <si>
    <t xml:space="preserve">Wien, ÖNB, Cod. 3671</t>
  </si>
  <si>
    <t xml:space="preserve">AL00168223</t>
  </si>
  <si>
    <t xml:space="preserve">Mondsee, Benediktinerkloster St. Michael (748-1791): Vorsignatur 'Lunael. f. 139'.</t>
  </si>
  <si>
    <t xml:space="preserve">Falzverstärkungen zw. foll. 6/7, 18/19, 42/43, 54/55, 66/67, 78/79, 90/91, 102/103, 114/115, 126/127, 138/139, 150/151, 164/165, 174/175, 186/187, 198/I*.</t>
  </si>
  <si>
    <t xml:space="preserve">2. Nälfte 12. Jh.</t>
  </si>
  <si>
    <t xml:space="preserve">Überschrifte in Capitalis Rustica in Rot oder mit roten Buchstabenstrichelung, ebenso die Satzmajuskel.</t>
  </si>
  <si>
    <t xml:space="preserve">Mitte der Fälzen zw. ff. 41/42, und ff. 174/175 Initiale mit grüner Verfärbung (wie im Cod. 15436), zum Teil abgeschnitten.</t>
  </si>
  <si>
    <t xml:space="preserve">Wien, ÖNB: Cod. 3672</t>
  </si>
  <si>
    <t xml:space="preserve">Wien, ÖNB: Cod. 3674</t>
  </si>
  <si>
    <t xml:space="preserve">Wien, ÖNB: Cod. 3678</t>
  </si>
  <si>
    <t xml:space="preserve">Wien, ÖNB: Cod. 3682</t>
  </si>
  <si>
    <t xml:space="preserve">Wien, ÖNB: Cod. 3683</t>
  </si>
  <si>
    <t xml:space="preserve">Wien, ÖNB: Cod. 3686</t>
  </si>
  <si>
    <t xml:space="preserve">Wien, ÖNB: Cod. 3688</t>
  </si>
  <si>
    <t xml:space="preserve">Wien, ÖNB: Cod. 3689</t>
  </si>
  <si>
    <t xml:space="preserve">Wien, ÖNB: Cod. 3690</t>
  </si>
  <si>
    <t xml:space="preserve">Wien, ÖNB: Cod. 3691</t>
  </si>
  <si>
    <t xml:space="preserve">Wien, ÖNB: Cod. 3693</t>
  </si>
  <si>
    <t xml:space="preserve">Wien, ÖNB: Cod. 3694</t>
  </si>
  <si>
    <t xml:space="preserve">Wien, ÖNB: Cod. 3695</t>
  </si>
  <si>
    <t xml:space="preserve">Wien, ÖNB: Cod. 3697</t>
  </si>
  <si>
    <t xml:space="preserve">Wien, ÖNB: Cod. 3698</t>
  </si>
  <si>
    <t xml:space="preserve">Wien, ÖNB: Cod. 3699</t>
  </si>
  <si>
    <t xml:space="preserve">Wien, ÖNB: Cod. 3704 (in situ)</t>
  </si>
  <si>
    <t xml:space="preserve">Pfaff, Scriptorium und Bibliothek Katalog Nr. 48</t>
  </si>
  <si>
    <t xml:space="preserve">27 Fälze</t>
  </si>
  <si>
    <t xml:space="preserve">4. Viertel 12. Jh. (lt. Pfaff)</t>
  </si>
  <si>
    <t xml:space="preserve">Sakramentar</t>
  </si>
  <si>
    <t xml:space="preserve">Wien, ÖNB: Cod. 3705</t>
  </si>
  <si>
    <t xml:space="preserve">Wien, ÖNB: Cod. 3706</t>
  </si>
  <si>
    <t xml:space="preserve">Wien, ÖNB: Cod. 3708</t>
  </si>
  <si>
    <t xml:space="preserve">Wien, ÖNB: Cod. 3711</t>
  </si>
  <si>
    <t xml:space="preserve">Wien, ÖNB: Cod. 3712</t>
  </si>
  <si>
    <t xml:space="preserve">Abklatsch. Falz zu digitalisieren (passt wohl zu Fragm. 854)</t>
  </si>
  <si>
    <t xml:space="preserve">Fragm. 854 (?), wohl auch Gruppe BB3</t>
  </si>
  <si>
    <t xml:space="preserve">Abklatsch auf Vorder- und Hinterdeckel; Falzverstärkung zw. ff- 217-218</t>
  </si>
  <si>
    <t xml:space="preserve">Falz: 290 x 12 mm</t>
  </si>
  <si>
    <t xml:space="preserve">Malogranatum: Pars I-II</t>
  </si>
  <si>
    <t xml:space="preserve">15. Jhdt.; 1444</t>
  </si>
  <si>
    <t xml:space="preserve">Wien, ÖNB, Cod. 3712</t>
  </si>
  <si>
    <t xml:space="preserve">AL00168351</t>
  </si>
  <si>
    <t xml:space="preserve">Heinrich Peccator (Mönch in Mondsee um 1444/1469): Schreiber; Vermerk fol. 209r [Unterkircher, Datierte II, 1971]; Mondsee, Benediktinerkloster St. Michael (748-1791): Vorsignatur 'Lunael. f. 129'.</t>
  </si>
  <si>
    <t xml:space="preserve">Abklatsch und Falzverstärkung</t>
  </si>
  <si>
    <t xml:space="preserve">Falzverstärkung zwischen ff. 217-218. Text auf dem Abklatsch nur teilweise lesbar.</t>
  </si>
  <si>
    <t xml:space="preserve">Zwei Formen des a (karolingische und offene cc-a); Ligaturen: ri, re; schräge Abkürzungsstriche; Interpunktion: ., .</t>
  </si>
  <si>
    <r>
      <rPr>
        <sz val="11"/>
        <rFont val="Cambria"/>
        <family val="0"/>
        <charset val="1"/>
      </rPr>
      <t xml:space="preserve">VD - Sir 35,8-21: </t>
    </r>
    <r>
      <rPr>
        <i val="true"/>
        <sz val="11"/>
        <rFont val="Cambria"/>
        <family val="0"/>
        <charset val="1"/>
      </rPr>
      <t xml:space="preserve">Obbla</t>
    </r>
    <r>
      <rPr>
        <sz val="11"/>
        <rFont val="Cambria"/>
        <family val="0"/>
        <charset val="1"/>
      </rPr>
      <t xml:space="preserve">[tio ...] ... </t>
    </r>
    <r>
      <rPr>
        <i val="true"/>
        <sz val="11"/>
        <rFont val="Cambria"/>
        <family val="0"/>
        <charset val="1"/>
      </rPr>
      <t xml:space="preserve">Bono </t>
    </r>
    <r>
      <rPr>
        <sz val="11"/>
        <rFont val="Cambria"/>
        <family val="0"/>
        <charset val="1"/>
      </rPr>
      <t xml:space="preserve">[ani]</t>
    </r>
    <r>
      <rPr>
        <i val="true"/>
        <sz val="11"/>
        <rFont val="Cambria"/>
        <family val="0"/>
        <charset val="1"/>
      </rPr>
      <t xml:space="preserve">mo gloriam</t>
    </r>
    <r>
      <rPr>
        <sz val="11"/>
        <rFont val="Cambria"/>
        <family val="0"/>
        <charset val="1"/>
      </rPr>
      <t xml:space="preserve"> ... [oblectati]</t>
    </r>
    <r>
      <rPr>
        <i val="true"/>
        <sz val="11"/>
        <rFont val="Cambria"/>
        <family val="0"/>
        <charset val="1"/>
      </rPr>
      <t xml:space="preserve">one sus[cipietur</t>
    </r>
    <r>
      <rPr>
        <sz val="11"/>
        <rFont val="Cambria"/>
        <family val="0"/>
        <charset val="1"/>
      </rPr>
      <t xml:space="preserve"> ... ora]</t>
    </r>
    <r>
      <rPr>
        <i val="true"/>
        <sz val="11"/>
        <rFont val="Cambria"/>
        <family val="0"/>
        <charset val="1"/>
      </rPr>
      <t xml:space="preserve">tio h</t>
    </r>
    <r>
      <rPr>
        <sz val="11"/>
        <rFont val="Cambria"/>
        <family val="0"/>
        <charset val="1"/>
      </rPr>
      <t xml:space="preserve">[umiliantis];
HD - Sir 36,24-37,5: [homi]</t>
    </r>
    <r>
      <rPr>
        <i val="true"/>
        <sz val="11"/>
        <rFont val="Cambria"/>
        <family val="0"/>
        <charset val="1"/>
      </rPr>
      <t xml:space="preserve">nis superducit desid</t>
    </r>
    <r>
      <rPr>
        <sz val="11"/>
        <rFont val="Cambria"/>
        <family val="0"/>
        <charset val="1"/>
      </rPr>
      <t xml:space="preserve">[erium] ... </t>
    </r>
    <r>
      <rPr>
        <i val="true"/>
        <sz val="11"/>
        <rFont val="Cambria"/>
        <family val="0"/>
        <charset val="1"/>
      </rPr>
      <t xml:space="preserve">condo</t>
    </r>
    <r>
      <rPr>
        <sz val="11"/>
        <rFont val="Cambria"/>
        <family val="0"/>
        <charset val="1"/>
      </rPr>
      <t xml:space="preserve">[let causa ventris et contr]</t>
    </r>
    <r>
      <rPr>
        <i val="true"/>
        <sz val="11"/>
        <rFont val="Cambria"/>
        <family val="0"/>
        <charset val="1"/>
      </rPr>
      <t xml:space="preserve">a hostem accipiet</t>
    </r>
    <r>
      <rPr>
        <sz val="11"/>
        <rFont val="Cambria"/>
        <family val="0"/>
        <charset val="1"/>
      </rPr>
      <t xml:space="preserve">, bricht ab.
Falz zw. ff. 217-218 mit Seitenüberschrift [Ecc]</t>
    </r>
    <r>
      <rPr>
        <i val="true"/>
        <sz val="11"/>
        <rFont val="Cambria"/>
        <family val="0"/>
        <charset val="1"/>
      </rPr>
      <t xml:space="preserve">le</t>
    </r>
    <r>
      <rPr>
        <sz val="11"/>
        <rFont val="Cambria"/>
        <family val="0"/>
        <charset val="1"/>
      </rPr>
      <t xml:space="preserve">[siasticus], sonst nur einzelne Buchstaben zu lesen, die die Textidentifizierung nicht ermöglichen.</t>
    </r>
  </si>
  <si>
    <t xml:space="preserve">Aufgrund der paläographischen Befunde ist zu behaupten, dass die Handschrift im ersten Viertel 9. Jh. in Mondsee geschrieben wurde.</t>
  </si>
  <si>
    <t xml:space="preserve">30.10.2017</t>
  </si>
  <si>
    <t xml:space="preserve">Wien, ÖNB: Cod. 3714</t>
  </si>
  <si>
    <t xml:space="preserve">Wien, ÖNB: Cod. 3715</t>
  </si>
  <si>
    <t xml:space="preserve">Wien, ÖNB: Cod. 3717</t>
  </si>
  <si>
    <t xml:space="preserve">Cantus Planus (http://www.cantusplanus.at/de-at/fragmentphp/fragmente/signaturGET.php?Signatur=cod03717)</t>
  </si>
  <si>
    <t xml:space="preserve">Wien, ÖNB, Cod. 1797, Cod. 3717, Fragm. 955, Ink 24.D.22 (nach Klugseder NNG2).</t>
  </si>
  <si>
    <t xml:space="preserve">2 Teile eines Einzelblattes, 2 Streifen</t>
  </si>
  <si>
    <t xml:space="preserve">VS: 288 x 120 mm; 2 Fälze:  284 x 12 mm; HS: 70 x 57 mm</t>
  </si>
  <si>
    <t xml:space="preserve">Sammelhandschrift:
Christophorus Moro dux Venetiarum: Epistola de Euboea capta a. 1470.; Unbekannt: Breviarium saec. XII: Fragmentum.; Mehmed, II., Osmanisches Reich, Sultan: Litterae, quibus Ferdinando V. regi Castelliae insulam Euboeam expugnatam esse annuntiat a. 1470.; Ferdinandus V. rex Castellae: Litterae responsoriae ad imperatorem Mohammed de Euboea capta a. 1470.; Unbekannt: Litterae abbatum monasteriorum OSB in Germania superiori de reformatione eorundem monasteriorum a. 1470 in monasterio Weihenstephan.; Cristannus &lt;de Salisburgo&gt;: Expositio regulae s. Benedicti.; Hieronymus, Sophronius Eusebius: Contra Iovinianum haereticum libri.; Unbekannt: Acta absolutionis quorundam haereticorum.; Unbekannt: Catalogus haeresium.; Paulus, II., Papa: Bulla ad Bernardum archiepiscopum Salisburgensem qua ad auxilium contra Turcas exhortatur a. 1478.; Nikolaus, von Kues, Kardinal: Mandatum ad regulares in synodo provinciali a. 1451 Salisburgae celebrata.; Nikolaus, von Kues, Kardinal: Mandatum ad collatores, praesentatores, pensionarios.</t>
  </si>
  <si>
    <t xml:space="preserve">um 1493</t>
  </si>
  <si>
    <t xml:space="preserve">15. Jhdt.; 1469; 1493</t>
  </si>
  <si>
    <t xml:space="preserve">Wien, ÖNB, Cod. 3717</t>
  </si>
  <si>
    <t xml:space="preserve">AL00177586</t>
  </si>
  <si>
    <t xml:space="preserve">Jacobus Keser aus Breslau (= Wratislavia; Profeß v. Mondsee/OÖ.; um 1465 in Tegernsee): Schreiber; [Menhardt, Altdeutsche Handschriften, 1960/61]. - Ulricus Seus, genannt oblatus (aus Ansbach; Mönch in Mondsee; Profeß 1453; +1486): Schreiber; [Menhardt, Altdeutsche Handschriften, 1960/61].; Mondsee, Benediktinerkloster St. Michael (748-1791): Vorsignatur 'Lunael. f. 46' [Menhardt, Altdeutsche Handschriften, 1960/61].</t>
  </si>
  <si>
    <t xml:space="preserve">Brauner Rindslederband über Holz mit Blinddruck. </t>
  </si>
  <si>
    <t xml:space="preserve">Die Fragmente dienen als VS, HS und Falzverstärkung zwischen ff. 345-46, 354-55.</t>
  </si>
  <si>
    <t xml:space="preserve">Mitte / 2. Hälfte 13. Jh.</t>
  </si>
  <si>
    <t xml:space="preserve">1241-1300</t>
  </si>
  <si>
    <t xml:space="preserve">Überschriften in Rot; zur Hervorhebung von Gesangsanfängen 1- bis 2-zeilige rote Initialmajuskeln oder schwarze Initiale mit schlichten roter Zierstrichelung.</t>
  </si>
  <si>
    <r>
      <rPr>
        <sz val="11"/>
        <rFont val="Cambria"/>
        <family val="0"/>
        <charset val="1"/>
      </rPr>
      <t xml:space="preserve">Fer. 5 und Fer. 6 p. Pascha.
AlV:  [Eduxit dom]</t>
    </r>
    <r>
      <rPr>
        <i val="true"/>
        <sz val="11"/>
        <rFont val="Cambria"/>
        <family val="0"/>
        <charset val="1"/>
      </rPr>
      <t xml:space="preserve">inus</t>
    </r>
    <r>
      <rPr>
        <sz val="11"/>
        <rFont val="Cambria"/>
        <family val="0"/>
        <charset val="1"/>
      </rPr>
      <t xml:space="preserve">; Of: </t>
    </r>
    <r>
      <rPr>
        <i val="true"/>
        <sz val="11"/>
        <rFont val="Cambria"/>
        <family val="0"/>
        <charset val="1"/>
      </rPr>
      <t xml:space="preserve">Dominus inducam</t>
    </r>
    <r>
      <rPr>
        <sz val="11"/>
        <rFont val="Cambria"/>
        <family val="0"/>
        <charset val="1"/>
      </rPr>
      <t xml:space="preserve"> (Can g01036); OfV: [Audi]</t>
    </r>
    <r>
      <rPr>
        <i val="true"/>
        <sz val="11"/>
        <rFont val="Cambria"/>
        <family val="0"/>
        <charset val="1"/>
      </rPr>
      <t xml:space="preserve"> popule meus </t>
    </r>
    <r>
      <rPr>
        <sz val="11"/>
        <rFont val="Cambria"/>
        <family val="0"/>
        <charset val="1"/>
      </rPr>
      <t xml:space="preserve">(Can g01036a); OfV: </t>
    </r>
    <r>
      <rPr>
        <i val="true"/>
        <sz val="11"/>
        <rFont val="Cambria"/>
        <family val="0"/>
        <charset val="1"/>
      </rPr>
      <t xml:space="preserve">Non </t>
    </r>
    <r>
      <rPr>
        <sz val="11"/>
        <rFont val="Cambria"/>
        <family val="0"/>
        <charset val="1"/>
      </rPr>
      <t xml:space="preserve">[adorabitis d]</t>
    </r>
    <r>
      <rPr>
        <i val="true"/>
        <sz val="11"/>
        <rFont val="Cambria"/>
        <family val="0"/>
        <charset val="1"/>
      </rPr>
      <t xml:space="preserve">eum </t>
    </r>
    <r>
      <rPr>
        <sz val="11"/>
        <rFont val="Cambria"/>
        <family val="0"/>
        <charset val="1"/>
      </rPr>
      <t xml:space="preserve">(Can g01036b); Cm: </t>
    </r>
    <r>
      <rPr>
        <i val="true"/>
        <sz val="11"/>
        <rFont val="Cambria"/>
        <family val="0"/>
        <charset val="1"/>
      </rPr>
      <t xml:space="preserve">Populus acquis</t>
    </r>
    <r>
      <rPr>
        <sz val="11"/>
        <rFont val="Cambria"/>
        <family val="0"/>
        <charset val="1"/>
      </rPr>
      <t xml:space="preserve">[itionis](Can g01037); </t>
    </r>
    <r>
      <rPr>
        <sz val="11"/>
        <color rgb="FFFF0000"/>
        <rFont val="Cambria"/>
        <family val="0"/>
        <charset val="1"/>
      </rPr>
      <t xml:space="preserve">Feria VI</t>
    </r>
    <r>
      <rPr>
        <sz val="11"/>
        <rFont val="Cambria"/>
        <family val="0"/>
        <charset val="1"/>
      </rPr>
      <t xml:space="preserve"> In: </t>
    </r>
    <r>
      <rPr>
        <i val="true"/>
        <sz val="11"/>
        <rFont val="Cambria"/>
        <family val="0"/>
        <charset val="1"/>
      </rPr>
      <t xml:space="preserve">Eduxit eos</t>
    </r>
    <r>
      <rPr>
        <sz val="11"/>
        <rFont val="Cambria"/>
        <family val="0"/>
        <charset val="1"/>
      </rPr>
      <t xml:space="preserve"> (Can g01038).</t>
    </r>
  </si>
  <si>
    <t xml:space="preserve">Melisme mit roten Linien bezeichnet.</t>
  </si>
  <si>
    <t xml:space="preserve">08.06.2017</t>
  </si>
  <si>
    <t xml:space="preserve">ca 12 x 287 mm</t>
  </si>
  <si>
    <t xml:space="preserve">15. Jhdt.; 1469; 1494</t>
  </si>
  <si>
    <t xml:space="preserve">Wien, ÖNB, Cod. 3718</t>
  </si>
  <si>
    <t xml:space="preserve">AL00177587</t>
  </si>
  <si>
    <t xml:space="preserve">Falzverstärkung mitte einer Lage, zwischen ff. 321-22.</t>
  </si>
  <si>
    <t xml:space="preserve">Rubriken für den Beginn der Orationen in Rot (Bsp.: Secreta).</t>
  </si>
  <si>
    <r>
      <rPr>
        <sz val="11"/>
        <rFont val="Cambria"/>
        <family val="0"/>
        <charset val="1"/>
      </rPr>
      <t xml:space="preserve">Wohl zum Natale SS. Corneli et Cypriani (14.09) und Natale S. Nicomedis (15.09).
</t>
    </r>
    <r>
      <rPr>
        <sz val="11"/>
        <color rgb="FFFF0000"/>
        <rFont val="Cambria"/>
        <family val="0"/>
        <charset val="1"/>
      </rPr>
      <t xml:space="preserve">Sec</t>
    </r>
    <r>
      <rPr>
        <sz val="11"/>
        <rFont val="Cambria"/>
        <family val="0"/>
        <charset val="1"/>
      </rPr>
      <t xml:space="preserve"> </t>
    </r>
    <r>
      <rPr>
        <i val="true"/>
        <sz val="11"/>
        <rFont val="Cambria"/>
        <family val="0"/>
        <charset val="1"/>
      </rPr>
      <t xml:space="preserve">Infirmitatem nostram quaesumus domine propitius respice mala omnia que </t>
    </r>
    <r>
      <rPr>
        <sz val="11"/>
        <rFont val="Cambria"/>
        <family val="0"/>
        <charset val="1"/>
      </rPr>
      <t xml:space="preserve">(Deshusses 687); </t>
    </r>
    <r>
      <rPr>
        <i val="true"/>
        <sz val="11"/>
        <rFont val="Cambria"/>
        <family val="0"/>
        <charset val="1"/>
      </rPr>
      <t xml:space="preserve">abstinendo cunctis</t>
    </r>
    <r>
      <rPr>
        <sz val="11"/>
        <rFont val="Cambria"/>
        <family val="0"/>
        <charset val="1"/>
      </rPr>
      <t xml:space="preserve">; </t>
    </r>
    <r>
      <rPr>
        <sz val="11"/>
        <color rgb="FFFF0000"/>
        <rFont val="Cambria"/>
        <family val="0"/>
        <charset val="1"/>
      </rPr>
      <t xml:space="preserve">Sec</t>
    </r>
    <r>
      <rPr>
        <sz val="11"/>
        <rFont val="Cambria"/>
        <family val="0"/>
        <charset val="1"/>
      </rPr>
      <t xml:space="preserve"> </t>
    </r>
    <r>
      <rPr>
        <i val="true"/>
        <sz val="11"/>
        <rFont val="Cambria"/>
        <family val="0"/>
        <charset val="1"/>
      </rPr>
      <t xml:space="preserve">Suscipe domine munera propritius ob</t>
    </r>
    <r>
      <rPr>
        <sz val="11"/>
        <rFont val="Cambria"/>
        <family val="0"/>
        <charset val="1"/>
      </rPr>
      <t xml:space="preserve">[lata] (Deshusses 694).</t>
    </r>
  </si>
  <si>
    <t xml:space="preserve">Wien, ÖNB: Cod. 3718</t>
  </si>
  <si>
    <t xml:space="preserve">Wien, ÖNB: Cod. 3720</t>
  </si>
  <si>
    <t xml:space="preserve">Wien, ÖNB: Cod. 3723</t>
  </si>
  <si>
    <t xml:space="preserve">Hebräische Fragmente (ev. zusammengehörig mit den anderen ausgelösten Fragmenten?) in den Fälzen zw. fol.: 5/6, 13/14, 25/26, 37/38, 49/50, 61/62, 73/74, 85/86, 97/98, 109/110, 121/122, 133/134, 145/146, 157/158, 169/170, 181/182, 193/194, 205/206, 217/218, 229/230, 241/242, 253/254, 265/266, 276/277; Titel fingiert. - Ausgelöste Fragmente: Fragm. hebr. A 55, Fragm. hebr. B 52 (Leimabklatsch im VD und HD sichtbar).</t>
  </si>
  <si>
    <t xml:space="preserve">Sammelhandschrift:
Unbekannt: Lacinia hebraica.; Nicolaus, de Dinkelspuhel: Sermones in evangelia dominicarum et festorum.; Haimo, Halberstadensis: Homilia 'Erunt signa'.</t>
  </si>
  <si>
    <t xml:space="preserve">Österreich (?)</t>
  </si>
  <si>
    <t xml:space="preserve">AL00176817</t>
  </si>
  <si>
    <t xml:space="preserve">Mondsee, Benediktinerkloster St. Michael (748-1791): Vorsignatur 'Lunael. f. 146'.</t>
  </si>
  <si>
    <t xml:space="preserve">Roter Schaflederband über Holz mit Blinddruck.</t>
  </si>
  <si>
    <t xml:space="preserve">Wien, ÖNB: Cod. 3726</t>
  </si>
  <si>
    <t xml:space="preserve">Fragmente: In Rücken sichtbar, VD, Falzstreifen zw. fol. 7/8, 21/22, 35/36, 49/50, 63/64, 88/89, 100/101, 112/113, 124/125, 137/138, 150/151, 164/165, 178/179, 220/221, 246/247, 260/261, VD/HD evtl. ausgelöst. Titel fingiert. - Ausgelöste Fragmente: Fragm. 1</t>
  </si>
  <si>
    <t xml:space="preserve">Sammelhandschrift:
Unbekannt: Sermones de tempore et de sanctis per circulum anni.; Unbekannt: De proprietatibus hostiae.; Aldobrandinus, de Tuscanella: Scala fidei sive tractatus de symbolo fidei.; Unbekannt: Tractatus de septem sacramentis.; Unbekannt: Sermo in parasceven.; Aesopus: Fabulae Aesopicae moralizatae.; Unbekannt: Miracula de nativitate Mariae.; Unbekannt: Miracula de s. Barbara.; Unbekannt: Sermones diversi, quorum primus in parasceven.; Unbekannt: De sectis haereticorum.; Unbekannt: Sermones diversi.; Unbekannt: De indulgentia.; Unbekannt: Sermones diversi.; Unbekannt: Quaestiones de corpore Christi cum eius effectibus.; Unbekannt: Laus s. Mariae Magdalenae.; Unbekannt: Stella clericorum.; Unbekannt: Sermones diversi.; Unbekannt: Meditationes de passione ad septem horas canonicas.; Unbekannt: Sermones diversi.</t>
  </si>
  <si>
    <t xml:space="preserve">AL00174195</t>
  </si>
  <si>
    <t xml:space="preserve">Mondsee, Benediktinerkloster St. Michael (748-1791): Vorsignatur 'Lunael. f. 206'.</t>
  </si>
  <si>
    <t xml:space="preserve">Wien, ÖNB: Cod. 3727</t>
  </si>
  <si>
    <t xml:space="preserve">Fragmente: Notiz auf VD "Restauriert im September 1934 (Ebd Tgb 5247). 1 Bl. abgelst vom Vorderdeckel, in der Fragmentensammlung). Falzstreifen zwischen fol. 5/6,17/18, 29/30, 41/42, 53/54, 65/66, 77/78, 101/102, 113/114, 125/126, 137/138, 149/150, 161/162, 173/174, 185/186, 197/198, 209/210, 221/222, 233/234, 245/246, 257/258. Titel fingiert. - Ausgelöste Fragmente: Fragm. 127</t>
  </si>
  <si>
    <t xml:space="preserve">Petrus, Comestor: Historia scholastica.; Unbekannt: Tractatus de pontificibus Iudaeorum et regibus Syriae.</t>
  </si>
  <si>
    <t xml:space="preserve">15. Jhdt.; 1462</t>
  </si>
  <si>
    <t xml:space="preserve">AL00177356</t>
  </si>
  <si>
    <t xml:space="preserve">Mondsee, Benediktinerkloster St. Michael (748-1791): Vorsignatur 'Lunael. f. 182'.</t>
  </si>
  <si>
    <t xml:space="preserve">Rotbraunes Leder mit Streicheisenlinien über Holzdeckeln, 15. Jhdt.</t>
  </si>
  <si>
    <t xml:space="preserve">Wien, ÖNB: Cod. 3728</t>
  </si>
  <si>
    <t xml:space="preserve">Titel fingiert. EB, Flügelfalz vor fol. I* mit Ansetzfalz zw. fol. 456/457, Fälze in den Lagenmitten zw. fol. 6/7, 18/19, 30/31, 42/43, 54/55, 66/67, 78/79, 90/91, 102/103, 114/115, 127/128, 139/140, 151/152, 163/164, 175/176, 187/188, 199/200, 211/212, 223/224, 235/236, 247/248, 259/260, 271/272, 283/284, 295/296, 319/320, 331/332, 343/344, 355/356, 367/368, 379/380, 391/392, 403/404, 414/415, 426/427, 438/439, 450/451, 462/463</t>
  </si>
  <si>
    <t xml:space="preserve">Unbekannt: Historiae duo de s. Bernardo Claravallensi.; Unbekannt: Historia de procuratore Pruteno in concilio Constantiensi.; Unbekannt: Notabilia theologica.; Thomas, von Aquin, Heiliger: Summa theologia: Pars III.</t>
  </si>
  <si>
    <t xml:space="preserve">15. Jhdt.; Um 1420/30</t>
  </si>
  <si>
    <t xml:space="preserve">AL00177554</t>
  </si>
  <si>
    <t xml:space="preserve">Georg Apfenthaler aus Neydlingen (Dr. theol.; Uni. Wien ab 1402 bis ca. 1434): Initiale mit Wappen fol. 1r - Auftraggeber [Pirker-Aurenhammer, Albrechts-Gebetbuch, 2002, 39]. - Besitzersignet (Wien oder Mondsee, 15. Jhdt.): Nachsatzblatt [Ergänzungen zu MiSchu II, 2000, bei Cod. 3862]. - Mondsee, Benediktinerkloster St. Michael (748-1791): Vorsignatur 'Lunael. f. 216'.</t>
  </si>
  <si>
    <t xml:space="preserve">Wien, ÖNB: Cod. 3729</t>
  </si>
  <si>
    <t xml:space="preserve">Fragmente: ausgelöst von VD und HD, Abklatsch (hebräische Schrift, groß).</t>
  </si>
  <si>
    <t xml:space="preserve">Libri Sententiarum cum commentario</t>
  </si>
  <si>
    <t xml:space="preserve">15. Jhdt.; um 1420</t>
  </si>
  <si>
    <t xml:space="preserve">AL00167168</t>
  </si>
  <si>
    <t xml:space="preserve">Mondsee, Benediktinerkloster St. Michael (748-1791): Vorsignatur 'Lunael. f. 180'.</t>
  </si>
  <si>
    <t xml:space="preserve">Braunes Leder mit Streicheisenlinien über Holzdeckeln, 15. Jhdt.</t>
  </si>
  <si>
    <t xml:space="preserve">Wien, ÖNB: Cod. 3731</t>
  </si>
  <si>
    <t xml:space="preserve">Fragmente: Falzstreifen zwischen fol. 136/137, 148/149, 161/162, 211/212, 292/293. Titel fingiert.</t>
  </si>
  <si>
    <t xml:space="preserve">Sammelhandschrift mit Sermones und Legendar</t>
  </si>
  <si>
    <t xml:space="preserve">Unbekannt: Sententiae, proverbia, versus memoriales et auctoritates.; Unbekannt: Calendarium.; Unbekannt: Cisioianus.; Unbekannt: Sententiae, proverbia et auctoritates.; Antonius, de Parma: Postillae super evangelia de tempore (Sermones 93).; Augustinus, Aurelius: Locus ex 'De civitate Dei' explicatus.; Unbekannt: Themata sermonum pro diebus dominicalibus et festis per circulum anni, qui liber 'Aequipollarius' vocatur.; Unbekannt: Hexametri duo contra mulieres.; Unbekannt: Sermones dominicales per circulum anni expositi.; Jacobus, de Voragine: Passionale abbreviatum omnium sanctorum dempto prologo.; Unbekannt: Sermones duo de sacramento ordinis.; Unbekannt: Quot angelis constet chorus decimus.; Capranica, Domenico: De arte moriendi.</t>
  </si>
  <si>
    <t xml:space="preserve">15. Jhdt.; 1400</t>
  </si>
  <si>
    <t xml:space="preserve">AL00173841</t>
  </si>
  <si>
    <t xml:space="preserve">Andreas (Mönch in Mondsee, um 1400): Schreiber; [Unterkircher, Datierte IV, 1976]. - Mondsee, Benediktinerkloster St. Michael (748-1791): Vorsignatur 'Lunael. f. 185'.</t>
  </si>
  <si>
    <t xml:space="preserve">Einband des 15. Jhdts.</t>
  </si>
  <si>
    <t xml:space="preserve">Wien, ÖNB: Cod. 3732</t>
  </si>
  <si>
    <t xml:space="preserve">Fragmente: (beschriebene) Fragmente in den Fälzen zw. fol. 40/41, 62/63, 132/133, 144/145, 156/157, 168/169, 180/181, 192/193, 204/205, 216/217, 228/229, 240/241; Titel fingiert.</t>
  </si>
  <si>
    <t xml:space="preserve">Unbekannt: Sermones de BMV.; Antonius, de Parma: Postillae super evangelia de tempore (Sermones 93).; Guilelmus, Peraldus: Summa de vitiis et virtutibus (Fragment).; Unbekannt: Quaestio utrum indulgentiae tantum valeant quantum sonent.; Unbekannt: Nota decem virtutes missae.; Unbekannt: Tractatus de confessione.; Unbekannt: Liber paenitentialis.; Unbekannt: Sermones de BMV.; Unbekannt: De auctoritate sacerdotali.; Unbekannt: Themata sermonum.; Unbekannt: Sermo de passione.; Unbekannt: Sermo pro dominica secunda in adventu.; Jacobus, de Voragine: Passionale abbreviatum omnium sanctorum dempto prologo.; Unbekannt: Sermones varii.; Unbekannt: Notabilia theologica.; Unbekannt: Index contentorum in codice.</t>
  </si>
  <si>
    <t xml:space="preserve">AL00173204</t>
  </si>
  <si>
    <t xml:space="preserve">Mondsee, Benediktinerkloster St. Michael (748-1791): Vorsignatur 'Lunael. f. 185'.</t>
  </si>
  <si>
    <t xml:space="preserve">Ehemals kirschrotes Leder mit Streicheisenlinien über Holzdeckeln, 15. Jhdt.</t>
  </si>
  <si>
    <t xml:space="preserve">Wien, ÖNB: Cod. 3733</t>
  </si>
  <si>
    <t xml:space="preserve">Fragmente: Unter VDS, HDS, unbeschriebene Fälze in den Lagenmitten; Titel fingiert.</t>
  </si>
  <si>
    <t xml:space="preserve">Ebendorfer, Thomas: Sermones de sanctis per circulum anni.; Guido, de Monte Rocherii: Manipulus curatorum.; Capranica, Domenico: De arte moriendi.; Ebendorfer, Thomas: De poenis infernalibus.; Martinus, V., Papa: Bulla indulgentiae de corpore Christi.; Unbekannt: Decretum concilii Basileensis de festo corporis Christi de a. 1434.; Unbekannt: Litterae circulares facultatis theologicae in studio generali Viennensi ad archidiaconos Styriae superioris de erroribus, superstitionibus etc. praesertim de 24 senioribus Iudenburgae grassantibus d. d. 17. Oct. 1420.; Unbekannt: Maria infantem lactans calamo exarata et coloribus distincta.; Unbekannt: Vocabula alphabetico ordine.; Urban, IV., Papst: Bulla de institutione festi corporis Christi.</t>
  </si>
  <si>
    <t xml:space="preserve">15. Jhdt.; Um 1435/50</t>
  </si>
  <si>
    <t xml:space="preserve">Mondsee, Obersteiermark, Salzburg</t>
  </si>
  <si>
    <t xml:space="preserve">AL00176998</t>
  </si>
  <si>
    <t xml:space="preserve">Mondsee, Benediktinerkloster St. Michael (748-1791): Vermerk 15. Jhdt.; Vorsignatur 'Lunael. f. 217'.</t>
  </si>
  <si>
    <t xml:space="preserve">Braunes Leder über Holzdeckeln, 15. Jhdt.</t>
  </si>
  <si>
    <t xml:space="preserve">Wien, ÖNB: Cod. 3734</t>
  </si>
  <si>
    <t xml:space="preserve">Fragmente: schmaler Streifen (unleserlich) vor fol. 2; Titel fingiert.</t>
  </si>
  <si>
    <t xml:space="preserve">Unbekannt: Sermo de adventu domini.; Unbekannt: Sermo de passione domini.; Unbekannt: Encyclica concilii Basileensis ad plebem christianam de unione Romanae et orientalis ecclesiarum de a. 1436.; Unbekannt: Sermo de adventu domini.; Hugo, Argentinensis: Compendium theologicae veritatis.; Nicolaus, de Dinkelspuhel: De virtutibus et vitiis.; Nicolaus, de Dinkelspuhel: Confessionale.; Nicolaus, de Dinkelspuhel: Sermones super orationem dominicam.; Unbekannt: Index contentorum in codice.</t>
  </si>
  <si>
    <t xml:space="preserve">AL00172894</t>
  </si>
  <si>
    <t xml:space="preserve">Mondsee, Benediktinerkloster St. Michael (748-1791): Vorsignatur 'Lunael. f. 215'.</t>
  </si>
  <si>
    <t xml:space="preserve">Wien, ÖNB: Cod. 3735</t>
  </si>
  <si>
    <t xml:space="preserve">Fragmente: fol. I; Ausgelöste Fragmente: Fragm. 298 (laut Eintrag im VD des Trägerbandes "1 Streifen abgelöst vom Falz in der Fragmentensammlung" - passt das?);. - Mikrofilm digitalisiert.</t>
  </si>
  <si>
    <t xml:space="preserve">Sermones de sanctis et de communi sanctorum</t>
  </si>
  <si>
    <t xml:space="preserve">AL00167746</t>
  </si>
  <si>
    <t xml:space="preserve">Mondsee, Benediktinerkloster St. Michael (748-1791): Vorsignatur 'Lunael. f. 194'.</t>
  </si>
  <si>
    <t xml:space="preserve">Wien, ÖNB: Cod. 3737</t>
  </si>
  <si>
    <t xml:space="preserve">Fragmente: Notiz auf VD: "Restauriert im Juli 1938, Ebd Tgb 5887, 11 Fragmente, abgelöst von Falz und Rücken, in der Fragmentensammlung". Falzstreifen zw. fol. 7/8, 19/20, 31/32, 43/44, 55/56, 67/68, 79/80,92/93, 105/106, 117/118, 128/129, 139/140, 163/164, 175/176, 187/188, 199/200, 211/212, 223/224, 229/230, 241/242, 253/254. Titel fingiert. - Ausgelöste Fragmente: Fragm. 244, Cod. Ser. n. 4245</t>
  </si>
  <si>
    <t xml:space="preserve">Unbekannt: Nota de Apocalypsi.; Unbekannt: Index contentorum in codice.; Rupertus, Tuitensis: Commentarii in Cantica canticorum.; Hieronymus, Sophronius Eusebius: Epistola ad Mauritii filiam.; Bonaventura, Sanctus: Sermo de corpore Christi.; Bonaventura, Sanctus: De corpore Christi sive de praeparatione ad missam.; Schlitpacher, Johannes: De praeparatione ad missam.; Gerson, Johannes: Tractatus de missa.; Gerson, Johannes: De modo confessionis et absolutionis.; Matthaeus, de Cracovia: Dialogus rationis et conscientiae de eucharistiae sumptione.; Hugo, de Sancto Victore: Tractatus de oratione.; Richardus, de Sancto Victore: Soliloquium de speciali commendatione domini Iesu.; Hieronymus, Sophronius Eusebius: Prologus in Pentateuchum.; Henricus, de Langenstein: Lectura super prologo.; Albertus, Magnus: De sacrosancto eucharistiae sacramento.; Anselmus, Laudunensis: Commentarius in Apocalypsim.; Gregor, I., Papst: Expositio in Cantica canticorum.</t>
  </si>
  <si>
    <t xml:space="preserve">15. Jhdt.; 1473</t>
  </si>
  <si>
    <t xml:space="preserve">AL00177522</t>
  </si>
  <si>
    <t xml:space="preserve">Mondsee, Benediktinerkloster St. Michael (748-1791): Vorsignatur 'Lunael. f. 191'.</t>
  </si>
  <si>
    <t xml:space="preserve">Wien, ÖNB: Cod. 3738</t>
  </si>
  <si>
    <t xml:space="preserve">Fragmente: Fälze zw. fol. 9/10 und 21/22, Fragment (oder Leimabklatsch?) unter HDS; Angaben zum Inhalt von Tabulae codicum übernommen. - Ausgelöste Fragmente: Fragm. 221 (laut Eintrag im Trägerband "7 Fragmente aus Falz und Rücken abgelöst und in der Fragmentensammlung" aufgestellt.</t>
  </si>
  <si>
    <t xml:space="preserve">AL00167819</t>
  </si>
  <si>
    <t xml:space="preserve">Mondsee, Benediktinerkloster St. Michael (748-1791): Vorsignatur 'Lunael. f. 212'.</t>
  </si>
  <si>
    <t xml:space="preserve">Wien, ÖNB: Cod. 3740</t>
  </si>
  <si>
    <t xml:space="preserve">Fragmente: VD, HD, Falzstreifen zwischen fol. 6/7, 19/20, 32/33, 44/45, 56/57, 68/69, 80/81, 92/93, 104/105, 116/117, 128/129, 140/141, 152/153, 164/165, 1777178, 189/190, 201/202, 213/214, 225/226, 237/238, 249/250, 261/261, 273/274, 285/286, 296/297, 308/309, 315/316. Titel fingiert.</t>
  </si>
  <si>
    <t xml:space="preserve">Unbekannt: Sermones tres.; Unbekannt: Legenda de conversione s. Catharinae in fine mutila.; Unbekannt: Sermo de adventu domini in fine mutilus.; Unbekannt: Sermones duo: Fragmenta.; Unbekannt: Sermones quadragesimales.; Unbekannt: Inhibitiones a communione.; Unbekannt: Inhibitiones excommunicatorum germanicae cum prologo et epilogo latinis.; Unbekannt: Inhibitiones breviores.; Unbekannt: Versus memoriales argumenti dogmatici.; Unbekannt: Sermones et themata sermonum, primus in dominica in octava pascae.</t>
  </si>
  <si>
    <t xml:space="preserve">15. Jhdt.; 1460</t>
  </si>
  <si>
    <t xml:space="preserve">Zwentendorf</t>
  </si>
  <si>
    <t xml:space="preserve">AL00174862</t>
  </si>
  <si>
    <t xml:space="preserve">Erasmus Daumoeder (Kooperator in Zwentendorf, um 1460): Schreiber; [Menhardt, Altdeutsche Handschriften, 1960/61]. - Mondsee, Benediktinerkloster St. Michael (748-1791): Vorsignatur 'Lunael. f. 209'.</t>
  </si>
  <si>
    <t xml:space="preserve">Kalbslederband über Holz mit Blinddruck (Blattrelief). Österreich, Wien. - Holter, D. 5</t>
  </si>
  <si>
    <t xml:space="preserve">Wien, ÖNB: Cod. 3741</t>
  </si>
  <si>
    <t xml:space="preserve">Schrift zeigt Ähnlichkeit mit ÖNB, Ser. n. 4245</t>
  </si>
  <si>
    <t xml:space="preserve">Pfaff, Scriptorium und Bibliothek, Nr. 37.</t>
  </si>
  <si>
    <t xml:space="preserve">Wien, ÖNB, Cod. 3805, Cod. 3819, Cod. 3892, Cod. 5160 (Angaben lt. Pfaff).</t>
  </si>
  <si>
    <t xml:space="preserve">Gelbliches, gut geglättetes Pergament</t>
  </si>
  <si>
    <t xml:space="preserve">Streifen (inkl. Rückenverstärkung): ca. 290–293 x  60–68 mm</t>
  </si>
  <si>
    <t xml:space="preserve">Aufgklebt wurden die Streifen mit jeweils derselben Blattseite nach oben, die Streifen können (von oben gezählt) in folgender Reihenfolge zu einem vollständigen Blatt verbunden werden: 4 - 3 - 1 - 2.</t>
  </si>
  <si>
    <t xml:space="preserve">4 Streifen als Rückenverstärkung über den Rücken und beide Innendeckel geklebt, Leimreste eines ursprünglich darüber geklebten Spiegelblattes, ein Teil des Textes des ersten Streifen durch das darübergeklebte Einbandleder verdeckt. In den Lagenmitten Fälze einer anderen Handschrift, zw. fol.: 6/7, 16/17, 28/29, 39/40, 50/51, 62/63, 74/75, 86/87, 98/99, 110/111, 122/123, 133/134, 145/146, 156/157, 168/169, 180/181, 192/193, 204/205, 216/217, 228/229, 240/241, 252/253, 264/265, 276/277, 288/289, 289/299.</t>
  </si>
  <si>
    <t xml:space="preserve">Unverzierte rote Initialen am Beginn der Lesungen.</t>
  </si>
  <si>
    <t xml:space="preserve">Missale (Lectionarium)</t>
  </si>
  <si>
    <r>
      <rPr>
        <sz val="11"/>
        <rFont val="Cambria"/>
        <family val="0"/>
        <charset val="1"/>
      </rPr>
      <t xml:space="preserve">[Gal 5,25–26; Wortfolge am Beginn bis ambulemus wohl etwas anders:] </t>
    </r>
    <r>
      <rPr>
        <i val="true"/>
        <sz val="11"/>
        <rFont val="Cambria"/>
        <family val="0"/>
        <charset val="1"/>
      </rPr>
      <t xml:space="preserve">Fratres. Si vivi</t>
    </r>
    <r>
      <rPr>
        <sz val="11"/>
        <rFont val="Cambria"/>
        <family val="0"/>
        <charset val="1"/>
      </rPr>
      <t xml:space="preserve">[...] </t>
    </r>
    <r>
      <rPr>
        <i val="true"/>
        <sz val="11"/>
        <rFont val="Cambria"/>
        <family val="0"/>
        <charset val="1"/>
      </rPr>
      <t xml:space="preserve">et ambulemus.</t>
    </r>
    <r>
      <rPr>
        <sz val="11"/>
        <rFont val="Cambria"/>
        <family val="0"/>
        <charset val="1"/>
      </rPr>
      <t xml:space="preserve">..-... </t>
    </r>
    <r>
      <rPr>
        <i val="true"/>
        <sz val="11"/>
        <rFont val="Cambria"/>
        <family val="0"/>
        <charset val="1"/>
      </rPr>
      <t xml:space="preserve">in vicem in</t>
    </r>
    <r>
      <rPr>
        <sz val="11"/>
        <rFont val="Cambria"/>
        <family val="0"/>
        <charset val="1"/>
      </rPr>
      <t xml:space="preserve">[videntes]. [ein Wort nicht lesbar] [Gal 6,1–10:] </t>
    </r>
    <r>
      <rPr>
        <i val="true"/>
        <sz val="11"/>
        <rFont val="Cambria"/>
        <family val="0"/>
        <charset val="1"/>
      </rPr>
      <t xml:space="preserve">etsi praeoccupatus </t>
    </r>
    <r>
      <rPr>
        <sz val="11"/>
        <rFont val="Cambria"/>
        <family val="0"/>
        <charset val="1"/>
      </rPr>
      <t xml:space="preserve">...-... </t>
    </r>
    <r>
      <rPr>
        <i val="true"/>
        <sz val="11"/>
        <rFont val="Cambria"/>
        <family val="0"/>
        <charset val="1"/>
      </rPr>
      <t xml:space="preserve">domesticos fi</t>
    </r>
    <r>
      <rPr>
        <sz val="11"/>
        <rFont val="Cambria"/>
        <family val="0"/>
        <charset val="1"/>
      </rPr>
      <t xml:space="preserve">[dei]. </t>
    </r>
    <r>
      <rPr>
        <i val="true"/>
        <sz val="11"/>
        <rFont val="Cambria"/>
        <family val="0"/>
        <charset val="1"/>
      </rPr>
      <t xml:space="preserve">In ill(o) t(empore) dix(it) I(esus) d(iscipulis) s(uis) M </t>
    </r>
    <r>
      <rPr>
        <sz val="11"/>
        <rFont val="Cambria"/>
        <family val="0"/>
        <charset val="1"/>
      </rPr>
      <t xml:space="preserve">[Mt 6,24–25:] </t>
    </r>
    <r>
      <rPr>
        <i val="true"/>
        <sz val="11"/>
        <rFont val="Cambria"/>
        <family val="0"/>
        <charset val="1"/>
      </rPr>
      <t xml:space="preserve">Nemo potest</t>
    </r>
    <r>
      <rPr>
        <sz val="11"/>
        <rFont val="Cambria"/>
        <family val="0"/>
        <charset val="1"/>
      </rPr>
      <t xml:space="preserve"> ...-... </t>
    </r>
    <r>
      <rPr>
        <i val="true"/>
        <sz val="11"/>
        <rFont val="Cambria"/>
        <family val="0"/>
        <charset val="1"/>
      </rPr>
      <t xml:space="preserve">animae vestrae quid</t>
    </r>
    <r>
      <rPr>
        <sz val="11"/>
        <rFont val="Cambria"/>
        <family val="0"/>
        <charset val="1"/>
      </rPr>
      <t xml:space="preserve"> [bricht mit Seitenende ab]. </t>
    </r>
  </si>
  <si>
    <t xml:space="preserve">Wien, ÖNB: Cod. 3743</t>
  </si>
  <si>
    <t xml:space="preserve">Fragmente: Fälze zw. fol. 21/22, 69/70, 81/82, 93/94, 105/106, 117/118, 129/130, 141/142, 153/154, 165/166, 177/178, 189/190, 201/202, 213/214, 225/226, 237/238, 249/250. Titel fingiert.</t>
  </si>
  <si>
    <t xml:space="preserve">Sammelhandschrift:
Unbekannt: Cantica biblica.; Unbekannt: Postilla in Psalterium.</t>
  </si>
  <si>
    <t xml:space="preserve">um 1474-1502</t>
  </si>
  <si>
    <t xml:space="preserve">Regensburg, St. Emmeram</t>
  </si>
  <si>
    <t xml:space="preserve">Regensburg ?</t>
  </si>
  <si>
    <t xml:space="preserve">AL00175399</t>
  </si>
  <si>
    <t xml:space="preserve">Mondsee, Benediktinerkloster St. Michael (748-1791): Vorsignatur 'Lunael. f. 169'.</t>
  </si>
  <si>
    <t xml:space="preserve">Roter Schaflederband über Holz mit Blinddruck. Regensburg, St. Emmeram, Gruppe 1,  - vgl. EBDB w000067</t>
  </si>
  <si>
    <t xml:space="preserve">Wien, ÖNB: Cod. 3745</t>
  </si>
  <si>
    <t xml:space="preserve">Fragmente: Vorsatzblätter fol. 1 und 218; Falzstreifen (liturg.) zw. fol. 19/20, 31/32, 43/44, 55/56, 67/68, 79/80, 91/92, 103/104, 115/116, 127/128, 139/140, 151/152, 163/164, 175/176, 187/188, 199/200, 211/212; Titel fingiert.</t>
  </si>
  <si>
    <t xml:space="preserve">Unbekannt: Opus theologicum: Fragmentum.; Robertus, Holcot: In Sapientiam.; Unbekannt: Carmen hexametris leoninis compositum de urbe Iuvaviensi cum nominibus et gestis praesulum eius usque ad Bernardum de Ror.; Unbekannt: Catalogus pontificum et abbatum Lunaelacensium synchronorum ab Oportuno primo abbate usque ad Simonem post Iohannem dictum Trenbeck.; Unbekannt: Opus theologicum: Fragmentum.</t>
  </si>
  <si>
    <t xml:space="preserve">2. Viertel 15. Jhdt.</t>
  </si>
  <si>
    <t xml:space="preserve">AL00176888</t>
  </si>
  <si>
    <t xml:space="preserve">Mondsee, Benediktinerkloster St. Michael (748-1791): Vorsignatur 'Lunael. f. 190'.</t>
  </si>
  <si>
    <t xml:space="preserve">Wien, ÖNB: Cod. 3747</t>
  </si>
  <si>
    <t xml:space="preserve">Mehrere Fragmente im VD und HD; unbeschriebene Falzstreifen in den Lagenmitten; Titel fingiert.</t>
  </si>
  <si>
    <t xml:space="preserve">Unbekannt: Themata sermonum super evangelia dominicalia.; Unbekannt: Sermones sex.; Unbekannt: Tractatus de anima et potentiis eius.; Unbekannt: Collectanea ex Augustino, Avicenna aliisque scriptoribus.; Henricus de Brandis episcopus Constantiensis: Mandatum de festo corporis Christi, a. 1363.; Unbekannt: Chronographum rhythmis germanicis pro a. 1356.; Sensatus: Sermones de tempore.</t>
  </si>
  <si>
    <t xml:space="preserve">15. Jhdt.; 1439; 1441</t>
  </si>
  <si>
    <t xml:space="preserve">Gösslingen</t>
  </si>
  <si>
    <t xml:space="preserve">AL00175452</t>
  </si>
  <si>
    <t xml:space="preserve">Johannes Stumpp aus Goesslingen (um 1439/41): Schreiber; [Menhardt, Altdeutsche Handschriften, 1960/61]. - Konstanz: mitgebundene Urkunde [Menhardt, Altdeutsche Handschriften, 1960/61]. - Mondsee, Benediktinerkloster St. Michael (748-1791): Vorsignatur 'Lunael. f. 205'.</t>
  </si>
  <si>
    <t xml:space="preserve">Graues Leder über Holzdeckeln, 15. Jhdt.</t>
  </si>
  <si>
    <t xml:space="preserve">Wien, ÖNB: Cod. 3758</t>
  </si>
  <si>
    <t xml:space="preserve">Deutschsprachige Flügel und Falzstreifen! Titel fingiert.</t>
  </si>
  <si>
    <t xml:space="preserve">Unbekannt: Gemma sacerdotum.; Burlaeus, Gualterus: De vita et moribus philosophorum.; Bonaventura, Sanctus: Pharetra doctorum.</t>
  </si>
  <si>
    <t xml:space="preserve">AL00174660</t>
  </si>
  <si>
    <t xml:space="preserve">Mondsee, Benediktinerkloster St. Michael (748-1791): Vorsignatur 'Lunael. f. 184'.</t>
  </si>
  <si>
    <t xml:space="preserve">Wien, ÖNB: Cod. 3761</t>
  </si>
  <si>
    <t xml:space="preserve">Ansetzfalz zw. fol. 12/13, Leimabklatsch VD und HD, lateinische und hebräische Fälze in den Lagenmitten; Titel fingiert.</t>
  </si>
  <si>
    <t xml:space="preserve">Thomas, de Cantiprato: Bonum universale de apibus.; Unbekannt: Historia de fratre Iordano.; Unbekannt: Legenda s. Erentrudis.; Unbekannt: Antiphona s. Erentrudis.; Unbekannt: Tractatus spiritualis de sui ipsius cognitione.; Unbekannt: Tractatus de fine religiosae perfectionis et de modo fruendi Deo in praesenti vita.; Unbekannt: Expositio symboli Nicaeni.; Unbekannt: Expositio hymni angelici.; Unbekannt: Notabilia de tropis BMV; De fructibus digne communicantium; De missa boni et mali sacerdotis; De necessariis quattuor ad missam; De corono clericali seu tonsura; etc..</t>
  </si>
  <si>
    <t xml:space="preserve">AL00177725</t>
  </si>
  <si>
    <t xml:space="preserve">Mondsee, Benediktinerkloster St. Michael (748-1791): Vorsignatur 'Lunael. f. 17'.</t>
  </si>
  <si>
    <t xml:space="preserve">Wildleder mit Streicheisenlinien über Holzdeckeln, Mondsee, 15. Jhdt.</t>
  </si>
  <si>
    <t xml:space="preserve">Wien, ÖNB: Cod. 3771</t>
  </si>
  <si>
    <t xml:space="preserve">Fragmente abgelöst und in kleinem Kuvert, das in den HD geklebt ist, aufbewart, wobei die zwei liturgischen Fragmente wohl zur selben Hs. wie die Falzstreifen gehören (Fragm umsigniert auf Fragm. 1762 (lit.) und Fragm. 1763 (karolingisch); Titel fingiert.</t>
  </si>
  <si>
    <t xml:space="preserve">Herolt, Johannes: Sermones Discipuli de tempore.; Geuß, Johannes: Dubia de restitutione famae corporis et animae.; Geuß, Johannes: Sermo de ludo alearum et taxillarum.; Nicolaus, de Dinkelspuhel: Expositio in orationem dominicalem.; Nicolaus, de Dinkelspuhel: Sermones de passione domini.; Nicolaus, de Dinkelspuhel: Sermones de sanctis.; Geuß, Johannes: Sermo in dedicatione templi.; Geuß, Johannes: Sermo de ludo choreae et instrumentis musicis.; Unbekannt: Sermo 'Hodie sancta mater ecclesia'.; Geuß, Johannes: Sermo in dedicatione templi.; Nicolaus, de Dinkelspuhel: Sermones duo de poenis inferni.</t>
  </si>
  <si>
    <t xml:space="preserve">15. Jhdt.; Um 1440</t>
  </si>
  <si>
    <t xml:space="preserve">AL00175344</t>
  </si>
  <si>
    <t xml:space="preserve">Mondsee, Benediktinerkloster St. Michael (748-1791): Vorsignatur 'Lunael. f. 62'.</t>
  </si>
  <si>
    <t xml:space="preserve">Wien, ÖNB: Cod. 3775</t>
  </si>
  <si>
    <t xml:space="preserve">Fragment unter VDS und zu Ansetzfalz zw. fol. 1 und 2 weitergezogen, das gleiche beim HD mit Ansetzfalz zw. fol. 182/183; Titel fingiert.</t>
  </si>
  <si>
    <t xml:space="preserve">Unbekannt: Notabilia theologica.; Nicolaus, de Dinkelspuhel: De dilectione Dei et proximi.; Nicolaus, de Dinkelspuhel: De praeceptis decalogi.; Nicolaus, de Dinkelspuhel: Expositio in orationem dominicalem.; Nicolaus, de Dinkelspuhel: De octo beatitudinibus.; Unbekannt: Collectanea ex Sacra Scriptura et patribus.</t>
  </si>
  <si>
    <t xml:space="preserve">15. Jhdt.; 1442</t>
  </si>
  <si>
    <t xml:space="preserve">AL00176422</t>
  </si>
  <si>
    <t xml:space="preserve">Mondsee, Benediktinerkloster St. Michael (748-1791): Vorsignatur 'Lunael. f. 144'.</t>
  </si>
  <si>
    <t xml:space="preserve">Originaleinband</t>
  </si>
  <si>
    <t xml:space="preserve">Wien, ÖNB: Cod. 3778</t>
  </si>
  <si>
    <t xml:space="preserve">Fragmente unter beiden Spiegelblättern, jeweils weitergezogen zu Ansetzfälzen zw. fol. 14/15 und 357/358, Fragmente in den Fälzen; Titel fingiert.</t>
  </si>
  <si>
    <t xml:space="preserve">Sammelhandschrift mit Sermones und hagiographischen Texten</t>
  </si>
  <si>
    <t xml:space="preserve">Johannes, de Erfordia: Sermones de sanctis.; Andreas, de Escobar: De decimis, primitiis etc..; Johannes, de Deo: Liber quintus summae paenitentialis.; Unbekannt: Postilla de sanctis.; Guilelmus, de Parisiis: Dialogus de septem sacramentis.; Jacobus, de Fusignano: De arte praedicandi.; Unbekannt: Versus memoriales dogmatici argumenti.; Jacobus, de Voragine: Passionale abbreviatum omnium sanctorum dempto prologo.; Johannes, de Lignano: Tractatus de horis canonicis.</t>
  </si>
  <si>
    <t xml:space="preserve">15. Jhdt.; 1458</t>
  </si>
  <si>
    <t xml:space="preserve">AL00176756</t>
  </si>
  <si>
    <t xml:space="preserve">Mondsee, Benediktinerkloster St. Michael (748-1791): Vorsignatur 'Lunael. f. 229'.</t>
  </si>
  <si>
    <t xml:space="preserve">Wien, ÖNB: Cod. 3781</t>
  </si>
  <si>
    <t xml:space="preserve">Cantus Planus (http://www.cantusplanus.at/de-at/fragmentphp/fragmente/signaturGET.php?Signatur=cod03781).</t>
  </si>
  <si>
    <t xml:space="preserve">http://www.fragmentarium.unifr.ch/overview/F-uadn</t>
  </si>
  <si>
    <t xml:space="preserve">2 Querstreifen wohl eines Doppelbl.</t>
  </si>
  <si>
    <t xml:space="preserve">(sichtbar) ca. 65 x 250 mm</t>
  </si>
  <si>
    <t xml:space="preserve">Sermones ab adventu usque ad pentecosten</t>
  </si>
  <si>
    <t xml:space="preserve">Wien, ÖNB, Cod. 3781</t>
  </si>
  <si>
    <t xml:space="preserve">AL00168177</t>
  </si>
  <si>
    <t xml:space="preserve">Mondsee, Benediktinerkloster St. Michael (748-1791): Vorsignatur 'Lunael. f. 226'.</t>
  </si>
  <si>
    <t xml:space="preserve">Die zwei Fragmente sind als Rückenhinterklebung um den Rücken und anschließend auf beiden Deckeln geklebt, sodass ein Teil des Textes in der Mitte vom Buchrücken versteckt bleibt.</t>
  </si>
  <si>
    <t xml:space="preserve">3. Viertel / 2. Hälfte 12. Jh.</t>
  </si>
  <si>
    <t xml:space="preserve">Rote Überschrifte für Festtags- und Gesangsbezeichnungen; zur Hervorhebung von Gesangsanfängen rote Lombarden oder einfache schwarze Satzmajuskeln rot gestrichen oder mit roten Zierpunkten.</t>
  </si>
  <si>
    <r>
      <rPr>
        <sz val="11"/>
        <rFont val="Cambria"/>
        <family val="0"/>
        <charset val="1"/>
      </rPr>
      <t xml:space="preserve">(Streifen unten HS) [Octava Epiphaniae] A: </t>
    </r>
    <r>
      <rPr>
        <i val="true"/>
        <sz val="11"/>
        <rFont val="Cambria"/>
        <family val="0"/>
        <charset val="1"/>
      </rPr>
      <t xml:space="preserve">Fontes aquarum sanctificati</t>
    </r>
    <r>
      <rPr>
        <sz val="11"/>
        <rFont val="Cambria"/>
        <family val="0"/>
        <charset val="1"/>
      </rPr>
      <t xml:space="preserve"> (Can 002888); Lacuna; [Hilarii] A: </t>
    </r>
    <r>
      <rPr>
        <i val="true"/>
        <sz val="11"/>
        <rFont val="Cambria"/>
        <family val="0"/>
        <charset val="1"/>
      </rPr>
      <t xml:space="preserve">Sacerdos et pontifex</t>
    </r>
    <r>
      <rPr>
        <sz val="11"/>
        <rFont val="Cambria"/>
        <family val="0"/>
        <charset val="1"/>
      </rPr>
      <t xml:space="preserve">* (Can 004673); [Octava Epiphaniae] R: </t>
    </r>
    <r>
      <rPr>
        <i val="true"/>
        <sz val="11"/>
        <rFont val="Cambria"/>
        <family val="0"/>
        <charset val="1"/>
      </rPr>
      <t xml:space="preserve">In columbae</t>
    </r>
    <r>
      <rPr>
        <sz val="11"/>
        <rFont val="Cambria"/>
        <family val="0"/>
        <charset val="1"/>
      </rPr>
      <t xml:space="preserve">* (Can 006892); Lacuna;
(Streifen oben VS) [Octava Epiphaniae] A: [Veterem hominem renovans ... cor]</t>
    </r>
    <r>
      <rPr>
        <i val="true"/>
        <sz val="11"/>
        <rFont val="Cambria"/>
        <family val="0"/>
        <charset val="1"/>
      </rPr>
      <t xml:space="preserve">rupta </t>
    </r>
    <r>
      <rPr>
        <sz val="11"/>
        <rFont val="Cambria"/>
        <family val="0"/>
        <charset val="1"/>
      </rPr>
      <t xml:space="preserve">(Can 005373); A: [T]</t>
    </r>
    <r>
      <rPr>
        <i val="true"/>
        <sz val="11"/>
        <rFont val="Cambria"/>
        <family val="0"/>
        <charset val="1"/>
      </rPr>
      <t xml:space="preserve">e qui in</t>
    </r>
    <r>
      <rPr>
        <sz val="11"/>
        <rFont val="Cambria"/>
        <family val="0"/>
        <charset val="1"/>
      </rPr>
      <t xml:space="preserve"> [spirit]</t>
    </r>
    <r>
      <rPr>
        <i val="true"/>
        <sz val="11"/>
        <rFont val="Cambria"/>
        <family val="0"/>
        <charset val="1"/>
      </rPr>
      <t xml:space="preserve">u et igne </t>
    </r>
    <r>
      <rPr>
        <sz val="11"/>
        <rFont val="Cambria"/>
        <family val="0"/>
        <charset val="1"/>
      </rPr>
      <t xml:space="preserve">(Can 005122); A: [Baptista contremuit] </t>
    </r>
    <r>
      <rPr>
        <i val="true"/>
        <sz val="11"/>
        <rFont val="Cambria"/>
        <family val="0"/>
        <charset val="1"/>
      </rPr>
      <t xml:space="preserve">et non tangere</t>
    </r>
    <r>
      <rPr>
        <sz val="11"/>
        <rFont val="Cambria"/>
        <family val="0"/>
        <charset val="1"/>
      </rPr>
      <t xml:space="preserve"> (Can 001552).
Die Angaben zum Inhalt berufen sich auf Cantus Planus.</t>
    </r>
  </si>
  <si>
    <t xml:space="preserve">2 Langstreifen wohl eines Einzelbl.</t>
  </si>
  <si>
    <t xml:space="preserve">(sichtbar) ca. 170 x 60 mm</t>
  </si>
  <si>
    <t xml:space="preserve">Abklatsch von Ser. n 2065</t>
  </si>
  <si>
    <t xml:space="preserve">Wien, ÖNB, Cod. Ser. n. 2065</t>
  </si>
  <si>
    <t xml:space="preserve">Querstreifen eines Doppelbl.</t>
  </si>
  <si>
    <t xml:space="preserve">25 x 295 mm</t>
  </si>
  <si>
    <t xml:space="preserve">Das dünne Fragment im Falz zwischen ff. 12 und 13 war Teil des Vorderspiegels, der aufgelöst wurde. Zwischen ff. 402 und 403 befindet sich ebenso einen Ansetzfalz, der ausgenommen einen Zietierzeichen unbeschriftet ist. Es handelt sich wohl um den Seitenrand eines Einzelblattes, das als Hinterspiegel und Ansetzfalz diente. Der Hinterspiegel wurde ausgelöst.</t>
  </si>
  <si>
    <t xml:space="preserve">9. Jh. </t>
  </si>
  <si>
    <r>
      <rPr>
        <sz val="11"/>
        <rFont val="Cambria"/>
        <family val="0"/>
        <charset val="1"/>
      </rPr>
      <t xml:space="preserve">Erhalten nur eine Zeile von zwei Spalten: </t>
    </r>
    <r>
      <rPr>
        <i val="true"/>
        <sz val="11"/>
        <rFont val="Cambria"/>
        <family val="0"/>
        <charset val="1"/>
      </rPr>
      <t xml:space="preserve">et de his qui se ipsos </t>
    </r>
    <r>
      <rPr>
        <sz val="11"/>
        <rFont val="Cambria"/>
        <family val="0"/>
        <charset val="1"/>
      </rPr>
      <t xml:space="preserve">[.../...] </t>
    </r>
    <r>
      <rPr>
        <i val="true"/>
        <sz val="11"/>
        <rFont val="Cambria"/>
        <family val="0"/>
        <charset val="1"/>
      </rPr>
      <t xml:space="preserve">recensentem et reco</t>
    </r>
    <r>
      <rPr>
        <sz val="11"/>
        <rFont val="Cambria"/>
        <family val="0"/>
        <charset val="1"/>
      </rPr>
      <t xml:space="preserve"> (?).</t>
    </r>
  </si>
  <si>
    <t xml:space="preserve">Wien, ÖNB: Cod. 3784</t>
  </si>
  <si>
    <t xml:space="preserve">Einband neu, daher Fragmente abgelöst, außer zur Verklebung eines Risses im Blatt fol. 307 ein Fragment verwendet; Titel fingiert.</t>
  </si>
  <si>
    <t xml:space="preserve">Unbekannt: Lecturae in II Sententiarum.; Unbekannt: Lectura super Thomae de Aquino 'Summa contra gentiles'.; Hartmannus de Puech plebes Monseensis: Articuli contra Iohannem plebanum et professum Monseensem ad Leonardum decanum et vicarium generalem curiae Salisburgensis.; Unbekannt: Casus absolutionis et dispensationis temporis iubilaei.; Johannes, de Gamundia: Calendarium.; Unbekannt: Notabilia varia.; Haimo, Halberstadensis: Commentarius in Apocalypsim.</t>
  </si>
  <si>
    <t xml:space="preserve">15. Jhdt.; 1496 ?</t>
  </si>
  <si>
    <t xml:space="preserve">AL00173485</t>
  </si>
  <si>
    <t xml:space="preserve">Mondsee, Benediktinerkloster St. Michael (748-1791): Vorsignatur 'Lunael. f. 76'.</t>
  </si>
  <si>
    <t xml:space="preserve">Wien, ÖNB: Cod. 3786</t>
  </si>
  <si>
    <t xml:space="preserve">Fragmente: (deutsch) fol. I und I*; Rückenhinterklebungen vor HD eingebunden; Titel fingiert.</t>
  </si>
  <si>
    <t xml:space="preserve">Unbekannt: Regula sacerdotum.; Nicolaus, de Dinkelspuhel: Sermones de septem donis Spiritus sancti.; Unbekannt: Sermo de assumptione BMV.; Unbekannt: Quaestio in II Sententiarum.; Unbekannt: Compendium contentorum in codice.; Hugo, Argentinensis: Compendium theologicae veritatis.; Henricus, de Langenstein: Sermo de s. trinitate.; Unbekannt: Collectanea ethici potissimum argumenti.; Unbekannt: Quaestio in Thomae de Aquino 'Summam', utrum Deus sit causa peccati.; Unbekannt: Tractatus de confessione.; Unbekannt: De 24 senioribus.; Unbekannt: Versus memoriales de articulis fidei.; Unbekannt: Cordiale sive liber de quattuor novissimis.; Iohannes Velber: Epistola de statu ecclesiae.; Conradus Savis Smolich: Epistola ad consules Viennenses a. 1430.; Procopius Smahors: Epistola ad consules Viennenses a. 1430.; Unbekannt: Replicatio dominorum in sacra scriptura professorum contra litteram Procopii haeretici d. d. 1431.; Eugenius, IV., Papa: Bulla indulgentiarum de corpore Christi, dat. Basileae V. Nonas Iulii 1434.; Martinus de Iglavia: Tabula intervalli a. 1401.; Unbekannt: Notabilia varia.; Gregor, I., Papst: Homiliae.</t>
  </si>
  <si>
    <t xml:space="preserve">15. Jhdt.; 1401; 1431; 1436</t>
  </si>
  <si>
    <t xml:space="preserve">Laufen; Wien</t>
  </si>
  <si>
    <t xml:space="preserve">AL00174624</t>
  </si>
  <si>
    <t xml:space="preserve">Wien: Vermerk fol. 328v für 319r-328v [Unterkircher, Datierte II, 1971, 65]. - Johannes Heinricus Pistoris de Tittmaning (Succentor in Laufen; Berchtesgaden; um 1436/1437): Schreiber; Vermerk fol. 127v, 221r [Unterkircher, Datierte II, 1971, 65]. - Martinus de Iglavia (Dominikaner in Wien ?; 15. Jhdt.): Vermerk fol. 331r [Unterkircher, Datierte II, 1971, 66]. - Mondsee, Benediktinerkloster St. Michael (748-1791): Vorsignatur 'Lunael. f. 55'.</t>
  </si>
  <si>
    <t xml:space="preserve">Kirschrotes Leder mit Streicheisenlinien über Holzdeckeln, 15. Jhdt.</t>
  </si>
  <si>
    <t xml:space="preserve">Wien, ÖNB: Cod. 3791</t>
  </si>
  <si>
    <t xml:space="preserve">Fragmente: unter HDS; Angaben zum Inhalt von Tabulae codicum übernommen.</t>
  </si>
  <si>
    <t xml:space="preserve">Collecturae diversae de divina essentia, de regula fratrum minorum etc.</t>
  </si>
  <si>
    <t xml:space="preserve">16. Jhdt.; 1518-1538</t>
  </si>
  <si>
    <t xml:space="preserve">AL00168267</t>
  </si>
  <si>
    <t xml:space="preserve">Mondsee, Benediktinerkloster St. Michael (748-1791): Vorsignatur 'Lunael. q. 113'.</t>
  </si>
  <si>
    <t xml:space="preserve">Brauner Lederband über Holz mit Streicheisenlinien, Blindstempeln und Rollenpressung. Österreich, Mondsee, 2. Viertel 16. Jhdt.</t>
  </si>
  <si>
    <t xml:space="preserve">Wien, ÖNB: Cod. 3793</t>
  </si>
  <si>
    <t xml:space="preserve">Cantus Planus (http://www.cantusplanus.at/de-at/fragmentphp/fragmente/signaturGET.php?Signatur=cod03793-1).</t>
  </si>
  <si>
    <t xml:space="preserve">Auszüge aus Sentenzenkommentaren</t>
  </si>
  <si>
    <t xml:space="preserve">16. Jhdt.; 1520</t>
  </si>
  <si>
    <t xml:space="preserve">Wien, ÖNB, Cod. 3793</t>
  </si>
  <si>
    <t xml:space="preserve">AL00177556</t>
  </si>
  <si>
    <t xml:space="preserve">Christophorus (Mönch in Mondsee, Profeß 1511; um 1514-1525): Schreiber [Unterkircher, Datierte IV, 1976]; Mondsee, Benediktinerkloster St. Michael (748-1791): Vorsignatur 'Lunael. q. 43'.</t>
  </si>
  <si>
    <t xml:space="preserve">Rote Überschrifte für Festtags- und Gesangsbezeichnungen.</t>
  </si>
  <si>
    <r>
      <rPr>
        <sz val="11"/>
        <rFont val="Cambria"/>
        <family val="0"/>
        <charset val="1"/>
      </rPr>
      <t xml:space="preserve">[Sabb. Hebd. 3 Quad.] A: [Inclinavit] </t>
    </r>
    <r>
      <rPr>
        <i val="true"/>
        <sz val="11"/>
        <rFont val="Cambria"/>
        <family val="0"/>
        <charset val="1"/>
      </rPr>
      <t xml:space="preserve">se Jesus scribeb</t>
    </r>
    <r>
      <rPr>
        <sz val="11"/>
        <rFont val="Cambria"/>
        <family val="0"/>
        <charset val="1"/>
      </rPr>
      <t xml:space="preserve">[at] (Can 003320); [Dom. 4 Quadragesimae] R: [Au]</t>
    </r>
    <r>
      <rPr>
        <i val="true"/>
        <sz val="11"/>
        <rFont val="Cambria"/>
        <family val="0"/>
        <charset val="1"/>
      </rPr>
      <t xml:space="preserve">di Israel prae</t>
    </r>
    <r>
      <rPr>
        <sz val="11"/>
        <rFont val="Cambria"/>
        <family val="0"/>
        <charset val="1"/>
      </rPr>
      <t xml:space="preserve">[cepta domini] (Can 006143); V: [Israel si] </t>
    </r>
    <r>
      <rPr>
        <i val="true"/>
        <sz val="11"/>
        <rFont val="Cambria"/>
        <family val="0"/>
        <charset val="1"/>
      </rPr>
      <t xml:space="preserve">me audieris </t>
    </r>
    <r>
      <rPr>
        <sz val="11"/>
        <rFont val="Cambria"/>
        <family val="0"/>
        <charset val="1"/>
      </rPr>
      <t xml:space="preserve">[non] (Can 006143a); Hy: ?  A: [N]</t>
    </r>
    <r>
      <rPr>
        <i val="true"/>
        <sz val="11"/>
        <rFont val="Cambria"/>
        <family val="0"/>
        <charset val="1"/>
      </rPr>
      <t xml:space="preserve">emo te condemnavit mu</t>
    </r>
    <r>
      <rPr>
        <sz val="11"/>
        <rFont val="Cambria"/>
        <family val="0"/>
        <charset val="1"/>
      </rPr>
      <t xml:space="preserve">[lier] (Can 003873).
Die Angaben zum Inhalt berufen sich auf Cantus Planus.</t>
    </r>
  </si>
  <si>
    <t xml:space="preserve">Melismen sind rot unterstrichen.</t>
  </si>
  <si>
    <t xml:space="preserve">Cantus Planus (http://www.cantusplanus.at/de-at/fragmentphp/fragmente/signaturGET.php?Signatur=cod03793-2).</t>
  </si>
  <si>
    <t xml:space="preserve">Zur Hervorhebung von Gesangsanfängen rote Initialmajuskeln.</t>
  </si>
  <si>
    <r>
      <rPr>
        <sz val="11"/>
        <rFont val="Cambria"/>
        <family val="0"/>
        <charset val="1"/>
      </rPr>
      <t xml:space="preserve">Gl: [Gloria in excelsis deo ... mag]</t>
    </r>
    <r>
      <rPr>
        <i val="true"/>
        <sz val="11"/>
        <rFont val="Cambria"/>
        <family val="0"/>
        <charset val="1"/>
      </rPr>
      <t xml:space="preserve">nam gloriam</t>
    </r>
    <r>
      <rPr>
        <sz val="11"/>
        <rFont val="Cambria"/>
        <family val="0"/>
        <charset val="1"/>
      </rPr>
      <t xml:space="preserve">, bricht ab;
Ag: </t>
    </r>
    <r>
      <rPr>
        <i val="true"/>
        <sz val="11"/>
        <rFont val="Cambria"/>
        <family val="0"/>
        <charset val="1"/>
      </rPr>
      <t xml:space="preserve">Agnus dei qui tol</t>
    </r>
    <r>
      <rPr>
        <sz val="11"/>
        <rFont val="Cambria"/>
        <family val="0"/>
        <charset val="1"/>
      </rPr>
      <t xml:space="preserve">[lis], bricht ab; Sa: </t>
    </r>
    <r>
      <rPr>
        <i val="true"/>
        <sz val="11"/>
        <rFont val="Cambria"/>
        <family val="0"/>
        <charset val="1"/>
      </rPr>
      <t xml:space="preserve">S</t>
    </r>
    <r>
      <rPr>
        <sz val="11"/>
        <rFont val="Cambria"/>
        <family val="0"/>
        <charset val="1"/>
      </rPr>
      <t xml:space="preserve">[anctus sanctus sanctus], bricht ab.</t>
    </r>
  </si>
  <si>
    <t xml:space="preserve">auf vier roten Linien; F-Schlüssel.</t>
  </si>
  <si>
    <t xml:space="preserve">Wien, ÖNB: Cod. 3794</t>
  </si>
  <si>
    <t xml:space="preserve">Fragmente: HDS mit Ansetzfalz zw. fol. 327/328; Angaben zum Inhalt von Tabulae codicum übernommen.</t>
  </si>
  <si>
    <t xml:space="preserve">Bibliorum libri</t>
  </si>
  <si>
    <t xml:space="preserve">AL00168463</t>
  </si>
  <si>
    <t xml:space="preserve">Mondsee, Benediktinerkloster St. Michael (748-1791): Vorsignatur 'Lunael. q. 132'.</t>
  </si>
  <si>
    <t xml:space="preserve">Wien, ÖNB: Cod. 3795</t>
  </si>
  <si>
    <t xml:space="preserve">Fragmente: Rückenverstärkungen (sichtbar im VD), VDS abgelöst, Ansetzfalz zw. fol. 16/17 aber noch vorhanden, HDS mit Ansetzfalz zw. fol. 255/256, Falzstreifen-Fragmente in den Lagenmitten; Titel fingiert.</t>
  </si>
  <si>
    <t xml:space="preserve">Unbekannt: Missale ut videtur in usum Lunaelacensis monasterii.; Unbekannt: Benedictio super amorem s. Iohannis evangelistae.</t>
  </si>
  <si>
    <t xml:space="preserve">AL00176300</t>
  </si>
  <si>
    <t xml:space="preserve">Mondsee, Benediktinerkloster St. Michael (748-1791): Vorsignatur 'Lunael. q. 123'.</t>
  </si>
  <si>
    <t xml:space="preserve">Roter Schaflederband über Holz mit Blindlinien und wenigen Einbandstempeln. Österreich, Mondsee ?, 2. Hälfte 15. Jhdt.</t>
  </si>
  <si>
    <t xml:space="preserve">Wien, ÖNB: Cod. 3796</t>
  </si>
  <si>
    <t xml:space="preserve">Fragmente: Rückenverstärkungen; Titel fingiert; Vermerk am Unterschnitt "Chastner" wie bei Cod. 3741 - Vorbesitzer? Vermerk zu Chastner auch auf Ser. n. 2070 bei dem Trägerband unbekannt!!</t>
  </si>
  <si>
    <t xml:space="preserve">Unbekannt: Collectanea theologica.; Unbekannt: Index contentorum in codice.; Unbekannt: Epitaphium de obitu Iohannis Gerson.; Gerson, Johannes: Metricum de sancta caritate.; Gerson, Johannes: Testamentum metricum.; Unbekannt: Tractatus ethicus.; Gerson, Johannes: Tractatus de oratione.; Gerson, Johannes: Tractatus super facto puellae et credulitate sibi praestanda.; Gerson, Johannes: De perfectione cordis dialogus.; Gerson, Johannes: De meditatione cordis.; Gerson, Johannes: De simplificatione cordis.; Gerson, Johannes: De directione cordis.; Gerson, Johannes: Centiloquium de conceptibus.; Gerson, Johannes: Speculum considerationis.; Gerson, Johannes: Compendium ad contemplationis declarationem.; Gerson, Johannes: De signis veteris testamenti et eorum sensibus mysticis.; Gerson, Johannes: De contemplationis apice.; Gerson, Johannes: De non esu carnium.; Gerson, Johannes: De decem praeceptis et septem capitalibus vitiis.; Gerson, Johannes: Tractatus ad rectores puerorum.; Unbekannt: Tractatus ethicus.</t>
  </si>
  <si>
    <t xml:space="preserve">AL00173288</t>
  </si>
  <si>
    <t xml:space="preserve">Mondsee, Benediktinerkloster St. Michael (748-1791): Vorsignatur 'Lunael. q. 91'.</t>
  </si>
  <si>
    <t xml:space="preserve">Wien, ÖNB: Cod. 3797</t>
  </si>
  <si>
    <t xml:space="preserve">Fragmente: VDS und HDS (gleich), Falzfragmente in den Lagenmitten; Titel fingiert.</t>
  </si>
  <si>
    <t xml:space="preserve">Bonaventura, Sanctus: Stimulus amoris.; Bonaventura, Sanctus: De profectu vitae religiosae.; Unbekannt: Psalterium saec. XIII et XIV: Fragmenta.; Ps. Eusebius &lt;Cremonensis&gt;: Epistola de vita, virtutibus, morte et miraculis Hieronymi.; Ps. Augustinus: Epistola de laudibus et miraculis Hieronymi.; Ps. Cyrillus &lt;Hierosolymitanus&gt;: De miraculis s. Hieronymi.; Hieronymus, Sophronius Eusebius: Epistolae ad Eustochium, ad Rusticum, ad Nepotianum, ad Paulinum, ad Heliodorum et ad Oceanum.; Thomas, von Kempen: De imitatione Christi.</t>
  </si>
  <si>
    <t xml:space="preserve">15. Jhdt.; 1451; 1452</t>
  </si>
  <si>
    <t xml:space="preserve">AL00175481</t>
  </si>
  <si>
    <t xml:space="preserve">Jacobus Keser aus Breslau (= Wratislavia; Profeß v. Mondsee/OÖ.; um 1465 in Tegernsee): Schreiber; [Unterkircher, Datierte III, 1974]. - Mondsee, Benediktinerkloster St. Michael (748-1791): Vorsignatur 'Lunael. o. 65'.</t>
  </si>
  <si>
    <t xml:space="preserve">Ehemals kirschrotes Leder mit Streicheisenlinien über Holzdeckeln, Mondsee, 15. Jhdt.</t>
  </si>
  <si>
    <t xml:space="preserve">Wien, ÖNB: Cod. 3798</t>
  </si>
  <si>
    <t xml:space="preserve">Fragmente: VDS und HDS mit Ansetzfälzen zw. fol. 9/10 und 214/215 (gleich) (zusammengehörig mit Fragmenten in Cod. 3797!?), Falzfragmente in den Lagenmitten; Titel fingiert.</t>
  </si>
  <si>
    <t xml:space="preserve">Unbekannt: Index contentorum in codice.; Herbertus, Claraevallensis: Liber visionum Claraevallis.; Bernardus, Claraevallensis: Sermones de cena domini.; Augustinus, Aurelius: Sermones ad fratres eremitas.; Unbekannt: Psalterium saec. XIII et XIV: Fragmenta.</t>
  </si>
  <si>
    <t xml:space="preserve">AL00173977</t>
  </si>
  <si>
    <t xml:space="preserve">Jacobus Keser aus Breslau (= Wratislavia; Profeß v. Mondsee/OÖ.; um 1465 in Tegernsee): Schreiber; [Unterkircher, Datierte III, 1974]. - Mondsee, Benediktinerkloster St. Michael (748-1791): Vorsignatur 'Lunael. q. 104'.</t>
  </si>
  <si>
    <t xml:space="preserve">Wien, ÖNB: Cod. 3799</t>
  </si>
  <si>
    <t xml:space="preserve">Cantus Planus (http://www.cantusplanus.at/de-at/fragmentphp/fragmente/signaturGET.php?Signatur=cod03799).</t>
  </si>
  <si>
    <t xml:space="preserve">Sammelhandschrift mit patristischen und aszetischen Texten</t>
  </si>
  <si>
    <t xml:space="preserve">15. Jhdt.; 1454</t>
  </si>
  <si>
    <t xml:space="preserve">Wien, ÖNB, Cod. 3799</t>
  </si>
  <si>
    <t xml:space="preserve">AL00174338</t>
  </si>
  <si>
    <t xml:space="preserve">Mondsee, Benediktinerkloster St. Michael (748-1791): Vorsignatur 'Lunael. q. 23'.</t>
  </si>
  <si>
    <t xml:space="preserve">Rote Überschrifte für Gesangsbezeichnungen; zur Hervorhebung von Gesangsanfängen rote Lombarden oder schwarze Cadellen roten Strichlinien.</t>
  </si>
  <si>
    <r>
      <rPr>
        <sz val="11"/>
        <rFont val="Cambria"/>
        <family val="0"/>
        <charset val="1"/>
      </rPr>
      <t xml:space="preserve">[Dom. 1 Adventus] V: [A solis ortu et occasu ab] (Can 006149a); R: [Alieni non transibunt per] (Can 006066); A: [Dicite filiae Sion ecce rex] (Can 002201); W: </t>
    </r>
    <r>
      <rPr>
        <i val="true"/>
        <sz val="11"/>
        <rFont val="Cambria"/>
        <family val="0"/>
        <charset val="1"/>
      </rPr>
      <t xml:space="preserve">Ex Si</t>
    </r>
    <r>
      <rPr>
        <sz val="11"/>
        <rFont val="Cambria"/>
        <family val="0"/>
        <charset val="1"/>
      </rPr>
      <t xml:space="preserve">[on species]* (Can 008060); R: [Ecce vir]</t>
    </r>
    <r>
      <rPr>
        <i val="true"/>
        <sz val="11"/>
        <rFont val="Cambria"/>
        <family val="0"/>
        <charset val="1"/>
      </rPr>
      <t xml:space="preserve">go concipiet et</t>
    </r>
    <r>
      <rPr>
        <sz val="11"/>
        <rFont val="Cambria"/>
        <family val="0"/>
        <charset val="1"/>
      </rPr>
      <t xml:space="preserve"> (Can 006620); Lacuna; 
[De Sancta Lancea] In: [Foderunt manus meas et pedes] (Can 501005); InV: </t>
    </r>
    <r>
      <rPr>
        <i val="true"/>
        <sz val="11"/>
        <rFont val="Cambria"/>
        <family val="0"/>
        <charset val="1"/>
      </rPr>
      <t xml:space="preserve">Factum est cor meum tamquam</t>
    </r>
    <r>
      <rPr>
        <sz val="11"/>
        <rFont val="Cambria"/>
        <family val="0"/>
        <charset val="1"/>
      </rPr>
      <t xml:space="preserve"> (Can 501005a); AlV: </t>
    </r>
    <r>
      <rPr>
        <i val="true"/>
        <sz val="11"/>
        <rFont val="Cambria"/>
        <family val="0"/>
        <charset val="1"/>
      </rPr>
      <t xml:space="preserve">Angelus Mi</t>
    </r>
    <r>
      <rPr>
        <sz val="11"/>
        <rFont val="Cambria"/>
        <family val="0"/>
        <charset val="1"/>
      </rPr>
      <t xml:space="preserve">[chael] (Can 507008); AlV: </t>
    </r>
    <r>
      <rPr>
        <i val="true"/>
        <sz val="11"/>
        <rFont val="Cambria"/>
        <family val="0"/>
        <charset val="1"/>
      </rPr>
      <t xml:space="preserve">Surrexit pastor</t>
    </r>
    <r>
      <rPr>
        <sz val="11"/>
        <rFont val="Cambria"/>
        <family val="0"/>
        <charset val="1"/>
      </rPr>
      <t xml:space="preserve">* (Can 507033)</t>
    </r>
  </si>
  <si>
    <t xml:space="preserve">Wien, ÖNB: Cod. 3801</t>
  </si>
  <si>
    <t xml:space="preserve">Pfaff, Scriptorium und Bibliothek S. 26, Katalog Nr. 4.</t>
  </si>
  <si>
    <t xml:space="preserve">210-215 x 140 mm</t>
  </si>
  <si>
    <t xml:space="preserve">Sammelhandschrift mit theologischen, astronomischen, grammatikalischen Texten</t>
  </si>
  <si>
    <t xml:space="preserve">15. Jhdt.; 1429</t>
  </si>
  <si>
    <t xml:space="preserve">Ranshofen/Inn</t>
  </si>
  <si>
    <t xml:space="preserve">Wien, ÖNB, Cod. 3801</t>
  </si>
  <si>
    <t xml:space="preserve">AL00174795</t>
  </si>
  <si>
    <t xml:space="preserve">Nicolaus de Eldeynholth (15. Jhdt.): Schreiber; [Unterkircher, Datierte II, 1971]. - Christannus Perger de Eggenfelden (um 1427-29): Schreiber; [Menhardt, Altdeutsche Handschriften, 1960/61]. - Johannes Hungaer de Burghausen (Bayern, 1. Hälfte 15. Jhdt.): Schreiber [Menhardt, Altdeutsche Handschriften, 1960/61];  Mondsee, Benediktinerkloster St. Michael (748-1791): Vorsignatur 'Lunael. q. 60' [Menhardt, Altdeutsche Handschriften, 1960/61].</t>
  </si>
  <si>
    <t xml:space="preserve">Modern Folierung - I.</t>
  </si>
  <si>
    <t xml:space="preserve">2. Hälfte 11. Jh. / 1. Viertel 12. Jh.</t>
  </si>
  <si>
    <t xml:space="preserve">1051-1125</t>
  </si>
  <si>
    <t xml:space="preserve">Initiale und Überschrifte in roter Capitalis Rustica.</t>
  </si>
  <si>
    <t xml:space="preserve">Kalendar für die Monate (Ir) März und (Iv) April. Etwa spätere nekrologische EInträge (12. Jh.): 2. April Reinpolth o(biit); 14. April Rapoto o(biit); 15.April Arnoldus puer o(biit).
Auf dem Ansetzfalz zwischen ff. 11 und 12 komputistische Notizen, wohl Tabelle (nur eine schmalle Spalte erhalten).</t>
  </si>
  <si>
    <t xml:space="preserve">28.06.2017</t>
  </si>
  <si>
    <t xml:space="preserve">Wien, ÖNB: Cod. 3801 (in situ - Flügelfälze)</t>
  </si>
  <si>
    <t xml:space="preserve">3 Querstreifen</t>
  </si>
  <si>
    <t xml:space="preserve">49 x ca. 205; 76 x ca. 205; 55 x ca. 205 mm</t>
  </si>
  <si>
    <t xml:space="preserve">Ende 13. Jh. / 1. Hälfte 14. Jh.</t>
  </si>
  <si>
    <t xml:space="preserve">1286-1350</t>
  </si>
  <si>
    <t xml:space="preserve">Lombarde und Überschrifte in Rot.</t>
  </si>
  <si>
    <t xml:space="preserve">Rituale (?) Ordo baptismi</t>
  </si>
  <si>
    <r>
      <rPr>
        <b val="true"/>
        <sz val="11"/>
        <rFont val="Cambria"/>
        <family val="0"/>
        <charset val="1"/>
      </rPr>
      <t xml:space="preserve">Ordo baptismi</t>
    </r>
    <r>
      <rPr>
        <sz val="11"/>
        <rFont val="Cambria"/>
        <family val="0"/>
        <charset val="1"/>
      </rPr>
      <t xml:space="preserve">, die mittlere Streif war der untere Teil eines Einzelblattes, die unterste Streif der oberste Teil des darauf folgenden Einzelblattes; die oberste Streif wohl 
</t>
    </r>
    <r>
      <rPr>
        <b val="true"/>
        <sz val="11"/>
        <rFont val="Cambria"/>
        <family val="0"/>
        <charset val="1"/>
      </rPr>
      <t xml:space="preserve">Oberste </t>
    </r>
    <r>
      <rPr>
        <sz val="11"/>
        <rFont val="Cambria"/>
        <family val="0"/>
        <charset val="1"/>
      </rPr>
      <t xml:space="preserve">Streif, linke Seite auf dem VD: Oratio trinitatis efficiatur ...-... in uisceribus, brict ab (cf. Das Klosterrituale von Biburg, hg. von W. von Arx, S. 203, Nr. 163); rechte Seite: Ordo baptismi: Credo. Quis uocaris [... vi]s baptizari. Volo. &gt;Tunc [...] puerum sub trina mesione&lt; [...] baptizo te in nomine patris [et filii et] spiritzs sancti (cf. Das Klosterrituale von Biburg, S. 212, Nr. 199); 
</t>
    </r>
    <r>
      <rPr>
        <b val="true"/>
        <sz val="11"/>
        <rFont val="Cambria"/>
        <family val="0"/>
        <charset val="1"/>
      </rPr>
      <t xml:space="preserve">Mittlere </t>
    </r>
    <r>
      <rPr>
        <sz val="11"/>
        <rFont val="Cambria"/>
        <family val="0"/>
        <charset val="1"/>
      </rPr>
      <t xml:space="preserve">Streif linke Seite: Litanie von allen Heiligen: Omnes sancti angeli et [...] sancte Johannes baptista ...-... Sancte Laurenti, brict ab; rechte Seite auf HD: Ordo baptismi - redde honorem Ihesu Christo ...-... dei iam esse possis - Fortsetzung auf der untersten Streif (cf. Das Klosterrituale von Biburg, S. 201, Nr. 153, 154 und 157)
</t>
    </r>
    <r>
      <rPr>
        <b val="true"/>
        <sz val="11"/>
        <rFont val="Cambria"/>
        <family val="0"/>
        <charset val="1"/>
      </rPr>
      <t xml:space="preserve">Unterste </t>
    </r>
    <r>
      <rPr>
        <sz val="11"/>
        <rFont val="Cambria"/>
        <family val="0"/>
        <charset val="1"/>
      </rPr>
      <t xml:space="preserve">Streif linke Seite auf dem VD: Teil einer Oratio [Accipe signum ...] ingressusque ecclesiam dei ... (cf. Das Klosterrituale von Biburg, S. 201, Nr. 157); rechte Seite auf dem HD: Tei einer Oratio - [visi]tes et quidquid benedicturi sumus ... (wohl Deshusses Nr. 4138).</t>
    </r>
  </si>
  <si>
    <t xml:space="preserve">Nachträge (Halbkursive, 14. Jh.).</t>
  </si>
  <si>
    <t xml:space="preserve">Wien, ÖNB: Cod. 3801 (in situ - Fälze)</t>
  </si>
  <si>
    <t xml:space="preserve">mindestens 3 Hss (die meisten Fälze von einer Hs, kleine Textualis mit ABkürzungen, wohl phil. / theol. Kommentar)</t>
  </si>
  <si>
    <t xml:space="preserve">Abklatsch von ausgelösten VS  und HS</t>
  </si>
  <si>
    <t xml:space="preserve">Wien, ÖNB: Cod. 3802</t>
  </si>
  <si>
    <t xml:space="preserve">Cantus Planus (http://www.cantusplanus.at/de-at/fragmentphp/fragmente/signaturGET.php?Signatur=cod03802).</t>
  </si>
  <si>
    <t xml:space="preserve">Petrus Lombardus: Commentarius in libros IV Sententiarum</t>
  </si>
  <si>
    <t xml:space="preserve">1. Viertel 16. Jh.</t>
  </si>
  <si>
    <t xml:space="preserve">16. Jhdt.; 1518; 1521</t>
  </si>
  <si>
    <t xml:space="preserve">Wien, ÖNB, Cod. 3802</t>
  </si>
  <si>
    <t xml:space="preserve">AL00168464</t>
  </si>
  <si>
    <t xml:space="preserve">Christophorus (Mönch in Mondsee, Profeß 1511; um 1514-1525): Schriftvergleich [Unterkircher, Datierte IV, 1976]. - Mondsee, Benediktinerkloster St. Michael (748-1791): Vorsignatur 'Lunael. q. 51'.</t>
  </si>
  <si>
    <t xml:space="preserve">Weißlicher Schweinslederband über Holz mit Blinddruck. </t>
  </si>
  <si>
    <t xml:space="preserve">Überschrifte für den Beginn der Gesangsteilen in roter Tinte; Zur Hervorhebung der Gesangsanfängen rote Initialmajuskeln.</t>
  </si>
  <si>
    <r>
      <rPr>
        <sz val="11"/>
        <rFont val="Cambria"/>
        <family val="0"/>
        <charset val="1"/>
      </rPr>
      <t xml:space="preserve">[Andreae] Lectiones aus Rm 10,10-17: </t>
    </r>
    <r>
      <rPr>
        <i val="true"/>
        <sz val="11"/>
        <rFont val="Cambria"/>
        <family val="0"/>
        <charset val="1"/>
      </rPr>
      <t xml:space="preserve">Corde creditur ... ergo fi</t>
    </r>
    <r>
      <rPr>
        <sz val="11"/>
        <rFont val="Cambria"/>
        <family val="0"/>
        <charset val="1"/>
      </rPr>
      <t xml:space="preserve">[des ex auditu auditus a]</t>
    </r>
    <r>
      <rPr>
        <i val="true"/>
        <sz val="11"/>
        <rFont val="Cambria"/>
        <family val="0"/>
        <charset val="1"/>
      </rPr>
      <t xml:space="preserve">utem per uer</t>
    </r>
    <r>
      <rPr>
        <sz val="11"/>
        <rFont val="Cambria"/>
        <family val="0"/>
        <charset val="1"/>
      </rPr>
      <t xml:space="preserve">[bum]; Inzwischen - A: [M]</t>
    </r>
    <r>
      <rPr>
        <i val="true"/>
        <sz val="11"/>
        <rFont val="Cambria"/>
        <family val="0"/>
        <charset val="1"/>
      </rPr>
      <t xml:space="preserve">ox ut vocem dom</t>
    </r>
    <r>
      <rPr>
        <sz val="11"/>
        <rFont val="Cambria"/>
        <family val="0"/>
        <charset val="1"/>
      </rPr>
      <t xml:space="preserve">[ini] (Can 003813); W: [Constitues]</t>
    </r>
    <r>
      <rPr>
        <i val="true"/>
        <sz val="11"/>
        <rFont val="Cambria"/>
        <family val="0"/>
        <charset val="1"/>
      </rPr>
      <t xml:space="preserve"> eos principes</t>
    </r>
    <r>
      <rPr>
        <sz val="11"/>
        <rFont val="Cambria"/>
        <family val="0"/>
        <charset val="1"/>
      </rPr>
      <t xml:space="preserve">* (Can 007994); Oratio: </t>
    </r>
    <r>
      <rPr>
        <i val="true"/>
        <sz val="11"/>
        <rFont val="Cambria"/>
        <family val="0"/>
        <charset val="1"/>
      </rPr>
      <t xml:space="preserve">De</t>
    </r>
    <r>
      <rPr>
        <sz val="11"/>
        <rFont val="Cambria"/>
        <family val="0"/>
        <charset val="1"/>
      </rPr>
      <t xml:space="preserve">[us ...] </t>
    </r>
    <r>
      <rPr>
        <i val="true"/>
        <sz val="11"/>
        <rFont val="Cambria"/>
        <family val="0"/>
        <charset val="1"/>
      </rPr>
      <t xml:space="preserve">splendor </t>
    </r>
    <r>
      <rPr>
        <sz val="11"/>
        <rFont val="Cambria"/>
        <family val="0"/>
        <charset val="1"/>
      </rPr>
      <t xml:space="preserve">[... h]</t>
    </r>
    <r>
      <rPr>
        <i val="true"/>
        <sz val="11"/>
        <rFont val="Cambria"/>
        <family val="0"/>
        <charset val="1"/>
      </rPr>
      <t xml:space="preserve">unc diem beati And</t>
    </r>
    <r>
      <rPr>
        <sz val="11"/>
        <rFont val="Cambria"/>
        <family val="0"/>
        <charset val="1"/>
      </rPr>
      <t xml:space="preserve">[ree ... con]</t>
    </r>
    <r>
      <rPr>
        <i val="true"/>
        <sz val="11"/>
        <rFont val="Cambria"/>
        <family val="0"/>
        <charset val="1"/>
      </rPr>
      <t xml:space="preserve">secrasti da ecclesie</t>
    </r>
    <r>
      <rPr>
        <sz val="11"/>
        <rFont val="Cambria"/>
        <family val="0"/>
        <charset val="1"/>
      </rPr>
      <t xml:space="preserve"> [tue de eius natalicio] </t>
    </r>
    <r>
      <rPr>
        <i val="true"/>
        <sz val="11"/>
        <rFont val="Cambria"/>
        <family val="0"/>
        <charset val="1"/>
      </rPr>
      <t xml:space="preserve">semper gaudere u</t>
    </r>
    <r>
      <rPr>
        <sz val="11"/>
        <rFont val="Cambria"/>
        <family val="0"/>
        <charset val="1"/>
      </rPr>
      <t xml:space="preserve">[t apud misericordiam] </t>
    </r>
    <r>
      <rPr>
        <i val="true"/>
        <sz val="11"/>
        <rFont val="Cambria"/>
        <family val="0"/>
        <charset val="1"/>
      </rPr>
      <t xml:space="preserve">tuam exemplis e</t>
    </r>
    <r>
      <rPr>
        <sz val="11"/>
        <rFont val="Cambria"/>
        <family val="0"/>
        <charset val="1"/>
      </rPr>
      <t xml:space="preserve">[ius protegamur]</t>
    </r>
    <r>
      <rPr>
        <i val="true"/>
        <sz val="11"/>
        <rFont val="Cambria"/>
        <family val="0"/>
        <charset val="1"/>
      </rPr>
      <t xml:space="preserve"> et meritis. Per</t>
    </r>
    <r>
      <rPr>
        <sz val="11"/>
        <rFont val="Cambria"/>
        <family val="0"/>
        <charset val="1"/>
      </rPr>
      <t xml:space="preserve">; A: </t>
    </r>
    <r>
      <rPr>
        <i val="true"/>
        <sz val="11"/>
        <rFont val="Cambria"/>
        <family val="0"/>
        <charset val="1"/>
      </rPr>
      <t xml:space="preserve">D</t>
    </r>
    <r>
      <rPr>
        <sz val="11"/>
        <rFont val="Cambria"/>
        <family val="0"/>
        <charset val="1"/>
      </rPr>
      <t xml:space="preserve">[omine Jesu Christe m]</t>
    </r>
    <r>
      <rPr>
        <i val="true"/>
        <sz val="11"/>
        <rFont val="Cambria"/>
        <family val="0"/>
        <charset val="1"/>
      </rPr>
      <t xml:space="preserve">agister </t>
    </r>
    <r>
      <rPr>
        <sz val="11"/>
        <rFont val="Cambria"/>
        <family val="0"/>
        <charset val="1"/>
      </rPr>
      <t xml:space="preserve">(Can 002352); 
Von der zweiten Spalte nur die erste Buchstaben jeder Zeile erhalten.</t>
    </r>
  </si>
  <si>
    <t xml:space="preserve">25.01.2018</t>
  </si>
  <si>
    <t xml:space="preserve">Wien, ÖNB: Cod. 3804</t>
  </si>
  <si>
    <t xml:space="preserve">Fragmente: VDS und HDS, dazugehörige Streifchen zw. fol. 2/3 und 474/475; Angaben zum Inhalt von Tabulae codicum übernommen.</t>
  </si>
  <si>
    <t xml:space="preserve">Sermones a Pascha usque ad adventum</t>
  </si>
  <si>
    <t xml:space="preserve">AL00168465</t>
  </si>
  <si>
    <t xml:space="preserve">Mondsee, Benediktinerkloster St. Michael (748-1791): Vorsignatur 'Lunael. q. 44'.</t>
  </si>
  <si>
    <t xml:space="preserve">Brauner Lederghalbband über Holz mit Blinddruck. Österreich, Mondsee, Ende 15. Jhdt.</t>
  </si>
  <si>
    <t xml:space="preserve">Wien, ÖNB: Cod. 3805</t>
  </si>
  <si>
    <t xml:space="preserve">Fragmente: VDS, Ansetzfalz vorne und hinten (gleich), unbeschriebene Falzstreifen; Titel fingiert.</t>
  </si>
  <si>
    <t xml:space="preserve">Unbekannt: Breviarium caerimoniarum monasterii Mellicensis a. 1418 reformatum.; Bernardus, Ayglerius: Speculum monachorum: Quaestio.; Johannes, de Turrecremata: Meditationes positae in claustro S. Mariae super Minervam.; Weichardus prior Lunaelacensis OSB: Collationes.; Unbekannt: Notabile asceticum de vita monachi.; Hieronymus, de Mondsee: Orationes ab investura sua.; Unbekannt: Fragmenta.</t>
  </si>
  <si>
    <t xml:space="preserve">15. Jhdt.; nach 1476</t>
  </si>
  <si>
    <t xml:space="preserve">Österreich; Mondsee</t>
  </si>
  <si>
    <t xml:space="preserve">AL00177656</t>
  </si>
  <si>
    <t xml:space="preserve">Johannes Hugel de Werdea (= Hieronymus v. Mondsee; Mag.; Uni. Wien ab 1438, ab 1451 Mönch in Mondsee; +1475): als Schreiber beteiligt [Stohlmann, Verfasserlexikon 4, 1983]. - Weigkardus (Profeß v. Mondsee 1467, Prior 1476): Schreiber von Text 4 [Staufer, Mondseer Gelehrte, 1865, 7]. - Mondsee, Benediktinerkloster St. Michael (748-1791): Vorsignatur 'Lunael. q. 31'.</t>
  </si>
  <si>
    <t xml:space="preserve">Roter Schaflederband über Holz mit Blinddruck (Blattrelief). Österreich, Mondsee, Ende 15. Jhdt. (u.a. Stempel Nr. 25)</t>
  </si>
  <si>
    <t xml:space="preserve">Wien, ÖNB: Cod. 3806</t>
  </si>
  <si>
    <t xml:space="preserve">Titel fingiert. Ausgelöste Fragmente: Fragm. hebr. A 79 - Leimabklatsch im VD und HD, Reste dieser Fragmente (?) noch im Falz zw. fol. 13/14 und 415/416; außerdem Fragmente unter dem Einbandleder (außen) erkennbar!</t>
  </si>
  <si>
    <t xml:space="preserve">Unbekannt: Quaestiones primi libri ex Summario theologiae.; Unbekannt: Notabile asceticum.</t>
  </si>
  <si>
    <t xml:space="preserve">Wien ?</t>
  </si>
  <si>
    <t xml:space="preserve">AL00177274</t>
  </si>
  <si>
    <t xml:space="preserve">Georg Apfenthaler aus Neydlingen (Dr. theol.; Uni. Wien ab 1402 bis ca. 1434): Besitz vermutet: Signet auf ausgelöstem Fragm. hebr. A 79 = Signet in Cod. 3680, 3681 u. 3862 aus Apfenthals Besitz [Autopsie]. - Besitzersignet (Wien oder Mondsee, 15. Jhdt.): auf ausgelöstem hebr. Fragm. A 79 [Autopsie]. - Mondsee, Benediktinerkloster St. Michael (748-1791): Vorsignatur 'Lunael. q. 156'.</t>
  </si>
  <si>
    <t xml:space="preserve">Kirschrotes Leder mit Streicheisenlinien über Holzdeckeln, Wien ?, 15. Jhdt.</t>
  </si>
  <si>
    <t xml:space="preserve">Wien, ÖNB: Cod. 3807</t>
  </si>
  <si>
    <t xml:space="preserve">Cantus Planus (http://www.cantusplanus.at/de-at/fragmentphp/fragmente/signaturGET.php?Signatur=cod03807).</t>
  </si>
  <si>
    <t xml:space="preserve">Summa canonica</t>
  </si>
  <si>
    <t xml:space="preserve">Leipzig / Sachsen</t>
  </si>
  <si>
    <t xml:space="preserve">15. Jhdt.; um 1450/60</t>
  </si>
  <si>
    <t xml:space="preserve">Sachsen</t>
  </si>
  <si>
    <t xml:space="preserve">Wien, ÖNB, Cod. 3807</t>
  </si>
  <si>
    <t xml:space="preserve">AL00167180</t>
  </si>
  <si>
    <t xml:space="preserve">Leipzig: Blindstempeleinband Schriftstempelmeister, 2. Hälfte 15. Jhdt. - vgl. EBDB w000846 [Autopsie]. - Mondsee, Benediktinerkloster St. Michael (748-1791): Vorsignatur 'Lunael. q. 160'.</t>
  </si>
  <si>
    <t xml:space="preserve">Dunkelbrauner Lederband über Holz mit Blinddruck. Deutschland, Leipzig, Schriftstempelmeister, 2. Hälfte 15. Jhdt. - vgl. EBDB w000846.</t>
  </si>
  <si>
    <t xml:space="preserve">Rote Lombarde; Buchstabenstrichelung.</t>
  </si>
  <si>
    <r>
      <rPr>
        <sz val="11"/>
        <rFont val="Cambria"/>
        <family val="0"/>
        <charset val="1"/>
      </rPr>
      <t xml:space="preserve">Canticum Jeremiae (Lam 5,16-22): [ca]</t>
    </r>
    <r>
      <rPr>
        <i val="true"/>
        <sz val="11"/>
        <rFont val="Cambria"/>
        <family val="0"/>
        <charset val="1"/>
      </rPr>
      <t xml:space="preserve">pitis nostri ue nobis quia peccauimus. Propterea mestum ... iratus es vehementer contra nos.
</t>
    </r>
    <r>
      <rPr>
        <sz val="11"/>
        <rFont val="Cambria"/>
        <family val="0"/>
        <charset val="1"/>
      </rPr>
      <t xml:space="preserve">[Fer. 6 in Parasceve] R: </t>
    </r>
    <r>
      <rPr>
        <i val="true"/>
        <sz val="11"/>
        <rFont val="Cambria"/>
        <family val="0"/>
        <charset val="1"/>
      </rPr>
      <t xml:space="preserve">Uelum templi scissum est et</t>
    </r>
    <r>
      <rPr>
        <sz val="11"/>
        <rFont val="Cambria"/>
        <family val="0"/>
        <charset val="1"/>
      </rPr>
      <t xml:space="preserve"> (Can 007821); Lacuna; R: [Vadis propitiatus ad ... q]</t>
    </r>
    <r>
      <rPr>
        <i val="true"/>
        <sz val="11"/>
        <rFont val="Cambria"/>
        <family val="0"/>
        <charset val="1"/>
      </rPr>
      <t xml:space="preserve">ui castam me conservasti filius et deus</t>
    </r>
    <r>
      <rPr>
        <sz val="11"/>
        <rFont val="Cambria"/>
        <family val="0"/>
        <charset val="1"/>
      </rPr>
      <t xml:space="preserve"> [meus] (Can 007816); V: [V]</t>
    </r>
    <r>
      <rPr>
        <i val="true"/>
        <sz val="11"/>
        <rFont val="Cambria"/>
        <family val="0"/>
        <charset val="1"/>
      </rPr>
      <t xml:space="preserve">enite et videte deum et hominem penden</t>
    </r>
    <r>
      <rPr>
        <sz val="11"/>
        <rFont val="Cambria"/>
        <family val="0"/>
        <charset val="1"/>
      </rPr>
      <t xml:space="preserve">[tem in cruce] (Can 007816a); Lacuna; [Sabbato Sancto] R: [O vos omnes qui transitis per ...] </t>
    </r>
    <r>
      <rPr>
        <i val="true"/>
        <sz val="11"/>
        <rFont val="Cambria"/>
        <family val="0"/>
        <charset val="1"/>
      </rPr>
      <t xml:space="preserve">uidete si est dolor similis sicut dolor meus</t>
    </r>
    <r>
      <rPr>
        <sz val="11"/>
        <rFont val="Cambria"/>
        <family val="0"/>
        <charset val="1"/>
      </rPr>
      <t xml:space="preserve"> (Can 007303); V: </t>
    </r>
    <r>
      <rPr>
        <i val="true"/>
        <sz val="11"/>
        <rFont val="Cambria"/>
        <family val="0"/>
        <charset val="1"/>
      </rPr>
      <t xml:space="preserve">Attendite uniuersi populi et uidete si est</t>
    </r>
    <r>
      <rPr>
        <sz val="11"/>
        <rFont val="Cambria"/>
        <family val="0"/>
        <charset val="1"/>
      </rPr>
      <t xml:space="preserve">* (Can 007303a); Lectio (gesungen?): </t>
    </r>
    <r>
      <rPr>
        <i val="true"/>
        <sz val="11"/>
        <rFont val="Cambria"/>
        <family val="0"/>
        <charset val="1"/>
      </rPr>
      <t xml:space="preserve">Oratio ieremie prophete</t>
    </r>
    <r>
      <rPr>
        <sz val="11"/>
        <rFont val="Cambria"/>
        <family val="0"/>
        <charset val="1"/>
      </rPr>
      <t xml:space="preserve"> (Can 850128); Lectio: </t>
    </r>
    <r>
      <rPr>
        <i val="true"/>
        <sz val="11"/>
        <rFont val="Cambria"/>
        <family val="0"/>
        <charset val="1"/>
      </rPr>
      <t xml:space="preserve">Recordare domine quid acciderit no</t>
    </r>
    <r>
      <rPr>
        <sz val="11"/>
        <rFont val="Cambria"/>
        <family val="0"/>
        <charset val="1"/>
      </rPr>
      <t xml:space="preserve">[bis] (Can 850136).</t>
    </r>
  </si>
  <si>
    <t xml:space="preserve">Frühe Liniennotation</t>
  </si>
  <si>
    <t xml:space="preserve">Wien, ÖNB: Cod. 3809</t>
  </si>
  <si>
    <t xml:space="preserve">210 x ca. 80 mm</t>
  </si>
  <si>
    <t xml:space="preserve">Sermones et themata sermonum de tempore et sanctis. Primus de S. Georgio, ultimus de S. Hieronymo</t>
  </si>
  <si>
    <t xml:space="preserve">AL00167181</t>
  </si>
  <si>
    <t xml:space="preserve">Mondsee, Benediktinerkloster St. Michael (748-1791): Vorsignatur 'Lunael. q. 110'.</t>
  </si>
  <si>
    <t xml:space="preserve">Dunkelbrauner Lederhalbband mit Blinddruck (Stempel Nr. 31 und 35).</t>
  </si>
  <si>
    <t xml:space="preserve">Tintelinierung: senkrechte Linie zur Rahmung des Schriftraums.</t>
  </si>
  <si>
    <t xml:space="preserve">Das Fragment ist auf der Innenseite des Vordeckels und um den Rücken geklebt, wobei die Aussparungen für die Bünde wurden nicht weggeschnitten, sondern als Ansetzfälze um die ersten Vorsatzblätter gezogen. Die gleiche Aussparungen sind auch hinten vor den Vorsatzblätter zu sehen, der Flügelfalz hinten ist vom Spiegel bedeckt. Da die Tinte auf einer Seite verblasst ist, ist es zu vermüten, dass die Blätter schon vor der Makulierung auf der eine Seite gewaschen werden.</t>
  </si>
  <si>
    <r>
      <rPr>
        <sz val="11"/>
        <rFont val="Cambria"/>
        <family val="0"/>
        <charset val="1"/>
      </rPr>
      <t xml:space="preserve">Nur einzelne Wörter erkennbar: colligata est anime d[avid] (=1.Sam 18,1) [...] </t>
    </r>
    <r>
      <rPr>
        <i val="true"/>
        <sz val="11"/>
        <rFont val="Cambria"/>
        <family val="0"/>
        <charset val="1"/>
      </rPr>
      <t xml:space="preserve">est in pulchritudine </t>
    </r>
    <r>
      <rPr>
        <sz val="11"/>
        <rFont val="Cambria"/>
        <family val="0"/>
        <charset val="1"/>
      </rPr>
      <t xml:space="preserve">[...] </t>
    </r>
    <r>
      <rPr>
        <i val="true"/>
        <sz val="11"/>
        <rFont val="Cambria"/>
        <family val="0"/>
        <charset val="1"/>
      </rPr>
      <t xml:space="preserve">hominum </t>
    </r>
    <r>
      <rPr>
        <sz val="11"/>
        <rFont val="Cambria"/>
        <family val="0"/>
        <charset val="1"/>
      </rPr>
      <t xml:space="preserve">; </t>
    </r>
    <r>
      <rPr>
        <i val="true"/>
        <sz val="11"/>
        <rFont val="Cambria"/>
        <family val="0"/>
        <charset val="1"/>
      </rPr>
      <t xml:space="preserve">primus humanam normam </t>
    </r>
    <r>
      <rPr>
        <sz val="11"/>
        <rFont val="Cambria"/>
        <family val="0"/>
        <charset val="1"/>
      </rPr>
      <t xml:space="preserve">[...] </t>
    </r>
    <r>
      <rPr>
        <i val="true"/>
        <sz val="11"/>
        <rFont val="Cambria"/>
        <family val="0"/>
        <charset val="1"/>
      </rPr>
      <t xml:space="preserve">modulum dirigentis</t>
    </r>
    <r>
      <rPr>
        <sz val="11"/>
        <rFont val="Cambria"/>
        <family val="0"/>
        <charset val="1"/>
      </rPr>
      <t xml:space="preserve">.</t>
    </r>
  </si>
  <si>
    <t xml:space="preserve">12.02.2018</t>
  </si>
  <si>
    <t xml:space="preserve">Wien, ÖNB: Cod. 3810</t>
  </si>
  <si>
    <t xml:space="preserve">Ausgelöste Fragmente: Fragm. 591.</t>
  </si>
  <si>
    <t xml:space="preserve">2 Abklatsche von zwei Einzelblätter und 9 Querstreifen eines Einzelblattes</t>
  </si>
  <si>
    <t xml:space="preserve">Streifen: 12 x 200 mm; Abklatsche ca. 205 x 160 mm</t>
  </si>
  <si>
    <t xml:space="preserve">Commentarium secundae partis Doctrinalis Alexandri de Villa Dei</t>
  </si>
  <si>
    <t xml:space="preserve">15. Jhdt.; 1464</t>
  </si>
  <si>
    <t xml:space="preserve">AL00167182</t>
  </si>
  <si>
    <t xml:space="preserve">Johannes Neuburger sive Maurbader de Augusta (Mag.; aus Augsburg, um 1464): Schreiber; [Unterkircher, Datierte III, 1974]. - Mondsee, Benediktinerkloster St. Michael (748-1791): Vorsignatur 'Lunael. q. 97'.</t>
  </si>
  <si>
    <t xml:space="preserve">Rotes Leder über Holzdeckeln mit Streicheisenlinien.</t>
  </si>
  <si>
    <t xml:space="preserve">Falzverstärkung und Spiegel</t>
  </si>
  <si>
    <t xml:space="preserve">Die zwei Spiegel wurden ausgelöst, wobei der Vorderspiegel unter Signatur Fragm. 591 aufbewahrt ist. Weitere Streifen eines Einzelblattes sind als Falzverstärkung in der Mitte mehrere Lagen verwendet und zwar zwischen ff. 47-48, 57-58, 71-72, 85-86, 99-100, 114-115, 130-131 und 145-146. Falz zw. ff. 36-37 erhält nur Teile einiger Buchtaben, gehört allerdings wohl demselben Missale. </t>
  </si>
  <si>
    <t xml:space="preserve">Rote Initiale und Überschrifte in Capitalis rustica.</t>
  </si>
  <si>
    <r>
      <rPr>
        <sz val="11"/>
        <rFont val="Cambria"/>
        <family val="0"/>
        <charset val="1"/>
      </rPr>
      <t xml:space="preserve">Auf dem Abklatsch des Hinterspiegels sind nur einzelne Wörter erhalten: Lectio 1.Sm 17,20-24: </t>
    </r>
    <r>
      <rPr>
        <i val="true"/>
        <sz val="11"/>
        <rFont val="Cambria"/>
        <family val="0"/>
        <charset val="1"/>
      </rPr>
      <t xml:space="preserve">ad dominum et ait domine deus meus etiamne viduam</t>
    </r>
    <r>
      <rPr>
        <sz val="11"/>
        <rFont val="Cambria"/>
        <family val="0"/>
        <charset val="1"/>
      </rPr>
      <t xml:space="preserve"> ... [apud] </t>
    </r>
    <r>
      <rPr>
        <i val="true"/>
        <sz val="11"/>
        <rFont val="Cambria"/>
        <family val="0"/>
        <charset val="1"/>
      </rPr>
      <t xml:space="preserve">quam ego utcumq</t>
    </r>
    <r>
      <rPr>
        <sz val="11"/>
        <rFont val="Cambria"/>
        <family val="0"/>
        <charset val="1"/>
      </rPr>
      <t xml:space="preserve">[ue ...] </t>
    </r>
    <r>
      <rPr>
        <i val="true"/>
        <sz val="11"/>
        <rFont val="Cambria"/>
        <family val="0"/>
        <charset val="1"/>
      </rPr>
      <t xml:space="preserve">Expand</t>
    </r>
    <r>
      <rPr>
        <sz val="11"/>
        <rFont val="Cambria"/>
        <family val="0"/>
        <charset val="1"/>
      </rPr>
      <t xml:space="preserve">[it ...] </t>
    </r>
    <r>
      <rPr>
        <i val="true"/>
        <sz val="11"/>
        <rFont val="Cambria"/>
        <family val="0"/>
        <charset val="1"/>
      </rPr>
      <t xml:space="preserve">ad helia</t>
    </r>
    <r>
      <rPr>
        <sz val="11"/>
        <rFont val="Cambria"/>
        <family val="0"/>
        <charset val="1"/>
      </rPr>
      <t xml:space="preserve">[m]. Danach ein Gesang, und Lectio aus dem Neuen Testament: [In il]</t>
    </r>
    <r>
      <rPr>
        <i val="true"/>
        <sz val="11"/>
        <rFont val="Cambria"/>
        <family val="0"/>
        <charset val="1"/>
      </rPr>
      <t xml:space="preserve">lo temp</t>
    </r>
    <r>
      <rPr>
        <sz val="11"/>
        <rFont val="Cambria"/>
        <family val="0"/>
        <charset val="1"/>
      </rPr>
      <t xml:space="preserve">[ore ...] </t>
    </r>
    <r>
      <rPr>
        <i val="true"/>
        <sz val="11"/>
        <rFont val="Cambria"/>
        <family val="0"/>
        <charset val="1"/>
      </rPr>
      <t xml:space="preserve">lazarus </t>
    </r>
    <r>
      <rPr>
        <sz val="11"/>
        <rFont val="Cambria"/>
        <family val="0"/>
        <charset val="1"/>
      </rPr>
      <t xml:space="preserve">[...].
Ein weiteres Einzelblatt lässt sich anhand mehreren Falzverstärungen zum Teil rekonstruiren: 
In natale S. Agnetis: (Falz zw. ff. 71-72) [Praefatio: VD aeternae deus. Et diem beatae agnetis martyrio consecratam] </t>
    </r>
    <r>
      <rPr>
        <i val="true"/>
        <sz val="11"/>
        <rFont val="Cambria"/>
        <family val="0"/>
        <charset val="1"/>
      </rPr>
      <t xml:space="preserve">solemniter recensere quas, terrenas generositatis obl</t>
    </r>
    <r>
      <rPr>
        <sz val="11"/>
        <rFont val="Cambria"/>
        <family val="0"/>
        <charset val="1"/>
      </rPr>
      <t xml:space="preserve">[ectamenta] (Deshusses Nr. 1531); Lacuna; (Falz zw. ff. 145-146) Lectio aus Sir 51,11-12: </t>
    </r>
    <r>
      <rPr>
        <i val="true"/>
        <sz val="11"/>
        <rFont val="Cambria"/>
        <family val="0"/>
        <charset val="1"/>
      </rPr>
      <t xml:space="preserve">cooperationis tuae quae a saeculo sunt quoniam erues sustinentes te et liberas eos de</t>
    </r>
    <r>
      <rPr>
        <sz val="11"/>
        <rFont val="Cambria"/>
        <family val="0"/>
        <charset val="1"/>
      </rPr>
      <t xml:space="preserve">; (Falz zw. ff. 130-131) Gr: [Diffusa est gratia … ae]</t>
    </r>
    <r>
      <rPr>
        <i val="true"/>
        <sz val="11"/>
        <rFont val="Cambria"/>
        <family val="0"/>
        <charset val="1"/>
      </rPr>
      <t xml:space="preserve">ternum </t>
    </r>
    <r>
      <rPr>
        <sz val="11"/>
        <rFont val="Cambria"/>
        <family val="0"/>
        <charset val="1"/>
      </rPr>
      <t xml:space="preserve">(Can g01397); GrV: </t>
    </r>
    <r>
      <rPr>
        <i val="true"/>
        <sz val="11"/>
        <rFont val="Cambria"/>
        <family val="0"/>
        <charset val="1"/>
      </rPr>
      <t xml:space="preserve">Propter ueritatem et mansuetudinem</t>
    </r>
    <r>
      <rPr>
        <sz val="11"/>
        <rFont val="Cambria"/>
        <family val="0"/>
        <charset val="1"/>
      </rPr>
      <t xml:space="preserve"> (Can g01397a); (Fälze zw. ff. 71-72, 46-47, 114-115, 85-86, 57-58, 99-100, 145-156, 130-131) Lectio aus Mt 25,1-13</t>
    </r>
    <r>
      <rPr>
        <i val="true"/>
        <sz val="11"/>
        <rFont val="Cambria"/>
        <family val="0"/>
        <charset val="1"/>
      </rPr>
      <t xml:space="preserve"> lampadas suas exierunt obviam ... diem neque horam</t>
    </r>
    <r>
      <rPr>
        <sz val="11"/>
        <rFont val="Cambria"/>
        <family val="0"/>
        <charset val="1"/>
      </rPr>
      <t xml:space="preserve">, Of: </t>
    </r>
    <r>
      <rPr>
        <i val="true"/>
        <sz val="11"/>
        <rFont val="Cambria"/>
        <family val="0"/>
        <charset val="1"/>
      </rPr>
      <t xml:space="preserve">Afferentur regi uirgines post eam </t>
    </r>
    <r>
      <rPr>
        <sz val="11"/>
        <rFont val="Cambria"/>
        <family val="0"/>
        <charset val="1"/>
      </rPr>
      <t xml:space="preserve">(Can g00083)</t>
    </r>
    <r>
      <rPr>
        <i val="true"/>
        <sz val="11"/>
        <rFont val="Cambria"/>
        <family val="0"/>
        <charset val="1"/>
      </rPr>
      <t xml:space="preserve">; </t>
    </r>
    <r>
      <rPr>
        <sz val="11"/>
        <rFont val="Cambria"/>
        <family val="0"/>
        <charset val="1"/>
      </rPr>
      <t xml:space="preserve">(Falz zw. 46-47) Cm: </t>
    </r>
    <r>
      <rPr>
        <i val="true"/>
        <sz val="11"/>
        <rFont val="Cambria"/>
        <family val="0"/>
        <charset val="1"/>
      </rPr>
      <t xml:space="preserve">Quinque prudentes uirgines</t>
    </r>
    <r>
      <rPr>
        <sz val="11"/>
        <rFont val="Cambria"/>
        <family val="0"/>
        <charset val="1"/>
      </rPr>
      <t xml:space="preserve"> (Can g01389); (Falz zw. ff. 114-115) Ad completa: </t>
    </r>
    <r>
      <rPr>
        <i val="true"/>
        <sz val="11"/>
        <rFont val="Cambria"/>
        <family val="0"/>
        <charset val="1"/>
      </rPr>
      <t xml:space="preserve">Refecti cibo potusque</t>
    </r>
    <r>
      <rPr>
        <sz val="11"/>
        <rFont val="Cambria"/>
        <family val="0"/>
        <charset val="1"/>
      </rPr>
      <t xml:space="preserve"> ... (Falz zw. ff. 85-86) </t>
    </r>
    <r>
      <rPr>
        <i val="true"/>
        <sz val="11"/>
        <rFont val="Cambria"/>
        <family val="0"/>
        <charset val="1"/>
      </rPr>
      <t xml:space="preserve">in cuius haec commemoratione percepimus eius muniam</t>
    </r>
    <r>
      <rPr>
        <sz val="11"/>
        <rFont val="Cambria"/>
        <family val="0"/>
        <charset val="1"/>
      </rPr>
      <t xml:space="preserve">[ur] </t>
    </r>
    <r>
      <rPr>
        <i val="true"/>
        <sz val="11"/>
        <rFont val="Cambria"/>
        <family val="0"/>
        <charset val="1"/>
      </rPr>
      <t xml:space="preserve">et praecibus. Per</t>
    </r>
    <r>
      <rPr>
        <sz val="11"/>
        <rFont val="Cambria"/>
        <family val="0"/>
        <charset val="1"/>
      </rPr>
      <t xml:space="preserve">. (Deshusses Nr. 116)</t>
    </r>
    <r>
      <rPr>
        <sz val="11"/>
        <color rgb="FFFF0000"/>
        <rFont val="Cambria"/>
        <family val="0"/>
        <charset val="1"/>
      </rPr>
      <t xml:space="preserve"> In natale s. Vincenti</t>
    </r>
    <r>
      <rPr>
        <sz val="11"/>
        <rFont val="Cambria"/>
        <family val="0"/>
        <charset val="1"/>
      </rPr>
      <t xml:space="preserve">, (Falz zw. ff. 57-58) In: </t>
    </r>
    <r>
      <rPr>
        <i val="true"/>
        <sz val="11"/>
        <rFont val="Cambria"/>
        <family val="0"/>
        <charset val="1"/>
      </rPr>
      <t xml:space="preserve">Laetabitur iustus</t>
    </r>
    <r>
      <rPr>
        <sz val="11"/>
        <rFont val="Cambria"/>
        <family val="0"/>
        <charset val="1"/>
      </rPr>
      <t xml:space="preserve"> (Can g01294), (Falz zw. ff. 99-100) InV: </t>
    </r>
    <r>
      <rPr>
        <i val="true"/>
        <sz val="11"/>
        <rFont val="Cambria"/>
        <family val="0"/>
        <charset val="1"/>
      </rPr>
      <t xml:space="preserve">Exaudi deus orationem meam</t>
    </r>
    <r>
      <rPr>
        <sz val="11"/>
        <rFont val="Cambria"/>
        <family val="0"/>
        <charset val="1"/>
      </rPr>
      <t xml:space="preserve"> (Can g01294a).
</t>
    </r>
  </si>
  <si>
    <t xml:space="preserve">Wien, ÖNB: Cod. 3812</t>
  </si>
  <si>
    <t xml:space="preserve">Cantus Planus (http://www.cantusplanus.at/de-at/fragmentphp/fragmente/signaturGET.php?Signatur=cod03812).</t>
  </si>
  <si>
    <t xml:space="preserve">2 Langstreifen</t>
  </si>
  <si>
    <t xml:space="preserve">ca. 220 x 45 mm</t>
  </si>
  <si>
    <t xml:space="preserve">Psalterium, antiphonale, calendarium in usum monasterii Lunaelacensis</t>
  </si>
  <si>
    <t xml:space="preserve">15./16. Jh.</t>
  </si>
  <si>
    <t xml:space="preserve">Letztes Viertel 15. Jhdt.</t>
  </si>
  <si>
    <t xml:space="preserve">Wien, ÖNB, Cod. 3812</t>
  </si>
  <si>
    <t xml:space="preserve">AL00167183</t>
  </si>
  <si>
    <t xml:space="preserve">Mondsee, Benediktinerkloster St. Michael (748-1791): Vorsignatur 'Lunael. q. 154'.</t>
  </si>
  <si>
    <t xml:space="preserve">Rote Notenlinen</t>
  </si>
  <si>
    <t xml:space="preserve">Die Fragmente sind auf der Innenseite des Vorder- bzw Hinterdeckel aufgeklebt und um die erste bzw. letzte Lage gezogen.</t>
  </si>
  <si>
    <t xml:space="preserve">Nicht identifizierbar.</t>
  </si>
  <si>
    <t xml:space="preserve">Nach Klugseder gehört die Handschrift zu einer Gruppe von liturgischen Handschriften aus Mondsee, die vor der Einflußnahme der Melker Reform angefertigt worden sind. Sie folgen noch den Vorgaben des Hirsauer Liber ordinarius.</t>
  </si>
  <si>
    <t xml:space="preserve">19.12.2017</t>
  </si>
  <si>
    <t xml:space="preserve">Wien, ÖNB: Cod. 3814</t>
  </si>
  <si>
    <t xml:space="preserve">Cantus Planus (http://www.cantusplanus.at/de-at/fragmentphp/fragmente/signaturGET.php?Signatur=cod03814).</t>
  </si>
  <si>
    <t xml:space="preserve">2 Flügelfälze</t>
  </si>
  <si>
    <t xml:space="preserve">ca. 140 x 220 mm</t>
  </si>
  <si>
    <t xml:space="preserve">Wien, ÖNB, Cod. 3814</t>
  </si>
  <si>
    <t xml:space="preserve">AL00167689</t>
  </si>
  <si>
    <t xml:space="preserve">Jacobus Keser aus Breslau (= Wratislavia; Profeß v. Mondsee/OÖ.; um 1465 in Tegernsee): Schreiber; [Unterkircher, Datierte II, 1971]. - Mondsee, Benediktinerkloster St. Michael (748-1791): Vorsignatur 'Lunael. q. 28'.</t>
  </si>
  <si>
    <t xml:space="preserve">Braunes Leder über Holzdeckeln mit Streicheisenlinien und Stempeln (Nr. 51, 59a, 68, 72, 79, R 6, R 7)</t>
  </si>
  <si>
    <t xml:space="preserve">Die Fragmente sind auf der Innenseite des Vorder- bzw Hinterdeckel aufgeklebt, wobei das Fragment hinten ist um den Rücken gezogen.</t>
  </si>
  <si>
    <r>
      <rPr>
        <sz val="11"/>
        <rFont val="Cambria"/>
        <family val="0"/>
        <charset val="1"/>
      </rPr>
      <t xml:space="preserve">(VS) [Transl. Lamberti] I: [Omni] </t>
    </r>
    <r>
      <rPr>
        <i val="true"/>
        <sz val="11"/>
        <rFont val="Cambria"/>
        <family val="0"/>
        <charset val="1"/>
      </rPr>
      <t xml:space="preserve">lambertum plenum</t>
    </r>
    <r>
      <rPr>
        <sz val="11"/>
        <rFont val="Cambria"/>
        <family val="0"/>
        <charset val="1"/>
      </rPr>
      <t xml:space="preserve"> (Can 100205);
(HS) A: [I]</t>
    </r>
    <r>
      <rPr>
        <i val="true"/>
        <sz val="11"/>
        <rFont val="Cambria"/>
        <family val="0"/>
        <charset val="1"/>
      </rPr>
      <t xml:space="preserve">nclita lamberti virtutu</t>
    </r>
    <r>
      <rPr>
        <sz val="11"/>
        <rFont val="Cambria"/>
        <family val="0"/>
        <charset val="1"/>
      </rPr>
      <t xml:space="preserve">[m] (Can 202511); A: </t>
    </r>
    <r>
      <rPr>
        <i val="true"/>
        <sz val="11"/>
        <rFont val="Cambria"/>
        <family val="0"/>
        <charset val="1"/>
      </rPr>
      <t xml:space="preserve">Hic </t>
    </r>
    <r>
      <rPr>
        <sz val="11"/>
        <rFont val="Cambria"/>
        <family val="0"/>
        <charset val="1"/>
      </rPr>
      <t xml:space="preserve">[meritis clarus cunctisque] </t>
    </r>
    <r>
      <rPr>
        <i val="true"/>
        <sz val="11"/>
        <rFont val="Cambria"/>
        <family val="0"/>
        <charset val="1"/>
      </rPr>
      <t xml:space="preserve">per omnia carus ful</t>
    </r>
    <r>
      <rPr>
        <sz val="11"/>
        <rFont val="Cambria"/>
        <family val="0"/>
        <charset val="1"/>
      </rPr>
      <t xml:space="preserve">[sit] (Can 202173).</t>
    </r>
  </si>
  <si>
    <t xml:space="preserve">Wien, ÖNB: Cod. 3816</t>
  </si>
  <si>
    <t xml:space="preserve">4 Streifen eines Einzelblattes, 13 Langstreifen</t>
  </si>
  <si>
    <t xml:space="preserve">140 x 40 mm; Fälze ca. 210 x 15 mm</t>
  </si>
  <si>
    <t xml:space="preserve">Komputistisch-grammatische Sammelhandschrift:
Unbekannt: Notabilia latino-germanica lexicalia.; Unbekannt: Grammatica hubiligi de diversis vocabulis metrice composita cum glossis latinis et germanicis.; Conradus magister: Commentum computi ecclesiastici.; Unbekannt: Tractatus chronologicus cum commentario.; Unbekannt: Computus cirometralis.; Unbekannt: Computus iudaicus.; Hieronymus, de Mondsee: Algorismus.; Unbekannt: Commentum computi cirometralis.; Alexander, de Villa Dei: Massa compoti.</t>
  </si>
  <si>
    <t xml:space="preserve">4. Viertel 14. Jhdt.; 1. Hälfte 15. Jhdt.</t>
  </si>
  <si>
    <t xml:space="preserve">Wien (?) und Mondsee</t>
  </si>
  <si>
    <t xml:space="preserve">Wien, ÖNB, Cod. 3816</t>
  </si>
  <si>
    <t xml:space="preserve">AL00173268</t>
  </si>
  <si>
    <t xml:space="preserve">Johannes de Radkaspurg (Uni. Wien ?; 15. Jhdt.): Vermerk fol. Iv [Mitteleuropäische Schulen II, 2002, Kat. 163]. - Hanns Chewsch (Uni. Wien ?; 15. Jhdt.): Vermerk fol. Iv [Mitteleuropäische Schulen II, 2002, Kat. 163]. - Johannes Hugel de Werdea (= Hieronymus v. Mondsee; Mag.; Uni. Wien ab 1438, ab 1451 Mönch in Mondsee; +1475): Vermerk fol. Iv [Mitteleuropäische Schulen II, 2002, Kat. 163]. - Mondsee, Benediktinerkloster St. Michael (748-1791): Vorsignatur 'Lunael. q. 41'.</t>
  </si>
  <si>
    <t xml:space="preserve">Falz- und Rückenverstärkung</t>
  </si>
  <si>
    <t xml:space="preserve">Blindlinierung; doppelten senkrechte Linien zur Begrenzung des Schriftraums.</t>
  </si>
  <si>
    <t xml:space="preserve">Die Fragmente sind auf der Innenseite des Vorder- und Hinterdeckel aufgeklebt und um die erste bzw. letzte Lage gezogen. Fälze wohl von derselben Handschrift Mitte der Lagen und zwar zwischen ff. 18-19, 30-31, 54-55, 66-67, 78-79, 102-103, 114-115, 126-127, 136-137, 147-148, 159-160, 171-172, nach f. 200.</t>
  </si>
  <si>
    <t xml:space="preserve">Biblia (2.Cor)</t>
  </si>
  <si>
    <r>
      <rPr>
        <sz val="11"/>
        <rFont val="Cambria"/>
        <family val="0"/>
        <charset val="1"/>
      </rPr>
      <t xml:space="preserve">2.Cor 12,8-9: </t>
    </r>
    <r>
      <rPr>
        <i val="true"/>
        <sz val="11"/>
        <rFont val="Cambria"/>
        <family val="0"/>
        <charset val="1"/>
      </rPr>
      <t xml:space="preserve">ut disced</t>
    </r>
    <r>
      <rPr>
        <sz val="11"/>
        <rFont val="Cambria"/>
        <family val="0"/>
        <charset val="1"/>
      </rPr>
      <t xml:space="preserve">[eret a me] </t>
    </r>
    <r>
      <rPr>
        <i val="true"/>
        <sz val="11"/>
        <rFont val="Cambria"/>
        <family val="0"/>
        <charset val="1"/>
      </rPr>
      <t xml:space="preserve">et dixit mi</t>
    </r>
    <r>
      <rPr>
        <sz val="11"/>
        <rFont val="Cambria"/>
        <family val="0"/>
        <charset val="1"/>
      </rPr>
      <t xml:space="preserve">[hi suffi]</t>
    </r>
    <r>
      <rPr>
        <i val="true"/>
        <sz val="11"/>
        <rFont val="Cambria"/>
        <family val="0"/>
        <charset val="1"/>
      </rPr>
      <t xml:space="preserve">cit tibi g</t>
    </r>
    <r>
      <rPr>
        <sz val="11"/>
        <rFont val="Cambria"/>
        <family val="0"/>
        <charset val="1"/>
      </rPr>
      <t xml:space="preserve">[ratia] // 2.Cor 12,11: [c]</t>
    </r>
    <r>
      <rPr>
        <i val="true"/>
        <sz val="11"/>
        <rFont val="Cambria"/>
        <family val="0"/>
        <charset val="1"/>
      </rPr>
      <t xml:space="preserve">oegistis </t>
    </r>
    <r>
      <rPr>
        <sz val="11"/>
        <rFont val="Cambria"/>
        <family val="0"/>
        <charset val="1"/>
      </rPr>
      <t xml:space="preserve">[Ego enim a vobis] </t>
    </r>
    <r>
      <rPr>
        <i val="true"/>
        <sz val="11"/>
        <rFont val="Cambria"/>
        <family val="0"/>
        <charset val="1"/>
      </rPr>
      <t xml:space="preserve">debui </t>
    </r>
    <r>
      <rPr>
        <sz val="11"/>
        <rFont val="Cambria"/>
        <family val="0"/>
        <charset val="1"/>
      </rPr>
      <t xml:space="preserve">[commen]</t>
    </r>
    <r>
      <rPr>
        <i val="true"/>
        <sz val="11"/>
        <rFont val="Cambria"/>
        <family val="0"/>
        <charset val="1"/>
      </rPr>
      <t xml:space="preserve">dari</t>
    </r>
    <r>
      <rPr>
        <sz val="11"/>
        <rFont val="Cambria"/>
        <family val="0"/>
        <charset val="1"/>
      </rPr>
      <t xml:space="preserve">; 
Drei der Rückenhinterklebungen lassen sich anhand des Textes zu einem Einzelblatt rekonstruiren (1 Querstreifen oben, 1 Langstreifen in der Mitte, und ein weiteres Querstreifen unten), wobei der Text zweispaltig geschriben wurde:
Querstreifen: 2.Cor 13,4: </t>
    </r>
    <r>
      <rPr>
        <i val="true"/>
        <sz val="11"/>
        <rFont val="Cambria"/>
        <family val="0"/>
        <charset val="1"/>
      </rPr>
      <t xml:space="preserve">illo sed ui</t>
    </r>
    <r>
      <rPr>
        <sz val="11"/>
        <rFont val="Cambria"/>
        <family val="0"/>
        <charset val="1"/>
      </rPr>
      <t xml:space="preserve">[vemus] // 13,9: </t>
    </r>
    <r>
      <rPr>
        <i val="true"/>
        <sz val="11"/>
        <rFont val="Cambria"/>
        <family val="0"/>
        <charset val="1"/>
      </rPr>
      <t xml:space="preserve">quando</t>
    </r>
    <r>
      <rPr>
        <sz val="11"/>
        <rFont val="Cambria"/>
        <family val="0"/>
        <charset val="1"/>
      </rPr>
      <t xml:space="preserve">;
Langstreifen nur zweite Spalte: 2.Cor 13,10-11: [i]</t>
    </r>
    <r>
      <rPr>
        <i val="true"/>
        <sz val="11"/>
        <rFont val="Cambria"/>
        <family val="0"/>
        <charset val="1"/>
      </rPr>
      <t xml:space="preserve">deo haec ab</t>
    </r>
    <r>
      <rPr>
        <sz val="11"/>
        <rFont val="Cambria"/>
        <family val="0"/>
        <charset val="1"/>
      </rPr>
      <t xml:space="preserve">[sens scri]</t>
    </r>
    <r>
      <rPr>
        <i val="true"/>
        <sz val="11"/>
        <rFont val="Cambria"/>
        <family val="0"/>
        <charset val="1"/>
      </rPr>
      <t xml:space="preserve">bo ut non praese</t>
    </r>
    <r>
      <rPr>
        <sz val="11"/>
        <rFont val="Cambria"/>
        <family val="0"/>
        <charset val="1"/>
      </rPr>
      <t xml:space="preserve">[ns duri]</t>
    </r>
    <r>
      <rPr>
        <i val="true"/>
        <sz val="11"/>
        <rFont val="Cambria"/>
        <family val="0"/>
        <charset val="1"/>
      </rPr>
      <t xml:space="preserve">us agam se</t>
    </r>
    <r>
      <rPr>
        <sz val="11"/>
        <rFont val="Cambria"/>
        <family val="0"/>
        <charset val="1"/>
      </rPr>
      <t xml:space="preserve">[cundum ...] </t>
    </r>
    <r>
      <rPr>
        <i val="true"/>
        <sz val="11"/>
        <rFont val="Cambria"/>
        <family val="0"/>
        <charset val="1"/>
      </rPr>
      <t xml:space="preserve">exortamini </t>
    </r>
    <r>
      <rPr>
        <sz val="11"/>
        <rFont val="Cambria"/>
        <family val="0"/>
        <charset val="1"/>
      </rPr>
      <t xml:space="preserve">[idem sa]</t>
    </r>
    <r>
      <rPr>
        <i val="true"/>
        <sz val="11"/>
        <rFont val="Cambria"/>
        <family val="0"/>
        <charset val="1"/>
      </rPr>
      <t xml:space="preserve">pite pacem</t>
    </r>
    <r>
      <rPr>
        <sz val="11"/>
        <rFont val="Cambria"/>
        <family val="0"/>
        <charset val="1"/>
      </rPr>
      <t xml:space="preserve"> [...]</t>
    </r>
    <r>
      <rPr>
        <i val="true"/>
        <sz val="11"/>
        <rFont val="Cambria"/>
        <family val="0"/>
        <charset val="1"/>
      </rPr>
      <t xml:space="preserve"> et deus pacis et</t>
    </r>
    <r>
      <rPr>
        <sz val="11"/>
        <rFont val="Cambria"/>
        <family val="0"/>
        <charset val="1"/>
      </rPr>
      <t xml:space="preserve">.
Querstreifen: 2.Cor 13,9: </t>
    </r>
    <r>
      <rPr>
        <i val="true"/>
        <sz val="11"/>
        <rFont val="Cambria"/>
        <family val="0"/>
        <charset val="1"/>
      </rPr>
      <t xml:space="preserve">nos infirmi</t>
    </r>
    <r>
      <rPr>
        <sz val="11"/>
        <rFont val="Cambria"/>
        <family val="0"/>
        <charset val="1"/>
      </rPr>
      <t xml:space="preserve"> [...] // 13,13: [gr]</t>
    </r>
    <r>
      <rPr>
        <i val="true"/>
        <sz val="11"/>
        <rFont val="Cambria"/>
        <family val="0"/>
        <charset val="1"/>
      </rPr>
      <t xml:space="preserve">atia domini</t>
    </r>
    <r>
      <rPr>
        <sz val="11"/>
        <rFont val="Cambria"/>
        <family val="0"/>
        <charset val="1"/>
      </rPr>
      <t xml:space="preserve"> [nostri Iesu Christi] </t>
    </r>
    <r>
      <rPr>
        <i val="true"/>
        <sz val="11"/>
        <rFont val="Cambria"/>
        <family val="0"/>
        <charset val="1"/>
      </rPr>
      <t xml:space="preserve">et cari</t>
    </r>
    <r>
      <rPr>
        <sz val="11"/>
        <rFont val="Cambria"/>
        <family val="0"/>
        <charset val="1"/>
      </rPr>
      <t xml:space="preserve">[tas Dei et com]</t>
    </r>
    <r>
      <rPr>
        <i val="true"/>
        <sz val="11"/>
        <rFont val="Cambria"/>
        <family val="0"/>
        <charset val="1"/>
      </rPr>
      <t xml:space="preserve">muni</t>
    </r>
    <r>
      <rPr>
        <sz val="11"/>
        <rFont val="Cambria"/>
        <family val="0"/>
        <charset val="1"/>
      </rPr>
      <t xml:space="preserve">[catio];
</t>
    </r>
  </si>
  <si>
    <t xml:space="preserve">Wien, ÖNB: Cod. 3819</t>
  </si>
  <si>
    <t xml:space="preserve">214 x 31 mm, 214 x 33 mm</t>
  </si>
  <si>
    <t xml:space="preserve">Psalterium adiunctis canticis ecclesiasticis</t>
  </si>
  <si>
    <t xml:space="preserve">1. Hälfte 16. Jh.</t>
  </si>
  <si>
    <t xml:space="preserve">Wien, ÖNB, Cod. 3819</t>
  </si>
  <si>
    <t xml:space="preserve">AL00164935</t>
  </si>
  <si>
    <t xml:space="preserve">Leonhard Schilling (Mönch in Mondsee zw. 1495 und 1536): Schreiber [Unterkircher, Datierte IV, 1976]; Mondsee, Benediktinerkloster St. Michael (748-1791): Vorsignatur 'Lunael. q. 150'.</t>
  </si>
  <si>
    <t xml:space="preserve">Dunkelbrauner Lederband über Holz mit Blinddruck.</t>
  </si>
  <si>
    <t xml:space="preserve">Der Buchblock wurde vom Einband rasugenommen und die Lagen sind heute noch ungeheftet. Die zwei Fragmente wurde als Ansetzfalz vor und nach dem Buchblock mitgeheftet.</t>
  </si>
  <si>
    <t xml:space="preserve">Rote Satzmajuskeln und rote Überschrifte in Capitalis Rustica.</t>
  </si>
  <si>
    <r>
      <rPr>
        <sz val="11"/>
        <rFont val="Cambria"/>
        <family val="0"/>
        <charset val="1"/>
      </rPr>
      <t xml:space="preserve">(Ansetzfalz hinten ursprünglich recto) Text beginnt verstummelt: [sos]</t>
    </r>
    <r>
      <rPr>
        <i val="true"/>
        <sz val="11"/>
        <rFont val="Cambria"/>
        <family val="0"/>
        <charset val="1"/>
      </rPr>
      <t xml:space="preserve">ciata medicinalis parsimonię studio reformetur. Per </t>
    </r>
    <r>
      <rPr>
        <sz val="11"/>
        <rFont val="Cambria"/>
        <family val="0"/>
        <charset val="1"/>
      </rPr>
      <t xml:space="preserve">(Deshusses Nr. 300); </t>
    </r>
    <r>
      <rPr>
        <i val="true"/>
        <sz val="11"/>
        <rFont val="Cambria"/>
        <family val="0"/>
        <charset val="1"/>
      </rPr>
      <t xml:space="preserve">Domine deus noster qui in his potius creaturis ... tuo nomini munera </t>
    </r>
    <r>
      <rPr>
        <sz val="11"/>
        <rFont val="Cambria"/>
        <family val="0"/>
        <charset val="1"/>
      </rPr>
      <t xml:space="preserve">[iustisti] (Fortsetzung auf dem Ansetzfalz vorne) </t>
    </r>
    <r>
      <rPr>
        <i val="true"/>
        <sz val="11"/>
        <rFont val="Cambria"/>
        <family val="0"/>
        <charset val="1"/>
      </rPr>
      <t xml:space="preserve">dicanda constitui ... efficiant sacra</t>
    </r>
    <r>
      <rPr>
        <sz val="11"/>
        <rFont val="Cambria"/>
        <family val="0"/>
        <charset val="1"/>
      </rPr>
      <t xml:space="preserve">[mentum], bricht ab (Deshusses Nr. 301); (ursprunglich verso zu sehen nur auf dem Ansetzfalz hinten) </t>
    </r>
    <r>
      <rPr>
        <i val="true"/>
        <sz val="11"/>
        <rFont val="Cambria"/>
        <family val="0"/>
        <charset val="1"/>
      </rPr>
      <t xml:space="preserve">Concede quaesumus omnipotens deus ut qui protectionis tuę ... secura</t>
    </r>
    <r>
      <rPr>
        <sz val="11"/>
        <rFont val="Cambria"/>
        <family val="0"/>
        <charset val="1"/>
      </rPr>
      <t xml:space="preserve">, bricht ab (Deshusses Nr. 307).</t>
    </r>
  </si>
  <si>
    <t xml:space="preserve">Wien, ÖNB: Cod. 3820</t>
  </si>
  <si>
    <t xml:space="preserve">Nicht digitalisiert: Fälze zw. ff. 38-39, 132-133, 215-216.</t>
  </si>
  <si>
    <t xml:space="preserve">Cantus Planus (http://www.cantusplanus.at/de-at/fragmentphp/fragmente/signaturGET.php?Signatur=cod03820).</t>
  </si>
  <si>
    <t xml:space="preserve">http://www.fragmentarium.unifr.ch/overview/F-f72y</t>
  </si>
  <si>
    <t xml:space="preserve">2 beschn. Einzelblätter; 20 Langstreifen</t>
  </si>
  <si>
    <t xml:space="preserve">VS + Ansetzfalz: ca 217 x 155 mm;
HS + Ansetfalz: ca 217 x 155 mm;
Fälze: ca 214 x 14 mm</t>
  </si>
  <si>
    <t xml:space="preserve">Theologische Sammelhandschrift:
Unbekannt: Regimen sanitatis ad Georgium magni nominis praelatum a. 1430.; Unbekannt: Ars dictandi metrica cum commento.; Unbekannt: Epistolae quattuor formulares fictae.; Unbekannt: Notabilia varia.; Unbekannt: Ars rhetorica.; Unbekannt: Epistolae formulares sex Lunaelacensium et Frisingensium.; Unbekannt: Index librorum Decretalium cum explicatione notarum quibus uti solent in Decretalibus.; Unbekannt: Tractatulus de arte rhetorica hexametris compositus cum commentario.; Unbekannt: De arte dictandi libellus cum commentario.; Unbekannt: Praecepta decem naturalia sybillae Tiburtinae.; Unbekannt: De arte dictandi.; Unbekannt: Regulae grammaticales de constructione.; Unbekannt: Notabilia grammaticalia et tentamina calami.; Unbekannt: Versus memoriales de synonymia latina cum commentario.; Unbekannt: Versus memoriales de computo ecclesiastico cum commentario.</t>
  </si>
  <si>
    <t xml:space="preserve">15. Jhdt.; 1422</t>
  </si>
  <si>
    <t xml:space="preserve">Wien, ÖNB, Cod. 3820</t>
  </si>
  <si>
    <t xml:space="preserve">AL00176843</t>
  </si>
  <si>
    <t xml:space="preserve">Mondsee, Benediktinerkloster St. Michael (748-1791): Vorsignatur 'Lunael. q. 162'.</t>
  </si>
  <si>
    <t xml:space="preserve">Gebräuntes Leder mit Streicheisenlinien über an den Kanten abgeschrägten Holzdeckel.</t>
  </si>
  <si>
    <t xml:space="preserve">Spiegel, Ansetzfalz und Falzverstärkung</t>
  </si>
  <si>
    <t xml:space="preserve">Zwei Fragmente sind als Spiegel auf der Innenseite des Vorder- bzw Hinterdeckels geklebt und als Ansetzfälze um die ersten bzw. letzte Lage gezogen. Die 20 Fälze befinden sich Mitte der Lagen, und zwar zwischen ff: 4-5, 13-14, 26-27, 38-39, 50-51, 68-69, 74-75, 86-87, 98-99, 110-111, 120-121, 132-133, 143-144, 154-155, 166-167, 178-179, 188-189, 198-199, 207-208, 215-216.</t>
  </si>
  <si>
    <r>
      <rPr>
        <b val="true"/>
        <sz val="11"/>
        <rFont val="Cambria"/>
        <family val="0"/>
        <charset val="1"/>
      </rPr>
      <t xml:space="preserve">VS + Ansetzfalz</t>
    </r>
    <r>
      <rPr>
        <sz val="11"/>
        <rFont val="Cambria"/>
        <family val="0"/>
        <charset val="1"/>
      </rPr>
      <t xml:space="preserve">: (Capitula?): [d]olosa quoniam ipsi pascentur et accubabunt et non erit qui exterreat (So 3,13); </t>
    </r>
    <r>
      <rPr>
        <sz val="11"/>
        <color rgb="FFFF0000"/>
        <rFont val="Cambria"/>
        <family val="0"/>
        <charset val="1"/>
      </rPr>
      <t xml:space="preserve">De apostolis et martyr[is]</t>
    </r>
    <r>
      <rPr>
        <i val="true"/>
        <sz val="11"/>
        <rFont val="Cambria"/>
        <family val="0"/>
        <charset val="1"/>
      </rPr>
      <t xml:space="preserve"> Nos sancti domini uocabimini ministri dei ...-... quia ist sunt semen cui benedixit dominus</t>
    </r>
    <r>
      <rPr>
        <sz val="11"/>
        <rFont val="Cambria"/>
        <family val="0"/>
        <charset val="1"/>
      </rPr>
      <t xml:space="preserve"> (Is 61,6-9). </t>
    </r>
    <r>
      <rPr>
        <sz val="11"/>
        <color rgb="FFFF0000"/>
        <rFont val="Cambria"/>
        <family val="0"/>
        <charset val="1"/>
      </rPr>
      <t xml:space="preserve">Aliud </t>
    </r>
    <r>
      <rPr>
        <i val="true"/>
        <sz val="11"/>
        <rFont val="Cambria"/>
        <family val="0"/>
        <charset val="1"/>
      </rPr>
      <t xml:space="preserve">Fulgebunt iusti et tamquam ...-... donum et pax est electis </t>
    </r>
    <r>
      <rPr>
        <sz val="11"/>
        <rFont val="Cambria"/>
        <family val="0"/>
        <charset val="1"/>
      </rPr>
      <t xml:space="preserve">[...] (Sap 3,7-9);
</t>
    </r>
    <r>
      <rPr>
        <b val="true"/>
        <sz val="11"/>
        <rFont val="Cambria"/>
        <family val="0"/>
        <charset val="1"/>
      </rPr>
      <t xml:space="preserve">Ansetzfalz + HS</t>
    </r>
    <r>
      <rPr>
        <sz val="11"/>
        <rFont val="Cambria"/>
        <family val="0"/>
        <charset val="1"/>
      </rPr>
      <t xml:space="preserve">: [Feria 6 per annum] R: </t>
    </r>
    <r>
      <rPr>
        <i val="true"/>
        <sz val="11"/>
        <rFont val="Cambria"/>
        <family val="0"/>
        <charset val="1"/>
      </rPr>
      <t xml:space="preserve">Misericordias tuas in eternum cantabo</t>
    </r>
    <r>
      <rPr>
        <sz val="11"/>
        <rFont val="Cambria"/>
        <family val="0"/>
        <charset val="1"/>
      </rPr>
      <t xml:space="preserve"> (Can 007163); V: </t>
    </r>
    <r>
      <rPr>
        <i val="true"/>
        <sz val="11"/>
        <rFont val="Cambria"/>
        <family val="0"/>
        <charset val="1"/>
      </rPr>
      <t xml:space="preserve">In generacie et progenie</t>
    </r>
    <r>
      <rPr>
        <sz val="11"/>
        <rFont val="Cambria"/>
        <family val="0"/>
        <charset val="1"/>
      </rPr>
      <t xml:space="preserve"> (Can 007163a); </t>
    </r>
    <r>
      <rPr>
        <sz val="11"/>
        <color rgb="FFFF0000"/>
        <rFont val="Cambria"/>
        <family val="0"/>
        <charset val="1"/>
      </rPr>
      <t xml:space="preserve">In LXX</t>
    </r>
    <r>
      <rPr>
        <sz val="11"/>
        <rFont val="Cambria"/>
        <family val="0"/>
        <charset val="1"/>
      </rPr>
      <t xml:space="preserve"> A: </t>
    </r>
    <r>
      <rPr>
        <i val="true"/>
        <sz val="11"/>
        <rFont val="Cambria"/>
        <family val="0"/>
        <charset val="1"/>
      </rPr>
      <t xml:space="preserve">Cantate domino</t>
    </r>
    <r>
      <rPr>
        <sz val="11"/>
        <rFont val="Cambria"/>
        <family val="0"/>
        <charset val="1"/>
      </rPr>
      <t xml:space="preserve">* (Can 001764); A: </t>
    </r>
    <r>
      <rPr>
        <i val="true"/>
        <sz val="11"/>
        <rFont val="Cambria"/>
        <family val="0"/>
        <charset val="1"/>
      </rPr>
      <t xml:space="preserve">Quia mirabilia</t>
    </r>
    <r>
      <rPr>
        <sz val="11"/>
        <rFont val="Cambria"/>
        <family val="0"/>
        <charset val="1"/>
      </rPr>
      <t xml:space="preserve">* (Can 004511); A: </t>
    </r>
    <r>
      <rPr>
        <i val="true"/>
        <sz val="11"/>
        <rFont val="Cambria"/>
        <family val="0"/>
        <charset val="1"/>
      </rPr>
      <t xml:space="preserve">Jubilate deo</t>
    </r>
    <r>
      <rPr>
        <sz val="11"/>
        <rFont val="Cambria"/>
        <family val="0"/>
        <charset val="1"/>
      </rPr>
      <t xml:space="preserve">* (Can 003508); W: </t>
    </r>
    <r>
      <rPr>
        <i val="true"/>
        <sz val="11"/>
        <rFont val="Cambria"/>
        <family val="0"/>
        <charset val="1"/>
      </rPr>
      <t xml:space="preserve">Jubilate deo</t>
    </r>
    <r>
      <rPr>
        <sz val="11"/>
        <rFont val="Cambria"/>
        <family val="0"/>
        <charset val="1"/>
      </rPr>
      <t xml:space="preserve">* (Can 008110); </t>
    </r>
    <r>
      <rPr>
        <sz val="11"/>
        <color rgb="FFFF0000"/>
        <rFont val="Cambria"/>
        <family val="0"/>
        <charset val="1"/>
      </rPr>
      <t xml:space="preserve">In Mat. lau</t>
    </r>
    <r>
      <rPr>
        <sz val="11"/>
        <rFont val="Cambria"/>
        <family val="0"/>
        <charset val="1"/>
      </rPr>
      <t xml:space="preserve"> A: </t>
    </r>
    <r>
      <rPr>
        <i val="true"/>
        <sz val="11"/>
        <rFont val="Cambria"/>
        <family val="0"/>
        <charset val="1"/>
      </rPr>
      <t xml:space="preserve">Sacrificium deo</t>
    </r>
    <r>
      <rPr>
        <sz val="11"/>
        <rFont val="Cambria"/>
        <family val="0"/>
        <charset val="1"/>
      </rPr>
      <t xml:space="preserve">* (Can 004678); A: </t>
    </r>
    <r>
      <rPr>
        <i val="true"/>
        <sz val="11"/>
        <rFont val="Cambria"/>
        <family val="0"/>
        <charset val="1"/>
      </rPr>
      <t xml:space="preserve">In Israel</t>
    </r>
    <r>
      <rPr>
        <sz val="11"/>
        <rFont val="Cambria"/>
        <family val="0"/>
        <charset val="1"/>
      </rPr>
      <t xml:space="preserve">* (Can 003246); A: </t>
    </r>
    <r>
      <rPr>
        <i val="true"/>
        <sz val="11"/>
        <rFont val="Cambria"/>
        <family val="0"/>
        <charset val="1"/>
      </rPr>
      <t xml:space="preserve">Bonum est</t>
    </r>
    <r>
      <rPr>
        <sz val="11"/>
        <rFont val="Cambria"/>
        <family val="0"/>
        <charset val="1"/>
      </rPr>
      <t xml:space="preserve">* (Can 001744); A:</t>
    </r>
    <r>
      <rPr>
        <i val="true"/>
        <sz val="11"/>
        <rFont val="Cambria"/>
        <family val="0"/>
        <charset val="1"/>
      </rPr>
      <t xml:space="preserve"> Auditum tuum</t>
    </r>
    <r>
      <rPr>
        <sz val="11"/>
        <rFont val="Cambria"/>
        <family val="0"/>
        <charset val="1"/>
      </rPr>
      <t xml:space="preserve">* (Can 001527); A:</t>
    </r>
    <r>
      <rPr>
        <i val="true"/>
        <sz val="11"/>
        <rFont val="Cambria"/>
        <family val="0"/>
        <charset val="1"/>
      </rPr>
      <t xml:space="preserve"> In sanctis eius</t>
    </r>
    <r>
      <rPr>
        <sz val="11"/>
        <rFont val="Cambria"/>
        <family val="0"/>
        <charset val="1"/>
      </rPr>
      <t xml:space="preserve">* (Can 003282); R: </t>
    </r>
    <r>
      <rPr>
        <i val="true"/>
        <sz val="11"/>
        <rFont val="Cambria"/>
        <family val="0"/>
        <charset val="1"/>
      </rPr>
      <t xml:space="preserve">Ad annuntiandum mane</t>
    </r>
    <r>
      <rPr>
        <sz val="11"/>
        <rFont val="Cambria"/>
        <family val="0"/>
        <charset val="1"/>
      </rPr>
      <t xml:space="preserve"> (Can 006021); V: </t>
    </r>
    <r>
      <rPr>
        <i val="true"/>
        <sz val="11"/>
        <rFont val="Cambria"/>
        <family val="0"/>
        <charset val="1"/>
      </rPr>
      <t xml:space="preserve">Et ueritatem tuam per noctem</t>
    </r>
    <r>
      <rPr>
        <sz val="11"/>
        <rFont val="Cambria"/>
        <family val="0"/>
        <charset val="1"/>
      </rPr>
      <t xml:space="preserve"> (Can 006021a); </t>
    </r>
    <r>
      <rPr>
        <sz val="11"/>
        <color rgb="FFFF0000"/>
        <rFont val="Cambria"/>
        <family val="0"/>
        <charset val="1"/>
      </rPr>
      <t xml:space="preserve">Sabbato</t>
    </r>
    <r>
      <rPr>
        <sz val="11"/>
        <rFont val="Cambria"/>
        <family val="0"/>
        <charset val="1"/>
      </rPr>
      <t xml:space="preserve"> A: </t>
    </r>
    <r>
      <rPr>
        <i val="true"/>
        <sz val="11"/>
        <rFont val="Cambria"/>
        <family val="0"/>
        <charset val="1"/>
      </rPr>
      <t xml:space="preserve">Clamor meus</t>
    </r>
    <r>
      <rPr>
        <sz val="11"/>
        <rFont val="Cambria"/>
        <family val="0"/>
        <charset val="1"/>
      </rPr>
      <t xml:space="preserve">* (Can 001825); A: </t>
    </r>
    <r>
      <rPr>
        <i val="true"/>
        <sz val="11"/>
        <rFont val="Cambria"/>
        <family val="0"/>
        <charset val="1"/>
      </rPr>
      <t xml:space="preserve">Benedic anima</t>
    </r>
    <r>
      <rPr>
        <sz val="11"/>
        <rFont val="Cambria"/>
        <family val="0"/>
        <charset val="1"/>
      </rPr>
      <t xml:space="preserve">* (Can 001682); A: </t>
    </r>
    <r>
      <rPr>
        <i val="true"/>
        <sz val="11"/>
        <rFont val="Cambria"/>
        <family val="0"/>
        <charset val="1"/>
      </rPr>
      <t xml:space="preserve">Letetur cor</t>
    </r>
    <r>
      <rPr>
        <sz val="11"/>
        <rFont val="Cambria"/>
        <family val="0"/>
        <charset val="1"/>
      </rPr>
      <t xml:space="preserve">* (Can 003571); W: </t>
    </r>
    <r>
      <rPr>
        <i val="true"/>
        <sz val="11"/>
        <rFont val="Cambria"/>
        <family val="0"/>
        <charset val="1"/>
      </rPr>
      <t xml:space="preserve">Domine exaudi</t>
    </r>
    <r>
      <rPr>
        <sz val="11"/>
        <rFont val="Cambria"/>
        <family val="0"/>
        <charset val="1"/>
      </rPr>
      <t xml:space="preserve">* (Can 008025); Capitulum aus Sir 12,2-3</t>
    </r>
    <r>
      <rPr>
        <i val="true"/>
        <sz val="11"/>
        <rFont val="Cambria"/>
        <family val="0"/>
        <charset val="1"/>
      </rPr>
      <t xml:space="preserve"> Bene fac iusto ...-… et misertus est penitentibus</t>
    </r>
    <r>
      <rPr>
        <sz val="11"/>
        <rFont val="Cambria"/>
        <family val="0"/>
        <charset val="1"/>
      </rPr>
      <t xml:space="preserve">;
R: </t>
    </r>
    <r>
      <rPr>
        <i val="true"/>
        <sz val="11"/>
        <rFont val="Cambria"/>
        <family val="0"/>
        <charset val="1"/>
      </rPr>
      <t xml:space="preserve">Domine exaudi orationem meam</t>
    </r>
    <r>
      <rPr>
        <sz val="11"/>
        <rFont val="Cambria"/>
        <family val="0"/>
        <charset val="1"/>
      </rPr>
      <t xml:space="preserve"> (Can 006494); V: </t>
    </r>
    <r>
      <rPr>
        <i val="true"/>
        <sz val="11"/>
        <rFont val="Cambria"/>
        <family val="0"/>
        <charset val="1"/>
      </rPr>
      <t xml:space="preserve">Et clamor meus ad te veniat </t>
    </r>
    <r>
      <rPr>
        <sz val="11"/>
        <rFont val="Cambria"/>
        <family val="0"/>
        <charset val="1"/>
      </rPr>
      <t xml:space="preserve">(Can 006494a); (?:) </t>
    </r>
    <r>
      <rPr>
        <i val="true"/>
        <sz val="11"/>
        <rFont val="Cambria"/>
        <family val="0"/>
        <charset val="1"/>
      </rPr>
      <t xml:space="preserve">Confitebor</t>
    </r>
    <r>
      <rPr>
        <sz val="11"/>
        <rFont val="Cambria"/>
        <family val="0"/>
        <charset val="1"/>
      </rPr>
      <t xml:space="preserve">*; </t>
    </r>
    <r>
      <rPr>
        <sz val="11"/>
        <color rgb="FFFF0000"/>
        <rFont val="Cambria"/>
        <family val="0"/>
        <charset val="1"/>
      </rPr>
      <t xml:space="preserve">In LXX</t>
    </r>
    <r>
      <rPr>
        <sz val="11"/>
        <rFont val="Cambria"/>
        <family val="0"/>
        <charset val="1"/>
      </rPr>
      <t xml:space="preserve"> A: </t>
    </r>
    <r>
      <rPr>
        <i val="true"/>
        <sz val="11"/>
        <rFont val="Cambria"/>
        <family val="0"/>
        <charset val="1"/>
      </rPr>
      <t xml:space="preserve">Uisita nos</t>
    </r>
    <r>
      <rPr>
        <sz val="11"/>
        <rFont val="Cambria"/>
        <family val="0"/>
        <charset val="1"/>
      </rPr>
      <t xml:space="preserve">* (Can 005471); A: </t>
    </r>
    <r>
      <rPr>
        <i val="true"/>
        <sz val="11"/>
        <rFont val="Cambria"/>
        <family val="0"/>
        <charset val="1"/>
      </rPr>
      <t xml:space="preserve">De necessitatibus</t>
    </r>
    <r>
      <rPr>
        <sz val="11"/>
        <rFont val="Cambria"/>
        <family val="0"/>
        <charset val="1"/>
      </rPr>
      <t xml:space="preserve">* (Can 002114); A: [Confi]</t>
    </r>
    <r>
      <rPr>
        <i val="true"/>
        <sz val="11"/>
        <rFont val="Cambria"/>
        <family val="0"/>
        <charset val="1"/>
      </rPr>
      <t xml:space="preserve">tebor</t>
    </r>
    <r>
      <rPr>
        <sz val="11"/>
        <rFont val="Cambria"/>
        <family val="0"/>
        <charset val="1"/>
      </rPr>
      <t xml:space="preserve">* (Can 001874); W: </t>
    </r>
    <r>
      <rPr>
        <i val="true"/>
        <sz val="11"/>
        <rFont val="Cambria"/>
        <family val="0"/>
        <charset val="1"/>
      </rPr>
      <t xml:space="preserve">Confitebor domino nimis</t>
    </r>
    <r>
      <rPr>
        <sz val="11"/>
        <rFont val="Cambria"/>
        <family val="0"/>
        <charset val="1"/>
      </rPr>
      <t xml:space="preserve">* (Can 007992); </t>
    </r>
    <r>
      <rPr>
        <sz val="11"/>
        <color rgb="FFFF0000"/>
        <rFont val="Cambria"/>
        <family val="0"/>
        <charset val="1"/>
      </rPr>
      <t xml:space="preserve">Mat</t>
    </r>
    <r>
      <rPr>
        <sz val="11"/>
        <rFont val="Cambria"/>
        <family val="0"/>
        <charset val="1"/>
      </rPr>
      <t xml:space="preserve"> A: </t>
    </r>
    <r>
      <rPr>
        <i val="true"/>
        <sz val="11"/>
        <rFont val="Cambria"/>
        <family val="0"/>
        <charset val="1"/>
      </rPr>
      <t xml:space="preserve">Benigne</t>
    </r>
    <r>
      <rPr>
        <sz val="11"/>
        <rFont val="Cambria"/>
        <family val="0"/>
        <charset val="1"/>
      </rPr>
      <t xml:space="preserve">* (Can 001736); A: </t>
    </r>
    <r>
      <rPr>
        <i val="true"/>
        <sz val="11"/>
        <rFont val="Cambria"/>
        <family val="0"/>
        <charset val="1"/>
      </rPr>
      <t xml:space="preserve">In veritate</t>
    </r>
    <r>
      <rPr>
        <sz val="11"/>
        <rFont val="Cambria"/>
        <family val="0"/>
        <charset val="1"/>
      </rPr>
      <t xml:space="preserve">* (Can 003309); A: </t>
    </r>
    <r>
      <rPr>
        <i val="true"/>
        <sz val="11"/>
        <rFont val="Cambria"/>
        <family val="0"/>
        <charset val="1"/>
      </rPr>
      <t xml:space="preserve">Et in seruis suis</t>
    </r>
    <r>
      <rPr>
        <sz val="11"/>
        <rFont val="Cambria"/>
        <family val="0"/>
        <charset val="1"/>
      </rPr>
      <t xml:space="preserve">* (Can 002705); A: </t>
    </r>
    <r>
      <rPr>
        <i val="true"/>
        <sz val="11"/>
        <rFont val="Cambria"/>
        <family val="0"/>
        <charset val="1"/>
      </rPr>
      <t xml:space="preserve">In cymbalis</t>
    </r>
    <r>
      <rPr>
        <sz val="11"/>
        <rFont val="Cambria"/>
        <family val="0"/>
        <charset val="1"/>
      </rPr>
      <t xml:space="preserve">* (Can 003218); R: </t>
    </r>
    <r>
      <rPr>
        <i val="true"/>
        <sz val="11"/>
        <rFont val="Cambria"/>
        <family val="0"/>
        <charset val="1"/>
      </rPr>
      <t xml:space="preserve">Auditam fac</t>
    </r>
    <r>
      <rPr>
        <sz val="11"/>
        <rFont val="Cambria"/>
        <family val="0"/>
        <charset val="1"/>
      </rPr>
      <t xml:space="preserve"> [mihi] </t>
    </r>
    <r>
      <rPr>
        <i val="true"/>
        <sz val="11"/>
        <rFont val="Cambria"/>
        <family val="0"/>
        <charset val="1"/>
      </rPr>
      <t xml:space="preserve">mane </t>
    </r>
    <r>
      <rPr>
        <sz val="11"/>
        <rFont val="Cambria"/>
        <family val="0"/>
        <charset val="1"/>
      </rPr>
      <t xml:space="preserve">(Can 006148); V: </t>
    </r>
    <r>
      <rPr>
        <i val="true"/>
        <sz val="11"/>
        <rFont val="Cambria"/>
        <family val="0"/>
        <charset val="1"/>
      </rPr>
      <t xml:space="preserve">Quia in te speraui domine</t>
    </r>
    <r>
      <rPr>
        <sz val="11"/>
        <rFont val="Cambria"/>
        <family val="0"/>
        <charset val="1"/>
      </rPr>
      <t xml:space="preserve"> (Can 006148a); </t>
    </r>
    <r>
      <rPr>
        <sz val="11"/>
        <color rgb="FFFF0000"/>
        <rFont val="Cambria"/>
        <family val="0"/>
        <charset val="1"/>
      </rPr>
      <t xml:space="preserve">In Cena Domini ad horas. Ad primam</t>
    </r>
    <r>
      <rPr>
        <sz val="11"/>
        <rFont val="Cambria"/>
        <family val="0"/>
        <charset val="1"/>
      </rPr>
      <t xml:space="preserve"> A: </t>
    </r>
    <r>
      <rPr>
        <i val="true"/>
        <sz val="11"/>
        <rFont val="Cambria"/>
        <family val="0"/>
        <charset val="1"/>
      </rPr>
      <t xml:space="preserve">Replevit et ine</t>
    </r>
    <r>
      <rPr>
        <sz val="11"/>
        <rFont val="Cambria"/>
        <family val="0"/>
        <charset val="1"/>
      </rPr>
      <t xml:space="preserve">[briavit]* (Can 004615); </t>
    </r>
    <r>
      <rPr>
        <sz val="11"/>
        <color rgb="FFFF0000"/>
        <rFont val="Cambria"/>
        <family val="0"/>
        <charset val="1"/>
      </rPr>
      <t xml:space="preserve">Ad IIIam</t>
    </r>
    <r>
      <rPr>
        <sz val="11"/>
        <rFont val="Cambria"/>
        <family val="0"/>
        <charset val="1"/>
      </rPr>
      <t xml:space="preserve"> A: </t>
    </r>
    <r>
      <rPr>
        <i val="true"/>
        <sz val="11"/>
        <rFont val="Cambria"/>
        <family val="0"/>
        <charset val="1"/>
      </rPr>
      <t xml:space="preserve">Accepto pane</t>
    </r>
    <r>
      <rPr>
        <sz val="11"/>
        <rFont val="Cambria"/>
        <family val="0"/>
        <charset val="1"/>
      </rPr>
      <t xml:space="preserve">* (Can 001219); W: </t>
    </r>
    <r>
      <rPr>
        <i val="true"/>
        <sz val="11"/>
        <rFont val="Cambria"/>
        <family val="0"/>
        <charset val="1"/>
      </rPr>
      <t xml:space="preserve">Homo pacis mee in quo</t>
    </r>
    <r>
      <rPr>
        <sz val="11"/>
        <rFont val="Cambria"/>
        <family val="0"/>
        <charset val="1"/>
      </rPr>
      <t xml:space="preserve"> (Can 008090); </t>
    </r>
    <r>
      <rPr>
        <sz val="11"/>
        <color rgb="FFFF0000"/>
        <rFont val="Cambria"/>
        <family val="0"/>
        <charset val="1"/>
      </rPr>
      <t xml:space="preserve">Ad VIam</t>
    </r>
    <r>
      <rPr>
        <sz val="11"/>
        <rFont val="Cambria"/>
        <family val="0"/>
        <charset val="1"/>
      </rPr>
      <t xml:space="preserve"> A: </t>
    </r>
    <r>
      <rPr>
        <i val="true"/>
        <sz val="11"/>
        <rFont val="Cambria"/>
        <family val="0"/>
        <charset val="1"/>
      </rPr>
      <t xml:space="preserve">Si male locutus sum</t>
    </r>
    <r>
      <rPr>
        <sz val="11"/>
        <rFont val="Cambria"/>
        <family val="0"/>
        <charset val="1"/>
      </rPr>
      <t xml:space="preserve">* (Can 004900); W:</t>
    </r>
    <r>
      <rPr>
        <i val="true"/>
        <sz val="11"/>
        <rFont val="Cambria"/>
        <family val="0"/>
        <charset val="1"/>
      </rPr>
      <t xml:space="preserve"> Ab insurgentibus in me libera</t>
    </r>
    <r>
      <rPr>
        <sz val="11"/>
        <rFont val="Cambria"/>
        <family val="0"/>
        <charset val="1"/>
      </rPr>
      <t xml:space="preserve"> (Can 007927); </t>
    </r>
    <r>
      <rPr>
        <sz val="11"/>
        <color rgb="FFFF0000"/>
        <rFont val="Cambria"/>
        <family val="0"/>
        <charset val="1"/>
      </rPr>
      <t xml:space="preserve">Ad nonam</t>
    </r>
    <r>
      <rPr>
        <sz val="11"/>
        <rFont val="Cambria"/>
        <family val="0"/>
        <charset val="1"/>
      </rPr>
      <t xml:space="preserve">, bricht ab. </t>
    </r>
  </si>
  <si>
    <t xml:space="preserve">18.07.2017</t>
  </si>
  <si>
    <t xml:space="preserve">Wien, ÖNB: Cod. 3823</t>
  </si>
  <si>
    <t xml:space="preserve">Fragmente: Ansatzfälze (?) vorne und hinten; Titel fingiert.</t>
  </si>
  <si>
    <t xml:space="preserve">Sammelhandschrift mit Sentenzenkommentaren und Sermones</t>
  </si>
  <si>
    <t xml:space="preserve">Petrus, Lombardus: Libri Sententiarum excerpti.; Unbekannt: Sermo de peccato originali.; Unbekannt: Sermo de nativitate domini nostri excerptus.</t>
  </si>
  <si>
    <t xml:space="preserve">AL00175660</t>
  </si>
  <si>
    <t xml:space="preserve">Christophorus (Mönch in Mondsee, Profeß 1511; um 1514-1525): Schriftvergleich [Unterkircher, Datierte IV, 1976]. - Mondsee, Benediktinerkloster St. Michael (748-1791): Vorsignatur 'Lunael. q. 42'.</t>
  </si>
  <si>
    <t xml:space="preserve">Brauner Lederband über Holz mit Blinddruck. Österreich, Mondsee, 1. Viertel 16. Jhdt.</t>
  </si>
  <si>
    <t xml:space="preserve">Wien, ÖNB: Cod. 3824</t>
  </si>
  <si>
    <t xml:space="preserve">Fragmente: VDS und HDS (gleich, Urkunde?) mit Ansetzfälzen zw. fol. 8/9 und 202/203, Streifenfragmente in den Lagenmitten; Angaben zum Inhalt von Tabulae codicum übernommen.</t>
  </si>
  <si>
    <t xml:space="preserve">AL00168157</t>
  </si>
  <si>
    <t xml:space="preserve">Mondsee, Benediktinerkloster St. Michael (748-1791): Vorsignatur 'Lunael. q. 24'.</t>
  </si>
  <si>
    <t xml:space="preserve">Wien, ÖNB: Cod. 3825</t>
  </si>
  <si>
    <t xml:space="preserve">Fragmente: Rückenverstärkungen; Titel fingiert.</t>
  </si>
  <si>
    <t xml:space="preserve">Johannes, de Spira: Libellus exhortans monachum ad studium lectionis spiritualis.; Unbekannt: Vitae sanctorum per circulum anni.; Unbekannt: Benedictiones partim rhythmicae de BMV et sanctis.; Unbekannt: Sermo de ss. Ruperto, Virgilio et Erentrudi.; Unbekannt: Notabilia de inferno, de adulteris, de s. Gregorio etc..; Unbekannt: Sermones a Pascha usque ad adventum.; Henricus, de Langenstein: Tractatus de contractibus.; Unbekannt: Expositio vocabulorum hebraicorum, graecorum aliorumque in Bibliis occurentium.; Unbekannt: Notabilia varia chronologica et chronographica.; Unbekannt: Versus de amore et de mulieribus.; Ps. Anastasius Sinaita: Tractatus contra Iudaeos sive Disputatio Iudaeorum et s. Athanasii.; Bernardus, Claraevallensis: Expositio super Salve Regina.; Unbekannt: Passio, translatio et miracula s. Quirini.</t>
  </si>
  <si>
    <t xml:space="preserve">AL00174947</t>
  </si>
  <si>
    <t xml:space="preserve">W. D. Widnär (Mondsee ?, 15. Jhdt.): Schreiber fol. 71r-97r [Unterkircher, Datierte III, 1974]. - Heinrich Peccator (Mönch in Mondsee um 1444/1469): Schreiber fol. 114r-142r [Unterkircher, Datierte III, 1974]. - Mondsee, Benediktinerkloster St. Michael (748-1791): Vorsignatur 'Lunael. q. 4'.</t>
  </si>
  <si>
    <t xml:space="preserve">Braunes Leder mit Streicheisenlinien über Holzdeckeln, Mondsee, 2. Hälfte 15. Jhdt.</t>
  </si>
  <si>
    <t xml:space="preserve">Wien, ÖNB: Cod. 3827</t>
  </si>
  <si>
    <t xml:space="preserve">Fragmente: VDS mit Ansetzfalz zw. fol. 12/13 und HDS mit Ansetzfalz zw. fol. 227/228 (gleich, möglicherweise zusammengehörig mit Fragmenten in Cod. 3802, 3792 und 3820; Titel fingiert.</t>
  </si>
  <si>
    <t xml:space="preserve">Unbekannt: Quaestiones variae theologicae (Iohannis de Gamundia, Petrus de Pirchenwart, Iohannis Himmel).; Unbekannt: Sermones in laudem BMV.; Unbekannt: Expositio missae.; Unbekannt: Caerimoniae regularis oberservantiae OSB secundum quod in monasterio Sublacensi practicantur.; Raimundus, de Pennaforti: Summa cum commento.; Unbekannt: Tractatus de peccatis et paenitentia.; Unbekannt: Versus memoriales de peccatis et paenitentia.; Marienwerder, Johannes: Expositio symboli apostolorum (Fragment).</t>
  </si>
  <si>
    <t xml:space="preserve">15. Jhdt.; 1419</t>
  </si>
  <si>
    <t xml:space="preserve">Zwickau; Mondsee ?</t>
  </si>
  <si>
    <t xml:space="preserve">AL00172910</t>
  </si>
  <si>
    <t xml:space="preserve">Mondsee, Benediktinerkloster St. Michael (748-1791): Vorsignatur 'Lunael. q. 148'.</t>
  </si>
  <si>
    <t xml:space="preserve">Wien, ÖNB: Cod. 3829</t>
  </si>
  <si>
    <t xml:space="preserve">Fragmente: Leimabklatsche auf VD und HD, fol. I mit Ansetzfalz zw. fol. 12/13; Titel fingiert.</t>
  </si>
  <si>
    <t xml:space="preserve">Artistisch-theologische Sammelhandschrift</t>
  </si>
  <si>
    <t xml:space="preserve">Unbekannt: Calendarium adiectis variis notabilibus.; Raimundus, de Pennaforti: Summa cum commento.; Unbekannt: Varia notabilia, sententiae, auctoritates.; Unbekannt: De vita animae post mortem.; Petrus, de Treysa: Rhetorica.; Otto, von Lüneburg: Ars dictandi metrica cum commentario.; Unbekannt: Notabilia varia.; Matthaeus, de Cracovia: Läßliche und tödliche Sünden.; Unbekannt: Varia notabilia, sententiae, auctoritates.; Unbekannt: Vocabularius latinus partim synonymicis vocabulis latinis partim germanicis expositus.; Unbekannt: Evangelia cum glossa: Fragmenta.; Unbekannt: Versus octo de metris.</t>
  </si>
  <si>
    <t xml:space="preserve">15. Jhdt.; 1445</t>
  </si>
  <si>
    <t xml:space="preserve">AL00174150</t>
  </si>
  <si>
    <t xml:space="preserve">Ulricus Seus, genannt oblatus (aus Ansbach; Mönch in Mondsee; Profeß 1453; +1486): Schreiber [Menhardt, Altdeutsche Handschriften, 1960/61]. - Mondsee, Benediktinerkloster St. Michael (748-1791): Vorsignatur 'Lunael. q. 161'.</t>
  </si>
  <si>
    <t xml:space="preserve">Gelbes Leder mit Streicheisenlinien über Holzdeckeln, 15. Jhdt.</t>
  </si>
  <si>
    <t xml:space="preserve">Wien, ÖNB: Cod. 3830</t>
  </si>
  <si>
    <t xml:space="preserve">Teile zwei Einzelbätter</t>
  </si>
  <si>
    <t xml:space="preserve">Vorne: 36 x 197 mm; hinten: 211 x 82 mm</t>
  </si>
  <si>
    <t xml:space="preserve">Sermones de adventu ad pascham</t>
  </si>
  <si>
    <t xml:space="preserve">Wien, ÖNB, Cod. 3830</t>
  </si>
  <si>
    <t xml:space="preserve">AL00168159</t>
  </si>
  <si>
    <t xml:space="preserve">Mondsee, Benediktinerkloster St. Michael (748-1791): Vorsignatur 'Lunael. q. 171'.</t>
  </si>
  <si>
    <t xml:space="preserve">Brauner Lederhalbband über Holz mit Blinddruck.</t>
  </si>
  <si>
    <t xml:space="preserve">Beide Flügelfälze wurden zuerst um die ersten bzw. letzten (heute verlorene) fliegenden Blätter gebunden, sodass dünne Streifen genau wo die Bünde sind zwischen ff. IIv und 1r zu sehen sind.</t>
  </si>
  <si>
    <t xml:space="preserve">doppelte Brechung, eckiges Schluss-S oft mit Häkchen, A meistens zweibogig - Schaft tief über den Unterbogen - und über der Mittelzone, Einwölbung von Schaften und Bögen, Verbindung der Schaften bei doppelt L.</t>
  </si>
  <si>
    <t xml:space="preserve">Bayern / Österreich</t>
  </si>
  <si>
    <t xml:space="preserve">Rubriken für die Stunden und Festtagen. Rote Satzmajuskeln mit Punktverdickung.</t>
  </si>
  <si>
    <r>
      <rPr>
        <sz val="11"/>
        <rFont val="Cambria"/>
        <family val="0"/>
        <charset val="1"/>
      </rPr>
      <t xml:space="preserve">VD: Capitulum aus Mal 3,2: </t>
    </r>
    <r>
      <rPr>
        <i val="true"/>
        <sz val="11"/>
        <rFont val="Cambria"/>
        <family val="0"/>
        <charset val="1"/>
      </rPr>
      <t xml:space="preserve">stabit ad uidendum ... herba fullonum</t>
    </r>
    <r>
      <rPr>
        <sz val="11"/>
        <rFont val="Cambria"/>
        <family val="0"/>
        <charset val="1"/>
      </rPr>
      <t xml:space="preserve">;
HD: Capitula für </t>
    </r>
    <r>
      <rPr>
        <sz val="11"/>
        <color rgb="FFFF0000"/>
        <rFont val="Cambria"/>
        <family val="0"/>
        <charset val="1"/>
      </rPr>
      <t xml:space="preserve">Dom. in palmis</t>
    </r>
    <r>
      <rPr>
        <sz val="11"/>
        <rFont val="Cambria"/>
        <family val="0"/>
        <charset val="1"/>
      </rPr>
      <t xml:space="preserve"> und </t>
    </r>
    <r>
      <rPr>
        <sz val="11"/>
        <color rgb="FFFF0000"/>
        <rFont val="Cambria"/>
        <family val="0"/>
        <charset val="1"/>
      </rPr>
      <t xml:space="preserve">In sabbato pasche</t>
    </r>
    <r>
      <rPr>
        <sz val="11"/>
        <rFont val="Cambria"/>
        <family val="0"/>
        <charset val="1"/>
      </rPr>
      <t xml:space="preserve"> aus Phil 2,7-9: [ho]</t>
    </r>
    <r>
      <rPr>
        <i val="true"/>
        <sz val="11"/>
        <rFont val="Cambria"/>
        <family val="0"/>
        <charset val="1"/>
      </rPr>
      <t xml:space="preserve">minum factus et ... </t>
    </r>
    <r>
      <rPr>
        <sz val="11"/>
        <rFont val="Cambria"/>
        <family val="0"/>
        <charset val="1"/>
      </rPr>
      <t xml:space="preserve">[o]</t>
    </r>
    <r>
      <rPr>
        <i val="true"/>
        <sz val="11"/>
        <rFont val="Cambria"/>
        <family val="0"/>
        <charset val="1"/>
      </rPr>
      <t xml:space="preserve">mne nomen</t>
    </r>
    <r>
      <rPr>
        <sz val="11"/>
        <rFont val="Cambria"/>
        <family val="0"/>
        <charset val="1"/>
      </rPr>
      <t xml:space="preserve">; Col 3,1: </t>
    </r>
    <r>
      <rPr>
        <i val="true"/>
        <sz val="11"/>
        <rFont val="Cambria"/>
        <family val="0"/>
        <charset val="1"/>
      </rPr>
      <t xml:space="preserve">cum christo que sursum ... in dextera dei sedens</t>
    </r>
    <r>
      <rPr>
        <sz val="11"/>
        <rFont val="Cambria"/>
        <family val="0"/>
        <charset val="1"/>
      </rPr>
      <t xml:space="preserve">; 1.Cor 5,7: </t>
    </r>
    <r>
      <rPr>
        <i val="true"/>
        <sz val="11"/>
        <rFont val="Cambria"/>
        <family val="0"/>
        <charset val="1"/>
      </rPr>
      <t xml:space="preserve">fermentum ut sitis ... immolatus est christus</t>
    </r>
    <r>
      <rPr>
        <sz val="11"/>
        <rFont val="Cambria"/>
        <family val="0"/>
        <charset val="1"/>
      </rPr>
      <t xml:space="preserve">; </t>
    </r>
  </si>
  <si>
    <t xml:space="preserve">Der paläographische Befund lässt eine Entstehung im letzten Viertel des 13. Jh. und ersten Viertel des 14. Jh. im bayerischen oder österreichischen Schreibraum möglich erscheinen.</t>
  </si>
  <si>
    <t xml:space="preserve">Wien, ÖNB: Cod. 3835</t>
  </si>
  <si>
    <t xml:space="preserve">Cantus Planus (http://www.cantusplanus.at/de-at/fragmentphp/fragmente/signaturGET.php?Signatur=cod03835).</t>
  </si>
  <si>
    <t xml:space="preserve">I: 150 x 113 mm; IIIa: 146 x 100 mm</t>
  </si>
  <si>
    <t xml:space="preserve">Devotionarium cum hymnis germanice veris et notis musicis instructis</t>
  </si>
  <si>
    <t xml:space="preserve">15. Jhdt.; Um 1475/1495</t>
  </si>
  <si>
    <t xml:space="preserve">Wien, ÖNB, Cod. 3835</t>
  </si>
  <si>
    <t xml:space="preserve">AL00167958</t>
  </si>
  <si>
    <t xml:space="preserve">Johannes Hauser (aus St. Georgen; Mönch in Mondsee, Profeß 1474; +1518): Schreiber [Menhardt, Altdeutsche Handschriften, 1960/61]; Mondsee, Benediktinerkloster St. Michael (748-1791): Vorsignatur 'Lunael. o. 151'.</t>
  </si>
  <si>
    <t xml:space="preserve">Die zwei Fragmente sind zwei Teilen eines Einzelblattes mit Verlust inzwischen, oben und unten. Der Trägerband wurde 1928 restauriert, und warscheinlich dann wurden die Fragmente aus der Innenseiten der beiden Deckeln ausgelöst. Der Wurmfrass auf f. I deutet darauf hin, dass die Fragmente als Spiegel gedient haben. Die Risse und Löcher wurden durch einen Gazestreifen zusammengehalten.</t>
  </si>
  <si>
    <t xml:space="preserve">Ca. 3 cm große rote Lombarden und schwarze Cadellen mit Rot gestreichen. Rubriken.</t>
  </si>
  <si>
    <r>
      <rPr>
        <sz val="11"/>
        <rFont val="Cambria"/>
        <family val="0"/>
        <charset val="1"/>
      </rPr>
      <t xml:space="preserve">(Ir+IIIav) [Barbara] A: [Adest dies gratialis ... poscen]</t>
    </r>
    <r>
      <rPr>
        <i val="true"/>
        <sz val="11"/>
        <rFont val="Cambria"/>
        <family val="0"/>
        <charset val="1"/>
      </rPr>
      <t xml:space="preserve">tes assumus quia</t>
    </r>
    <r>
      <rPr>
        <sz val="11"/>
        <rFont val="Cambria"/>
        <family val="0"/>
        <charset val="1"/>
      </rPr>
      <t xml:space="preserve"> (Can 200123); I: </t>
    </r>
    <r>
      <rPr>
        <i val="true"/>
        <sz val="11"/>
        <rFont val="Cambria"/>
        <family val="0"/>
        <charset val="1"/>
      </rPr>
      <t xml:space="preserve">Laudes deo </t>
    </r>
    <r>
      <rPr>
        <sz val="11"/>
        <rFont val="Cambria"/>
        <family val="0"/>
        <charset val="1"/>
      </rPr>
      <t xml:space="preserve">(Can 566119); (Iv+IIIar) A: [Hanc aurora solis ...] calam[o tamquam sponsus gaudens spon]sam con[ducis thalam]o euouae; (Can 205879); A: </t>
    </r>
    <r>
      <rPr>
        <i val="true"/>
        <sz val="11"/>
        <rFont val="Cambria"/>
        <family val="0"/>
        <charset val="1"/>
      </rPr>
      <t xml:space="preserve">Hec i</t>
    </r>
    <r>
      <rPr>
        <sz val="11"/>
        <rFont val="Cambria"/>
        <family val="0"/>
        <charset val="1"/>
      </rPr>
      <t xml:space="preserve">[nnocens ... ma]</t>
    </r>
    <r>
      <rPr>
        <i val="true"/>
        <sz val="11"/>
        <rFont val="Cambria"/>
        <family val="0"/>
        <charset val="1"/>
      </rPr>
      <t xml:space="preserve">nibus uoto</t>
    </r>
    <r>
      <rPr>
        <sz val="11"/>
        <rFont val="Cambria"/>
        <family val="0"/>
        <charset val="1"/>
      </rPr>
      <t xml:space="preserve"> (Can 205878); A: </t>
    </r>
    <r>
      <rPr>
        <i val="true"/>
        <sz val="11"/>
        <rFont val="Cambria"/>
        <family val="0"/>
        <charset val="1"/>
      </rPr>
      <t xml:space="preserve">Femur cin</t>
    </r>
    <r>
      <rPr>
        <sz val="11"/>
        <rFont val="Cambria"/>
        <family val="0"/>
        <charset val="1"/>
      </rPr>
      <t xml:space="preserve">[git] (Can 205877).</t>
    </r>
  </si>
  <si>
    <t xml:space="preserve">100 x 158 mm</t>
  </si>
  <si>
    <t xml:space="preserve">Nach der Restaurierung 1928 wurden die Fragmente auf Papier gelebt.</t>
  </si>
  <si>
    <t xml:space="preserve">Liber ordinarius</t>
  </si>
  <si>
    <t xml:space="preserve">Bezeichnung der Gebete Capitula und Lectiones von Dominica 19. bis Dominica 27. für Nokturnen und officium missae.</t>
  </si>
  <si>
    <t xml:space="preserve">104 x 151 mm</t>
  </si>
  <si>
    <t xml:space="preserve">Nach der Restaurierung 1928 wurde das Fragment auf Papier gelebt.</t>
  </si>
  <si>
    <t xml:space="preserve">Notiz</t>
  </si>
  <si>
    <r>
      <rPr>
        <sz val="11"/>
        <rFont val="Cambria"/>
        <family val="0"/>
        <charset val="1"/>
      </rPr>
      <t xml:space="preserve">Zitat: </t>
    </r>
    <r>
      <rPr>
        <i val="true"/>
        <sz val="11"/>
        <rFont val="Cambria"/>
        <family val="0"/>
        <charset val="1"/>
      </rPr>
      <t xml:space="preserve">Recessit lex a sacerdotibus iustitia a principibus ... — ... maeror a viduis pudicitia a coniugatis.</t>
    </r>
  </si>
  <si>
    <t xml:space="preserve">Wien, ÖNB: Cod. 3836</t>
  </si>
  <si>
    <t xml:space="preserve">Fragmente: Flügel-Ansetzfalz vorne und hinten, fol. 343; Titel fingiert.</t>
  </si>
  <si>
    <t xml:space="preserve">Unbekannt: Oratio metrica de s. Wolfgango.; Unbekannt: Oratio metrica de s. Benedicto.; Unbekannt: Oratio metrica de s. Iohanne evangelista.; Unbekannt: Oratio de s. Barbara.; Unbekannt: Preces ad s. Wolfgangum.; Unbekannt: Indulgentiae ecclesiarum Romae.; Unbekannt: Notabilia varia, sententiae, auctoritates.; Florianus Schiffer: Tractatus de oratione et indulgentiis.; Florianus Schiffer: Sermones de tempore et sanctis.; Unbekannt: Varia notabilia, sententiae, auctoritates.</t>
  </si>
  <si>
    <t xml:space="preserve">15. Jhdt.; 1492-1511</t>
  </si>
  <si>
    <t xml:space="preserve">AL00173659</t>
  </si>
  <si>
    <t xml:space="preserve">Florian Schiffer (= Schilter ?; Profeß in Mondsee 1482, ab 1503 Prior; +1520): Schreiber; [Unterkircher, Datierte III, 1974]. - Mondsee, Benediktinerkloster St. Michael (748-1791): Vorsignatur 'Lunael. o. 81'.</t>
  </si>
  <si>
    <t xml:space="preserve">Dunkelbrauner Lederhalbband über Holz mit Blinddruck. Österreich, Mondsee, um 1511.</t>
  </si>
  <si>
    <t xml:space="preserve">Wien, ÖNB: Cod. 3837</t>
  </si>
  <si>
    <t xml:space="preserve">Fragment: Ansetzfalz hinten?;Angaben zum Inhalt von Tabulae codicum übernommen.</t>
  </si>
  <si>
    <t xml:space="preserve">15. Jhdt.; 16. Jhdt.</t>
  </si>
  <si>
    <t xml:space="preserve">AL00168352</t>
  </si>
  <si>
    <t xml:space="preserve">Mondsee, Benediktinerkloster St. Michael (748-1791): Vorsignatur 'Lunael. o. 187'.</t>
  </si>
  <si>
    <t xml:space="preserve">Dunkelbrauner Lederhalbband über Holz mit Blinddruck. Österreich, Mondsee, 1. Viertel 16. Jhdt.</t>
  </si>
  <si>
    <t xml:space="preserve">Wien, ÖNB: Cod. 3839</t>
  </si>
  <si>
    <t xml:space="preserve">Fragmente: Rückenverstärkungen, Leimabklatsch im VD und HD; Titel fingiert.</t>
  </si>
  <si>
    <t xml:space="preserve">Benedictus, de Nursia: Regula.; David, de Augusta: De reformatione hominis exterioris.; Capranica, Domenico: De arte moriendi.; Unbekannt: Fundamenta cantus choralis multis notis instructa musicis.; Unbekannt: Preces.; Birgitta, Suecica: Orationes de passione domini cum aliis precibus.</t>
  </si>
  <si>
    <t xml:space="preserve">AL00174933</t>
  </si>
  <si>
    <t xml:space="preserve">Mondsee, Benediktinerkloster St. Michael (748-1791): Vorsignatur 'Lunael. o. 162'.</t>
  </si>
  <si>
    <t xml:space="preserve">Weißlicher Schweinslederband über Holz mit Blindlinien und einigen Blindstempeln. Österreich, Mondsee, um 1475/80, 1. Gruppe nach Holter (vgl. Stempel Nr. 1-5)</t>
  </si>
  <si>
    <t xml:space="preserve">Wien, ÖNB: Cod. 3840</t>
  </si>
  <si>
    <t xml:space="preserve">Fragmente: VDS und HDS (?) (gleich)Angaben zum Inhalt von Tabulae codicum übernommen.</t>
  </si>
  <si>
    <t xml:space="preserve">Breviarium et quidem partes aestivalis et autumnalis cum calendario, praemisso officio proprio s. Wolfgangi</t>
  </si>
  <si>
    <t xml:space="preserve">AL00168353</t>
  </si>
  <si>
    <t xml:space="preserve">Mondsee, Benediktinerkloster St. Michael (748-1791): Vorsignatur 'Lunael. o. 30'.</t>
  </si>
  <si>
    <t xml:space="preserve">Helles Leder über Holzdeckeln, 15. Jhdt.</t>
  </si>
  <si>
    <t xml:space="preserve">Wien, ÖNB: Cod. 3841</t>
  </si>
  <si>
    <t xml:space="preserve">Fragmente: Rückenverstärkungen, VDS und HDS (nicht gleich), fol. I?; Titel fingiert.</t>
  </si>
  <si>
    <t xml:space="preserve">Unbekannt: Psalterium.; Augustinus, Aurelius: De contemplatione Christi.; Unbekannt: Preces.; Bernardus, Claraevallensis: Sermo super multiplices dolores et super humilitatem et caritatem Christi.; Unbekannt: Preces et formulae liturgicae.; Anselm, Canterbury, Erzbischof, Heiliger: De salvatione generis humani.; Anselm, Canterbury, Erzbischof, Heiliger: Tractatus de passione domini.; Anselm, Canterbury, Erzbischof, Heiliger: Orationes de BMV.</t>
  </si>
  <si>
    <t xml:space="preserve">AL00177642</t>
  </si>
  <si>
    <t xml:space="preserve">Mondsee, Benediktinerkloster St. Michael (748-1791): Vorsignatur 'Lunael. o. 157'.</t>
  </si>
  <si>
    <t xml:space="preserve">Glatter brauner Lederband über Holz mit Blinddruck. Österreich, Mondsee, Ende 15. Jhdt.</t>
  </si>
  <si>
    <t xml:space="preserve">Wien, ÖNB: Cod. 3843</t>
  </si>
  <si>
    <t xml:space="preserve">Fragmente: Ansetzfalz? Kaum erkennbar da von VDS überdeckt;Angaben zum Inhalt von Tabulae codicum übernommen.</t>
  </si>
  <si>
    <t xml:space="preserve">AL00168281</t>
  </si>
  <si>
    <t xml:space="preserve">Dunkelbrauner Lederhalbband über Holz mit Blinddruck, Österreich, Mondsee, Ende 15. Jhdt.</t>
  </si>
  <si>
    <t xml:space="preserve">Wien, ÖNB: Cod. 3846</t>
  </si>
  <si>
    <t xml:space="preserve">Fragmente: VDS und HDS (gleich), Fälze abgelöst; Angaben zum Inhalt von Tabulae codicum übernommen.</t>
  </si>
  <si>
    <t xml:space="preserve">Commentarius in tractatum de suppositionibus, in libros Posteriorum, Priorum et Topicorum Aristotelis</t>
  </si>
  <si>
    <t xml:space="preserve">AL00168426</t>
  </si>
  <si>
    <t xml:space="preserve">Jeronimus de Holaprun (2. Hälfte 15. Jhdt.): Federprobe fol. 239v [Unterkircher, Datierte III, 1974]. - Jorius Winspekh (2. Hälfte 15. Jhdt.): Federprobe fol. 239v [Unterkircher, Datierte III, 1974]. - Mondsee, Benediktinerkloster St. Michael (748-1791): Vorsignatur 'Lunael. o. 87'.</t>
  </si>
  <si>
    <t xml:space="preserve">Brauner restaurierter Lederband über Holz mit Blinddruck. Österreich, 2. Hälfte 15. Jhdt.</t>
  </si>
  <si>
    <t xml:space="preserve">Wien, ÖNB: Cod. 3847</t>
  </si>
  <si>
    <t xml:space="preserve">Fragmente: VDS und Ansetzfalz (zweiteres karolingisch; nicht gleich); Angaben zum Inhalt von Tabulae codicum übernommen.</t>
  </si>
  <si>
    <t xml:space="preserve">Diurnale monasticum cum calendario</t>
  </si>
  <si>
    <t xml:space="preserve">15. Jhdt.; 1497</t>
  </si>
  <si>
    <t xml:space="preserve">AL00168427</t>
  </si>
  <si>
    <t xml:space="preserve">Thomas Märdln de Swans (Profess v. Mondsee; Diakon, um 1488/1497): Schreiber; [Unterkircher, Datierte III, 1974]. - Mondsee, Benediktinerkloster St. Michael (748-1791): Vorsignatur 'Lunael. o. 59'.</t>
  </si>
  <si>
    <t xml:space="preserve">Brauner Lederband über Holz mit Blinddruck (u.a. Blattrelief). Österreich, Mondsee, 2. Hälfte 15. Jhdt.</t>
  </si>
  <si>
    <t xml:space="preserve">Wien, ÖNB: Cod. 3849</t>
  </si>
  <si>
    <t xml:space="preserve">Pfaff, Scriptorium und Bibliothek S. 26, Katalog Nr. 5</t>
  </si>
  <si>
    <t xml:space="preserve">Kalendar (Februar)</t>
  </si>
  <si>
    <t xml:space="preserve">Wien, ÖNB: Cod. 3850</t>
  </si>
  <si>
    <t xml:space="preserve">Fragmente: Einband; Angaben zum Inhalt von Tabulae codicum übernommen.</t>
  </si>
  <si>
    <t xml:space="preserve">Rituale ecclesiasticum</t>
  </si>
  <si>
    <t xml:space="preserve">AL00166639</t>
  </si>
  <si>
    <t xml:space="preserve">Halbpergamentband, Wien, 19. Jhdt.</t>
  </si>
  <si>
    <t xml:space="preserve">Wien, ÖNB: Cod. 3851</t>
  </si>
  <si>
    <t xml:space="preserve">Fragmente: Flügel-Ansetzfälze mit Streifchen zw. fol. 3/4 und 481/482; Angaben zum Inhalt von Tabulae codicum übernommen.</t>
  </si>
  <si>
    <t xml:space="preserve">AL00166718</t>
  </si>
  <si>
    <t xml:space="preserve">Glatter brauner Kalbslederband über Holz mit Blinddruck. Österreich, Mondsee, um 1500.</t>
  </si>
  <si>
    <t xml:space="preserve">Wien, ÖNB: Cod. 3852</t>
  </si>
  <si>
    <t xml:space="preserve">Fragmente: Ansetzfälze vor und hinten (gleich) mit Streifen zw. fol. 9/10 und 315/316; Angaben zum Inhalt von Tabulae codicum übernommen.</t>
  </si>
  <si>
    <t xml:space="preserve">AL00166719</t>
  </si>
  <si>
    <t xml:space="preserve">Mondsee, Benediktinerkloster St. Michael (748-1791): Vorsignatur 'Lunael. o. 188'.</t>
  </si>
  <si>
    <t xml:space="preserve">Halbband: braunes, am Rücken zusätzlich weisses Leder mit Blindlinien und Rollenstempel (R. 8) über Holzdeckeln. Österreich, Mondsee, 16. Jhdt. (Gruppe Cod. 3557, 3558, 3852, 3856, 3858)</t>
  </si>
  <si>
    <t xml:space="preserve">Wien, ÖNB: Cod. 3853</t>
  </si>
  <si>
    <t xml:space="preserve">4 Langstreifen eines Einzelblattes</t>
  </si>
  <si>
    <t xml:space="preserve">je Streifen ca. 120 x 25 mm</t>
  </si>
  <si>
    <t xml:space="preserve">15. Jhdt.; 1484</t>
  </si>
  <si>
    <t xml:space="preserve">Wien, ÖNB, Cod. 3853</t>
  </si>
  <si>
    <t xml:space="preserve">AL00177891</t>
  </si>
  <si>
    <t xml:space="preserve">Johannes Hauser (aus St. Georgen; Mönch in Mondsee, Profeß 1474; +1518): Schreiber; [Unterkircher, Datierte III, 1974]. - Wolfgang Haberl (Abt von Mondsee 1499-1521) [Unterkircher, Datierte III, 1974]; Mondsee, Benediktinerkloster St. Michael (748-1791): Vorsignatur 'Lunael. o. 78'.</t>
  </si>
  <si>
    <t xml:space="preserve">Rückenhinterklebungen</t>
  </si>
  <si>
    <t xml:space="preserve">Dei Fragmente sind als Rückenhinterklebung auf der innen Seite der beiden Deckeln und auf dem Rücken geklebt. Da es keine Spiegel gibt sieht man ein Teil von den Fragmenten.</t>
  </si>
  <si>
    <t xml:space="preserve">in zwei unterschiedlichen Schriftgraden</t>
  </si>
  <si>
    <t xml:space="preserve">2. Hälfte 12. Jh. / 1. hälfte 13. jh.</t>
  </si>
  <si>
    <t xml:space="preserve">1151-1250</t>
  </si>
  <si>
    <t xml:space="preserve">Rubriken für den Beginn der Gesangsteilen in roter Tinte, sowie zur Hervorhebung von Gesangsanfängen 1-zeilige rote Initialmajuskeln.</t>
  </si>
  <si>
    <r>
      <rPr>
        <sz val="11"/>
        <rFont val="Cambria"/>
        <family val="0"/>
        <charset val="1"/>
      </rPr>
      <t xml:space="preserve">[Pro defunctis]
Streifen 1 und 3: Gesang wohl R: [Ne recor]</t>
    </r>
    <r>
      <rPr>
        <i val="true"/>
        <sz val="11"/>
        <rFont val="Cambria"/>
        <family val="0"/>
        <charset val="1"/>
      </rPr>
      <t xml:space="preserve">deris peccat</t>
    </r>
    <r>
      <rPr>
        <sz val="11"/>
        <rFont val="Cambria"/>
        <family val="0"/>
        <charset val="1"/>
      </rPr>
      <t xml:space="preserve">[a mea domine dum veneris judic]</t>
    </r>
    <r>
      <rPr>
        <i val="true"/>
        <sz val="11"/>
        <rFont val="Cambria"/>
        <family val="0"/>
        <charset val="1"/>
      </rPr>
      <t xml:space="preserve">are saeculum per ignem</t>
    </r>
    <r>
      <rPr>
        <sz val="11"/>
        <rFont val="Cambria"/>
        <family val="0"/>
        <charset val="1"/>
      </rPr>
      <t xml:space="preserve"> (Can 007209); danach Lectio aus Dn 12,2-3: </t>
    </r>
    <r>
      <rPr>
        <i val="true"/>
        <sz val="11"/>
        <rFont val="Cambria"/>
        <family val="0"/>
        <charset val="1"/>
      </rPr>
      <t xml:space="preserve">de his qui </t>
    </r>
    <r>
      <rPr>
        <sz val="11"/>
        <rFont val="Cambria"/>
        <family val="0"/>
        <charset val="1"/>
      </rPr>
      <t xml:space="preserve">[dormiunt  in terrae pulvere evi]</t>
    </r>
    <r>
      <rPr>
        <i val="true"/>
        <sz val="11"/>
        <rFont val="Cambria"/>
        <family val="0"/>
        <charset val="1"/>
      </rPr>
      <t xml:space="preserve">gilabunt ...-... multos qua</t>
    </r>
    <r>
      <rPr>
        <sz val="11"/>
        <rFont val="Cambria"/>
        <family val="0"/>
        <charset val="1"/>
      </rPr>
      <t xml:space="preserve">[si]; 
Streifen 2. und 4. - Gesang: [Anima mea turbata est val]</t>
    </r>
    <r>
      <rPr>
        <i val="true"/>
        <sz val="11"/>
        <rFont val="Cambria"/>
        <family val="0"/>
        <charset val="1"/>
      </rPr>
      <t xml:space="preserve">de sed tu domine succurre</t>
    </r>
    <r>
      <rPr>
        <sz val="11"/>
        <rFont val="Cambria"/>
        <family val="0"/>
        <charset val="1"/>
      </rPr>
      <t xml:space="preserve"> [ei] (Can 006811a ?); Lectio aus Os 13,14-15:</t>
    </r>
    <r>
      <rPr>
        <i val="true"/>
        <sz val="11"/>
        <rFont val="Cambria"/>
        <family val="0"/>
        <charset val="1"/>
      </rPr>
      <t xml:space="preserve"> mortis liberabo ...-... fratres dividit add</t>
    </r>
    <r>
      <rPr>
        <sz val="11"/>
        <rFont val="Cambria"/>
        <family val="0"/>
        <charset val="1"/>
      </rPr>
      <t xml:space="preserve">[ucet urentem ventum Dominus de deserto ascend]</t>
    </r>
    <r>
      <rPr>
        <i val="true"/>
        <sz val="11"/>
        <rFont val="Cambria"/>
        <family val="0"/>
        <charset val="1"/>
      </rPr>
      <t xml:space="preserve">entem</t>
    </r>
    <r>
      <rPr>
        <sz val="11"/>
        <rFont val="Cambria"/>
        <family val="0"/>
        <charset val="1"/>
      </rPr>
      <t xml:space="preserve">.</t>
    </r>
  </si>
  <si>
    <t xml:space="preserve">Wien, ÖNB: Cod. 3854</t>
  </si>
  <si>
    <t xml:space="preserve">Fragmente: im VD und HD (zusammengehörig); Titel fingiert.</t>
  </si>
  <si>
    <t xml:space="preserve">Unbekannt: Breviarium saec. XIV: Fragmentum.; Unbekannt: Calendarium cum versibus leoninis de conservanda sanitate.; Unbekannt: Liber precum seu Devotionarium.</t>
  </si>
  <si>
    <t xml:space="preserve">AL00176164</t>
  </si>
  <si>
    <t xml:space="preserve">Mondsee, Benediktinerkloster St. Michael (748-1791): Vorsignatur 'Lunael. o. 146'.</t>
  </si>
  <si>
    <t xml:space="preserve">Hellbrauner Lederband über Holz mit Blinddruck. Österreich, Mondsee, 15./16. Jhdt.</t>
  </si>
  <si>
    <t xml:space="preserve">Wien, ÖNB: Cod. 3855</t>
  </si>
  <si>
    <t xml:space="preserve">Fragmente: im VD, fol. III, 272 und 275 (alle vier zusammengehörig); Titel fingiert.</t>
  </si>
  <si>
    <t xml:space="preserve">Unbekannt: Calendarium.; Unbekannt: Diurnale Lunaelacense.; Unbekannt: Breviarium saec. XIV: Fragmentum.</t>
  </si>
  <si>
    <t xml:space="preserve">AL00173802</t>
  </si>
  <si>
    <t xml:space="preserve">Mondsee, Benediktinerkloster St. Michael (748-1791): Vorsignatur 'Lunael. o. 59'.</t>
  </si>
  <si>
    <t xml:space="preserve">Ehemals roter Schaflederband über Holz mit Blinddruck (u.a. Blattrelief). Österreich, Mondsee, Ende 15. Jhdt. (u.a. Stempel Nr. 15)</t>
  </si>
  <si>
    <t xml:space="preserve">Wien, ÖNB: Cod. 3856</t>
  </si>
  <si>
    <t xml:space="preserve">Fragmente: Ansetzfalz vorne (mit Falz zw. fol. 12/13) und hinten (mit Falz zw. fol. 416/417) (zusammengehörig); Titel fingiert.</t>
  </si>
  <si>
    <t xml:space="preserve">Unbekannt: Contemplatio de morte.; Unbekannt: Sermones varii, quorum primus in dominica prima adventus.; Anselm, Canterbury, Erzbischof, Heiliger: Dialogus beatae Mariae et Anselmi de passione Christi.</t>
  </si>
  <si>
    <t xml:space="preserve">AL00174668</t>
  </si>
  <si>
    <t xml:space="preserve">Wien, ÖNB: Cod. 3857</t>
  </si>
  <si>
    <t xml:space="preserve">Pfaff, Scriptorium und Bibliothek Katalog Nr. 39</t>
  </si>
  <si>
    <t xml:space="preserve">Wien, ÖNB, Cod. 3169, Cod. 3857, Cod. 4956.</t>
  </si>
  <si>
    <t xml:space="preserve">2 Teile eines Einzelbl., 14 Querstreiefen</t>
  </si>
  <si>
    <t xml:space="preserve">123 x 145 mm</t>
  </si>
  <si>
    <t xml:space="preserve">Liber precum seu Devotionarium</t>
  </si>
  <si>
    <t xml:space="preserve">Wien, ÖNB, Cod. 3857</t>
  </si>
  <si>
    <t xml:space="preserve">AL00167959</t>
  </si>
  <si>
    <t xml:space="preserve">Mondsee, Benediktinerkloster St. Michael (748-1791): Vorsignatur 'Lunael. q. 58'.</t>
  </si>
  <si>
    <t xml:space="preserve">Auf den fliegenden Blättern sind einige spätere Nachträge und probatio pennae eingetragen. Weitere Fragmente derselben Handschrift in der Form von Querstreifen sind als Falzverstärkung Mitte der Lagen verwendet und zwar zw. ff. 7-8, 20-21, 44-45, 56-57, 67-68, 86-87, 93-94, 105-106, 117-118, 130-131, 166-167, 176-177, 185-186, 196-197.</t>
  </si>
  <si>
    <t xml:space="preserve">3zeilige rote Initiale, rote Überschrifte und Satzmajuskeln.</t>
  </si>
  <si>
    <t xml:space="preserve">Sacramentarium / Missale</t>
  </si>
  <si>
    <r>
      <rPr>
        <sz val="11"/>
        <rFont val="Cambria"/>
        <family val="0"/>
        <charset val="1"/>
      </rPr>
      <t xml:space="preserve">(Ir + Ansetzfalz) [Dom. XIV] </t>
    </r>
    <r>
      <rPr>
        <i val="true"/>
        <sz val="11"/>
        <rFont val="Cambria"/>
        <family val="0"/>
        <charset val="1"/>
      </rPr>
      <t xml:space="preserve">Custodi domine quesumus ęcclesiam tuam ... </t>
    </r>
    <r>
      <rPr>
        <sz val="11"/>
        <rFont val="Cambria"/>
        <family val="0"/>
        <charset val="1"/>
      </rPr>
      <t xml:space="preserve">; </t>
    </r>
    <r>
      <rPr>
        <i val="true"/>
        <sz val="11"/>
        <rFont val="Cambria"/>
        <family val="0"/>
        <charset val="1"/>
      </rPr>
      <t xml:space="preserve">Secreta. </t>
    </r>
    <r>
      <rPr>
        <sz val="11"/>
        <rFont val="Cambria"/>
        <family val="0"/>
        <charset val="1"/>
      </rPr>
      <t xml:space="preserve">[Con]</t>
    </r>
    <r>
      <rPr>
        <i val="true"/>
        <sz val="11"/>
        <rFont val="Cambria"/>
        <family val="0"/>
        <charset val="1"/>
      </rPr>
      <t xml:space="preserve">cede nobis domine ... ; Com. </t>
    </r>
    <r>
      <rPr>
        <sz val="11"/>
        <rFont val="Cambria"/>
        <family val="0"/>
        <charset val="1"/>
      </rPr>
      <t xml:space="preserve">[Puri]</t>
    </r>
    <r>
      <rPr>
        <i val="true"/>
        <sz val="11"/>
        <rFont val="Cambria"/>
        <family val="0"/>
        <charset val="1"/>
      </rPr>
      <t xml:space="preserve">ficent semper et muniantur ... </t>
    </r>
    <r>
      <rPr>
        <sz val="11"/>
        <rFont val="Cambria"/>
        <family val="0"/>
        <charset val="1"/>
      </rPr>
      <t xml:space="preserve">; </t>
    </r>
    <r>
      <rPr>
        <i val="true"/>
        <sz val="11"/>
        <color rgb="FFFF0000"/>
        <rFont val="Cambria"/>
        <family val="0"/>
        <charset val="1"/>
      </rPr>
      <t xml:space="preserve">Dom. XV</t>
    </r>
    <r>
      <rPr>
        <i val="true"/>
        <sz val="11"/>
        <rFont val="Cambria"/>
        <family val="0"/>
        <charset val="1"/>
      </rPr>
      <t xml:space="preserve">. Ecclesiam tuam domine miseratio ... </t>
    </r>
    <r>
      <rPr>
        <sz val="11"/>
        <rFont val="Cambria"/>
        <family val="0"/>
        <charset val="1"/>
      </rPr>
      <t xml:space="preserve">; </t>
    </r>
    <r>
      <rPr>
        <i val="true"/>
        <sz val="11"/>
        <rFont val="Cambria"/>
        <family val="0"/>
        <charset val="1"/>
      </rPr>
      <t xml:space="preserve">Secreta. Tua nos domine sacramenta </t>
    </r>
    <r>
      <rPr>
        <sz val="11"/>
        <rFont val="Cambria"/>
        <family val="0"/>
        <charset val="1"/>
      </rPr>
      <t xml:space="preserve">... ; </t>
    </r>
    <r>
      <rPr>
        <i val="true"/>
        <sz val="11"/>
        <rFont val="Cambria"/>
        <family val="0"/>
        <charset val="1"/>
      </rPr>
      <t xml:space="preserve">Ad com.</t>
    </r>
    <r>
      <rPr>
        <sz val="11"/>
        <rFont val="Cambria"/>
        <family val="0"/>
        <charset val="1"/>
      </rPr>
      <t xml:space="preserve"> [Mente]</t>
    </r>
    <r>
      <rPr>
        <i val="true"/>
        <sz val="11"/>
        <rFont val="Cambria"/>
        <family val="0"/>
        <charset val="1"/>
      </rPr>
      <t xml:space="preserve">s nostras et corpora ...</t>
    </r>
    <r>
      <rPr>
        <sz val="11"/>
        <rFont val="Cambria"/>
        <family val="0"/>
        <charset val="1"/>
      </rPr>
      <t xml:space="preserve"> (Deshusses Nr. 1171-1176); (Ansetzfalz hinten + I*v) [Dom. XVI] [T]</t>
    </r>
    <r>
      <rPr>
        <i val="true"/>
        <sz val="11"/>
        <rFont val="Cambria"/>
        <family val="0"/>
        <charset val="1"/>
      </rPr>
      <t xml:space="preserve">ua nos domine quaesumus gratia semper ... </t>
    </r>
    <r>
      <rPr>
        <sz val="11"/>
        <rFont val="Cambria"/>
        <family val="0"/>
        <charset val="1"/>
      </rPr>
      <t xml:space="preserve">; </t>
    </r>
    <r>
      <rPr>
        <i val="true"/>
        <sz val="11"/>
        <rFont val="Cambria"/>
        <family val="0"/>
        <charset val="1"/>
      </rPr>
      <t xml:space="preserve">Secreta. Munda nos domine ... </t>
    </r>
    <r>
      <rPr>
        <sz val="11"/>
        <rFont val="Cambria"/>
        <family val="0"/>
        <charset val="1"/>
      </rPr>
      <t xml:space="preserve">; </t>
    </r>
    <r>
      <rPr>
        <i val="true"/>
        <sz val="11"/>
        <rFont val="Cambria"/>
        <family val="0"/>
        <charset val="1"/>
      </rPr>
      <t xml:space="preserve">Com. </t>
    </r>
    <r>
      <rPr>
        <sz val="11"/>
        <rFont val="Cambria"/>
        <family val="0"/>
        <charset val="1"/>
      </rPr>
      <t xml:space="preserve">[Purifi]</t>
    </r>
    <r>
      <rPr>
        <i val="true"/>
        <sz val="11"/>
        <rFont val="Cambria"/>
        <family val="0"/>
        <charset val="1"/>
      </rPr>
      <t xml:space="preserve">ca domina quesumus mentes ... </t>
    </r>
    <r>
      <rPr>
        <sz val="11"/>
        <rFont val="Cambria"/>
        <family val="0"/>
        <charset val="1"/>
      </rPr>
      <t xml:space="preserve">; </t>
    </r>
    <r>
      <rPr>
        <i val="true"/>
        <sz val="11"/>
        <color rgb="FFFF0000"/>
        <rFont val="Cambria"/>
        <family val="0"/>
        <charset val="1"/>
      </rPr>
      <t xml:space="preserve">Dom. XVII</t>
    </r>
    <r>
      <rPr>
        <sz val="11"/>
        <rFont val="Cambria"/>
        <family val="0"/>
        <charset val="1"/>
      </rPr>
      <t xml:space="preserve">. </t>
    </r>
    <r>
      <rPr>
        <i val="true"/>
        <sz val="11"/>
        <rFont val="Cambria"/>
        <family val="0"/>
        <charset val="1"/>
      </rPr>
      <t xml:space="preserve">Da quesumus domine populo tuo diabolica uitare ... </t>
    </r>
    <r>
      <rPr>
        <sz val="11"/>
        <rFont val="Cambria"/>
        <family val="0"/>
        <charset val="1"/>
      </rPr>
      <t xml:space="preserve">(Deshusses Nr. 1177-1180);</t>
    </r>
    <r>
      <rPr>
        <i val="true"/>
        <sz val="11"/>
        <rFont val="Cambria"/>
        <family val="0"/>
        <charset val="1"/>
      </rPr>
      <t xml:space="preserve"> </t>
    </r>
    <r>
      <rPr>
        <sz val="11"/>
        <rFont val="Cambria"/>
        <family val="0"/>
        <charset val="1"/>
      </rPr>
      <t xml:space="preserve">(Iv) </t>
    </r>
    <r>
      <rPr>
        <i val="true"/>
        <sz val="11"/>
        <rFont val="Cambria"/>
        <family val="0"/>
        <charset val="1"/>
      </rPr>
      <t xml:space="preserve">Sec</t>
    </r>
    <r>
      <rPr>
        <sz val="11"/>
        <rFont val="Cambria"/>
        <family val="0"/>
        <charset val="1"/>
      </rPr>
      <t xml:space="preserve">[reta] </t>
    </r>
    <r>
      <rPr>
        <i val="true"/>
        <sz val="11"/>
        <rFont val="Cambria"/>
        <family val="0"/>
        <charset val="1"/>
      </rPr>
      <t xml:space="preserve">Maiestatem tuam domine suppliciter ... </t>
    </r>
    <r>
      <rPr>
        <sz val="11"/>
        <rFont val="Cambria"/>
        <family val="0"/>
        <charset val="1"/>
      </rPr>
      <t xml:space="preserve">; </t>
    </r>
    <r>
      <rPr>
        <i val="true"/>
        <sz val="11"/>
        <rFont val="Cambria"/>
        <family val="0"/>
        <charset val="1"/>
      </rPr>
      <t xml:space="preserve">Sacrificationibus tuis omnipotens deus ... </t>
    </r>
    <r>
      <rPr>
        <sz val="11"/>
        <rFont val="Cambria"/>
        <family val="0"/>
        <charset val="1"/>
      </rPr>
      <t xml:space="preserve">; </t>
    </r>
    <r>
      <rPr>
        <i val="true"/>
        <sz val="11"/>
        <color rgb="FFFF0000"/>
        <rFont val="Cambria"/>
        <family val="0"/>
        <charset val="1"/>
      </rPr>
      <t xml:space="preserve">Dominica XVI</t>
    </r>
    <r>
      <rPr>
        <sz val="11"/>
        <rFont val="Cambria"/>
        <family val="0"/>
        <charset val="1"/>
      </rPr>
      <t xml:space="preserve">[II] </t>
    </r>
    <r>
      <rPr>
        <i val="true"/>
        <sz val="11"/>
        <rFont val="Cambria"/>
        <family val="0"/>
        <charset val="1"/>
      </rPr>
      <t xml:space="preserve">Dirigat corda nostra domine ... </t>
    </r>
    <r>
      <rPr>
        <sz val="11"/>
        <rFont val="Cambria"/>
        <family val="0"/>
        <charset val="1"/>
      </rPr>
      <t xml:space="preserve">; </t>
    </r>
    <r>
      <rPr>
        <i val="true"/>
        <sz val="11"/>
        <rFont val="Cambria"/>
        <family val="0"/>
        <charset val="1"/>
      </rPr>
      <t xml:space="preserve">Deus qui nos per huius sacrificii ... </t>
    </r>
    <r>
      <rPr>
        <sz val="11"/>
        <rFont val="Cambria"/>
        <family val="0"/>
        <charset val="1"/>
      </rPr>
      <t xml:space="preserve">; </t>
    </r>
    <r>
      <rPr>
        <i val="true"/>
        <sz val="11"/>
        <rFont val="Cambria"/>
        <family val="0"/>
        <charset val="1"/>
      </rPr>
      <t xml:space="preserve">Ad </t>
    </r>
    <r>
      <rPr>
        <sz val="11"/>
        <rFont val="Cambria"/>
        <family val="0"/>
        <charset val="1"/>
      </rPr>
      <t xml:space="preserve">[Com] </t>
    </r>
    <r>
      <rPr>
        <i val="true"/>
        <sz val="11"/>
        <rFont val="Cambria"/>
        <family val="0"/>
        <charset val="1"/>
      </rPr>
      <t xml:space="preserve">Gratias tibi referimus ... </t>
    </r>
    <r>
      <rPr>
        <sz val="11"/>
        <rFont val="Cambria"/>
        <family val="0"/>
        <charset val="1"/>
      </rPr>
      <t xml:space="preserve">(Deshusses Nr. 1181-1185); [Lacuna]; (I*r) </t>
    </r>
    <r>
      <rPr>
        <i val="true"/>
        <sz val="11"/>
        <rFont val="Cambria"/>
        <family val="0"/>
        <charset val="1"/>
      </rPr>
      <t xml:space="preserve">Se</t>
    </r>
    <r>
      <rPr>
        <sz val="11"/>
        <rFont val="Cambria"/>
        <family val="0"/>
        <charset val="1"/>
      </rPr>
      <t xml:space="preserve">[creta] </t>
    </r>
    <r>
      <rPr>
        <i val="true"/>
        <sz val="11"/>
        <rFont val="Cambria"/>
        <family val="0"/>
        <charset val="1"/>
      </rPr>
      <t xml:space="preserve">Hęc munera quesumus domine quę oculis ... </t>
    </r>
    <r>
      <rPr>
        <sz val="11"/>
        <rFont val="Cambria"/>
        <family val="0"/>
        <charset val="1"/>
      </rPr>
      <t xml:space="preserve">; </t>
    </r>
    <r>
      <rPr>
        <i val="true"/>
        <sz val="11"/>
        <rFont val="Cambria"/>
        <family val="0"/>
        <charset val="1"/>
      </rPr>
      <t xml:space="preserve">Ad </t>
    </r>
    <r>
      <rPr>
        <sz val="11"/>
        <rFont val="Cambria"/>
        <family val="0"/>
        <charset val="1"/>
      </rPr>
      <t xml:space="preserve">[com] </t>
    </r>
    <r>
      <rPr>
        <i val="true"/>
        <sz val="11"/>
        <rFont val="Cambria"/>
        <family val="0"/>
        <charset val="1"/>
      </rPr>
      <t xml:space="preserve">Tua nos domine medicinalis ... </t>
    </r>
    <r>
      <rPr>
        <sz val="11"/>
        <rFont val="Cambria"/>
        <family val="0"/>
        <charset val="1"/>
      </rPr>
      <t xml:space="preserve">; </t>
    </r>
    <r>
      <rPr>
        <i val="true"/>
        <sz val="11"/>
        <color rgb="FFFF0000"/>
        <rFont val="Cambria"/>
        <family val="0"/>
        <charset val="1"/>
      </rPr>
      <t xml:space="preserve">Dom. XX</t>
    </r>
    <r>
      <rPr>
        <i val="true"/>
        <sz val="11"/>
        <rFont val="Cambria"/>
        <family val="0"/>
        <charset val="1"/>
      </rPr>
      <t xml:space="preserve">. Largire quesumus domine fidelibus tuis ... </t>
    </r>
    <r>
      <rPr>
        <sz val="11"/>
        <rFont val="Cambria"/>
        <family val="0"/>
        <charset val="1"/>
      </rPr>
      <t xml:space="preserve">; </t>
    </r>
    <r>
      <rPr>
        <i val="true"/>
        <sz val="11"/>
        <rFont val="Cambria"/>
        <family val="0"/>
        <charset val="1"/>
      </rPr>
      <t xml:space="preserve">Cęlestem nobis prebeant</t>
    </r>
    <r>
      <rPr>
        <sz val="11"/>
        <rFont val="Cambria"/>
        <family val="0"/>
        <charset val="1"/>
      </rPr>
      <t xml:space="preserve">, bricht ab (Deshusses Nr. 1187-1190).
Weitere Formulare auf den Falzverstärkungen zw. ff. 7-8 (Theodori: Deshusses Nr. 742 / [Caeciliae]: Deshusses Nr. 751), 20-21, 44-45 + 56-57 + 105-106 (Dom. I in adventu domini: Deshusses Nr. 778 / Dom. XX: Deshusses Nr. 1192-1193), 67-68 ([Dom. XXIII:] Deshusses Nr. 1195 / [Dom. XXIIII:] Deshusses Nr. 1198), 80-81 + 117-118 (Luciae virginis: Deshusses Nr. 784 / [Dom. XXIIII:] Deshusses Nr. 1198-1199), 93-94, 130-131  (Dom. I in adventu domini: Deshusses Nr. 779 / [Dom. XXII:] Deshusses Nr. 1193-1194), 166-167 ([Dom. I in adventu:] Deshusses Nr. 780 / [Dom. XXII/XXIII:] Deshusses Nr. 1194-1195), 176-177 (781-782 / 1196-1197), 185-186 ([Dom. II in adventu:] Deshusses Nr. 781 / [Dom. XXIII:] Deshusses Nr. 1195-1196), 196-197 ([Dom. XXIIII:] Deshusses Nr. 1199-1200) sind hier nicht erfasst.</t>
    </r>
  </si>
  <si>
    <t xml:space="preserve">Cantus Planus (http://www.cantusplanus.at/de-at/fragmentphp/fragmente/signaturGET.php?Signatur=cod03857).</t>
  </si>
  <si>
    <t xml:space="preserve">2 Teile wohl eines Einzelbl.</t>
  </si>
  <si>
    <t xml:space="preserve">VS: 111 x 155 mm; HS: 107 x 154 mm</t>
  </si>
  <si>
    <t xml:space="preserve">Tinte stark abgerieben, Text kaum erkennbar.</t>
  </si>
  <si>
    <t xml:space="preserve">3zeilige rote Initiale. Satzmajuskeln in Rot oder mit Buchstabnestrichelung in Rot oder mit roten Zierpunkten.</t>
  </si>
  <si>
    <r>
      <rPr>
        <sz val="11"/>
        <rFont val="Cambria"/>
        <family val="0"/>
        <charset val="1"/>
      </rPr>
      <t xml:space="preserve">(HD) </t>
    </r>
    <r>
      <rPr>
        <i val="true"/>
        <sz val="11"/>
        <rFont val="Cambria"/>
        <family val="0"/>
        <charset val="1"/>
      </rPr>
      <t xml:space="preserve">Gloria in excelsis deo et in terra pax ...  tu solus dominus tu solus</t>
    </r>
    <r>
      <rPr>
        <sz val="11"/>
        <rFont val="Cambria"/>
        <family val="0"/>
        <charset val="1"/>
      </rPr>
      <t xml:space="preserve"> [altissimus Jesu Christe cum sancto] </t>
    </r>
    <r>
      <rPr>
        <i val="true"/>
        <sz val="11"/>
        <rFont val="Cambria"/>
        <family val="0"/>
        <charset val="1"/>
      </rPr>
      <t xml:space="preserve">spiritu in</t>
    </r>
    <r>
      <rPr>
        <sz val="11"/>
        <rFont val="Cambria"/>
        <family val="0"/>
        <charset val="1"/>
      </rPr>
      <t xml:space="preserve"> (letzte Zeile unleserlich].</t>
    </r>
  </si>
  <si>
    <t xml:space="preserve">Wien, ÖNB: Cod. 3858</t>
  </si>
  <si>
    <t xml:space="preserve">Fragmente: Ansetzfälze vorne und hinten mit Fälzen zw. fol. 8/9 und 360/361 (zusammengehörig); Angaben zum Inhalt von Tabulae codicum übernommen.</t>
  </si>
  <si>
    <t xml:space="preserve">Sermones de sanctis. Primus in exaltatione S. Crucis</t>
  </si>
  <si>
    <t xml:space="preserve">AL00167960</t>
  </si>
  <si>
    <t xml:space="preserve">Mondsee, Benediktinerkloster St. Michael (748-1791): Vorsignatur 'Lunael. o. 185'.</t>
  </si>
  <si>
    <t xml:space="preserve">Wien, ÖNB: Cod. 3859</t>
  </si>
  <si>
    <t xml:space="preserve">Fragmente: fol. I mit Ansetzfalz zw. fol. 12/13, HDS, Rückenverstärkungen (alle 3 nicht zusammengehörig); Titel fingiert.</t>
  </si>
  <si>
    <t xml:space="preserve">Bonaventura, Sanctus: Epistola de balneo regio.; Unbekannt: Tractatus de via purgativa, illuminativa et perfectiva.; Ludolphus frater: Tractatus de vita hominis spiritualis.; Unbekannt: Historiae in usum praedicatorum.; Unbekannt: Sermo de dignitate sacerdotum.; Unbekannt: Quomodo sex missae pro animis e purgatorio liberandis legendae sint.; Gistoldus de Melodia: Prognostica pro a. 1469.; Unbekannt: Collectanea varii argumenti, potissimum theologici, quorum nonnulla germanica.; Unbekannt: Exhortatio moribundi.; Augustinus, Aurelius: Speculum mortis vel peccatoris.; Clemens, VI., Papa: Bulla de anno iubilaei.; Unbekannt: Collectanea theologica ex operibus Bernardi Claravallensi, Nicolai de Lyra, Petri Lombardi aliorumque.; Arnulfus, de Boeriis: Speculum monachorum.; Unbekannt: Statuta monachorum ex decretalibus.; Unbekannt: Collectanea de officiis monachorum.; Unbekannt: Hexametri de virtutibus plantarum.; Unbekannt: Remedia contra temptationes.; Unbekannt: De septem gradibus perveniendi in amorem Iesu.; Unbekannt: Tractatus de virtutibus.; Bernardus, Claraevallensis: De discretione virtutum a vitiis.; Augustinus, Aurelius: Auctoritates et sententiae.; Unbekannt: Instructio ad sequenda vestigia Christi.; Unbekannt: Collectanea de eucharistia.; Unbekannt: Tractatus de praeparatione ad missam.; Unbekannt: Quinque observanda in locutione.; Unbekannt: Tractatus de praeparatione ad missam.; Unbekannt: Sententiae, auctoritates, versus argumenti ethici.; Adam, von Sankt Viktor: Capitula aliquot de exteriori homine.; Hugo, de Folieto: De duodecim abusionibus claustri.; Thomas, von Kempen: De imitatione Christi: Liber I.</t>
  </si>
  <si>
    <t xml:space="preserve">15. Jhdt.; Um 1457; 1470 ?</t>
  </si>
  <si>
    <t xml:space="preserve">AL00177641</t>
  </si>
  <si>
    <t xml:space="preserve">Udalricus (Profess v. Mondsee, um 1457): Vermerk fol. 36v [Menhardt, Altdeutsche Handschriften, 1960/61]. - Conradus de Rot (Mönch in Mondsee ?, um 1457): Vermerk fol. 36v [Menhardt, Altdeutsche Handschriften, 1960/61]. - Johannes Hugel de Werdea (= Hieronymus v. Mondsee; Mag.; Uni. Wien ab 1438, ab 1451 Mönch in Mondsee; +1475): als Schreiber beteiligt [Stohlmann, Verfasserlexikon 4, 1983]. - Mondsee, Benediktinerkloster St. Michael (748-1791): Vorsignatur 'Lunael. o. 197'.</t>
  </si>
  <si>
    <t xml:space="preserve">Weißlicher Schweinslederband über Holz mit Blinddruck. Österreich, Mondsee, 2. Hälfte 15. Jhdt.</t>
  </si>
  <si>
    <t xml:space="preserve">Wien, ÖNB: Cod. 3861</t>
  </si>
  <si>
    <t xml:space="preserve">Fragment: eine der vor dem HD eingebundenen Rückenhinterklebungen ist ein ein Fragment; Titel fingiert. - Ausgelöste Fragmente: Fragm. 305, Cod. Ser. n. 219 (lt. Vermerk in der Hs. 8 Fragmente ausgelöst)</t>
  </si>
  <si>
    <t xml:space="preserve">Nicolaus, de Dinkelspuhel: De confessione et de tribus partibus paenitentiae.; Unbekannt: Tractatus de tribus partibus paenitentiae.; Nider, Johannes: Manuale confessorum.; Nider, Johannes: De lepra morali.; Unbekannt: Collectanea ex iure canonico.; Nicolaus, de Dinkelspuhel: Expositio brevis septem sacramentorum: Excerpta.; Unbekannt: Sermones dominicales.</t>
  </si>
  <si>
    <t xml:space="preserve">AL00173903</t>
  </si>
  <si>
    <t xml:space="preserve">Thomas Rott (Kooperator in Grafendorf um 1475): Rubrikator und/oder Vorbesitzer - Mondsee, Benediktinerkloster St. Michael (748-1791): Vorsignatur 'Lunael. f. 152' (Unterkircher, Datierte Handschriften, 1976).</t>
  </si>
  <si>
    <t xml:space="preserve">Wien, ÖNB: Cod. 3862</t>
  </si>
  <si>
    <t xml:space="preserve">Fragmente: VDS und HDS (zusammengehörig); Titel fingiert.</t>
  </si>
  <si>
    <t xml:space="preserve">Unbekannt: Meditationes.; Unbekannt: Quaestiones theologicae de vitiis et virtutibus.</t>
  </si>
  <si>
    <t xml:space="preserve">15. Jhdt.; Um 1410/1420</t>
  </si>
  <si>
    <t xml:space="preserve">AL00177237</t>
  </si>
  <si>
    <t xml:space="preserve">Georg Apfenthaler aus Neydlingen (Dr. theol.; Uni. Wien ab 1402 bis ca. 1434): Wappen fol. 1r [Ergänzungen zu MiSchu II, 2000, 12]. - Besitzersignet (Wien oder Mondsee, 15. Jhdt.): HD-Spiegel [Ergänzungen zu MiSchu II, 2000, 12]. - Mondsee, Benediktinerkloster St. Michael (748-1791): Vorsignatur 'Lunael. f. 4'.</t>
  </si>
  <si>
    <t xml:space="preserve">Mittelalterlicher Einband</t>
  </si>
  <si>
    <t xml:space="preserve">Wien, ÖNB: Cod. 3866</t>
  </si>
  <si>
    <t xml:space="preserve">Fragmente: fol. I und fol. I* (Fragm. hebr. B 43); Angaben zum Inhalt von Tabulae codicum übernommen. - Schwarz, Fragm. hebr. B 43. - Ausgelöste Fragmente: Fragm. 822; Wiener Einband? s. Info.</t>
  </si>
  <si>
    <t xml:space="preserve">Sermones in dominicas et festa per circulum anni</t>
  </si>
  <si>
    <t xml:space="preserve">Fragm. hebr. B 43 Han - Shelomoh ben Yitsḥaḳ: Kommentar zu Sukka (Fragment).</t>
  </si>
  <si>
    <t xml:space="preserve">15. Jhdt.; 1407</t>
  </si>
  <si>
    <t xml:space="preserve">AL00168422</t>
  </si>
  <si>
    <t xml:space="preserve">Wien: Buchbinderwerkstatt Holter A. 4 [Autopsie]. - Mondsee, Benediktinerkloster St. Michael (748-1791): Vorsignatur 'Lunael. f. 53'.</t>
  </si>
  <si>
    <t xml:space="preserve">Weißlicher (gedunkelter) Lederband über Holz mit Blinddruck. Österreich, Wien. - vgl. Holter, A. 4</t>
  </si>
  <si>
    <t xml:space="preserve">Wien, ÖNB: Cod. 3867</t>
  </si>
  <si>
    <t xml:space="preserve">Fragmente aus VD und HD abgelöst, dazugehörige Ansetzfälze zw. fol. 12/13 und 382/383 aber noch vorhanden; Titel fingiert; Mondseer Einband?</t>
  </si>
  <si>
    <t xml:space="preserve">Unbekannt: Tractatus de septem vitiis capitalibus et de virtutibus iisdem oppositis.; Unbekannt: Sermones de tempore. Primus in dominica prima adventus.</t>
  </si>
  <si>
    <t xml:space="preserve">AL00176128</t>
  </si>
  <si>
    <t xml:space="preserve">Petrus Porigachel de Arnstorf (Mag.; Uni. Paris ?; stammt aus Diözese Passau, um 1406): Urkunde für... nachgebunden [Handschriften-Katalog Mondsee (Cod. Ser. n. 2162), um 1790, f. 54]. - Mondsee, Benediktinerkloster St. Michael (748-1791): Vorsignatur 'Lunael. f. 54'.</t>
  </si>
  <si>
    <t xml:space="preserve">Weißlicher Schweinslederband über Holz mit Blinddruck. Österreich (?), 15. Jhdt.</t>
  </si>
  <si>
    <t xml:space="preserve">Wien, ÖNB: Cod. 3874</t>
  </si>
  <si>
    <t xml:space="preserve">Fragmente: VDS und HDS mit Ansatzfälzen zw. fol. 11/12 und 227/228 (zusammengehörig und wohl zusammengehörig mit Fragmenten in Cod. 3875!); mind. 2 versch. Fragmente in den Fälzen; Titel fingiert.</t>
  </si>
  <si>
    <t xml:space="preserve">Ludolphus, de Saxonia: Vita Christi: pars I sectio I.; Unbekannt: Chartae reformationis monasteriorum.; Unbekannt: Diploma ecclesiasticum d. d. Coloniae 5. Iunii 1416: Fragmenta.</t>
  </si>
  <si>
    <t xml:space="preserve">AL00177903</t>
  </si>
  <si>
    <t xml:space="preserve">Ulricus Seus, genannt oblatus (aus Ansbach; Mönch in Mondsee; Profeß 1453; +1486): Schreiber [Staufer, Mondseer Gelehrte, 1865, 6]. - Mondsee, Benediktinerkloster St. Michael (748-1791): Vorsignatur 'Lunael. f. 233'.</t>
  </si>
  <si>
    <t xml:space="preserve">Braunes Leder mit Streicheisenlinien über Holzdeckeln, Mondsee, 15. Jhdt.</t>
  </si>
  <si>
    <t xml:space="preserve">Wien, ÖNB: Cod. 3875</t>
  </si>
  <si>
    <t xml:space="preserve">Fragmente: VDS und HDS mit Ansatzfälzen zw. fol. 11/12 und 227/228 (zusammengehörig und wohl zusammengehörig mit Fragmenten in Cod. 3874!); Fragmente in den Fälzen; Titel fingiert.</t>
  </si>
  <si>
    <t xml:space="preserve">Johannes, de Borotin: Epistola Iohanni Capistrano.; Johannes, de Borotin: Epistola Iohanni Capistrano.; Ludolphus, de Saxonia: Vita Christi: pars I sectio II.; Johannes, de Capestrano: Litterae.; Unbekannt: Litterae ad Iohannem de Capestrano.; Eugenius, IV., Papa: Bulla de concilio Ferrariensi.; Eugenius, IV., Papa: Bulla de salvo conductu accedentium ad concilium Ferrariense.; Nicolaus Estensis marchio: Instrumentum, quo salvum conductum concilio Ferrariae congregando spondet.; Castiglioni, Branda: Litterae de indulgentiis concessis cruce signatis contra Hussitas: Fragmenta.</t>
  </si>
  <si>
    <t xml:space="preserve">Mitte 15. Jhdt.; 1451</t>
  </si>
  <si>
    <t xml:space="preserve">AL00176633</t>
  </si>
  <si>
    <t xml:space="preserve">Mondsee, Benediktinerkloster St. Michael (748-1791): Vorsignatur 'Lunael. f. 234'.</t>
  </si>
  <si>
    <t xml:space="preserve">Wien, ÖNB: Cod. 3876</t>
  </si>
  <si>
    <t xml:space="preserve">Titel fingiert.</t>
  </si>
  <si>
    <t xml:space="preserve">Nicolaus, Magni de Iawor: Tractatus de superstitionibus.; Ludolphus, de Saxonia: Vita Christi: pars II.</t>
  </si>
  <si>
    <t xml:space="preserve">AL00176782</t>
  </si>
  <si>
    <t xml:space="preserve">Mondsee, Benediktinerkloster St. Michael (748-1791): Vorsignatur 'Lunael. f. 235'.</t>
  </si>
  <si>
    <t xml:space="preserve">Wien, ÖNB: Cod. 3881</t>
  </si>
  <si>
    <t xml:space="preserve">Fragmente im VD und HD sowie fol. 1 (insgesamt zwei verschiedene Fragmente); Titel fingiert.</t>
  </si>
  <si>
    <t xml:space="preserve">Theologische Sammelhandschrift (Predigten etc.)</t>
  </si>
  <si>
    <t xml:space="preserve">Unbekannt: Sermo de statu ecclesiae.; Unbekannt: Stella clericorum.; Unbekannt: Sermones de sanctis.; Unbekannt: Commentarius Sententiarum: Fragmentum.; Johannes, Contractus: Sermones de tempore.; Unbekannt: Summa pauperum.; Unbekannt: Visio s. Pauli.; UnbekanntSiddur (Fragment).</t>
  </si>
  <si>
    <t xml:space="preserve">4. Viertel 14. Jhdt. oder Anfang 15. Jhdt.; 1404</t>
  </si>
  <si>
    <t xml:space="preserve">Wien ?; Mondsee</t>
  </si>
  <si>
    <t xml:space="preserve">AL00176869</t>
  </si>
  <si>
    <t xml:space="preserve">Mondsee, Benediktinerkloster St. Michael (748-1791): Vorsignatur 'Lunael. f. 11'.</t>
  </si>
  <si>
    <t xml:space="preserve">Wien, ÖNB: Cod. 3888</t>
  </si>
  <si>
    <t xml:space="preserve">Fragmente: VDS und HDS mit Ansetzfälzen zw. fol. II/1 und 211/I*; Titel fingiert.</t>
  </si>
  <si>
    <t xml:space="preserve">Ebendorfer, Thomas: Sermones ab adventu usque ad quadragesimam.; Nicolaus, de Graetz: Sermones tres.</t>
  </si>
  <si>
    <t xml:space="preserve">AL00176149</t>
  </si>
  <si>
    <t xml:space="preserve">Heinrich Peccator (Mönch in Mondsee um 1444/1469): Schreiber; [Unterkircher, Datierte III, 1974]. - Mondsee, Benediktinerkloster St. Michael (748-1791): Vorsignatur 'Lunael. f. 220'.</t>
  </si>
  <si>
    <t xml:space="preserve">Wien, ÖNB: Cod. 3889</t>
  </si>
  <si>
    <t xml:space="preserve">Fragmente: VDS und HDS (Palimpseste, wahrscheinlich zusammengehörig)</t>
  </si>
  <si>
    <t xml:space="preserve">Ebendorfer, Thomas: Sermones ab quadragesima usque ad ascensionem.; Unbekannt: Quaestio de resurrectione generali.</t>
  </si>
  <si>
    <t xml:space="preserve">15. Jhdt.; 1440</t>
  </si>
  <si>
    <t xml:space="preserve">AL00176807</t>
  </si>
  <si>
    <t xml:space="preserve">Wilhelmus Kogler aus Erding (Mönch in Mondsee, Profeß 1436): Schreiber; [Unterkircher, Datierte II, 1971]. - Mondsee, Benediktinerkloster St. Michael (748-1791): Vorsignatur 'Lunael. f. 221'.</t>
  </si>
  <si>
    <t xml:space="preserve">Originaleinband.</t>
  </si>
  <si>
    <t xml:space="preserve">Wien, ÖNB: Cod. 3892</t>
  </si>
  <si>
    <t xml:space="preserve">Teil eines Doppelbl.</t>
  </si>
  <si>
    <t xml:space="preserve">ca. 288 x ca. 80 mm</t>
  </si>
  <si>
    <t xml:space="preserve">Sermones in dominicas adventus usque ad purificationem</t>
  </si>
  <si>
    <t xml:space="preserve">Wien, ÖNB, Cod. 3892</t>
  </si>
  <si>
    <t xml:space="preserve">AL00167613</t>
  </si>
  <si>
    <t xml:space="preserve">Wilhelmus Kogler aus Erding (Mönch in Mondsee, Profeß 1436): Schreiber [Ergänzungen zu MiSchu II, 2000]; Mondsee, Benediktinerkloster St. Michael (748-1791): Vorsignatur 'Lunael. f. 224'.</t>
  </si>
  <si>
    <t xml:space="preserve">Als Streifen auf VD aufgeklebt und zu einem Ansetzfalz (?) umgebogen, der zwar einen Faden aufweißt, allerdings keine Lage einfasst; großteils vom darübergeklebten Spiegelblatt verdeckt.</t>
  </si>
  <si>
    <t xml:space="preserve">1151–1200</t>
  </si>
  <si>
    <t xml:space="preserve">Rote Satzmajuskeln erkennbar.</t>
  </si>
  <si>
    <r>
      <rPr>
        <sz val="11"/>
        <rFont val="Cambria"/>
        <family val="0"/>
        <charset val="1"/>
      </rPr>
      <t xml:space="preserve">1r: [Memento domine] </t>
    </r>
    <r>
      <rPr>
        <i val="true"/>
        <sz val="11"/>
        <rFont val="Cambria"/>
        <family val="0"/>
        <charset val="1"/>
      </rPr>
      <t xml:space="preserve">famulorum famularumque</t>
    </r>
    <r>
      <rPr>
        <sz val="11"/>
        <rFont val="Cambria"/>
        <family val="0"/>
        <charset val="1"/>
      </rPr>
      <t xml:space="preserve"> [...] [cir]</t>
    </r>
    <r>
      <rPr>
        <i val="true"/>
        <sz val="11"/>
        <rFont val="Cambria"/>
        <family val="0"/>
        <charset val="1"/>
      </rPr>
      <t xml:space="preserve">cumstantium</t>
    </r>
    <r>
      <rPr>
        <sz val="11"/>
        <rFont val="Cambria"/>
        <family val="0"/>
        <charset val="1"/>
      </rPr>
      <t xml:space="preserve"> [statt adstantium, vgl. Ambros Odermatt, Ein Rituale in beneventanischer Schrift Nr. 375]</t>
    </r>
    <r>
      <rPr>
        <i val="true"/>
        <sz val="11"/>
        <rFont val="Cambria"/>
        <family val="0"/>
        <charset val="1"/>
      </rPr>
      <t xml:space="preserve"> quorum tibi fides cognita est </t>
    </r>
    <r>
      <rPr>
        <sz val="11"/>
        <rFont val="Cambria"/>
        <family val="0"/>
        <charset val="1"/>
      </rPr>
      <t xml:space="preserve">[...] [bricht ab] (Deshusses Nr. 6).
1v: [Communicantes et memoriam uenerantes. ...-... ] </t>
    </r>
    <r>
      <rPr>
        <i val="true"/>
        <sz val="11"/>
        <rFont val="Cambria"/>
        <family val="0"/>
        <charset val="1"/>
      </rPr>
      <t xml:space="preserve">dominus noster</t>
    </r>
    <r>
      <rPr>
        <sz val="11"/>
        <rFont val="Cambria"/>
        <family val="0"/>
        <charset val="1"/>
      </rPr>
      <t xml:space="preserve"> [anstatt domini nostri] [...-...] </t>
    </r>
    <r>
      <rPr>
        <i val="true"/>
        <sz val="11"/>
        <rFont val="Cambria"/>
        <family val="0"/>
        <charset val="1"/>
      </rPr>
      <t xml:space="preserve">quorum meritis precibusque concedas </t>
    </r>
    <r>
      <rPr>
        <sz val="11"/>
        <rFont val="Cambria"/>
        <family val="0"/>
        <charset val="1"/>
      </rPr>
      <t xml:space="preserve">[ut in omnibu]</t>
    </r>
    <r>
      <rPr>
        <i val="true"/>
        <sz val="11"/>
        <rFont val="Cambria"/>
        <family val="0"/>
        <charset val="1"/>
      </rPr>
      <t xml:space="preserve">s protectionis tuae muniamur auxilio. Per eundem Christum</t>
    </r>
    <r>
      <rPr>
        <sz val="11"/>
        <rFont val="Cambria"/>
        <family val="0"/>
        <charset val="1"/>
      </rPr>
      <t xml:space="preserve"> [dominum nostrum] (Deshusses Nr. 7). [Hanc] </t>
    </r>
    <r>
      <rPr>
        <i val="true"/>
        <sz val="11"/>
        <rFont val="Cambria"/>
        <family val="0"/>
        <charset val="1"/>
      </rPr>
      <t xml:space="preserve">igitur oblationem seruitutis nostrae, sed et cunc</t>
    </r>
    <r>
      <rPr>
        <sz val="11"/>
        <rFont val="Cambria"/>
        <family val="0"/>
        <charset val="1"/>
      </rPr>
      <t xml:space="preserve">[tae ...-...dies [Text in einem Knick vorhanden aber unleserlich]]</t>
    </r>
    <r>
      <rPr>
        <i val="true"/>
        <sz val="11"/>
        <rFont val="Cambria"/>
        <family val="0"/>
        <charset val="1"/>
      </rPr>
      <t xml:space="preserve">que nostros in tua pace disponas, atque ab aeterna  dampnatione nos eripi et in el</t>
    </r>
    <r>
      <rPr>
        <sz val="11"/>
        <rFont val="Cambria"/>
        <family val="0"/>
        <charset val="1"/>
      </rPr>
      <t xml:space="preserve">[ectorum ...] [bricht ab](Deshusses Nr. 8).
2r: [durch Überklebung mit Spiegelblatt nicht lesbar].
2v: [Memento etiam ...]</t>
    </r>
    <r>
      <rPr>
        <i val="true"/>
        <sz val="11"/>
        <rFont val="Cambria"/>
        <family val="0"/>
        <charset val="1"/>
      </rPr>
      <t xml:space="preserve"> in christo quiescentibus locum refrigerii lucis et pacis ut indulgeas deprecamur. Per eundem Christum </t>
    </r>
    <r>
      <rPr>
        <sz val="11"/>
        <rFont val="Cambria"/>
        <family val="0"/>
        <charset val="1"/>
      </rPr>
      <t xml:space="preserve">[dominum nostrum] (Deshusses Nr. 13bis).</t>
    </r>
  </si>
  <si>
    <t xml:space="preserve">Falzstreifen: zw. fol. 5/6, 17/18, 29/30, 41/42, 53/54, 65/66, 77/78, 89/90, 101/102, 113/114, 125/126, 137/138</t>
  </si>
  <si>
    <t xml:space="preserve">Cantus Planus (http://www.cantusplanus.at/de-at/fragmentphp/fragmente/signaturGET.php?Signatur=cod03892).</t>
  </si>
  <si>
    <t xml:space="preserve">http://www.fragmentarium.unifr.ch/overview/F-db5t</t>
  </si>
  <si>
    <t xml:space="preserve">142-155 x  290 mm</t>
  </si>
  <si>
    <t xml:space="preserve">Auf Hinterdeckel aufgeklebt, teilweise von einem Spiegelblatt verdeckt und daher nur teilweise erkennbar. Die Falzstreifen in den Lagenmitten stammen wohl von derselben Handschrift: Fälze zw. fol. 5/6, 17/18, 29/30, 41/42, 53/54, 65/66, 77/78, 89/90, 101/102, 113/114, 125/126, 137/138.</t>
  </si>
  <si>
    <t xml:space="preserve">Für Gesangsanfänge schwarze Satzmajuskeln: rot gestrichen oder mit roten Zierpunkten; rote Rankeninitiale in Federzeichnung "I".</t>
  </si>
  <si>
    <r>
      <rPr>
        <sz val="11"/>
        <rFont val="Cambria"/>
        <family val="0"/>
        <charset val="1"/>
      </rPr>
      <t xml:space="preserve">Linkes Blatt: [Dom. de Passione] R: [Qui custodiebant animam meam ...-... in adj]</t>
    </r>
    <r>
      <rPr>
        <i val="true"/>
        <sz val="11"/>
        <rFont val="Cambria"/>
        <family val="0"/>
        <charset val="1"/>
      </rPr>
      <t xml:space="preserve">utorium meum in</t>
    </r>
    <r>
      <rPr>
        <sz val="11"/>
        <rFont val="Cambria"/>
        <family val="0"/>
        <charset val="1"/>
      </rPr>
      <t xml:space="preserve">[tende.] (Can007475); V: [Omnes inimici mei advers]</t>
    </r>
    <r>
      <rPr>
        <i val="true"/>
        <sz val="11"/>
        <rFont val="Cambria"/>
        <family val="0"/>
        <charset val="1"/>
      </rPr>
      <t xml:space="preserve">um me cogitabant mala</t>
    </r>
    <r>
      <rPr>
        <sz val="11"/>
        <rFont val="Cambria"/>
        <family val="0"/>
        <charset val="1"/>
      </rPr>
      <t xml:space="preserve"> [bricht ab] (Cao007475a). 
Rechtes Blatt: [Dom. in Palmis] I: [Ipsi vero non cognoverunt] (Can001092); A: [Libera] </t>
    </r>
    <r>
      <rPr>
        <i val="true"/>
        <sz val="11"/>
        <rFont val="Cambria"/>
        <family val="0"/>
        <charset val="1"/>
      </rPr>
      <t xml:space="preserve">me </t>
    </r>
    <r>
      <rPr>
        <sz val="11"/>
        <rFont val="Cambria"/>
        <family val="0"/>
        <charset val="1"/>
      </rPr>
      <t xml:space="preserve">[domin]</t>
    </r>
    <r>
      <rPr>
        <i val="true"/>
        <sz val="11"/>
        <rFont val="Cambria"/>
        <family val="0"/>
        <charset val="1"/>
      </rPr>
      <t xml:space="preserve">e e</t>
    </r>
    <r>
      <rPr>
        <sz val="11"/>
        <rFont val="Cambria"/>
        <family val="0"/>
        <charset val="1"/>
      </rPr>
      <t xml:space="preserve">[t pone me] (Can003617); W: </t>
    </r>
    <r>
      <rPr>
        <i val="true"/>
        <sz val="11"/>
        <rFont val="Cambria"/>
        <family val="0"/>
        <charset val="1"/>
      </rPr>
      <t xml:space="preserve">Domine de</t>
    </r>
    <r>
      <rPr>
        <sz val="11"/>
        <rFont val="Cambria"/>
        <family val="0"/>
        <charset val="1"/>
      </rPr>
      <t xml:space="preserve">[us] </t>
    </r>
    <r>
      <rPr>
        <i val="true"/>
        <sz val="11"/>
        <rFont val="Cambria"/>
        <family val="0"/>
        <charset val="1"/>
      </rPr>
      <t xml:space="preserve">meus in</t>
    </r>
    <r>
      <rPr>
        <sz val="11"/>
        <rFont val="Cambria"/>
        <family val="0"/>
        <charset val="1"/>
      </rPr>
      <t xml:space="preserve"> [te] (Can008022 ); R: </t>
    </r>
    <r>
      <rPr>
        <i val="true"/>
        <sz val="11"/>
        <rFont val="Cambria"/>
        <family val="0"/>
        <charset val="1"/>
      </rPr>
      <t xml:space="preserve">In die qua invocavi te</t>
    </r>
    <r>
      <rPr>
        <sz val="11"/>
        <rFont val="Cambria"/>
        <family val="0"/>
        <charset val="1"/>
      </rPr>
      <t xml:space="preserve"> [domine] (Can006899); V: </t>
    </r>
    <r>
      <rPr>
        <i val="true"/>
        <sz val="11"/>
        <rFont val="Cambria"/>
        <family val="0"/>
        <charset val="1"/>
      </rPr>
      <t xml:space="preserve">Deus deus meus </t>
    </r>
    <r>
      <rPr>
        <sz val="11"/>
        <rFont val="Cambria"/>
        <family val="0"/>
        <charset val="1"/>
      </rPr>
      <t xml:space="preserve">[eri]</t>
    </r>
    <r>
      <rPr>
        <i val="true"/>
        <sz val="11"/>
        <rFont val="Cambria"/>
        <family val="0"/>
        <charset val="1"/>
      </rPr>
      <t xml:space="preserve">pe </t>
    </r>
    <r>
      <rPr>
        <sz val="11"/>
        <rFont val="Cambria"/>
        <family val="0"/>
        <charset val="1"/>
      </rPr>
      <t xml:space="preserve">[me de] (Can006899a); R: </t>
    </r>
    <r>
      <rPr>
        <i val="true"/>
        <sz val="11"/>
        <rFont val="Cambria"/>
        <family val="0"/>
        <charset val="1"/>
      </rPr>
      <t xml:space="preserve">Fratres mei elongaverunt a</t>
    </r>
    <r>
      <rPr>
        <sz val="11"/>
        <rFont val="Cambria"/>
        <family val="0"/>
        <charset val="1"/>
      </rPr>
      <t xml:space="preserve"> [me] (Can006747); V: </t>
    </r>
    <r>
      <rPr>
        <i val="true"/>
        <sz val="11"/>
        <rFont val="Cambria"/>
        <family val="0"/>
        <charset val="1"/>
      </rPr>
      <t xml:space="preserve">Amici mei ad</t>
    </r>
    <r>
      <rPr>
        <sz val="11"/>
        <rFont val="Cambria"/>
        <family val="0"/>
        <charset val="1"/>
      </rPr>
      <t xml:space="preserve">[versum me] (Can006747a); [bricht ab]. 
Der Inhalt beruft sich auf die Datenbank Cantus Planus.</t>
    </r>
  </si>
  <si>
    <t xml:space="preserve">Wien, ÖNB: Cod. 3896</t>
  </si>
  <si>
    <t xml:space="preserve">Fragment: HDS; Titel fingiert. - Ausgelöste Fragmente: Cod. Ser. n. 3763 - Mikrofilm digitalisiert.</t>
  </si>
  <si>
    <t xml:space="preserve">Bernardus, Claraevallensis: Super Psalmo 'Beatus vir'.; Origenes: Homilia de resurrectione domini.; Bernardus, Claraevallensis: Nobilia de Canticis canticorum et aliis passibus s. Scripturae.; Bernardus, Claraevallensis: Sermones varii.; Bernardus, Claraevallensis: De colloqui Simonis et Iesu.; Guilelmus, de Sancto Theodorico: Epistola ad fratres de Monte Dei.; Bernardus, Claraevallensis: Sermo de passione domini.; Bernardus, Claraevallensis: Sermo de evangelio 'Cum factus esset Iesus'.; Bernardus, Claraevallensis: Meditationes.; Bernardus, Claraevallensis: Epistola: Fragmentum.; Bernardus, Claraevallensis: De consideratione ad Eugenium papam.; Unbekannt: Index contentorum in codice.; Unbekannt: Cordiale sive liber de quattuor novissimis.; Caesarius, Arelatensis: Homiliae ad monachos.; Bernardus, Claraevallensis: Super Psalmo 'Qui habitat'.</t>
  </si>
  <si>
    <t xml:space="preserve">15. Jhdt.; 1436; 1437</t>
  </si>
  <si>
    <t xml:space="preserve">AL00174722</t>
  </si>
  <si>
    <t xml:space="preserve">Mondsee, Benediktinerkloster St. Michael (748-1791): Vorsignatur 'Lunael. f. 32'.</t>
  </si>
  <si>
    <t xml:space="preserve">Wien, ÖNB: Cod. 3903</t>
  </si>
  <si>
    <t xml:space="preserve">Cantus Planus (http://www.cantusplanus.at/de-at/fragmentphp/fragmente/signaturGET.php?Signatur=cod03903).</t>
  </si>
  <si>
    <r>
      <rPr>
        <sz val="11"/>
        <rFont val="Cambria"/>
        <family val="0"/>
        <charset val="1"/>
      </rPr>
      <t xml:space="preserve">[De Sancta Lancea] Sq: [H]</t>
    </r>
    <r>
      <rPr>
        <i val="true"/>
        <sz val="11"/>
        <rFont val="Cambria"/>
        <family val="0"/>
        <charset val="1"/>
      </rPr>
      <t xml:space="preserve">odiernae festum</t>
    </r>
    <r>
      <rPr>
        <sz val="11"/>
        <rFont val="Cambria"/>
        <family val="0"/>
        <charset val="1"/>
      </rPr>
      <t xml:space="preserve"> [lucis] (AH 54 Nr. 140)
[De Corona Spinea] A: </t>
    </r>
    <r>
      <rPr>
        <i val="true"/>
        <sz val="11"/>
        <rFont val="Cambria"/>
        <family val="0"/>
        <charset val="1"/>
      </rPr>
      <t xml:space="preserve">Pun</t>
    </r>
    <r>
      <rPr>
        <sz val="11"/>
        <rFont val="Cambria"/>
        <family val="0"/>
        <charset val="1"/>
      </rPr>
      <t xml:space="preserve">[gens spina vulnerat]*</t>
    </r>
  </si>
  <si>
    <t xml:space="preserve">Wien, ÖNB: Cod. 3904</t>
  </si>
  <si>
    <t xml:space="preserve">Fragmente: Ansetzfälze vorne und hinten mit Fälzen zw. fol. XII/1 und 296/297 (nicht zusammengehörig!); Titel fingiert.</t>
  </si>
  <si>
    <t xml:space="preserve">Nicolaus, de Dinkelspuhel: De septem peccatis mortalibus.; Nicolaus, de Dinkelspuhel: Confessionale.; Nicolaus, de Dinkelspuhel: Sermones de sanctis.; Geuß, Johannes: Sermones varii.; Unbekannt: Tractatus de septem donis Spiritus sancti et de septem effectibus suis.; Capranica, Domenico: De arte moriendi.; Unbekannt: Historiola quod omnis mulier naturaliter esset meretrix.; Unbekannt: Notabilia theologica.; Unbekannt: Formulae medicae.; Unbekannt: Sententiae latinae et germanicae rhythmicae.</t>
  </si>
  <si>
    <t xml:space="preserve">Mitte 15. Jhdt.; 1448</t>
  </si>
  <si>
    <t xml:space="preserve">AL00174823</t>
  </si>
  <si>
    <t xml:space="preserve">Mondsee, Benediktinerkloster St. Michael (748-1791): Vorsignatur 'Lunael. f. 154'.</t>
  </si>
  <si>
    <t xml:space="preserve">Gelbes, später grau gefärbtes Leder über Holzdeckeln, 15. Jhdt.</t>
  </si>
  <si>
    <t xml:space="preserve">Wien, ÖNB: Cod. 3905</t>
  </si>
  <si>
    <t xml:space="preserve">Fragment:Ansetzfalz vorne mit Falz zw. fol. I/1; Mit Prolog.</t>
  </si>
  <si>
    <t xml:space="preserve">Sermones de tempore per annum</t>
  </si>
  <si>
    <t xml:space="preserve">AL00167773</t>
  </si>
  <si>
    <t xml:space="preserve">Mondsee, Benediktinerkloster St. Michael (748-1791): Vorsignatur 'Lunael. f. 89'.</t>
  </si>
  <si>
    <t xml:space="preserve">Wien, ÖNB: Cod. 3909</t>
  </si>
  <si>
    <t xml:space="preserve">Fragmente: Ansetzfalz vorne und hinten mit Fälzen vor fol. 1 und zw. fol 213/214 (Wiener Einband!); Titel fingiert.</t>
  </si>
  <si>
    <t xml:space="preserve">Capranica, Domenico: De arte moriendi.; Ebendorfer, Thomas: Tractatus de quinque sensibus.; Johannes, de Gamundia: Calendaria a. 1439, 1458, 1477, 1496.; Nicolaus, de Dinkelspuhel: Lectura sive Commentarius in librum IV Sententiarum.</t>
  </si>
  <si>
    <t xml:space="preserve">AL00176254</t>
  </si>
  <si>
    <t xml:space="preserve">Mondsee, Benediktinerkloster St. Michael (748-1791): Vorsignatur 'Lunael. f. 107'.</t>
  </si>
  <si>
    <t xml:space="preserve">Rotbrauner Lederband über Holz mit Blinddruck. Österreich, Wien. - Holter, B. 1</t>
  </si>
  <si>
    <t xml:space="preserve">Wien, ÖNB: Cod. 3912</t>
  </si>
  <si>
    <t xml:space="preserve">Cantus Planus (http://www.cantusplanus.at/de-at/fragmentphp/fragmente/signaturGET.php?Signatur=cod03912).</t>
  </si>
  <si>
    <t xml:space="preserve">http://www.fragmentarium.unifr.ch/overview/F-cwyw</t>
  </si>
  <si>
    <t xml:space="preserve">HS + Ansetzfalz: 230 x 295 mm</t>
  </si>
  <si>
    <t xml:space="preserve">Wien, ÖNB, Cod. 3912</t>
  </si>
  <si>
    <t xml:space="preserve">AL00177627</t>
  </si>
  <si>
    <t xml:space="preserve">Mondsee, Benediktinerkloster St. Michael (748-1791): Vorsignatur 'Lunael. f. 87'; Besitzvermerk Ir: Iste liber est monasterii S. Michaelis in Mannsee; HS: Benedictus 1491.</t>
  </si>
  <si>
    <t xml:space="preserve">Das Fragment ist auf der Innenseite des Hinterdeckels geklebt und um den letzten Lage als Ansetzfalz mitgeheftet.</t>
  </si>
  <si>
    <r>
      <rPr>
        <sz val="11"/>
        <rFont val="Cambria"/>
        <family val="0"/>
        <charset val="1"/>
      </rPr>
      <t xml:space="preserve">(links) [Fer. 6 post Cineres] Gr: [Una]</t>
    </r>
    <r>
      <rPr>
        <i val="true"/>
        <sz val="11"/>
        <rFont val="Cambria"/>
        <family val="0"/>
        <charset val="1"/>
      </rPr>
      <t xml:space="preserve">m petii a domino hanc</t>
    </r>
    <r>
      <rPr>
        <sz val="11"/>
        <rFont val="Cambria"/>
        <family val="0"/>
        <charset val="1"/>
      </rPr>
      <t xml:space="preserve"> (Can g00671); GrV: </t>
    </r>
    <r>
      <rPr>
        <i val="true"/>
        <sz val="11"/>
        <rFont val="Cambria"/>
        <family val="0"/>
        <charset val="1"/>
      </rPr>
      <t xml:space="preserve">Ut videam voluntatem domi</t>
    </r>
    <r>
      <rPr>
        <sz val="11"/>
        <rFont val="Cambria"/>
        <family val="0"/>
        <charset val="1"/>
      </rPr>
      <t xml:space="preserve">[ni] (Can g00671a); Of: </t>
    </r>
    <r>
      <rPr>
        <i val="true"/>
        <sz val="11"/>
        <rFont val="Cambria"/>
        <family val="0"/>
        <charset val="1"/>
      </rPr>
      <t xml:space="preserve">Domine vivifica me se</t>
    </r>
    <r>
      <rPr>
        <sz val="11"/>
        <rFont val="Cambria"/>
        <family val="0"/>
        <charset val="1"/>
      </rPr>
      <t xml:space="preserve">[cundu]m (Can g00673); OfV: </t>
    </r>
    <r>
      <rPr>
        <i val="true"/>
        <sz val="11"/>
        <rFont val="Cambria"/>
        <family val="0"/>
        <charset val="1"/>
      </rPr>
      <t xml:space="preserve">Fac cum seruo tuo domine </t>
    </r>
    <r>
      <rPr>
        <sz val="11"/>
        <rFont val="Cambria"/>
        <family val="0"/>
        <charset val="1"/>
      </rPr>
      <t xml:space="preserve">(Can g00673a); OfV: [Da mihi in]</t>
    </r>
    <r>
      <rPr>
        <i val="true"/>
        <sz val="11"/>
        <rFont val="Cambria"/>
        <family val="0"/>
        <charset val="1"/>
      </rPr>
      <t xml:space="preserve">tellectum ut discam</t>
    </r>
    <r>
      <rPr>
        <sz val="11"/>
        <rFont val="Cambria"/>
        <family val="0"/>
        <charset val="1"/>
      </rPr>
      <t xml:space="preserve"> (Can g00673b); Cm: [Servi]</t>
    </r>
    <r>
      <rPr>
        <i val="true"/>
        <sz val="11"/>
        <rFont val="Cambria"/>
        <family val="0"/>
        <charset val="1"/>
      </rPr>
      <t xml:space="preserve">te domino in timore</t>
    </r>
    <r>
      <rPr>
        <sz val="11"/>
        <rFont val="Cambria"/>
        <family val="0"/>
        <charset val="1"/>
      </rPr>
      <t xml:space="preserve"> (Can g00674); </t>
    </r>
    <r>
      <rPr>
        <sz val="11"/>
        <color rgb="FFFF0000"/>
        <rFont val="Cambria"/>
        <family val="0"/>
        <charset val="1"/>
      </rPr>
      <t xml:space="preserve">Dom in XL</t>
    </r>
    <r>
      <rPr>
        <sz val="11"/>
        <rFont val="Cambria"/>
        <family val="0"/>
        <charset val="1"/>
      </rPr>
      <t xml:space="preserve"> [Dom. 1 Quadragesimae] In: [Invoca]</t>
    </r>
    <r>
      <rPr>
        <i val="true"/>
        <sz val="11"/>
        <rFont val="Cambria"/>
        <family val="0"/>
        <charset val="1"/>
      </rPr>
      <t xml:space="preserve">vit me et ego</t>
    </r>
    <r>
      <rPr>
        <sz val="11"/>
        <rFont val="Cambria"/>
        <family val="0"/>
        <charset val="1"/>
      </rPr>
      <t xml:space="preserve"> [exaud]</t>
    </r>
    <r>
      <rPr>
        <i val="true"/>
        <sz val="11"/>
        <rFont val="Cambria"/>
        <family val="0"/>
        <charset val="1"/>
      </rPr>
      <t xml:space="preserve">iam </t>
    </r>
    <r>
      <rPr>
        <sz val="11"/>
        <rFont val="Cambria"/>
        <family val="0"/>
        <charset val="1"/>
      </rPr>
      <t xml:space="preserve">(Can g00675); InV: [Qui ha]</t>
    </r>
    <r>
      <rPr>
        <i val="true"/>
        <sz val="11"/>
        <rFont val="Cambria"/>
        <family val="0"/>
        <charset val="1"/>
      </rPr>
      <t xml:space="preserve">bitat in adjutorio</t>
    </r>
    <r>
      <rPr>
        <sz val="11"/>
        <rFont val="Cambria"/>
        <family val="0"/>
        <charset val="1"/>
      </rPr>
      <t xml:space="preserve"> (Can g00675a); Gr: [Ang]</t>
    </r>
    <r>
      <rPr>
        <i val="true"/>
        <sz val="11"/>
        <rFont val="Cambria"/>
        <family val="0"/>
        <charset val="1"/>
      </rPr>
      <t xml:space="preserve">elis suis mandauit de te</t>
    </r>
    <r>
      <rPr>
        <sz val="11"/>
        <rFont val="Cambria"/>
        <family val="0"/>
        <charset val="1"/>
      </rPr>
      <t xml:space="preserve"> (Can g00676); GrV: </t>
    </r>
    <r>
      <rPr>
        <i val="true"/>
        <sz val="11"/>
        <rFont val="Cambria"/>
        <family val="0"/>
        <charset val="1"/>
      </rPr>
      <t xml:space="preserve">In manibus porta</t>
    </r>
    <r>
      <rPr>
        <sz val="11"/>
        <rFont val="Cambria"/>
        <family val="0"/>
        <charset val="1"/>
      </rPr>
      <t xml:space="preserve">[bunt te ne] (Can g00676a); 
(rechts)Tc: </t>
    </r>
    <r>
      <rPr>
        <i val="true"/>
        <sz val="11"/>
        <rFont val="Cambria"/>
        <family val="0"/>
        <charset val="1"/>
      </rPr>
      <t xml:space="preserve">Qui habitat in adjutorio altissimi</t>
    </r>
    <r>
      <rPr>
        <sz val="11"/>
        <rFont val="Cambria"/>
        <family val="0"/>
        <charset val="1"/>
      </rPr>
      <t xml:space="preserve"> (Can g00678); TcV: </t>
    </r>
    <r>
      <rPr>
        <i val="true"/>
        <sz val="11"/>
        <rFont val="Cambria"/>
        <family val="0"/>
        <charset val="1"/>
      </rPr>
      <t xml:space="preserve">Dicet domino susceptor meus</t>
    </r>
    <r>
      <rPr>
        <sz val="11"/>
        <rFont val="Cambria"/>
        <family val="0"/>
        <charset val="1"/>
      </rPr>
      <t xml:space="preserve"> (Can g00678a); TcV: </t>
    </r>
    <r>
      <rPr>
        <i val="true"/>
        <sz val="11"/>
        <rFont val="Cambria"/>
        <family val="0"/>
        <charset val="1"/>
      </rPr>
      <t xml:space="preserve">Quoniam ipse liberauit me</t>
    </r>
    <r>
      <rPr>
        <sz val="11"/>
        <rFont val="Cambria"/>
        <family val="0"/>
        <charset val="1"/>
      </rPr>
      <t xml:space="preserve"> (Can g00678b); TcV: </t>
    </r>
    <r>
      <rPr>
        <i val="true"/>
        <sz val="11"/>
        <rFont val="Cambria"/>
        <family val="0"/>
        <charset val="1"/>
      </rPr>
      <t xml:space="preserve">Scapulis suis obumbrabit tibi</t>
    </r>
    <r>
      <rPr>
        <sz val="11"/>
        <rFont val="Cambria"/>
        <family val="0"/>
        <charset val="1"/>
      </rPr>
      <t xml:space="preserve"> (Can g00678c); TcV: </t>
    </r>
    <r>
      <rPr>
        <i val="true"/>
        <sz val="11"/>
        <rFont val="Cambria"/>
        <family val="0"/>
        <charset val="1"/>
      </rPr>
      <t xml:space="preserve">Scuto circumdabit te ueritas</t>
    </r>
    <r>
      <rPr>
        <sz val="11"/>
        <rFont val="Cambria"/>
        <family val="0"/>
        <charset val="1"/>
      </rPr>
      <t xml:space="preserve"> (Can g00678d); TcV: </t>
    </r>
    <r>
      <rPr>
        <i val="true"/>
        <sz val="11"/>
        <rFont val="Cambria"/>
        <family val="0"/>
        <charset val="1"/>
      </rPr>
      <t xml:space="preserve">A sagitta uolante per diem</t>
    </r>
    <r>
      <rPr>
        <sz val="11"/>
        <rFont val="Cambria"/>
        <family val="0"/>
        <charset val="1"/>
      </rPr>
      <t xml:space="preserve"> (Cang00678e ); TcV: </t>
    </r>
    <r>
      <rPr>
        <i val="true"/>
        <sz val="11"/>
        <rFont val="Cambria"/>
        <family val="0"/>
        <charset val="1"/>
      </rPr>
      <t xml:space="preserve">Cadent a latere tuo mille et</t>
    </r>
    <r>
      <rPr>
        <sz val="11"/>
        <rFont val="Cambria"/>
        <family val="0"/>
        <charset val="1"/>
      </rPr>
      <t xml:space="preserve"> (Can g00678f); TcV:</t>
    </r>
    <r>
      <rPr>
        <i val="true"/>
        <sz val="11"/>
        <rFont val="Cambria"/>
        <family val="0"/>
        <charset val="1"/>
      </rPr>
      <t xml:space="preserve"> Quoniam angelis suis mandauit</t>
    </r>
    <r>
      <rPr>
        <sz val="11"/>
        <rFont val="Cambria"/>
        <family val="0"/>
        <charset val="1"/>
      </rPr>
      <t xml:space="preserve"> (Can g00678g); TcV: </t>
    </r>
    <r>
      <rPr>
        <i val="true"/>
        <sz val="11"/>
        <rFont val="Cambria"/>
        <family val="0"/>
        <charset val="1"/>
      </rPr>
      <t xml:space="preserve">In manibus portabunt te in</t>
    </r>
    <r>
      <rPr>
        <sz val="11"/>
        <rFont val="Cambria"/>
        <family val="0"/>
        <charset val="1"/>
      </rPr>
      <t xml:space="preserve"> (Can g00678h); TcV: </t>
    </r>
    <r>
      <rPr>
        <i val="true"/>
        <sz val="11"/>
        <rFont val="Cambria"/>
        <family val="0"/>
        <charset val="1"/>
      </rPr>
      <t xml:space="preserve">Super aspidem et basiliscum</t>
    </r>
    <r>
      <rPr>
        <sz val="11"/>
        <rFont val="Cambria"/>
        <family val="0"/>
        <charset val="1"/>
      </rPr>
      <t xml:space="preserve"> (Can g00678i); TcV: </t>
    </r>
    <r>
      <rPr>
        <i val="true"/>
        <sz val="11"/>
        <rFont val="Cambria"/>
        <family val="0"/>
        <charset val="1"/>
      </rPr>
      <t xml:space="preserve">Quoniam in me sperauit liberabo</t>
    </r>
    <r>
      <rPr>
        <sz val="11"/>
        <rFont val="Cambria"/>
        <family val="0"/>
        <charset val="1"/>
      </rPr>
      <t xml:space="preserve"> (Can g00678j); TcV: </t>
    </r>
    <r>
      <rPr>
        <i val="true"/>
        <sz val="11"/>
        <rFont val="Cambria"/>
        <family val="0"/>
        <charset val="1"/>
      </rPr>
      <t xml:space="preserve">Invocauit me et </t>
    </r>
    <r>
      <rPr>
        <sz val="11"/>
        <rFont val="Cambria"/>
        <family val="0"/>
        <charset val="1"/>
      </rPr>
      <t xml:space="preserve">(Can g00678k).
Die Inhaltsangabe beruhen auf Cantus Planus Datenbank.</t>
    </r>
  </si>
  <si>
    <t xml:space="preserve">Das Graduale ist nach Pfaff ein Produkt des Mondseer Liutoldskriptoriums. </t>
  </si>
  <si>
    <t xml:space="preserve">Wien, ÖNB: Cod. 4008</t>
  </si>
  <si>
    <t xml:space="preserve">Fragmente: fliegendes Spiegelblatt vorne + fol. I + fol. 347 + fol. 348 (zusammengehörig), Ansetzfalz hinten + Streifchen zw. fol. 347/348 + Streifchen zw. fol. I/II (wohl Teil des vorderen Ansetzfalzes); Titel fingiert.</t>
  </si>
  <si>
    <t xml:space="preserve">Alexander, de Villa Dei: Massa computi.; Georgius, de Hungaria: Visiones de purgatorio s. Patricii.; Caracciolo, Roberto: Sermones varii argumenti.; Unbekannt: Sermo de contemptu mundi.; Florianus Schiffer: Sermones de laudibus s. Wolfgangi.; Unbekannt: S. Augustinus chrysolito comparatus.; Nikolaus, von Kues, Kardinal: Dialogus de Deo abscondito.</t>
  </si>
  <si>
    <t xml:space="preserve">15. u. 16. Jhdt.; 1508</t>
  </si>
  <si>
    <t xml:space="preserve">AL00177061</t>
  </si>
  <si>
    <t xml:space="preserve">Othmar Rabel (Mönch in Mondsee; Profeß 1501; +1529): Schreiber von Text 1 ? - Schriftvergleich - vgl. schon Lidl [Staufer, Mondseer Gelehrte, 1865, 13]. - Mondsee, Benediktinerkloster St. Michael (748-1791): Vorsignatur 'Lunael. q. 169'.</t>
  </si>
  <si>
    <t xml:space="preserve">Brauner Lederhalbband über Holz mit Blinddruck. Österreich, Mondsee, 1. Viertel 16. Jhdt.</t>
  </si>
  <si>
    <t xml:space="preserve">Wien, ÖNB: Cod. 4009</t>
  </si>
  <si>
    <t xml:space="preserve">Pfaff, Scriptorium und Bibliothek Katalog Nr. 44</t>
  </si>
  <si>
    <t xml:space="preserve">Cantus Planus (http://www.cantusplanus.at/de-at/fragmentphp/fragmente/signaturGET.php?Signatur=cod04009)</t>
  </si>
  <si>
    <t xml:space="preserve">215 x 140 mm</t>
  </si>
  <si>
    <t xml:space="preserve">15. Jhdt.; 1435; 1437; 1438</t>
  </si>
  <si>
    <t xml:space="preserve">Berchtesgaden</t>
  </si>
  <si>
    <t xml:space="preserve">Wien, ÖNB, Cod. 4009</t>
  </si>
  <si>
    <t xml:space="preserve">AL00173844</t>
  </si>
  <si>
    <t xml:space="preserve">Chunrad de Pischolfsdorff (um 1435): Schreiber; [Unterkircher, Datierte II, 1971]. - Johannes Heinricus Pistoris de Tittmaning (Succentor in Laufen; Berchtesgaden; um 1436/1437): Schreiber; [Unterkircher, Datierte II, 1971]; Mondsee, Benediktinerkloster St. Michael (748-1791): Vorsignatur 'Lunael. q. 36'.</t>
  </si>
  <si>
    <t xml:space="preserve">Das Blatt ist auf der Innerseite des Hinterdeckel geklebt und um die letzte Lage gezogen, sodass eine schmale Streife zwischen ff. 211 und 212 sichtbar ist. Nach der Makulierung wurden Notizen in schwarzer Tinte von mehreren Händen (15. Jh.) zwischen die Zeile nachgetragen. Eine weitere Spalte wohl von einem Ansetzfalz ist zwischen ff. 12 und 13. Die einzelne Buchstaben, die sichtbar sind, erlauben es nicht mit Sicherheit festzustellen, ob der Falz der dergleichen Handschrift zugehört.</t>
  </si>
  <si>
    <t xml:space="preserve">Rote Initiale und Überschrifte.</t>
  </si>
  <si>
    <r>
      <rPr>
        <sz val="11"/>
        <rFont val="Cambria"/>
        <family val="0"/>
        <charset val="1"/>
      </rPr>
      <t xml:space="preserve">Gn 27,1-10: </t>
    </r>
    <r>
      <rPr>
        <i val="true"/>
        <sz val="11"/>
        <rFont val="Cambria"/>
        <family val="0"/>
        <charset val="1"/>
      </rPr>
      <t xml:space="preserve">Senuit ysaac et caligauerunt oculi eius ...  benedicat tibi priusquam moriatur</t>
    </r>
    <r>
      <rPr>
        <sz val="11"/>
        <rFont val="Cambria"/>
        <family val="0"/>
        <charset val="1"/>
      </rPr>
      <t xml:space="preserve">; A: </t>
    </r>
    <r>
      <rPr>
        <i val="true"/>
        <sz val="11"/>
        <rFont val="Cambria"/>
        <family val="0"/>
        <charset val="1"/>
      </rPr>
      <t xml:space="preserve">Ego principium qui et loquor uobis </t>
    </r>
    <r>
      <rPr>
        <sz val="11"/>
        <rFont val="Cambria"/>
        <family val="0"/>
        <charset val="1"/>
      </rPr>
      <t xml:space="preserve">(Can 002582); Oratio: </t>
    </r>
    <r>
      <rPr>
        <i val="true"/>
        <sz val="11"/>
        <rFont val="Cambria"/>
        <family val="0"/>
        <charset val="1"/>
      </rPr>
      <t xml:space="preserve">Presta quaesumus omnipotens deus ut familia tua quae se affligendo</t>
    </r>
    <r>
      <rPr>
        <sz val="11"/>
        <rFont val="Cambria"/>
        <family val="0"/>
        <charset val="1"/>
      </rPr>
      <t xml:space="preserve"> ...  (Deshusses Nr. 205); A: </t>
    </r>
    <r>
      <rPr>
        <i val="true"/>
        <sz val="11"/>
        <rFont val="Cambria"/>
        <family val="0"/>
        <charset val="1"/>
      </rPr>
      <t xml:space="preserve">Qui me mi</t>
    </r>
    <r>
      <rPr>
        <sz val="11"/>
        <rFont val="Cambria"/>
        <family val="0"/>
        <charset val="1"/>
      </rPr>
      <t xml:space="preserve">[sit] </t>
    </r>
    <r>
      <rPr>
        <i val="true"/>
        <sz val="11"/>
        <rFont val="Cambria"/>
        <family val="0"/>
        <charset val="1"/>
      </rPr>
      <t xml:space="preserve">mecum </t>
    </r>
    <r>
      <rPr>
        <sz val="11"/>
        <rFont val="Cambria"/>
        <family val="0"/>
        <charset val="1"/>
      </rPr>
      <t xml:space="preserve">(Can 004482); </t>
    </r>
    <r>
      <rPr>
        <i val="true"/>
        <sz val="11"/>
        <rFont val="Cambria"/>
        <family val="0"/>
        <charset val="1"/>
      </rPr>
      <t xml:space="preserve">Populum tuum quaesumus domine ad te toto corde conuerte .. maiori pietate tueris sincera mente d</t>
    </r>
    <r>
      <rPr>
        <sz val="11"/>
        <rFont val="Cambria"/>
        <family val="0"/>
        <charset val="1"/>
      </rPr>
      <t xml:space="preserve">[evotos]; Feria II[...] Gn 27,11-12: </t>
    </r>
    <r>
      <rPr>
        <i val="true"/>
        <sz val="11"/>
        <rFont val="Cambria"/>
        <family val="0"/>
        <charset val="1"/>
      </rPr>
      <t xml:space="preserve">Dixit iacob matri sue nosti quod esau frater meus homo pilosus sit et ego lenis,</t>
    </r>
    <r>
      <rPr>
        <sz val="11"/>
        <rFont val="Cambria"/>
        <family val="0"/>
        <charset val="1"/>
      </rPr>
      <t xml:space="preserve"> </t>
    </r>
    <r>
      <rPr>
        <i val="true"/>
        <sz val="11"/>
        <rFont val="Cambria"/>
        <family val="0"/>
        <charset val="1"/>
      </rPr>
      <t xml:space="preserve">si attractauerit me pater meus et</t>
    </r>
    <r>
      <rPr>
        <sz val="11"/>
        <rFont val="Cambria"/>
        <family val="0"/>
        <charset val="1"/>
      </rPr>
      <t xml:space="preserve"> [sen]</t>
    </r>
    <r>
      <rPr>
        <i val="true"/>
        <sz val="11"/>
        <rFont val="Cambria"/>
        <family val="0"/>
        <charset val="1"/>
      </rPr>
      <t xml:space="preserve">serit timeo ne</t>
    </r>
    <r>
      <rPr>
        <sz val="11"/>
        <rFont val="Cambria"/>
        <family val="0"/>
        <charset val="1"/>
      </rPr>
      <t xml:space="preserve">, bricht ab.</t>
    </r>
  </si>
  <si>
    <t xml:space="preserve">08.01.2018</t>
  </si>
  <si>
    <t xml:space="preserve">Wien, ÖNB: Cod. 4013</t>
  </si>
  <si>
    <t xml:space="preserve">Fragmente abgelöst - Leimabklatsch im VD und HD, außerdem Rückenverstärkungen in situ; Titel fingiert.</t>
  </si>
  <si>
    <t xml:space="preserve">Unbekannt: Collectanea e patribus aliisque scriptoribus ecclesiasticis.; Augustinus, Aurelius: Speculum mortis vel peccatoris.; Johannes, Genesius Quaia de Parma: Liber de civitate Christi.; Hugo, de Sancto Victore: De lamentatione BMV lectio.; Ambrosius, Autpertus: De conflictu vitiorum et virtutum.; Unbekannt: Meditationes passionis Christi.; Henricus, de Langenstein: Expositio orationis dominicae et salutationis angelicae: Excerpta.; Unbekannt: Expositio trium essentialium religionis.; Capranica, Domenico: De arte moriendi.; Innozenz, III., Papst: De miseria humanae conditionis.; Anselm, Canterbury, Erzbischof, Heiliger: Planctus: De lamentatione BMV lectio.</t>
  </si>
  <si>
    <t xml:space="preserve">AL00177263</t>
  </si>
  <si>
    <t xml:space="preserve">Mondsee, Benediktinerkloster St. Michael (748-1791): Vorsignatur 'Lunael. q. 189'.</t>
  </si>
  <si>
    <t xml:space="preserve">Wien, ÖNB: Cod. 4030</t>
  </si>
  <si>
    <t xml:space="preserve">Fragmente: fol. I mit Falz zw. fol. 12/13 und fol. I* mit Falz zw. fol. 319/320 (zusammengehörig); Titel fingiert.</t>
  </si>
  <si>
    <t xml:space="preserve">Unbekannt: Vocabularius medicus latino-germanicus.; Unbekannt: Collectanea de arte epistolandi, de septem artibus liberalibus etc..; Unbekannt: Aenigmata et versus de vocabulo 'Carmelita'.; Unbekannt: Expositio vocabulorum graecorum in latino sermone occurrentium.; Unbekannt: Vocabularius partim latine partim germanice explicatus.; Unbekannt: Auctoritates et sententiae in usum praedicatoris.; Augustinus, Aurelius: Opera: Loci duo.; Unbekannt: Strophe prima hmyni 'Fides spes caritas'.; Unbekannt: Tractatus iuridicus: Fragmenta.; Unbekannt: Sermones varii.; Unbekannt: Sermones varii.; Unbekannt: Prognosticon a. 1444.; Unbekannt: Problemata physica.; Unbekannt: Sermones varii.; Johannes, de Deo: Concordantiae Decreti et Decretalium.; Gratianus, de Clusio: Decretum abbreviatum.; Astesanus, de Ast: Summa casuum: Excerpta.; Unbekannt: Collectanea ex operibus Narcissi Herz, Thomae de Haselbach aliorumque.; Hieronymus, de Mondsee: Annotationes in libros Sententiarum.; Alexander, de Villa Dei: Summarium biblicum.</t>
  </si>
  <si>
    <t xml:space="preserve">AL00177089</t>
  </si>
  <si>
    <t xml:space="preserve">Johannes Hugel de Werdea (= Hieronymus v. Mondsee; Mag.; Uni. Wien ab 1438, ab 1451 Mönch in Mondsee; +1475): Studienbuch des... [Stohlmann, Verfasserlexikon 4, 1983]. - Benedictus Luffzeilner de Karinthia (Uni. Leipzig; Mönch in Mondsee, Profeß 1487; +1519): tw. rasierter Vermerk am HD-Spiegel als librarius [Autopsie]. - Mondsee, Benediktinerkloster St. Michael (748-1791): Vorsignatur 'Lunael. q. 147'.</t>
  </si>
  <si>
    <t xml:space="preserve">Ehemals blaues Rauhleder mit Streicheisenlinien über Holzdeckeln, 15. Jhdt.</t>
  </si>
  <si>
    <t xml:space="preserve">Wien, ÖNB: Cod. 4031</t>
  </si>
  <si>
    <t xml:space="preserve">Fragmente: VDS mit Ansetzfalz zw. fol. 4/5 und HDS mit Ansetzfalz zw. fol. 245/246; Titel fingiert.</t>
  </si>
  <si>
    <t xml:space="preserve">Unbekannt: Index contentorum in codice.; Johannes, de Tambaco: De consolatione theologiae libri XV (Exzerpte).; Unbekannt: Versus de paenitentia.; Bonaventura, Sanctus: Tractatus de arbore crucis et ligno vitae.; Bonaventura, Sanctus: Tractatus trium graduum, quibus pervenitur ad sapientiam.; Unbekannt: 'Forma vivendi quam tradidit Christus' rhythmica.; Matthaeus, de Cracovia: Dialogus rationis et conscientiae de eucharistiae sumptione.; Schlitpacher, Johannes: De praeparatione ad missam.; Bonaventura, Sanctus: De corpore Christi sive de praeparatione ad missam.; Bonaventura, Sanctus: De corpore et sanguine Christi.; Gerson, Johannes: De nocturnis pollutionibus.; Gerson, Johannes: De modo confessionis et absolutionis.; Gordianus, Siculus: Passio s. Placidi et sociorum eius.; Hugo, de Balma: Mystica theologia.; Unbekannt: Evangelii Matthaei duo priora capita cum glossis.; Unbekannt: Psalterium saec. XIII et XIV: Fragmentum.; Ps. Albertus Magnus OP: Paradisus animae.; Sedulius, Caelius: Hymnus 'A solis ortus cardine'.; Unbekannt: Salutatio ad BMV hexametris concinnata.; Petrus, Comestor: Hexametri de laude BMV.; Hugo, de Sancto Victore: Tractatus de oratione.; Richardus, de Sancto Victore: Soliloquium.; Bonaventura, Sanctus: Super dominicam orationem.; Bonaventura, Sanctus: Super angelicam salutationem.; Bonaventura, Sanctus: De iudicio humano et de silentio.</t>
  </si>
  <si>
    <t xml:space="preserve">AL00173180</t>
  </si>
  <si>
    <t xml:space="preserve">Mondsee, Benediktinerkloster St. Michael (748-1791): Vorsignatur 'Lunael. q. 103'.</t>
  </si>
  <si>
    <t xml:space="preserve">Wien, ÖNB: Cod. 4032</t>
  </si>
  <si>
    <t xml:space="preserve">Fragmente: Kalenderfragment als Ansetzfalz vorne mit Streifchen zw. fol. I/II und wohl auch als hinterer Anstzfalz, aber nur Streifchen zw. fol. 477/478 sichtbar; Angaben zum Inhalt von Tabulae codicum übernommen.</t>
  </si>
  <si>
    <t xml:space="preserve">16. Jhdt.; 1502</t>
  </si>
  <si>
    <t xml:space="preserve">AL00168185</t>
  </si>
  <si>
    <t xml:space="preserve">Maurus (Mönch in Mondsee, um 1500/1502): Schreiber oder Rubrikator [Unterkircher, Datierte IV, 1976]. - Mondsee, Benediktinerkloster St. Michael (748-1791): Vorsignatur 'Lunael. q. 153'.</t>
  </si>
  <si>
    <t xml:space="preserve">Rotbrauner Lederband über Holz mit Streicheisenlinien, Blindstempeln und Rollenpressung. Österreich, Mondsee, um 1502 (u.a. Stempel Nr. 16, 24, 33; R. 7)</t>
  </si>
  <si>
    <t xml:space="preserve">Wien, ÖNB: Cod. 4051</t>
  </si>
  <si>
    <t xml:space="preserve">Fragmente: VDS mit Ansetzfalz zw. fol. 10/11 und HDS mit Ansetzfalz zw. fol. 206/207; Titel fingiert.</t>
  </si>
  <si>
    <t xml:space="preserve">Unbekannt: Index contentorum in codice.; Unbekannt: Themata sermonum.; Unbekannt: Sermones varii.; Unbekannt: Legenda s. Iulianae.; Unbekannt: Notulae de medicamentis a quodam medico paratis.; Unbekannt: Tractatus grammaticus saec. XIV: Fragmenta.</t>
  </si>
  <si>
    <t xml:space="preserve">AL00176919</t>
  </si>
  <si>
    <t xml:space="preserve">Mondsee, Benediktinerkloster St. Michael (748-1791): Vorsignatur 'Lunael. q. 177'.</t>
  </si>
  <si>
    <t xml:space="preserve">Wien, ÖNB: Cod. 4052</t>
  </si>
  <si>
    <t xml:space="preserve">Fragmente: fol. I und II sowie I* und II* (alles zusammengehörig), außerdem Rückenverstärkungen aus weiteren verschiedenen Fragmenten; Titel fingiert.</t>
  </si>
  <si>
    <t xml:space="preserve">Unbekannt: Index contentorum in codice.; Nicolaus, de Dinkelspuhel: Sermones a prima dominica post festum Pentecostes usque ad septuagesimam.; Unbekannt: Sermones varii.; Geuß, Johannes: Sermo de iudicio particulari animae.; Unbekannt: Collecta super 'Salve regina'.; Nicolaus, de Dinkelspuhel: Tractatus de confessione et discussione.; Unbekannt: Sermones varii.; Unbekannt: Tabulae calendariae.; Unbekannt: Tractatus mathematicus: Fragmenta.</t>
  </si>
  <si>
    <t xml:space="preserve">15. Jhdt.; 1468</t>
  </si>
  <si>
    <t xml:space="preserve">AL00176863</t>
  </si>
  <si>
    <t xml:space="preserve">Mondsee, Benediktinerkloster St. Michael (748-1791): Vorsignatur 'Lunael. q. 126'.</t>
  </si>
  <si>
    <t xml:space="preserve">Brauner Lederband über Holz mit Blindlinien und einem Blindstempel. Österreich, Mondsee ?, Ende 15. Jhdt.</t>
  </si>
  <si>
    <t xml:space="preserve">Wien, ÖNB: Cod. 4053</t>
  </si>
  <si>
    <t xml:space="preserve">Fragmente: Ansetzfalz vorne und hinten, jedoch jeweils nur Falz zw. fol. 8/9 und 209/210 sichtbar; Titel fingiert.</t>
  </si>
  <si>
    <t xml:space="preserve">Unbekannt: Hymnarium.; Unbekannt: Calendarium.; Unbekannt: Breviarium Lunaelacense.</t>
  </si>
  <si>
    <t xml:space="preserve">16. Jhdt.; 1528</t>
  </si>
  <si>
    <t xml:space="preserve">AL00176350</t>
  </si>
  <si>
    <t xml:space="preserve">Othmar Rabel (Mönch in Mondsee; Profeß 1501; +1529): Schreiber; [Unterkircher, Datierte IV, 1976]. - Mondsee, Benediktinerkloster St. Michael (748-1791): Vorsignatur 'Lunael. o. 27'.</t>
  </si>
  <si>
    <t xml:space="preserve">Glatter brauner Kalbslederband über Holz mit blinden Rollen- und Stempeldruck. Österreich, Mondsee, 1528 (u.a. R. 2)</t>
  </si>
  <si>
    <t xml:space="preserve">Wien, ÖNB: Cod. 4063</t>
  </si>
  <si>
    <t xml:space="preserve">Fragment: Druck (?) als HDS verkehrt aufgeklebt; Angaben zum Inhalt von Tabulae codicum übernommen.</t>
  </si>
  <si>
    <t xml:space="preserve">Excerpta de summis theologiae moralis</t>
  </si>
  <si>
    <t xml:space="preserve">AL00168204</t>
  </si>
  <si>
    <t xml:space="preserve">Mondsee, Benediktinerkloster St. Michael (748-1791): Vorsignatur 'Lunael. o. 70'.</t>
  </si>
  <si>
    <t xml:space="preserve">Brauner glatter Kalbslederband über Holz mit Blinddruck. Österreich, Mondsee, Ende 15. Jhdt. (u.a. Stempel Nr. 33)</t>
  </si>
  <si>
    <t xml:space="preserve">Wien, ÖNB: Cod. 4065</t>
  </si>
  <si>
    <t xml:space="preserve">Fragmente: VDS mit Falz zw. fol. 12/13 und HDS (zusammengehörig); Titel fingiert.</t>
  </si>
  <si>
    <t xml:space="preserve">Theologische Sammelhandschrift mit aszetischen Texten</t>
  </si>
  <si>
    <t xml:space="preserve">Bernardus, Claraevallensis: Meditatio super 'Salve regina'.; Unbekannt: Notabilia ascetica.; Unbekannt: Epistola monachi de ascesi.; Unbekannt: Tractatus de palma Carthusiensium.; Henricus, de Langenstein: Exhortatio.; Unbekannt: De custodia cogitationum.; Unbekannt: Tabula librorum Veteris et Novi Testamenti.; Unbekannt: Confessio generalis germanica.; Unbekannt: Notabilia de peccatis.; Unbekannt: Quaestiones variae theologicae.; Unbekannt: Expositio orationis dominicae.; Unbekannt: Quid sit votum.; Unbekannt: De septem horis canonicis.; Unbekannt: Expositio orationis dominicae.; Humbertus, de Romanis: Epistola de tribus votis substantialibus religiosorum.; Unbekannt: Collectanea theologica.; Henricus, de Langenstein: Meditatio super passione domini nostri Iesu Christi.; Unbekannt: De celebrantibus et communicantibus.; Unbekannt: Notulae breves de hominum officiis.; Capranica, Domenico: De arte moriendi.; Johannes, de Francfordia: Expositio super dominicam orationem.; Unbekannt: Carmina latina de ordine s. Benedicti.; Unbekannt: Tractatus medicus saec. XIV: Fragmenta.; Bernardus, Ayglerius: Speculum monachorum: Quaestio super vita beati Benedicti.; Benedictus, de Nursia: Regula: Excerpta.; Unbekannt: Tractatus de praeparatione ad missam.; Arnulfus, de Boeriis: Speculum monachorum.; Unbekannt: Collectanea mystica et ascetica.; Unbekannt: Summa de exteriore homine.; Unbekannt: Carmen de laude cellae.; Unbekannt: Statuta monachorum ex decretalibus.; Paulus, Hungarus: Summa de poenitentia.; Unbekannt: Formula confessionis germanica.; Unbekannt: Versus memoriales de Biblia.; Unbekannt: Index locorum ex Biblia in Summa Thoma de Aquino expositorum.; Gerson, Johannes: De modo confessionis responsio.; Gerson, Johannes: De decem praeceptis et septem capitalibus vitiis.; Gerson, Johannes: De nocturnis pollutionibus.; Henricus, de Langenstein: Tractatus de proprietariis religiosis.; Gerson, Johannes: Remedia duodecim contra modernas temptationes.; Thomas, von Kempen: De imitatione Christi cap. 1-24 priora.</t>
  </si>
  <si>
    <t xml:space="preserve">15. Jhdt.; 1435; 1436; 1437</t>
  </si>
  <si>
    <t xml:space="preserve">AL00175861</t>
  </si>
  <si>
    <t xml:space="preserve">Mondsee, Benediktinerkloster St. Michael (748-1791): Inhalt entspricht Nr. 8° 13 im Mondseer Katalog Cod. Ser. n. 2162 [Autopsie].</t>
  </si>
  <si>
    <t xml:space="preserve">Wien, ÖNB: Cod. 4068</t>
  </si>
  <si>
    <t xml:space="preserve">Fragmente: Ansatzfälze vorne und hinten mit Fälzen zw. fol. 12/13 und 436/437; Angaben zum Inhalt von Tabulae codicum übernommen.</t>
  </si>
  <si>
    <t xml:space="preserve">AL00168362</t>
  </si>
  <si>
    <t xml:space="preserve">Brauner Lederhalbband über Holz mit Blinddruck. Österreich, Mondsee, Anfang 16. Jhdt. (u.a. R. 8)</t>
  </si>
  <si>
    <t xml:space="preserve">Wien, ÖNB: Cod. 4069</t>
  </si>
  <si>
    <t xml:space="preserve">45 x 140 mm</t>
  </si>
  <si>
    <t xml:space="preserve">Breviarium Lunaelacense de sanctis</t>
  </si>
  <si>
    <t xml:space="preserve">15. Jhdt.; Um 1437/39</t>
  </si>
  <si>
    <t xml:space="preserve">AL00168363</t>
  </si>
  <si>
    <t xml:space="preserve">Mondsee, Benediktinerkloster St. Michael (748-1791): Vorsignatur 'Lunael. o. 29'.</t>
  </si>
  <si>
    <t xml:space="preserve">Rotbrauner Lederband über Holz mit Blinddruck (Stempel Nr. 19, 38, 44, 51, 60, 72, 75, 86).</t>
  </si>
  <si>
    <t xml:space="preserve">Das Fragment ist auf der Innenseite des Vorderdeckels geklebt und deshalb nur einsetig lesbar. Auf der geklebten Seite sind allerdings zusammengebundene rote S-Initiale, die wohl zum vorderen Teil der Litanei gehören.</t>
  </si>
  <si>
    <t xml:space="preserve">Rote Lombarden.</t>
  </si>
  <si>
    <t xml:space="preserve">Psalterium / Breviarium</t>
  </si>
  <si>
    <r>
      <rPr>
        <sz val="11"/>
        <rFont val="Cambria"/>
        <family val="0"/>
        <charset val="1"/>
      </rPr>
      <t xml:space="preserve">(rechts) Ps 101,6-10:</t>
    </r>
    <r>
      <rPr>
        <i val="true"/>
        <sz val="11"/>
        <rFont val="Cambria"/>
        <family val="0"/>
        <charset val="1"/>
      </rPr>
      <t xml:space="preserve"> a uoce </t>
    </r>
    <r>
      <rPr>
        <sz val="11"/>
        <rFont val="Cambria"/>
        <family val="0"/>
        <charset val="1"/>
      </rPr>
      <t xml:space="preserve">[gemitus mei adhe]</t>
    </r>
    <r>
      <rPr>
        <i val="true"/>
        <sz val="11"/>
        <rFont val="Cambria"/>
        <family val="0"/>
        <charset val="1"/>
      </rPr>
      <t xml:space="preserve">sit os meum ... quia cinerem tamquam panem</t>
    </r>
    <r>
      <rPr>
        <sz val="11"/>
        <rFont val="Cambria"/>
        <family val="0"/>
        <charset val="1"/>
      </rPr>
      <t xml:space="preserve">;
(links) Litanei.</t>
    </r>
  </si>
  <si>
    <t xml:space="preserve">45 x 135 mm</t>
  </si>
  <si>
    <t xml:space="preserve">Das Fragment ist auf der Innenseite des Hinterdeckels geklebt und deshalb nur einsetig lesbar.</t>
  </si>
  <si>
    <t xml:space="preserve">Überschrifte und Lombarden in Rot; Buchstabenstrichelung. Ca. 6-zeilige Initiale mit Stammfüllung und Binnenfeldornamentik.</t>
  </si>
  <si>
    <t xml:space="preserve">ornamental / initial / tinted</t>
  </si>
  <si>
    <t xml:space="preserve">Ordo Commendationis Animae</t>
  </si>
  <si>
    <r>
      <rPr>
        <sz val="11"/>
        <rFont val="Cambria"/>
        <family val="0"/>
        <charset val="1"/>
      </rPr>
      <t xml:space="preserve">(links) </t>
    </r>
    <r>
      <rPr>
        <sz val="11"/>
        <color rgb="FFFF0000"/>
        <rFont val="Cambria"/>
        <family val="0"/>
        <charset val="1"/>
      </rPr>
      <t xml:space="preserve">Ordo commemorationis anime primum fiant letanie breues in hunc modum sacerdote incipiente ceretis antiphona respondentibus</t>
    </r>
    <r>
      <rPr>
        <sz val="11"/>
        <rFont val="Cambria"/>
        <family val="0"/>
        <charset val="1"/>
      </rPr>
      <t xml:space="preserve">. </t>
    </r>
    <r>
      <rPr>
        <i val="true"/>
        <sz val="11"/>
        <rFont val="Cambria"/>
        <family val="0"/>
        <charset val="1"/>
      </rPr>
      <t xml:space="preserve">Sancta maria ora pro eo. Omnes sancti angeli et archangeli</t>
    </r>
    <r>
      <rPr>
        <sz val="11"/>
        <rFont val="Cambria"/>
        <family val="0"/>
        <charset val="1"/>
      </rPr>
      <t xml:space="preserve"> [ora]</t>
    </r>
    <r>
      <rPr>
        <i val="true"/>
        <sz val="11"/>
        <rFont val="Cambria"/>
        <family val="0"/>
        <charset val="1"/>
      </rPr>
      <t xml:space="preserve">te pro eo ... omnes sancti patriarchae et prophete, </t>
    </r>
    <r>
      <rPr>
        <sz val="11"/>
        <rFont val="Cambria"/>
        <family val="0"/>
        <charset val="1"/>
      </rPr>
      <t xml:space="preserve">bricht ab;
(rechts) Oratio: </t>
    </r>
    <r>
      <rPr>
        <i val="true"/>
        <sz val="11"/>
        <rFont val="Cambria"/>
        <family val="0"/>
        <charset val="1"/>
      </rPr>
      <t xml:space="preserve">in electorum suorum te sorte co</t>
    </r>
    <r>
      <rPr>
        <sz val="11"/>
        <rFont val="Cambria"/>
        <family val="0"/>
        <charset val="1"/>
      </rPr>
      <t xml:space="preserve">[nstituat. Re]</t>
    </r>
    <r>
      <rPr>
        <i val="true"/>
        <sz val="11"/>
        <rFont val="Cambria"/>
        <family val="0"/>
        <charset val="1"/>
      </rPr>
      <t xml:space="preserve">demptorem tuum ... dulcedine pociaris in saecula saeculorum. A</t>
    </r>
    <r>
      <rPr>
        <sz val="11"/>
        <rFont val="Cambria"/>
        <family val="0"/>
        <charset val="1"/>
      </rPr>
      <t xml:space="preserve">[men] </t>
    </r>
    <r>
      <rPr>
        <sz val="11"/>
        <color rgb="FFFF0000"/>
        <rFont val="Cambria"/>
        <family val="0"/>
        <charset val="1"/>
      </rPr>
      <t xml:space="preserve">Oratio</t>
    </r>
    <r>
      <rPr>
        <sz val="11"/>
        <rFont val="Cambria"/>
        <family val="0"/>
        <charset val="1"/>
      </rPr>
      <t xml:space="preserve">. </t>
    </r>
    <r>
      <rPr>
        <i val="true"/>
        <sz val="11"/>
        <rFont val="Cambria"/>
        <family val="0"/>
        <charset val="1"/>
      </rPr>
      <t xml:space="preserve">Suscipe domine seruum tuum in locum sperande ...  et ex omnibus tribulationibus. Amen. Libera domine animam</t>
    </r>
    <r>
      <rPr>
        <sz val="11"/>
        <rFont val="Cambria"/>
        <family val="0"/>
        <charset val="1"/>
      </rPr>
      <t xml:space="preserve">, bricht ab;
</t>
    </r>
  </si>
  <si>
    <t xml:space="preserve">Wien, ÖNB: Cod. 4070</t>
  </si>
  <si>
    <t xml:space="preserve">Fragment: Koperteinband</t>
  </si>
  <si>
    <t xml:space="preserve">375 x 250 mm</t>
  </si>
  <si>
    <t xml:space="preserve">Expositio quattuor evangeliorum in usum praedicatorum</t>
  </si>
  <si>
    <t xml:space="preserve">16. Jhdt.; 1525-1527</t>
  </si>
  <si>
    <t xml:space="preserve">AL00167122</t>
  </si>
  <si>
    <t xml:space="preserve">Stephanus Oeder (? puech steffl; 16. Jhdt.): Vermerk fol. Iv [Unterkircher, Datierte IV, 1976]. - Mondsee, Benediktinerkloster St. Michael (748-1791): Vorsignatur 'Lunael. o. 79'.</t>
  </si>
  <si>
    <t xml:space="preserve">Pergamentumschlag</t>
  </si>
  <si>
    <t xml:space="preserve">Rote Tintelinierung</t>
  </si>
  <si>
    <t xml:space="preserve">Das Blatt wurde vertikal gefaltet. Zur Verstärkung wurde die Seite mit den aüßeren Rände nochmals vertikal gefaltet, und der so entstandene enge Rand auf der Innenseite des Kopert gefaltet. Die Lage wurden an dicken Lederbände genäht, und die Bünde im Falzbereich zweimal durch das fragmentierte Blatt gezogen. Als Schließe dinen dünne Schnurre und ein Lederknopf.</t>
  </si>
  <si>
    <t xml:space="preserve">Sermo (?)</t>
  </si>
  <si>
    <r>
      <rPr>
        <sz val="11"/>
        <rFont val="Cambria"/>
        <family val="0"/>
        <charset val="1"/>
      </rPr>
      <t xml:space="preserve">Zitat: </t>
    </r>
    <r>
      <rPr>
        <i val="true"/>
        <sz val="11"/>
        <rFont val="Cambria"/>
        <family val="0"/>
        <charset val="1"/>
      </rPr>
      <t xml:space="preserve">Circa primo sic procedit quia primo ostendit christum </t>
    </r>
    <r>
      <rPr>
        <sz val="11"/>
        <rFont val="Cambria"/>
        <family val="0"/>
        <charset val="1"/>
      </rPr>
      <t xml:space="preserve">[...] </t>
    </r>
    <r>
      <rPr>
        <i val="true"/>
        <sz val="11"/>
        <rFont val="Cambria"/>
        <family val="0"/>
        <charset val="1"/>
      </rPr>
      <t xml:space="preserve">esse pontificem a deo. 2° arguit de eius officio in diebus carnis sue. 3° de pietatis exerticio et quidem cum esset filius dei prim</t>
    </r>
    <r>
      <rPr>
        <sz val="11"/>
        <rFont val="Cambria"/>
        <family val="0"/>
        <charset val="1"/>
      </rPr>
      <t xml:space="preserve">[o] </t>
    </r>
    <r>
      <rPr>
        <i val="true"/>
        <sz val="11"/>
        <rFont val="Cambria"/>
        <family val="0"/>
        <charset val="1"/>
      </rPr>
      <t xml:space="preserve">in duo quod primo probat chriti pontificatum esse a deo patre per duplicem auctoritate </t>
    </r>
    <r>
      <rPr>
        <sz val="11"/>
        <rFont val="Cambria"/>
        <family val="0"/>
        <charset val="1"/>
      </rPr>
      <t xml:space="preserve">(?) </t>
    </r>
    <r>
      <rPr>
        <i val="true"/>
        <sz val="11"/>
        <rFont val="Cambria"/>
        <family val="0"/>
        <charset val="1"/>
      </rPr>
      <t xml:space="preserve">scripture</t>
    </r>
    <r>
      <rPr>
        <sz val="11"/>
        <rFont val="Cambria"/>
        <family val="0"/>
        <charset val="1"/>
      </rPr>
      <t xml:space="preserve">.</t>
    </r>
  </si>
  <si>
    <t xml:space="preserve">Wien, ÖNB: Cod. 4071</t>
  </si>
  <si>
    <t xml:space="preserve">Pfaff, Scriptorium und Bibliothek Katalog Nr. 27</t>
  </si>
  <si>
    <t xml:space="preserve">107 x 144 mm</t>
  </si>
  <si>
    <t xml:space="preserve">15 Jh. </t>
  </si>
  <si>
    <t xml:space="preserve">15. Jhdt.; 1437</t>
  </si>
  <si>
    <t xml:space="preserve">Wien, ÖNB, Cod. 4071</t>
  </si>
  <si>
    <t xml:space="preserve">AL00167123</t>
  </si>
  <si>
    <t xml:space="preserve">Das Fragment wurde querständig auf der Innenseite des Vorderdeckels geklebt. Probatio pennae in schwarzer Tinte.</t>
  </si>
  <si>
    <r>
      <rPr>
        <sz val="11"/>
        <rFont val="Cambria"/>
        <family val="0"/>
        <charset val="1"/>
      </rPr>
      <t xml:space="preserve">Lc 18,32-33: [flagellabit]</t>
    </r>
    <r>
      <rPr>
        <i val="true"/>
        <sz val="11"/>
        <rFont val="Cambria"/>
        <family val="0"/>
        <charset val="1"/>
      </rPr>
      <t xml:space="preserve">ur et conspuetur. Et postquam flagel</t>
    </r>
    <r>
      <rPr>
        <sz val="11"/>
        <rFont val="Cambria"/>
        <family val="0"/>
        <charset val="1"/>
      </rPr>
      <t xml:space="preserve">[laverint occident] </t>
    </r>
    <r>
      <rPr>
        <i val="true"/>
        <sz val="11"/>
        <rFont val="Cambria"/>
        <family val="0"/>
        <charset val="1"/>
      </rPr>
      <t xml:space="preserve">eum et die tertia resurget</t>
    </r>
    <r>
      <rPr>
        <sz val="11"/>
        <rFont val="Cambria"/>
        <family val="0"/>
        <charset val="1"/>
      </rPr>
      <t xml:space="preserve">. Prv 31,25-28: </t>
    </r>
    <r>
      <rPr>
        <sz val="11"/>
        <color rgb="FFFF0000"/>
        <rFont val="Cambria"/>
        <family val="0"/>
        <charset val="1"/>
      </rPr>
      <t xml:space="preserve">Sabbato De sancta Maria vel libri Sap.</t>
    </r>
    <r>
      <rPr>
        <sz val="11"/>
        <rFont val="Cambria"/>
        <family val="0"/>
        <charset val="1"/>
      </rPr>
      <t xml:space="preserve"> </t>
    </r>
    <r>
      <rPr>
        <i val="true"/>
        <sz val="11"/>
        <rFont val="Cambria"/>
        <family val="0"/>
        <charset val="1"/>
      </rPr>
      <t xml:space="preserve">indumentum eius et ridebit ... Surrexerunt filii eius et beati</t>
    </r>
    <r>
      <rPr>
        <sz val="11"/>
        <rFont val="Cambria"/>
        <family val="0"/>
        <charset val="1"/>
      </rPr>
      <t xml:space="preserve">[ssimam], bricht ab.</t>
    </r>
  </si>
  <si>
    <t xml:space="preserve">Die Handschrift wurde nach Pfaff in Mondsee in der Zeit von Liutold geschrieben.</t>
  </si>
  <si>
    <t xml:space="preserve">144 x 97 mm</t>
  </si>
  <si>
    <t xml:space="preserve">Das Fragment ist als Hinterspiegel verwendet. Das letzte Blatt der Handschrift, f. 365, wurde auf dem SPiegel geklebt, sodass nur ein Teil vom Text sichtbar ist.</t>
  </si>
  <si>
    <t xml:space="preserve">Rituale (?)</t>
  </si>
  <si>
    <r>
      <rPr>
        <sz val="11"/>
        <rFont val="Cambria"/>
        <family val="0"/>
        <charset val="1"/>
      </rPr>
      <t xml:space="preserve">Anfang unlesbar. Wohl ein Ordo baptismi: </t>
    </r>
    <r>
      <rPr>
        <sz val="11"/>
        <color rgb="FFFF0000"/>
        <rFont val="Cambria"/>
        <family val="0"/>
        <charset val="1"/>
      </rPr>
      <t xml:space="preserve">Interrog</t>
    </r>
    <r>
      <rPr>
        <sz val="11"/>
        <rFont val="Cambria"/>
        <family val="0"/>
        <charset val="1"/>
      </rPr>
      <t xml:space="preserve">[... Credis in deum patrem] </t>
    </r>
    <r>
      <rPr>
        <i val="true"/>
        <sz val="11"/>
        <rFont val="Cambria"/>
        <family val="0"/>
        <charset val="1"/>
      </rPr>
      <t xml:space="preserve">omnipotentem </t>
    </r>
    <r>
      <rPr>
        <sz val="11"/>
        <rFont val="Cambria"/>
        <family val="0"/>
        <charset val="1"/>
      </rPr>
      <t xml:space="preserve">[creatorem caeli]</t>
    </r>
    <r>
      <rPr>
        <i val="true"/>
        <sz val="11"/>
        <rFont val="Cambria"/>
        <family val="0"/>
        <charset val="1"/>
      </rPr>
      <t xml:space="preserve"> et terrae. Credo</t>
    </r>
    <r>
      <rPr>
        <sz val="11"/>
        <rFont val="Cambria"/>
        <family val="0"/>
        <charset val="1"/>
      </rPr>
      <t xml:space="preserve"> [Credis et in Jesu]</t>
    </r>
    <r>
      <rPr>
        <i val="true"/>
        <sz val="11"/>
        <rFont val="Cambria"/>
        <family val="0"/>
        <charset val="1"/>
      </rPr>
      <t xml:space="preserve">m Christum filium eius uni</t>
    </r>
    <r>
      <rPr>
        <sz val="11"/>
        <rFont val="Cambria"/>
        <family val="0"/>
        <charset val="1"/>
      </rPr>
      <t xml:space="preserve">[cum dominum nostrum]</t>
    </r>
    <r>
      <rPr>
        <i val="true"/>
        <sz val="11"/>
        <rFont val="Cambria"/>
        <family val="0"/>
        <charset val="1"/>
      </rPr>
      <t xml:space="preserve"> natum et passum</t>
    </r>
    <r>
      <rPr>
        <sz val="11"/>
        <rFont val="Cambria"/>
        <family val="0"/>
        <charset val="1"/>
      </rPr>
      <t xml:space="preserve"> [Credo. Credis] </t>
    </r>
    <r>
      <rPr>
        <i val="true"/>
        <sz val="11"/>
        <rFont val="Cambria"/>
        <family val="0"/>
        <charset val="1"/>
      </rPr>
      <t xml:space="preserve">et in spiritum sanctum sanctam</t>
    </r>
    <r>
      <rPr>
        <sz val="11"/>
        <rFont val="Cambria"/>
        <family val="0"/>
        <charset val="1"/>
      </rPr>
      <t xml:space="preserve"> [ecclesia catholicam sanctorum] </t>
    </r>
    <r>
      <rPr>
        <i val="true"/>
        <sz val="11"/>
        <rFont val="Cambria"/>
        <family val="0"/>
        <charset val="1"/>
      </rPr>
      <t xml:space="preserve">commun</t>
    </r>
    <r>
      <rPr>
        <sz val="11"/>
        <rFont val="Cambria"/>
        <family val="0"/>
        <charset val="1"/>
      </rPr>
      <t xml:space="preserve">[ionem remiss]</t>
    </r>
    <r>
      <rPr>
        <i val="true"/>
        <sz val="11"/>
        <rFont val="Cambria"/>
        <family val="0"/>
        <charset val="1"/>
      </rPr>
      <t xml:space="preserve">ionem peccatorum carnis </t>
    </r>
    <r>
      <rPr>
        <sz val="11"/>
        <rFont val="Cambria"/>
        <family val="0"/>
        <charset val="1"/>
      </rPr>
      <t xml:space="preserve">[resurrec]</t>
    </r>
    <r>
      <rPr>
        <i val="true"/>
        <sz val="11"/>
        <rFont val="Cambria"/>
        <family val="0"/>
        <charset val="1"/>
      </rPr>
      <t xml:space="preserve">tionem et uitam eternam post </t>
    </r>
    <r>
      <rPr>
        <sz val="11"/>
        <rFont val="Cambria"/>
        <family val="0"/>
        <charset val="1"/>
      </rPr>
      <t xml:space="preserve">[mortem. Cre]</t>
    </r>
    <r>
      <rPr>
        <i val="true"/>
        <sz val="11"/>
        <rFont val="Cambria"/>
        <family val="0"/>
        <charset val="1"/>
      </rPr>
      <t xml:space="preserve">do</t>
    </r>
    <r>
      <rPr>
        <sz val="11"/>
        <rFont val="Cambria"/>
        <family val="0"/>
        <charset val="1"/>
      </rPr>
      <t xml:space="preserve">. </t>
    </r>
    <r>
      <rPr>
        <sz val="11"/>
        <color rgb="FFFF0000"/>
        <rFont val="Cambria"/>
        <family val="0"/>
        <charset val="1"/>
      </rPr>
      <t xml:space="preserve">Tunc presbyter vel diaco</t>
    </r>
    <r>
      <rPr>
        <sz val="11"/>
        <rFont val="Cambria"/>
        <family val="0"/>
        <charset val="1"/>
      </rPr>
      <t xml:space="preserve">[n].</t>
    </r>
  </si>
  <si>
    <t xml:space="preserve">Wien, ÖNB: Cod. 4073</t>
  </si>
  <si>
    <t xml:space="preserve">Fragmente: VDS und fol. I sowie HDS (zusammengehörig); Angaben zum Inhalt von Tabulae codicum übernommen.</t>
  </si>
  <si>
    <t xml:space="preserve">AL00168583</t>
  </si>
  <si>
    <t xml:space="preserve">Mondsee, Benediktinerkloster St. Michael (748-1791): Vorsignatur 'Lunael. o. 75'.</t>
  </si>
  <si>
    <t xml:space="preserve">Brauner Lederband über Holz mit Blinddruck. Österreich, Mondsee, Ende 15. Jhdt. (u.a. Stempel Nr. 34, 38)</t>
  </si>
  <si>
    <t xml:space="preserve">Wien, ÖNB: Cod. 4075</t>
  </si>
  <si>
    <t xml:space="preserve">Fragment als Ansetzfalz hinten. Titel fingiert.</t>
  </si>
  <si>
    <t xml:space="preserve">Unbekannt: Nota de donatore codicis.; Unbekannt: Fasciculus myrrhae passione dominicae seu Soliloquium peccatoris cum salvatore.</t>
  </si>
  <si>
    <t xml:space="preserve">15. Jhdt. (vor 1488)</t>
  </si>
  <si>
    <t xml:space="preserve">AL00173488</t>
  </si>
  <si>
    <t xml:space="preserve">Vitus (Priester v. St. Salvator in Passau, um 1488): schenkt 1488 an Mondsee [Autopsie]. - Mondsee, Benediktinerkloster St. Michael (748-1791): Vorsignatur 'Lunael. o. 80'.</t>
  </si>
  <si>
    <t xml:space="preserve">Wien, ÖNB: Cod. 4079</t>
  </si>
  <si>
    <t xml:space="preserve">Fragmente: ursprünglicher Einband jetzt als fol. 1 und 80; Titel fingiert.</t>
  </si>
  <si>
    <t xml:space="preserve">Unbekannt: Preces.; Unbekannt: Nota historica de Hezalino abbate et s. Wolfgango I. episcopo Ratisbonensi.; Unbekannt: Collectanea theologica.; Unbekannt: Super 13 Iohannis.; Unbekannt: Sermo germanicus.; Unbekannt: Collectanea ex auctoribus ecclesiasticis.; Bonaventura, Sanctus: De corpore Christi sive de praeparatione ad missam: Locus.; Unbekannt: Accessus altaris.; Augustinus, Aurelius: De spiritu et anima.</t>
  </si>
  <si>
    <t xml:space="preserve">AL00176197</t>
  </si>
  <si>
    <t xml:space="preserve">Modestus Pörzl (Mönch in Mondsee, Profeß 1488; +1541): Initialen f. m. p. = frater modestus pörzl - Schrift vgl. Cod. 4114, fol. 100r. - Mondsee, Benediktinerkloster St. Michael (748-1791): Vermerk eines Mondseer Mönchs; chronologische Notizen zum Mondseer Abt Hezalinus. [Autopsie].</t>
  </si>
  <si>
    <t xml:space="preserve">Braunes Marmorpapier über Pappdeckeln, Wien, 19. Jhdt.</t>
  </si>
  <si>
    <t xml:space="preserve">Wien, ÖNB: Cod. 4086</t>
  </si>
  <si>
    <t xml:space="preserve">Unbekannt: Calendarium adiectis variis notabilibus.; Unbekannt: Notabilia de missa.; Unbekannt: Diurnale.; Unbekannt: Hymnus 'Media vita' cum notis musicis.; Unbekannt: Benedictiones.; Unbekannt: Notabilia ascetica.</t>
  </si>
  <si>
    <t xml:space="preserve">AL00175673</t>
  </si>
  <si>
    <t xml:space="preserve">Brauner Lederband über Holz mit Blinddruck. Österreich, Mondsee, 15./16. Jhdt. (u.a. Stempel Nr. 47 u. R. 8)</t>
  </si>
  <si>
    <t xml:space="preserve">Wien, ÖNB: Cod. 4088</t>
  </si>
  <si>
    <t xml:space="preserve">Fragmente: Koperteinband; Titel fingiert.</t>
  </si>
  <si>
    <t xml:space="preserve">Unbekannt: Prosae de sanctis mutilae.; Unbekannt: Inhibitiones a communione in die Palmarum.</t>
  </si>
  <si>
    <t xml:space="preserve">AL00173790</t>
  </si>
  <si>
    <t xml:space="preserve">Mondsee, Benediktinerkloster St. Michael (748-1791): Vorsignatur 'Lunael. o. 155'.</t>
  </si>
  <si>
    <t xml:space="preserve">Pergamentumschlag (Urkunde, 15. Jhdt.)</t>
  </si>
  <si>
    <t xml:space="preserve">Wien, ÖNB: Cod. 4089</t>
  </si>
  <si>
    <t xml:space="preserve">Cantus Planus (http://www.cantusplanus.at/de-at/fragmentphp/fragmente/signaturGET.php?Signatur=cod04089)</t>
  </si>
  <si>
    <t xml:space="preserve">Teil eines EInzelblattes</t>
  </si>
  <si>
    <t xml:space="preserve">132 x 95 mm</t>
  </si>
  <si>
    <t xml:space="preserve">Sammelhandschrift mit Gebeten und aszetischen Texten</t>
  </si>
  <si>
    <t xml:space="preserve">15. Jhdt.; 1460; 1478; 1513</t>
  </si>
  <si>
    <t xml:space="preserve">AL00176351</t>
  </si>
  <si>
    <t xml:space="preserve">Mondsee, Benediktinerkloster St. Michael (748-1791): Vorsignatur 'Lunael. o. 54'.</t>
  </si>
  <si>
    <t xml:space="preserve">Schwer Textverlust; nur ein Viertel des ursprünglichen Blattes ist erhalten. </t>
  </si>
  <si>
    <t xml:space="preserve">Pfaff und Mazal: 12. Jh.; Klugseder: nicht vor Mitte 13. Jh.</t>
  </si>
  <si>
    <t xml:space="preserve">Rubriken und rote Satzmajuskeln zur Hervorhebung von Gesanganfängen. </t>
  </si>
  <si>
    <t xml:space="preserve">6-zeilige rote Rankeninitiale mit ocker Binnenfeld</t>
  </si>
  <si>
    <r>
      <rPr>
        <sz val="11"/>
        <rFont val="Cambria"/>
        <family val="0"/>
        <charset val="1"/>
      </rPr>
      <t xml:space="preserve">
(I*v) [De Trinitate] A: [Laus et perennis gloria deo … s]</t>
    </r>
    <r>
      <rPr>
        <i val="true"/>
        <sz val="11"/>
        <rFont val="Cambria"/>
        <family val="0"/>
        <charset val="1"/>
      </rPr>
      <t xml:space="preserve">ancto </t>
    </r>
    <r>
      <rPr>
        <sz val="11"/>
        <rFont val="Cambria"/>
        <family val="0"/>
        <charset val="1"/>
      </rPr>
      <t xml:space="preserve">(Can 003601); A: [Glori]a </t>
    </r>
    <r>
      <rPr>
        <i val="true"/>
        <sz val="11"/>
        <rFont val="Cambria"/>
        <family val="0"/>
        <charset val="1"/>
      </rPr>
      <t xml:space="preserve">laudis resonet in ore </t>
    </r>
    <r>
      <rPr>
        <sz val="11"/>
        <rFont val="Cambria"/>
        <family val="0"/>
        <charset val="1"/>
      </rPr>
      <t xml:space="preserve">(Can 002947); A:</t>
    </r>
    <r>
      <rPr>
        <i val="true"/>
        <sz val="11"/>
        <rFont val="Cambria"/>
        <family val="0"/>
        <charset val="1"/>
      </rPr>
      <t xml:space="preserve"> Laus deo patri pari</t>
    </r>
    <r>
      <rPr>
        <sz val="11"/>
        <rFont val="Cambria"/>
        <family val="0"/>
        <charset val="1"/>
      </rPr>
      <t xml:space="preserve">[lique] (Can 003600); R: </t>
    </r>
    <r>
      <rPr>
        <i val="true"/>
        <sz val="11"/>
        <rFont val="Cambria"/>
        <family val="0"/>
        <charset val="1"/>
      </rPr>
      <t xml:space="preserve">Excelsus super</t>
    </r>
    <r>
      <rPr>
        <sz val="11"/>
        <rFont val="Cambria"/>
        <family val="0"/>
        <charset val="1"/>
      </rPr>
      <t xml:space="preserve"> [omnes gentes] (Can 006692); </t>
    </r>
    <r>
      <rPr>
        <sz val="11"/>
        <color rgb="FFFF0000"/>
        <rFont val="Cambria"/>
        <family val="0"/>
        <charset val="1"/>
      </rPr>
      <t xml:space="preserve">In ewangelio</t>
    </r>
    <r>
      <rPr>
        <sz val="11"/>
        <rFont val="Cambria"/>
        <family val="0"/>
        <charset val="1"/>
      </rPr>
      <t xml:space="preserve"> A: [Te deum patrem] </t>
    </r>
    <r>
      <rPr>
        <i val="true"/>
        <sz val="11"/>
        <rFont val="Cambria"/>
        <family val="0"/>
        <charset val="1"/>
      </rPr>
      <t xml:space="preserve">ingenitum te </t>
    </r>
    <r>
      <rPr>
        <sz val="11"/>
        <rFont val="Cambria"/>
        <family val="0"/>
        <charset val="1"/>
      </rPr>
      <t xml:space="preserve">(Can 005117); Lacuna;
(I*r) W: </t>
    </r>
    <r>
      <rPr>
        <i val="true"/>
        <sz val="11"/>
        <rFont val="Cambria"/>
        <family val="0"/>
        <charset val="1"/>
      </rPr>
      <t xml:space="preserve">Verbo domini c</t>
    </r>
    <r>
      <rPr>
        <sz val="11"/>
        <rFont val="Cambria"/>
        <family val="0"/>
        <charset val="1"/>
      </rPr>
      <t xml:space="preserve">[aeli firmati] (Can 008237); R: </t>
    </r>
    <r>
      <rPr>
        <i val="true"/>
        <sz val="11"/>
        <rFont val="Cambria"/>
        <family val="0"/>
        <charset val="1"/>
      </rPr>
      <t xml:space="preserve">Benedi</t>
    </r>
    <r>
      <rPr>
        <sz val="11"/>
        <rFont val="Cambria"/>
        <family val="0"/>
        <charset val="1"/>
      </rPr>
      <t xml:space="preserve">[cat nos deus deus] (Can 006240); V: [Deus] </t>
    </r>
    <r>
      <rPr>
        <i val="true"/>
        <sz val="11"/>
        <rFont val="Cambria"/>
        <family val="0"/>
        <charset val="1"/>
      </rPr>
      <t xml:space="preserve">miserea</t>
    </r>
    <r>
      <rPr>
        <sz val="11"/>
        <rFont val="Cambria"/>
        <family val="0"/>
        <charset val="1"/>
      </rPr>
      <t xml:space="preserve">[tur nostri et] (Can 006240a) R: [Benedictus] </t>
    </r>
    <r>
      <rPr>
        <i val="true"/>
        <sz val="11"/>
        <rFont val="Cambria"/>
        <family val="0"/>
        <charset val="1"/>
      </rPr>
      <t xml:space="preserve">dominus deus</t>
    </r>
    <r>
      <rPr>
        <sz val="11"/>
        <rFont val="Cambria"/>
        <family val="0"/>
        <charset val="1"/>
      </rPr>
      <t xml:space="preserve"> (Can 006249).
Die Angabe zum Inhalt berufen sich auf Cantus Planus Datenbank.</t>
    </r>
  </si>
  <si>
    <t xml:space="preserve">18.10.2017</t>
  </si>
  <si>
    <t xml:space="preserve">(135-138 x 95-100 mm)</t>
  </si>
  <si>
    <t xml:space="preserve">Wien, ÖNB, Cod. 4089</t>
  </si>
  <si>
    <r>
      <rPr>
        <sz val="11"/>
        <rFont val="Cambria"/>
        <family val="0"/>
        <charset val="1"/>
      </rPr>
      <t xml:space="preserve">[In quadragesima] </t>
    </r>
    <r>
      <rPr>
        <sz val="11"/>
        <color rgb="FFFF0000"/>
        <rFont val="Cambria"/>
        <family val="0"/>
        <charset val="1"/>
      </rPr>
      <t xml:space="preserve">Co[mpleta]</t>
    </r>
    <r>
      <rPr>
        <sz val="11"/>
        <rFont val="Cambria"/>
        <family val="0"/>
        <charset val="1"/>
      </rPr>
      <t xml:space="preserve"> [Tui no]</t>
    </r>
    <r>
      <rPr>
        <i val="true"/>
        <sz val="11"/>
        <rFont val="Cambria"/>
        <family val="0"/>
        <charset val="1"/>
      </rPr>
      <t xml:space="preserve">s domine sacramenti libatio ...-... consotium. Per </t>
    </r>
    <r>
      <rPr>
        <sz val="11"/>
        <rFont val="Cambria"/>
        <family val="0"/>
        <charset val="1"/>
      </rPr>
      <t xml:space="preserve">(Deshusses Nr. 168); </t>
    </r>
    <r>
      <rPr>
        <sz val="11"/>
        <color rgb="FFFF0000"/>
        <rFont val="Cambria"/>
        <family val="0"/>
        <charset val="1"/>
      </rPr>
      <t xml:space="preserve">Feria II</t>
    </r>
    <r>
      <rPr>
        <sz val="11"/>
        <rFont val="Cambria"/>
        <family val="0"/>
        <charset val="1"/>
      </rPr>
      <t xml:space="preserve"> </t>
    </r>
    <r>
      <rPr>
        <i val="true"/>
        <sz val="11"/>
        <rFont val="Cambria"/>
        <family val="0"/>
        <charset val="1"/>
      </rPr>
      <t xml:space="preserve">Converte nos deus salutaris noster et ut nobis ieiunium quadrag</t>
    </r>
    <r>
      <rPr>
        <sz val="11"/>
        <rFont val="Cambria"/>
        <family val="0"/>
        <charset val="1"/>
      </rPr>
      <t xml:space="preserve">[esimale], bricht ab (Deshusses Nr. 171).</t>
    </r>
  </si>
  <si>
    <t xml:space="preserve">Wien, ÖNB: Cod. 4100</t>
  </si>
  <si>
    <t xml:space="preserve">Abklatsch und Flügelfalz zum Teil sichtbar beim VS; Fragmente hinter HDS, Flügelfalz zum Teilsichtbar. Titel fingiert.</t>
  </si>
  <si>
    <t xml:space="preserve">Gebetbuch</t>
  </si>
  <si>
    <t xml:space="preserve">Unbekannt: Epistola dedicatoria ad Wolfgangum abbatem in Mondsee.; Unbekannt: Calendarium.; Unbekannt: Liber precum Wolfgango abbati in Mondsee dicatus cum calendario.</t>
  </si>
  <si>
    <t xml:space="preserve">16. Jhdt.; 1507; 1508</t>
  </si>
  <si>
    <t xml:space="preserve">AL00178132</t>
  </si>
  <si>
    <t xml:space="preserve">Leonhard Schilling (Mönch in Mondsee zw. 1495 und 1536): Schreiber [Unterkircher, Datierte IV, 1976]. - Wolfgang Haberl (Abt von Mondsee 1499-1521) [Unterkircher, Datierte IV, 1976]. - Mondsee, Benediktinerkloster St. Michael (748-1791): Vorsignatur 'Lunael. o. 141'.</t>
  </si>
  <si>
    <t xml:space="preserve">Dunkelbrauner Lederband über Holz mit Blinddruck. Österreich, Mondsee, 1. Viertel 16. Jhdt.</t>
  </si>
  <si>
    <t xml:space="preserve">Wien, ÖNB: Cod. 4101</t>
  </si>
  <si>
    <t xml:space="preserve">Fragmente: Rückenhinterklebung (durch abgelöstes Rückenleder sichtbar, allerdings nur kleine STückchen); Titel fingiert.</t>
  </si>
  <si>
    <t xml:space="preserve">Unbekannt: Breviarium et orationale.; Unbekannt: Figurae calamo exaratae.; Unbekannt: Notabilia ascetica.</t>
  </si>
  <si>
    <t xml:space="preserve">16. Jhdt.; Um 1500</t>
  </si>
  <si>
    <t xml:space="preserve">AL00174921</t>
  </si>
  <si>
    <t xml:space="preserve">Mondsee, Benediktinerkloster St. Michael (748-1791): Vorsignatur 'Lunael. o. 141'.</t>
  </si>
  <si>
    <t xml:space="preserve">Brauner, stark beschädigter Lederband über Holz mit Blinddruck. Österreich, Mondsee, um 1500 (u.a. Stempel Nr. 38)</t>
  </si>
  <si>
    <t xml:space="preserve">Wien, ÖNB: Cod. 4103</t>
  </si>
  <si>
    <t xml:space="preserve">Fragment: HDS (Druck)Titel fingiert.</t>
  </si>
  <si>
    <t xml:space="preserve">Unbekannt: Liber precum ex diversis fragmentis compositus.; Unbekannt: Sententiae e patribus Ambrosio, Augustino etc..; Unbekannt: Calendarium.</t>
  </si>
  <si>
    <t xml:space="preserve">15. Jhdt.; 16. Jhdt.; 17. Jhdt.</t>
  </si>
  <si>
    <t xml:space="preserve">AL00176349</t>
  </si>
  <si>
    <t xml:space="preserve">Brauner glatter Kalbslederband über Holz mit Blinddruck. Österreich, Mondsee, 1. Viertel 16. Jhdt.</t>
  </si>
  <si>
    <t xml:space="preserve">Wien, ÖNB: Cod. 4106</t>
  </si>
  <si>
    <t xml:space="preserve">Fragmente: fol. 1, 4, 247, Fragmente in den Fälzen; Titel fingiert.</t>
  </si>
  <si>
    <t xml:space="preserve">Unbekannt: Fragmentum theologicum saec. XIII.; Unbekannt: Preces.; Unbekannt: Calendarium.; Unbekannt: Liber precum ad plurimam partem ex Breviario desumptam.; Unbekannt: Hymni cum notis musicis.; Unbekannt: Preces.; Unbekannt: Tractatus theologicus saec. XIII: Fragmenta.; Unbekannt: Preces.</t>
  </si>
  <si>
    <t xml:space="preserve">AL00173697</t>
  </si>
  <si>
    <t xml:space="preserve">Johannes Hauser (aus St. Georgen; Mönch in Mondsee, Profeß 1474; +1518): Schreiber; [Unterkircher, Datierte III, 1974]. - Mondsee, Benediktinerkloster St. Michael (748-1791): Vorsignatur 'Lunael. o. s. n.'.</t>
  </si>
  <si>
    <t xml:space="preserve">Weißlicher Schweinslederband über Holz mit Blinddruck. Österreich, Mondsee, 4. Viertel 15. Jhdt.</t>
  </si>
  <si>
    <t xml:space="preserve">Wien, ÖNB: Cod. 4108</t>
  </si>
  <si>
    <t xml:space="preserve">Fragmente: VDS und HDS, Mondseer Einband eher nicht? (völlig andere Stempel); Pergamentlagen als mittleres Lagenblatt statt Falzstreifen zur Stabilisierung benutzt; Titel fingiert.</t>
  </si>
  <si>
    <t xml:space="preserve">Unbekannt: Speculum amatoris mundi.; Unbekannt: Expositio trium essentialium religionis.; Unbekannt: Dogma metricum pro novitiis et professis.; Unbekannt: Collectanea ex auctoribus ecclesiasticis.; Hieronymus, Sophronius Eusebius: Vitae patrum: Excerpta.; Unbekannt: Ordo curiae Romanae ad benedicendum mensam.; Unbekannt: Preces.; Unbekannt: Breviarium saec. XIV: Fragmenta.; Unbekannt: Calendarium.; Unbekannt: Vita s. Benedicti.; Unbekannt: Versus memoriales de regula s. Benedicti.; Benedictus, de Nursia: Regula.; Basilius, Caesariensis: Regula.; Augustinus, Aurelius: Regula.; Unbekannt: Qualiter vivat bonus monachus.; Henricus, de Langenstein: Exhortatio.; Adam, von Sankt Viktor: Capitula aliquot de exteriori homine.; David, de Augusta: Radius veri luminis sive Compendium de disciplina morum.; Innozenz, III., Papst: Constitutio de statu monachorum.</t>
  </si>
  <si>
    <t xml:space="preserve">AL00172941</t>
  </si>
  <si>
    <t xml:space="preserve">Mondsee, Benediktinerkloster St. Michael (748-1791): Vorsignatur 'Lunael. o. 203'.</t>
  </si>
  <si>
    <t xml:space="preserve">Brauner Lederband über Holz mit Blinddruck. Österreich, Mondsee (?), um 1500. (u.a. Stempel Nr. 22 ?)</t>
  </si>
  <si>
    <t xml:space="preserve">Wien, ÖNB: Cod. 4109</t>
  </si>
  <si>
    <t xml:space="preserve">Fragmente: VDS und fol. I sowie HDS und fol. I*; Titel fingiert.</t>
  </si>
  <si>
    <t xml:space="preserve">Unbekannt: Liber precum ecclesiasticarum utique Cursus BMV, Officium defunctorum, Accessus altaris etc..; Unbekannt: Hymni cum notis musicis.; Unbekannt: Breviarium saec. XIV: Fragmenta.</t>
  </si>
  <si>
    <t xml:space="preserve">15. u. 16. Jhdt.; 1455</t>
  </si>
  <si>
    <t xml:space="preserve">AL00173911</t>
  </si>
  <si>
    <t xml:space="preserve">Mondsee, Benediktinerkloster St. Michael (748-1791): Vorsignatur 'Lunael. o. s. n.'.</t>
  </si>
  <si>
    <t xml:space="preserve">Roter Schaflederband über Holz mit Blinddruck. Österreich, Mondsee, um 1500.</t>
  </si>
  <si>
    <t xml:space="preserve">Wien, ÖNB: Cod. 4111</t>
  </si>
  <si>
    <t xml:space="preserve">Fragmente: "HDS"; Titel fingiert.</t>
  </si>
  <si>
    <t xml:space="preserve">Unbekannt: Calendarium.; Unbekannt: Formulae absolutionis.; Unbekannt: Diurnale Lunaelacense cum calendario.</t>
  </si>
  <si>
    <t xml:space="preserve">AL00173639</t>
  </si>
  <si>
    <t xml:space="preserve">Rötlichbrauner Lederband über Holz mit Blinddruck. Österreich, Mondsee, Ende 15. Jhdt.</t>
  </si>
  <si>
    <t xml:space="preserve">Wien, ÖNB: Cod. 4112</t>
  </si>
  <si>
    <t xml:space="preserve">Fragmente: Einband, außerdem abgelöstes Fragment in beiliegenden Kuvert; Titel fingiert.</t>
  </si>
  <si>
    <t xml:space="preserve">Unbekannt: Nomina Graecorum et Troianorum.; Unbekannt: Collectanea grammaticalia, rhetoricalia etc. ex Ambrosio, Augustino, Beda etc..; Unbekannt: Vocabularius latino-germanicus.; Unbekannt: Collectanea de vita ascetica, de mystica et divinatione etc..; Unbekannt: Vocabularius latino-germanicus.; Unbekannt: Quae regunt ablativum.; Unbekannt: Differentiae terminorum.; Unbekannt: Collectanea ex Sacra Scriptura et patribus.; Unbekannt: Vocabularius latino-germanicus.; Unbekannt: Preces.; Unbekannt: Vocabula ecclesiastica exposita.; Unbekannt: De primis syllabis eorumque prosodia.; Unbekannt: Collectanea de metris ex Boethio aliisque.; Unbekannt: De figuris rhetoricis.; Unbekannt: Vocabula, dictiones et orationes doctrinae.; Erasmus, Desiderius: Adagia excerpta.</t>
  </si>
  <si>
    <t xml:space="preserve">16. Jhdt.; 1530-1539</t>
  </si>
  <si>
    <t xml:space="preserve">AL00176858</t>
  </si>
  <si>
    <t xml:space="preserve">Leonhard Schilling (Mönch in Mondsee zw. 1495 und 1536): Schreiber [Unterkircher, Datierte IV, 1976]. - Mondsee, Benediktinerkloster St. Michael (748-1791): Vorsignatur 'Lunael. o. 117'.</t>
  </si>
  <si>
    <t xml:space="preserve">Als Einband Pappe mit Pergamentblatt einer liturgischen Handschrift des 14. Jhs. überzogen.</t>
  </si>
  <si>
    <t xml:space="preserve">Wien, ÖNB: Cod. 4113</t>
  </si>
  <si>
    <t xml:space="preserve">Fragmente: Einband (nicht lesbar); Angaben zum Inhalt von Tabulae codicum übernommen.</t>
  </si>
  <si>
    <t xml:space="preserve">Formula processionis die s. Marci apud d. Wolfgangum observata</t>
  </si>
  <si>
    <t xml:space="preserve">16. Jhdt.; 1557</t>
  </si>
  <si>
    <t xml:space="preserve">AL00167964</t>
  </si>
  <si>
    <t xml:space="preserve">Leopoldus (Mönch in Mondsee, Profeß 1512; um 1557): Schreiber; [Unterkircher, Datierte IV, 1976]. - Mondsee, Benediktinerkloster St. Michael (748-1791): Vorsignatur 'Lunael. o. 83'.</t>
  </si>
  <si>
    <t xml:space="preserve">Halbband des 16. Jhs. mit Streicheisenlinien und Blindstempeln.</t>
  </si>
  <si>
    <t xml:space="preserve">Wien, ÖNB: Cod. 4114</t>
  </si>
  <si>
    <t xml:space="preserve">Fragmente: Einband;Titel fingiert.</t>
  </si>
  <si>
    <t xml:space="preserve">Sammelhandschrift mit Gebeten, aszetischen Texten und Predigtmaterial</t>
  </si>
  <si>
    <t xml:space="preserve">Unbekannt: Preces.; Unbekannt: Preces germanicae.; Hugo, Argentinensis: Compendium theologicae veritatis (Excerptum).; Unbekannt: Preces germanicae.; Unbekannt: Auctoritates et sententiae.; Unbekannt: Notabilia ex diversis libellis et tractatibus excerpta.; Unbekannt: Dicta doctorum de variis virtutibus et vitiis.</t>
  </si>
  <si>
    <t xml:space="preserve">15. Jhdt.; 1481; 1497</t>
  </si>
  <si>
    <t xml:space="preserve">AL00177057</t>
  </si>
  <si>
    <t xml:space="preserve">Modestus Pörzl (Mönch in Mondsee, Profeß 1488; +1541): Vermerk fol. 100r 'f. m. p.' wohl 'frater modestus pörzl' - vgl. Cod. 4079 u. Staufer, Mondseer Gelehrte, 1865, 9 [Autopsie]. - Mondsee, Benediktinerkloster St. Michael (748-1791): Vorsignatur 'Lunael. o. 66' [Menhardt, Altdeutsche Handschriften, 1960/61].</t>
  </si>
  <si>
    <t xml:space="preserve">Pergamentumschlag mit Papierbeklebung, 16. Jhdt.</t>
  </si>
  <si>
    <t xml:space="preserve">Wien, ÖNB: Cod. 4115</t>
  </si>
  <si>
    <t xml:space="preserve">Fragmente: Einband; Titel fingiert.</t>
  </si>
  <si>
    <t xml:space="preserve">Unbekannt: Confessio et preces confessionales adiectis collectaneis de conscientia.; Unbekannt: Collectanea theologica.; Richardus, de Sancto Victore: Soliloquium.; Augustinus, Aurelius: Psalterium.; Unbekannt: Collectanea theologica.; Unbekannt: Preces.; Unbekannt: Psalmi septem paenitentiales.; Unbekannt: Liber precum.; Unbekannt: Collectanea theologica.; Unbekannt: Undecim monacho necessaria.; Unbekannt: Meditationes pro septem horis canonicis.; Unbekannt: Collectanea theologica.; Unbekannt: Duodecim coronae BMV.; Anselm, Canterbury, Erzbischof, Heiliger: Meditatio et gratiarum actio.</t>
  </si>
  <si>
    <t xml:space="preserve">AL00178109</t>
  </si>
  <si>
    <t xml:space="preserve">Mondsee, Benediktinerkloster St. Michael (748-1791): Vorsignatur 'Lunael. o. 128'.</t>
  </si>
  <si>
    <t xml:space="preserve">Wien, ÖNB: Cod. 4116</t>
  </si>
  <si>
    <t xml:space="preserve">Augustinus, Aurelius: Formula honestae vitae.; Unbekannt: Collectanea ex iure canonico.; Bonaventura, Sanctus: Imago vitae.; Unbekannt: Collectanea theologica.; Bonaventura, Sanctus: Stimulus amoris.; Unbekannt: Carmen de morte.; Bernardus, Claraevallensis: Meditationes.; Unbekannt: Collectanea theologica, quorum nonnulla metrica, aliquot rhythmica.; Unbekannt: Collectanea theologica, quorum nonnulla metrica, aliquot rhythmica.; Arnulfus, de Boeriis: Speculum monachorum.; Unbekannt: Versus memoriales de prosodia latina cum commentario.; Bernardus, Claraevallensis: De paucitate loquendi.; Unbekannt: Decem ad vitam perfectam necessaria.; Henricus, de Langenstein: Exhortatio.; Cassianus, Johannes: Collationes patrum: Excerptae.; Humbertus, de Romanis: Epistola de tribus votis substantialibus religiosorum.; Unbekannt: Collectanea theologica.; Unbekannt: Collectanea theologica.; Thomas, von Aquin, Heiliger: Compendium religiosorum.; Thomas, von Kempen: De imitatione Christi: Pars altera.; Thomas, von Kempen: De imitatione Christi.</t>
  </si>
  <si>
    <t xml:space="preserve">AL00177594</t>
  </si>
  <si>
    <t xml:space="preserve">Mondsee, Benediktinerkloster St. Michael (748-1791): Vorsignatur 'Lunael. o. 17'.</t>
  </si>
  <si>
    <t xml:space="preserve">Wien, ÖNB: Cod. 4259</t>
  </si>
  <si>
    <t xml:space="preserve">Fragmente: unter VDS und HDS (nicht lesbar);Titel fingiert.</t>
  </si>
  <si>
    <t xml:space="preserve">Guilelmus, de Sancto Theodorico: Epistola ad fratres de Monte Dei.; Bernardus, Claraevallensis: Epistola ad parentes suos.; Henricus, de Calcar: Ortus et decursus ordinis Carthusiensis.; Augustinus, Aurelius: Speculum mortis vel peccatoris.; Augustinus, Aurelius: De triplici habitaculo mundi.; Kempf, Nicolaus: Tractatus de proponentibus religionis ingressum etc..; Kempf, Nicolaus: De studio theologiae tractatus.; Kempf, Nicolaus: Tractatus de confirmatione et regulae ordinis Carthusiensis.; Unbekannt: Privilegia pro ordine Carthusiam a pontificibus maximis concessa: Excerpta.; Arnoldus, de Villa Nova: Tractatus de esu carnium.; Gerson, Johannes: De non esu carnium.</t>
  </si>
  <si>
    <t xml:space="preserve">AL00175979</t>
  </si>
  <si>
    <t xml:space="preserve">Mondsee, Benediktinerkloster St. Michael (748-1791): um 1450 von Hieronymus von Werdea in Mondsee benützt ? - Identifizierung nicht gesichert [Paulhart, MBKÖ Oberösterreich, 1971, 77 (Anm. 49)]. - Wien, Alte Universitätsbibliothek (nach 1623 - bis 1756): Vorsignatur; neuzeitl. Signaturschildchen '463' der Uni am Rücken.</t>
  </si>
  <si>
    <t xml:space="preserve">Ehemals Rauhleder mit Streicheisenlinien über Holzdeckeln, 15. Jhdt. (stark restauriert)</t>
  </si>
  <si>
    <t xml:space="preserve">Wien, ÖNB: Cod. 4538</t>
  </si>
  <si>
    <t xml:space="preserve">Cantus Planus (http://www.cantusplanus.at/de-at/fragmentphp/fragmente/signaturGET.php?Signatur=cod04538).</t>
  </si>
  <si>
    <t xml:space="preserve">2 beschn. Einzelblätter, 2 Fälze zwischen ff. 6-7, 18-19</t>
  </si>
  <si>
    <t xml:space="preserve">VS + Ansetzfalz: ca 186 x 147 mm;
HS + Ansetzfalz: 187 x 155 mm;
Fälze: ca 185 x 12 mm</t>
  </si>
  <si>
    <t xml:space="preserve">Wien, ÖNB, Cod. 4538</t>
  </si>
  <si>
    <t xml:space="preserve">AL00177582</t>
  </si>
  <si>
    <t xml:space="preserve">Mondsee, Benediktinerkloster St. Michael (748-1791): Vorsignatur 'Lunael. q. 178'.</t>
  </si>
  <si>
    <t xml:space="preserve">Spiegel, Ansetzfälze und Falzverstärkung</t>
  </si>
  <si>
    <t xml:space="preserve">1241-1261</t>
  </si>
  <si>
    <t xml:space="preserve">Rote 3- bis 4-zeilige Silhouetten-Initiale mit flächigem stilisiertem Pflanzendekor in roter Tinte; rote Satzmajuskeln mit Punktverdikungen und Konturbegleitstrichen; Rote Überschrifte für die Psalmanfänge.</t>
  </si>
  <si>
    <t xml:space="preserve">VS: [Ascensio Domini] &gt;Ad III&lt; A: Alleluia x (Illi autem) (Can 001335); &gt;Ad vesper&lt; A: Alleluia* super post ut supra; [Dom. p. Ascensionem] &gt;Dominica infra do[...] I: Alleluia regem ascendentem* (Can 001029); R: Post passionem suam* (Can 007403); R: Exaltare super caelos deus (Can 006683); V: Et super omnem terram* (Can 006683a); R: Nimis exaltatus es alleluia (Can 007214); V: Super omnes deos (!) (Can 007214a); A: Alleluia* (Illi autem) ; A: Alleluia* (Sic veniet) ; A: Cum venerit paraclitus* ; Dom. Pentecostes: &gt;In p[en]tecostes ad laud&lt; A: Alleluia vi (Dum compleren-) (Can 001331); A: Alleluia vii (Repleti) ; A: Alleluia vi (Loquebantur) (Can 001331); [Ad Benedicite] A: Tres in fornace ignis (Can 005177); A: Uid[eo virum similem filio die] (Can 005394); 
HS + Ansestzfalz: A: T[r]es uideo uiros ambulantes (Can 005180); A: Ymnum dicamus alleluia (Can 003153); A: Benedictus dominus Syrac (Can 001726); A: Ambulabant in ca[mi]no ignis (Can 001362); A: Non cessa[ba]nt ministri regis (Can 003903); A: Tres pueri iussu regis in (Can 005179); A: Caminus ardebat septies quam (Can 001755).</t>
  </si>
  <si>
    <t xml:space="preserve">Verienzelt Melisme rotgestrichen.</t>
  </si>
  <si>
    <t xml:space="preserve">Fälze zwischen ff. 32-33, 46-47, 58-59, 70-71, 82-83, 94-95, 106-107, 118-119, 129-130.</t>
  </si>
  <si>
    <t xml:space="preserve">ca. 185 x 14 mm</t>
  </si>
  <si>
    <t xml:space="preserve">Wien, ÖNB: Cod. 4563</t>
  </si>
  <si>
    <t xml:space="preserve">Fragmente: HDS; Angaben zum Inhalt von Tabulae codicum übernommen.</t>
  </si>
  <si>
    <t xml:space="preserve">AL00168392</t>
  </si>
  <si>
    <t xml:space="preserve">Roter Schaflederband über Holz mit Blinddruck. Österreich, Mondsee, um 1500, Anfang 16. Jhdt.</t>
  </si>
  <si>
    <t xml:space="preserve">Wien, ÖNB: Cod. 4564</t>
  </si>
  <si>
    <t xml:space="preserve">Fragmente: Rückenverstärkung (sehr klein, nicht wirklich identifizierbar); Angaben zum Inhalt von Tabulae codicum übernommen.</t>
  </si>
  <si>
    <t xml:space="preserve">AL00168393</t>
  </si>
  <si>
    <t xml:space="preserve">Mondsee, Benediktinerkloster St. Michael (748-1791): Blindstempeleinband [Autopsie].</t>
  </si>
  <si>
    <t xml:space="preserve">Weißlicher (stark nachgedunkelter) Lederband über Holz mit Blinddruck. Österreich, Mondsee ?, 2. Hälfte 15. Jhdt. (u. a. Stempel Nr. 13, 23)</t>
  </si>
  <si>
    <t xml:space="preserve">Wien, ÖNB: Cod. 4566</t>
  </si>
  <si>
    <t xml:space="preserve">ärkung (kaum sichtbar und nicht identifizierbar); Fragmente: RückenverstAngaben zum Inhalt von Tabulae codicum übernommen.</t>
  </si>
  <si>
    <t xml:space="preserve">AL00168923</t>
  </si>
  <si>
    <t xml:space="preserve">Heinricus pauper (Mönch in Mondsee um 1471): Schreiber; [Unterkircher, Datierte III, 1974]. - Mondsee, Benediktinerkloster St. Michael (748-1791): Inhalt [Tabulae codicum].</t>
  </si>
  <si>
    <t xml:space="preserve">Dunkelbrauner Lederband über Holz mit Blindlinien und wenigen Einbandstempeln. Österreich, Mondsee, um 1477.</t>
  </si>
  <si>
    <t xml:space="preserve">Wien, ÖNB: Cod. 4567</t>
  </si>
  <si>
    <t xml:space="preserve">Fragmente: VDS und fol. I sowie HDS und fol. I* (beides zusammengehörig); Angaben zum Inhalt von Tabulae codicum übernommen.</t>
  </si>
  <si>
    <t xml:space="preserve">Liber orationum cum consuetis precibus i. e. Cursus BMV, Septem Psalmi paenitentiales, etc.</t>
  </si>
  <si>
    <t xml:space="preserve">AL00168924</t>
  </si>
  <si>
    <t xml:space="preserve">Weißlicher (gedunkelter) Schweinslederband über Holz mit Blinddruck. Österreich, Mondsee, um 1475/80, 1. Gruppe nach Holter (vgl. Stempel Nr. 1-5)</t>
  </si>
  <si>
    <t xml:space="preserve">Wien, ÖNB: Cod. 4784</t>
  </si>
  <si>
    <t xml:space="preserve">Fragmente: Ansetzfalz vorne (hebräisches Fragment); Titel fingiert. - Mikrofilm digitalisiert.</t>
  </si>
  <si>
    <t xml:space="preserve">Philosophische Sammelhandschrift</t>
  </si>
  <si>
    <t xml:space="preserve">Aristoteles: Ethicorum libri cum commentario.; Aristoteles: Metaphysicorum libri cum commentario.; Aristoteles: Parva naturalia cum commentario.; Bradwardine, Thomas: Propositiones breves.; Unbekannt: Tractatus geometricus inscriptus 'Latitudines formarum'.; Unbekannt: Tractatus de musica.; Unbekannt: Theoria planetarum.; Unbekannt: Biblia hebraica: Fragmentum.; Fragm. hebr. B 10 Han - Verschiedene: Bibel - Psalmen (Fragment).</t>
  </si>
  <si>
    <t xml:space="preserve">AL00176655</t>
  </si>
  <si>
    <t xml:space="preserve">Mondsee, Benediktinerkloster St. Michael (748-1791): Vorsignatur 'Lunael. o. 57'.</t>
  </si>
  <si>
    <t xml:space="preserve">Rotbrauner Lederband über Holz mit Blinddruck. Österreich, Wien. - Holter, C. 6</t>
  </si>
  <si>
    <t xml:space="preserve">Wien, ÖNB: Cod. 4790</t>
  </si>
  <si>
    <t xml:space="preserve">Fragmente: fol. I und I* mit Ansetzfalz zw. fol. 170/171; Titel fingiert.</t>
  </si>
  <si>
    <t xml:space="preserve">Ps. Aristoteles: Secreta secretorum: Excerpta.; Unbekannt: De assumptione BMV.; Unbekannt: Historia Hierosolymitana: Metra et epistola patriarchae.; Unbekannt: Notabile de usura.; Unbekannt: Chronica brevissima hebraici regni.; Innocentius, V., Papa: Sententia de qualitate peccati.; Gratianus, de Clusio: Flores Decreti abbreviati.; Gerson, Johannes: Excerptum de libello de remediis duodecim contra temptationes.; Gratianus, de Clusio: Flores Decreti abbreviati.; Unbekannt: De haereticis.; Unbekannt: Argumentum quinque librorum Decretalium.; Toke, Henricus: Quaestio in concilio Basileensi a. 1433 excerpta.; Petrus, Blesensis: Epistolae quaedam.; Eusebius, Caesariensis: Historia ecclesiastica per Haimonem abbreviata: Excerpta.; Unbekannt: Instructio de confessione facienda 'ex teutonico' in latina translata.; Thomas, de Cantiprato: Bonum universale de apibus (Excerpta).; Unbekannt: Notabilia de missa.; Unbekannt: Quaestiones variae theologicae.; Unbekannt: De duratione mundi usque ad Iesum Christum.; Keckius, Johannes: Opiniones de duratione mundi usque ad Iesum Christum.; Unbekannt: Versus grammaticales cum notis.; Unbekannt: Collectanea chronologiam spectantia.; Unbekannt: Notabilia de electione praelatorum.; Unbekannt: Notulae variae.; Unbekannt: De parentela ac origine s. Benedicti notitia.; Unbekannt: Collecta.; Thomas, von Aquin, Heiliger: Sententia de peccato originali.</t>
  </si>
  <si>
    <t xml:space="preserve">15. Jhdt.; 1467; 1471</t>
  </si>
  <si>
    <t xml:space="preserve">AL00177509</t>
  </si>
  <si>
    <t xml:space="preserve">Johannes (Mönch im Schottenkloster in Wien, um 1467): Schreiber [Unterkircher, Datierte III, 1974]. - Melk, Benediktinerkloster St. Koloman (gegr. 1089): Blindstempeleinband [Autopsie]. - Ludwig Schanzler (Abt v. Melk 1474-1480): schenkt an Mondsee [Unterkircher, Datierte III, 1974]. - Mondsee, Benediktinerkloster St. Michael (748-1791): Vorsignatur 'Lunael. o. 88'.</t>
  </si>
  <si>
    <t xml:space="preserve">Weißlicher Schweinslederband über Holz mit Blinddruck, Österreich, Melk, nach 1471</t>
  </si>
  <si>
    <t xml:space="preserve">Wien, ÖNB: Cod. 4956</t>
  </si>
  <si>
    <t xml:space="preserve">IN den Fälzen Querstreifen (ff. 3-4, 15-16, 26-27, 38-39, 50-51, 78-79, 90-91, 112-113, 122-123, 134-135, 146-147, 158-159, 167-168, 176-177, 186-187, 196-197, 207-208, 228-229) von einer Hs (Kursive 15 Jh. zweispaltig, wohl Breviarium)</t>
  </si>
  <si>
    <t xml:space="preserve">Pfaff, Scriptorium und Bibliothek, S. 64.</t>
  </si>
  <si>
    <t xml:space="preserve">ca. 218 x 160 mm</t>
  </si>
  <si>
    <t xml:space="preserve">Sammelhandschrift mit theologischen und historischen Texten</t>
  </si>
  <si>
    <t xml:space="preserve">Zweite Hälfte 15. Jhdt.: 1463</t>
  </si>
  <si>
    <t xml:space="preserve">Salzburg ?</t>
  </si>
  <si>
    <t xml:space="preserve">Wien, ÖNB, Cod. 4956</t>
  </si>
  <si>
    <t xml:space="preserve">AL00174816</t>
  </si>
  <si>
    <t xml:space="preserve">Mondsee, Benediktinerkloster St. Michael (748-1791): Vorsignatur 'Lunael. q. 32'.</t>
  </si>
  <si>
    <t xml:space="preserve">Die Fragmente wurden von den Deckeln abgelöst und heute lose, als fliegende Blätter I* und I*a foliiert. Ansetzfälze um die erste bzw. letzte Lage sind zwischen ff. 6-7 und 225-226 zu sehen. </t>
  </si>
  <si>
    <t xml:space="preserve">Mitte, 2 Hälfte 12. Jh. </t>
  </si>
  <si>
    <t xml:space="preserve">3zeilige rote Initiale, Überschrifte und Satzmajuskeln ebenso in Rot.</t>
  </si>
  <si>
    <r>
      <rPr>
        <sz val="11"/>
        <rFont val="Cambria"/>
        <family val="0"/>
        <charset val="1"/>
      </rPr>
      <t xml:space="preserve">(I*r) [Missa pro furtu] [...] purgere a crimine et furem pro quo petimus fac reuertere ... ; </t>
    </r>
    <r>
      <rPr>
        <sz val="11"/>
        <color rgb="FFFF0000"/>
        <rFont val="Cambria"/>
        <family val="0"/>
        <charset val="1"/>
      </rPr>
      <t xml:space="preserve">Missa generalis</t>
    </r>
    <r>
      <rPr>
        <i val="true"/>
        <sz val="11"/>
        <rFont val="Cambria"/>
        <family val="0"/>
        <charset val="1"/>
      </rPr>
      <t xml:space="preserve">. Omnipotens sempiterne deus qui uiuorum dominaris ... </t>
    </r>
    <r>
      <rPr>
        <sz val="11"/>
        <rFont val="Cambria"/>
        <family val="0"/>
        <charset val="1"/>
      </rPr>
      <t xml:space="preserve">; </t>
    </r>
    <r>
      <rPr>
        <i val="true"/>
        <sz val="11"/>
        <rFont val="Cambria"/>
        <family val="0"/>
        <charset val="1"/>
      </rPr>
      <t xml:space="preserve">Secr. Deus cui soli cognitus ... </t>
    </r>
    <r>
      <rPr>
        <sz val="11"/>
        <rFont val="Cambria"/>
        <family val="0"/>
        <charset val="1"/>
      </rPr>
      <t xml:space="preserve">; </t>
    </r>
    <r>
      <rPr>
        <i val="true"/>
        <sz val="11"/>
        <rFont val="Cambria"/>
        <family val="0"/>
        <charset val="1"/>
      </rPr>
      <t xml:space="preserve">Com. Purificent nos queasumus ... </t>
    </r>
    <r>
      <rPr>
        <sz val="11"/>
        <rFont val="Cambria"/>
        <family val="0"/>
        <charset val="1"/>
      </rPr>
      <t xml:space="preserve">(Deshusses Nr. 3085-3087); </t>
    </r>
    <r>
      <rPr>
        <i val="true"/>
        <sz val="11"/>
        <rFont val="Cambria"/>
        <family val="0"/>
        <charset val="1"/>
      </rPr>
      <t xml:space="preserve">Item alia. Pietate tua quesumus domine nostrorum solue uincula ... famulos et famulas tuas atque locum istum una cum omni congregatione et familia sancti michaelis in omni sanctitate custodi ... uitam ęternam pariter et requiem concede. Per. </t>
    </r>
    <r>
      <rPr>
        <sz val="11"/>
        <rFont val="Cambria"/>
        <family val="0"/>
        <charset val="1"/>
      </rPr>
      <t xml:space="preserve">(Deshusses Nr. 3130 mit Abweichung) </t>
    </r>
    <r>
      <rPr>
        <i val="true"/>
        <sz val="11"/>
        <rFont val="Cambria"/>
        <family val="0"/>
        <charset val="1"/>
      </rPr>
      <t xml:space="preserve">Sec. Deus qui singulari corporis tui hostia totius mundi ... Com. Sumpta quesumus domine sacramenta celestia crimina nostra ... </t>
    </r>
    <r>
      <rPr>
        <sz val="11"/>
        <rFont val="Cambria"/>
        <family val="0"/>
        <charset val="1"/>
      </rPr>
      <t xml:space="preserve">(Deshusses Nr. 3131-3132); 
(I*ar) [Sanctae Felicitatis] </t>
    </r>
    <r>
      <rPr>
        <i val="true"/>
        <sz val="11"/>
        <rFont val="Cambria"/>
        <family val="0"/>
        <charset val="1"/>
      </rPr>
      <t xml:space="preserve">Ad com.</t>
    </r>
    <r>
      <rPr>
        <sz val="11"/>
        <rFont val="Cambria"/>
        <family val="0"/>
        <charset val="1"/>
      </rPr>
      <t xml:space="preserve"> [Supplices te] </t>
    </r>
    <r>
      <rPr>
        <i val="true"/>
        <sz val="11"/>
        <rFont val="Cambria"/>
        <family val="0"/>
        <charset val="1"/>
      </rPr>
      <t xml:space="preserve">rogamus omnipotens desu ut interuenientibus tua in nobis dona multiplices et tempora nostra disponas. Per </t>
    </r>
    <r>
      <rPr>
        <sz val="11"/>
        <rFont val="Cambria"/>
        <family val="0"/>
        <charset val="1"/>
      </rPr>
      <t xml:space="preserve">(Deshusses Nr. 759); </t>
    </r>
    <r>
      <rPr>
        <sz val="11"/>
        <color rgb="FFFF0000"/>
        <rFont val="Cambria"/>
        <family val="0"/>
        <charset val="1"/>
      </rPr>
      <t xml:space="preserve">Chrisogoni martyris</t>
    </r>
    <r>
      <rPr>
        <sz val="11"/>
        <rFont val="Cambria"/>
        <family val="0"/>
        <charset val="1"/>
      </rPr>
      <t xml:space="preserve"> </t>
    </r>
    <r>
      <rPr>
        <i val="true"/>
        <sz val="11"/>
        <rFont val="Cambria"/>
        <family val="0"/>
        <charset val="1"/>
      </rPr>
      <t xml:space="preserve">Adesto domine supplicationibus nostris ... </t>
    </r>
    <r>
      <rPr>
        <sz val="11"/>
        <rFont val="Cambria"/>
        <family val="0"/>
        <charset val="1"/>
      </rPr>
      <t xml:space="preserve">; </t>
    </r>
    <r>
      <rPr>
        <i val="true"/>
        <sz val="11"/>
        <rFont val="Cambria"/>
        <family val="0"/>
        <charset val="1"/>
      </rPr>
      <t xml:space="preserve">Secr. Oblatis quesumus domine placare ...</t>
    </r>
    <r>
      <rPr>
        <sz val="11"/>
        <rFont val="Cambria"/>
        <family val="0"/>
        <charset val="1"/>
      </rPr>
      <t xml:space="preserve"> ; </t>
    </r>
    <r>
      <rPr>
        <i val="true"/>
        <sz val="11"/>
        <rFont val="Cambria"/>
        <family val="0"/>
        <charset val="1"/>
      </rPr>
      <t xml:space="preserve">Ad compl. Tui domine perceptione ... </t>
    </r>
    <r>
      <rPr>
        <sz val="11"/>
        <rFont val="Cambria"/>
        <family val="0"/>
        <charset val="1"/>
      </rPr>
      <t xml:space="preserve">(Deshusses Nr. 760-762); </t>
    </r>
    <r>
      <rPr>
        <sz val="11"/>
        <color rgb="FFFF0000"/>
        <rFont val="Cambria"/>
        <family val="0"/>
        <charset val="1"/>
      </rPr>
      <t xml:space="preserve">Saturnini</t>
    </r>
    <r>
      <rPr>
        <sz val="11"/>
        <rFont val="Cambria"/>
        <family val="0"/>
        <charset val="1"/>
      </rPr>
      <t xml:space="preserve">. </t>
    </r>
    <r>
      <rPr>
        <i val="true"/>
        <sz val="11"/>
        <rFont val="Cambria"/>
        <family val="0"/>
        <charset val="1"/>
      </rPr>
      <t xml:space="preserve">Deus qui nos beati Saturnini martyris tui ... </t>
    </r>
    <r>
      <rPr>
        <sz val="11"/>
        <rFont val="Cambria"/>
        <family val="0"/>
        <charset val="1"/>
      </rPr>
      <t xml:space="preserve">; </t>
    </r>
    <r>
      <rPr>
        <i val="true"/>
        <sz val="11"/>
        <rFont val="Cambria"/>
        <family val="0"/>
        <charset val="1"/>
      </rPr>
      <t xml:space="preserve">Secr. Munera domine tibi dicata ... </t>
    </r>
    <r>
      <rPr>
        <sz val="11"/>
        <rFont val="Cambria"/>
        <family val="0"/>
        <charset val="1"/>
      </rPr>
      <t xml:space="preserve">; </t>
    </r>
    <r>
      <rPr>
        <i val="true"/>
        <sz val="11"/>
        <rFont val="Cambria"/>
        <family val="0"/>
        <charset val="1"/>
      </rPr>
      <t xml:space="preserve">Ad com. Sanctificet nos domine quesumus ... </t>
    </r>
    <r>
      <rPr>
        <sz val="11"/>
        <rFont val="Cambria"/>
        <family val="0"/>
        <charset val="1"/>
      </rPr>
      <t xml:space="preserve">(Deshusses Nr. 763-765); </t>
    </r>
    <r>
      <rPr>
        <sz val="11"/>
        <color rgb="FFFF0000"/>
        <rFont val="Cambria"/>
        <family val="0"/>
        <charset val="1"/>
      </rPr>
      <t xml:space="preserve">In uigilia sancti Andreę</t>
    </r>
    <r>
      <rPr>
        <sz val="11"/>
        <rFont val="Cambria"/>
        <family val="0"/>
        <charset val="1"/>
      </rPr>
      <t xml:space="preserve">. </t>
    </r>
    <r>
      <rPr>
        <i val="true"/>
        <sz val="11"/>
        <rFont val="Cambria"/>
        <family val="0"/>
        <charset val="1"/>
      </rPr>
      <t xml:space="preserve">Quesumus omnipotens deus ut beatus andreas apostolus tuum </t>
    </r>
    <r>
      <rPr>
        <sz val="11"/>
        <rFont val="Cambria"/>
        <family val="0"/>
        <charset val="1"/>
      </rPr>
      <t xml:space="preserve">(!) ... ; </t>
    </r>
    <r>
      <rPr>
        <i val="true"/>
        <sz val="11"/>
        <rFont val="Cambria"/>
        <family val="0"/>
        <charset val="1"/>
      </rPr>
      <t xml:space="preserve">Secretum. Sacrandum tibi munus offerimus ... </t>
    </r>
    <r>
      <rPr>
        <sz val="11"/>
        <rFont val="Cambria"/>
        <family val="0"/>
        <charset val="1"/>
      </rPr>
      <t xml:space="preserve">; </t>
    </r>
    <r>
      <rPr>
        <i val="true"/>
        <sz val="11"/>
        <rFont val="Cambria"/>
        <family val="0"/>
        <charset val="1"/>
      </rPr>
      <t xml:space="preserve">Com. </t>
    </r>
    <r>
      <rPr>
        <sz val="11"/>
        <rFont val="Cambria"/>
        <family val="0"/>
        <charset val="1"/>
      </rPr>
      <t xml:space="preserve">(I*av) [...] </t>
    </r>
    <r>
      <rPr>
        <i val="true"/>
        <sz val="11"/>
        <rFont val="Cambria"/>
        <family val="0"/>
        <charset val="1"/>
      </rPr>
      <t xml:space="preserve">passione nobis proficiant ad medelam </t>
    </r>
    <r>
      <rPr>
        <sz val="11"/>
        <rFont val="Cambria"/>
        <family val="0"/>
        <charset val="1"/>
      </rPr>
      <t xml:space="preserve">(Deshusses Nr. 766-767, 769); </t>
    </r>
    <r>
      <rPr>
        <sz val="11"/>
        <color rgb="FFFF0000"/>
        <rFont val="Cambria"/>
        <family val="0"/>
        <charset val="1"/>
      </rPr>
      <t xml:space="preserve">In sancta die</t>
    </r>
    <r>
      <rPr>
        <sz val="11"/>
        <rFont val="Cambria"/>
        <family val="0"/>
        <charset val="1"/>
      </rPr>
      <t xml:space="preserve">. </t>
    </r>
    <r>
      <rPr>
        <i val="true"/>
        <sz val="11"/>
        <rFont val="Cambria"/>
        <family val="0"/>
        <charset val="1"/>
      </rPr>
      <t xml:space="preserve">Maiestatem tuam domine suppliciter exoramus ... </t>
    </r>
    <r>
      <rPr>
        <sz val="11"/>
        <rFont val="Cambria"/>
        <family val="0"/>
        <charset val="1"/>
      </rPr>
      <t xml:space="preserve">; </t>
    </r>
    <r>
      <rPr>
        <i val="true"/>
        <sz val="11"/>
        <rFont val="Cambria"/>
        <family val="0"/>
        <charset val="1"/>
      </rPr>
      <t xml:space="preserve">Secr. Sacrificium nostrum tibi domine quesumus ... </t>
    </r>
    <r>
      <rPr>
        <sz val="11"/>
        <rFont val="Cambria"/>
        <family val="0"/>
        <charset val="1"/>
      </rPr>
      <t xml:space="preserve">; </t>
    </r>
    <r>
      <rPr>
        <i val="true"/>
        <sz val="11"/>
        <rFont val="Cambria"/>
        <family val="0"/>
        <charset val="1"/>
      </rPr>
      <t xml:space="preserve">Ad compl. Sumpsimus domine diuina mysteria beati andreę ... </t>
    </r>
    <r>
      <rPr>
        <sz val="11"/>
        <rFont val="Cambria"/>
        <family val="0"/>
        <charset val="1"/>
      </rPr>
      <t xml:space="preserve">(Deshusses Nr. 770-771, 773); </t>
    </r>
    <r>
      <rPr>
        <sz val="11"/>
        <color rgb="FFFF0000"/>
        <rFont val="Cambria"/>
        <family val="0"/>
        <charset val="1"/>
      </rPr>
      <t xml:space="preserve">Dom. I post pentec</t>
    </r>
    <r>
      <rPr>
        <sz val="11"/>
        <rFont val="Cambria"/>
        <family val="0"/>
        <charset val="1"/>
      </rPr>
      <t xml:space="preserve">. </t>
    </r>
    <r>
      <rPr>
        <i val="true"/>
        <sz val="11"/>
        <rFont val="Cambria"/>
        <family val="0"/>
        <charset val="1"/>
      </rPr>
      <t xml:space="preserve">DEUS IN TE sperantium fortitudo adesto ... </t>
    </r>
    <r>
      <rPr>
        <sz val="11"/>
        <rFont val="Cambria"/>
        <family val="0"/>
        <charset val="1"/>
      </rPr>
      <t xml:space="preserve">; </t>
    </r>
    <r>
      <rPr>
        <i val="true"/>
        <sz val="11"/>
        <rFont val="Cambria"/>
        <family val="0"/>
        <charset val="1"/>
      </rPr>
      <t xml:space="preserve">Secretum. Hostias nostrad domine tibi dicatas ... </t>
    </r>
    <r>
      <rPr>
        <sz val="11"/>
        <rFont val="Cambria"/>
        <family val="0"/>
        <charset val="1"/>
      </rPr>
      <t xml:space="preserve">; </t>
    </r>
    <r>
      <rPr>
        <i val="true"/>
        <sz val="11"/>
        <rFont val="Cambria"/>
        <family val="0"/>
        <charset val="1"/>
      </rPr>
      <t xml:space="preserve">Com. Tantis domine repleti muneribus ... </t>
    </r>
    <r>
      <rPr>
        <sz val="11"/>
        <rFont val="Cambria"/>
        <family val="0"/>
        <charset val="1"/>
      </rPr>
      <t xml:space="preserve">(Deshusses Nr. 1129-1131); </t>
    </r>
    <r>
      <rPr>
        <sz val="11"/>
        <color rgb="FFFF0000"/>
        <rFont val="Cambria"/>
        <family val="0"/>
        <charset val="1"/>
      </rPr>
      <t xml:space="preserve">Dom. II</t>
    </r>
    <r>
      <rPr>
        <sz val="11"/>
        <rFont val="Cambria"/>
        <family val="0"/>
        <charset val="1"/>
      </rPr>
      <t xml:space="preserve">. </t>
    </r>
    <r>
      <rPr>
        <i val="true"/>
        <sz val="11"/>
        <rFont val="Cambria"/>
        <family val="0"/>
        <charset val="1"/>
      </rPr>
      <t xml:space="preserve">Sancti nominis tui domine timorem ... </t>
    </r>
    <r>
      <rPr>
        <sz val="11"/>
        <rFont val="Cambria"/>
        <family val="0"/>
        <charset val="1"/>
      </rPr>
      <t xml:space="preserve">; </t>
    </r>
    <r>
      <rPr>
        <i val="true"/>
        <sz val="11"/>
        <rFont val="Cambria"/>
        <family val="0"/>
        <charset val="1"/>
      </rPr>
      <t xml:space="preserve">Secret. Oblatio nos</t>
    </r>
    <r>
      <rPr>
        <sz val="11"/>
        <rFont val="Cambria"/>
        <family val="0"/>
        <charset val="1"/>
      </rPr>
      <t xml:space="preserve">, bricht ab (Deshusses Nr. 1132-133).</t>
    </r>
  </si>
  <si>
    <t xml:space="preserve">Nach Pfaff ist die Handschrift ein Produkt des Mondseer Skriptoriums. Vgl. auch die Erwähnung "congregatione et familia sancti michaelis".</t>
  </si>
  <si>
    <t xml:space="preserve">Wien, ÖNB: Cod. 4965</t>
  </si>
  <si>
    <t xml:space="preserve">Pfaff, Scriptorium und Bibliothek Katalog Nr. 49</t>
  </si>
  <si>
    <t xml:space="preserve">wohl zusammengehörig mit einem Spiegelblatt in ÖNB, Cod. 4994 (Pfaff)</t>
  </si>
  <si>
    <t xml:space="preserve">starkes gelbliches Pergament</t>
  </si>
  <si>
    <t xml:space="preserve">2 Teile eines Einzelblattes; mehrere Fälze wohl von derselben Hs (zwischen ff. 5-6, 11-12, 17-18, 29-30, 41-42, 53-54, 65-66, 77-78, 89-90, 101-102, 112-113, 124-125, 135-136, 147-148, 159-160, 171-172, 183-184, 195-196, 207-208, 219-220, 231-232, 243-244,249-250, 255-256)</t>
  </si>
  <si>
    <t xml:space="preserve">f. I zusammen mit Ansetzfalz: ca 150 x 213 mm
f. I* zusammen mit Ansetzfalz: ca 152 x 216 mm
Fälze: ca 218 x 10 mm</t>
  </si>
  <si>
    <t xml:space="preserve">Summa collectionum de republica</t>
  </si>
  <si>
    <t xml:space="preserve">15. Jhdt. (nach 1446)</t>
  </si>
  <si>
    <t xml:space="preserve">Wien, ÖNB, Cod. 4965</t>
  </si>
  <si>
    <t xml:space="preserve">AL00169201</t>
  </si>
  <si>
    <t xml:space="preserve">Mondsee, Benediktinerkloster St. Michael (748-1791): Vorsignatur 'Lunael. q. 85'.</t>
  </si>
  <si>
    <t xml:space="preserve">Bleistiftlinierung (?).</t>
  </si>
  <si>
    <t xml:space="preserve">Heute foliiert I und I*.</t>
  </si>
  <si>
    <t xml:space="preserve">4. Viertel 12. Jh. (Pfaff)</t>
  </si>
  <si>
    <t xml:space="preserve">Rote Überschrifte und 4- bis 5-zeilige rote Initiale.</t>
  </si>
  <si>
    <r>
      <rPr>
        <b val="true"/>
        <sz val="11"/>
        <rFont val="Cambria"/>
        <family val="0"/>
        <charset val="1"/>
      </rPr>
      <t xml:space="preserve">Recto</t>
    </r>
    <r>
      <rPr>
        <sz val="11"/>
        <rFont val="Cambria"/>
        <family val="0"/>
        <charset val="1"/>
      </rPr>
      <t xml:space="preserve">: (Iv querständig) [Ende einer Oratio:] [ma]</t>
    </r>
    <r>
      <rPr>
        <i val="true"/>
        <sz val="11"/>
        <rFont val="Cambria"/>
        <family val="0"/>
        <charset val="1"/>
      </rPr>
      <t xml:space="preserve">iestati per huius sacramenti ... miserante recipiant beatitudinem. Per </t>
    </r>
    <r>
      <rPr>
        <sz val="11"/>
        <color rgb="FFFF0000"/>
        <rFont val="Cambria"/>
        <family val="0"/>
        <charset val="1"/>
      </rPr>
      <t xml:space="preserve">Pro in cimiterio sepultis</t>
    </r>
    <r>
      <rPr>
        <sz val="11"/>
        <rFont val="Cambria"/>
        <family val="0"/>
        <charset val="1"/>
      </rPr>
      <t xml:space="preserve"> </t>
    </r>
    <r>
      <rPr>
        <i val="true"/>
        <sz val="11"/>
        <rFont val="Cambria"/>
        <family val="0"/>
        <charset val="1"/>
      </rPr>
      <t xml:space="preserve">Deus cuius miseratione animę fidelium requiescunt ...-... sine fine lętentur. Per </t>
    </r>
    <r>
      <rPr>
        <sz val="11"/>
        <color rgb="FFFF0000"/>
        <rFont val="Cambria"/>
        <family val="0"/>
        <charset val="1"/>
      </rPr>
      <t xml:space="preserve">Sec</t>
    </r>
    <r>
      <rPr>
        <sz val="11"/>
        <rFont val="Cambria"/>
        <family val="0"/>
        <charset val="1"/>
      </rPr>
      <t xml:space="preserve"> </t>
    </r>
    <r>
      <rPr>
        <i val="true"/>
        <sz val="11"/>
        <rFont val="Cambria"/>
        <family val="0"/>
        <charset val="1"/>
      </rPr>
      <t xml:space="preserve">Pro animabus famulorum famularumque ...-... uitam mereantur ęternam. Per </t>
    </r>
    <r>
      <rPr>
        <sz val="11"/>
        <color rgb="FFFF0000"/>
        <rFont val="Cambria"/>
        <family val="0"/>
        <charset val="1"/>
      </rPr>
      <t xml:space="preserve">Co</t>
    </r>
    <r>
      <rPr>
        <sz val="11"/>
        <rFont val="Cambria"/>
        <family val="0"/>
        <charset val="1"/>
      </rPr>
      <t xml:space="preserve"> </t>
    </r>
    <r>
      <rPr>
        <i val="true"/>
        <sz val="11"/>
        <rFont val="Cambria"/>
        <family val="0"/>
        <charset val="1"/>
      </rPr>
      <t xml:space="preserve">Deus fidelium lumen animarum ... quietis beatitu</t>
    </r>
    <r>
      <rPr>
        <sz val="11"/>
        <rFont val="Cambria"/>
        <family val="0"/>
        <charset val="1"/>
      </rPr>
      <t xml:space="preserve">[dinem lumins claritatem - kaum lesbar am Ansetzfalz zu f. I*] (Deshusses Nr. 2935, 2937 und 2939); 
(Ansetzfalz + I*r querständig) </t>
    </r>
    <r>
      <rPr>
        <sz val="11"/>
        <color rgb="FFFF0000"/>
        <rFont val="Cambria"/>
        <family val="0"/>
        <charset val="1"/>
      </rPr>
      <t xml:space="preserve">Pro parentibus</t>
    </r>
    <r>
      <rPr>
        <sz val="11"/>
        <rFont val="Cambria"/>
        <family val="0"/>
        <charset val="1"/>
      </rPr>
      <t xml:space="preserve"> </t>
    </r>
    <r>
      <rPr>
        <i val="true"/>
        <sz val="11"/>
        <rFont val="Cambria"/>
        <family val="0"/>
        <charset val="1"/>
      </rPr>
      <t xml:space="preserve">INCLINA DOMINE aurem tuam ad preces ...-... iuudeas esse consortes. Per </t>
    </r>
    <r>
      <rPr>
        <sz val="11"/>
        <color rgb="FFFF0000"/>
        <rFont val="Cambria"/>
        <family val="0"/>
        <charset val="1"/>
      </rPr>
      <t xml:space="preserve">Sec</t>
    </r>
    <r>
      <rPr>
        <sz val="11"/>
        <rFont val="Cambria"/>
        <family val="0"/>
        <charset val="1"/>
      </rPr>
      <t xml:space="preserve"> </t>
    </r>
    <r>
      <rPr>
        <i val="true"/>
        <sz val="11"/>
        <rFont val="Cambria"/>
        <family val="0"/>
        <charset val="1"/>
      </rPr>
      <t xml:space="preserve">Annuę nodis domine ut animabus ...-... relaxari delicta. Per </t>
    </r>
    <r>
      <rPr>
        <sz val="11"/>
        <rFont val="Cambria"/>
        <family val="0"/>
        <charset val="1"/>
      </rPr>
      <t xml:space="preserve">(Deshusses Nr. 1015 und 1017) </t>
    </r>
    <r>
      <rPr>
        <sz val="11"/>
        <color rgb="FFFF0000"/>
        <rFont val="Cambria"/>
        <family val="0"/>
        <charset val="1"/>
      </rPr>
      <t xml:space="preserve">Co</t>
    </r>
    <r>
      <rPr>
        <sz val="11"/>
        <rFont val="Cambria"/>
        <family val="0"/>
        <charset val="1"/>
      </rPr>
      <t xml:space="preserve"> </t>
    </r>
    <r>
      <rPr>
        <i val="true"/>
        <sz val="11"/>
        <rFont val="Cambria"/>
        <family val="0"/>
        <charset val="1"/>
      </rPr>
      <t xml:space="preserve">Praesta qs. domine ut animę famulorum ...-... capiant semipernam. Per</t>
    </r>
    <r>
      <rPr>
        <sz val="11"/>
        <rFont val="Cambria"/>
        <family val="0"/>
        <charset val="1"/>
      </rPr>
      <t xml:space="preserve">; </t>
    </r>
    <r>
      <rPr>
        <sz val="11"/>
        <color rgb="FFFF0000"/>
        <rFont val="Cambria"/>
        <family val="0"/>
        <charset val="1"/>
      </rPr>
      <t xml:space="preserve">Pro uno defuncto
</t>
    </r>
    <r>
      <rPr>
        <b val="true"/>
        <sz val="11"/>
        <rFont val="Cambria"/>
        <family val="0"/>
        <charset val="1"/>
      </rPr>
      <t xml:space="preserve">Verso</t>
    </r>
    <r>
      <rPr>
        <sz val="11"/>
        <rFont val="Cambria"/>
        <family val="0"/>
        <charset val="1"/>
      </rPr>
      <t xml:space="preserve">: (Ir querständig) </t>
    </r>
    <r>
      <rPr>
        <i val="true"/>
        <sz val="11"/>
        <rFont val="Cambria"/>
        <family val="0"/>
        <charset val="1"/>
      </rPr>
      <t xml:space="preserve">ADIUVA NOS Domine deus noster et beatissime dei genetricis MARIE ...-... sempiterne lucis constituę. Per.</t>
    </r>
    <r>
      <rPr>
        <sz val="11"/>
        <rFont val="Cambria"/>
        <family val="0"/>
        <charset val="1"/>
      </rPr>
      <t xml:space="preserve"> </t>
    </r>
    <r>
      <rPr>
        <sz val="11"/>
        <color rgb="FFFF0000"/>
        <rFont val="Cambria"/>
        <family val="0"/>
        <charset val="1"/>
      </rPr>
      <t xml:space="preserve">Secreta</t>
    </r>
    <r>
      <rPr>
        <i val="true"/>
        <sz val="11"/>
        <rFont val="Cambria"/>
        <family val="0"/>
        <charset val="1"/>
      </rPr>
      <t xml:space="preserve"> Suscipe qs. domine hostias placationis ...-... suppliciter unnikanus. Per </t>
    </r>
    <r>
      <rPr>
        <sz val="11"/>
        <color rgb="FFFF0000"/>
        <rFont val="Cambria"/>
        <family val="0"/>
        <charset val="1"/>
      </rPr>
      <t xml:space="preserve">Co</t>
    </r>
    <r>
      <rPr>
        <sz val="11"/>
        <rFont val="Cambria"/>
        <family val="0"/>
        <charset val="1"/>
      </rPr>
      <t xml:space="preserve"> </t>
    </r>
    <r>
      <rPr>
        <i val="true"/>
        <sz val="11"/>
        <rFont val="Cambria"/>
        <family val="0"/>
        <charset val="1"/>
      </rPr>
      <t xml:space="preserve">Ascendant ad te domine preces ...-... tuę esse consortem. Per</t>
    </r>
    <r>
      <rPr>
        <sz val="11"/>
        <rFont val="Cambria"/>
        <family val="0"/>
        <charset val="1"/>
      </rPr>
      <t xml:space="preserve"> (Vgl. Deshusses Nr. 3009-11); </t>
    </r>
    <r>
      <rPr>
        <sz val="11"/>
        <color rgb="FFFF0000"/>
        <rFont val="Cambria"/>
        <family val="0"/>
        <charset val="1"/>
      </rPr>
      <t xml:space="preserve">PRO FEMINA</t>
    </r>
    <r>
      <rPr>
        <sz val="11"/>
        <rFont val="Cambria"/>
        <family val="0"/>
        <charset val="1"/>
      </rPr>
      <t xml:space="preserve"> </t>
    </r>
    <r>
      <rPr>
        <i val="true"/>
        <sz val="11"/>
        <rFont val="Cambria"/>
        <family val="0"/>
        <charset val="1"/>
      </rPr>
      <t xml:space="preserve">Qs. domine pro tua pietate ...-... partem restitue. Per</t>
    </r>
    <r>
      <rPr>
        <sz val="11"/>
        <rFont val="Cambria"/>
        <family val="0"/>
        <charset val="1"/>
      </rPr>
      <t xml:space="preserve"> </t>
    </r>
    <r>
      <rPr>
        <sz val="11"/>
        <color rgb="FFFF0000"/>
        <rFont val="Cambria"/>
        <family val="0"/>
        <charset val="1"/>
      </rPr>
      <t xml:space="preserve">Sec</t>
    </r>
    <r>
      <rPr>
        <sz val="11"/>
        <rFont val="Cambria"/>
        <family val="0"/>
        <charset val="1"/>
      </rPr>
      <t xml:space="preserve"> </t>
    </r>
    <r>
      <rPr>
        <i val="true"/>
        <sz val="11"/>
        <rFont val="Cambria"/>
        <family val="0"/>
        <charset val="1"/>
      </rPr>
      <t xml:space="preserve">His sacri</t>
    </r>
    <r>
      <rPr>
        <sz val="11"/>
        <rFont val="Cambria"/>
        <family val="0"/>
        <charset val="1"/>
      </rPr>
      <t xml:space="preserve">[ficiis - nächste zwei Zeile auf beiden Ansetzfälzen] ...  (I*v) [placa]</t>
    </r>
    <r>
      <rPr>
        <i val="true"/>
        <sz val="11"/>
        <rFont val="Cambria"/>
        <family val="0"/>
        <charset val="1"/>
      </rPr>
      <t xml:space="preserve">tionis offcia perpetuam misericordiam consequatur. Per</t>
    </r>
    <r>
      <rPr>
        <sz val="11"/>
        <rFont val="Cambria"/>
        <family val="0"/>
        <charset val="1"/>
      </rPr>
      <t xml:space="preserve"> </t>
    </r>
    <r>
      <rPr>
        <sz val="11"/>
        <color rgb="FFFF0000"/>
        <rFont val="Cambria"/>
        <family val="0"/>
        <charset val="1"/>
      </rPr>
      <t xml:space="preserve">Co</t>
    </r>
    <r>
      <rPr>
        <sz val="11"/>
        <rFont val="Cambria"/>
        <family val="0"/>
        <charset val="1"/>
      </rPr>
      <t xml:space="preserve"> </t>
    </r>
    <r>
      <rPr>
        <i val="true"/>
        <sz val="11"/>
        <rFont val="Cambria"/>
        <family val="0"/>
        <charset val="1"/>
      </rPr>
      <t xml:space="preserve">Inueniat qs. domine anima famulę ...-... est sacramentum. Per</t>
    </r>
    <r>
      <rPr>
        <sz val="11"/>
        <rFont val="Cambria"/>
        <family val="0"/>
        <charset val="1"/>
      </rPr>
      <t xml:space="preserve"> (Deshusses Nr. 3015-17); </t>
    </r>
    <r>
      <rPr>
        <sz val="11"/>
        <color rgb="FFFF0000"/>
        <rFont val="Cambria"/>
        <family val="0"/>
        <charset val="1"/>
      </rPr>
      <t xml:space="preserve">Pro familiaribus</t>
    </r>
    <r>
      <rPr>
        <sz val="11"/>
        <rFont val="Cambria"/>
        <family val="0"/>
        <charset val="1"/>
      </rPr>
      <t xml:space="preserve"> </t>
    </r>
    <r>
      <rPr>
        <i val="true"/>
        <sz val="11"/>
        <rFont val="Cambria"/>
        <family val="0"/>
        <charset val="1"/>
      </rPr>
      <t xml:space="preserve">PROPICIARE QS. domine animabus ...-... ęterna possideat. Per</t>
    </r>
    <r>
      <rPr>
        <sz val="11"/>
        <rFont val="Cambria"/>
        <family val="0"/>
        <charset val="1"/>
      </rPr>
      <t xml:space="preserve"> </t>
    </r>
    <r>
      <rPr>
        <sz val="11"/>
        <color rgb="FFFF0000"/>
        <rFont val="Cambria"/>
        <family val="0"/>
        <charset val="1"/>
      </rPr>
      <t xml:space="preserve">Sec</t>
    </r>
    <r>
      <rPr>
        <sz val="11"/>
        <rFont val="Cambria"/>
        <family val="0"/>
        <charset val="1"/>
      </rPr>
      <t xml:space="preserve"> </t>
    </r>
    <r>
      <rPr>
        <i val="true"/>
        <sz val="11"/>
        <rFont val="Cambria"/>
        <family val="0"/>
        <charset val="1"/>
      </rPr>
      <t xml:space="preserve">His qs. domine placatus intende ...-... fidelium defunctorum. Per Inueniant qs. domine anime famulorum damularumque</t>
    </r>
    <r>
      <rPr>
        <sz val="11"/>
        <rFont val="Cambria"/>
        <family val="0"/>
        <charset val="1"/>
      </rPr>
      <t xml:space="preserve">, bricht ab (Deshusses Nr. 1433, 1442 und 1436).</t>
    </r>
  </si>
  <si>
    <t xml:space="preserve">19.07.2017</t>
  </si>
  <si>
    <t xml:space="preserve">Wien, ÖNB: Cod. 4966</t>
  </si>
  <si>
    <t xml:space="preserve">Spiegelblätter am VD und HD</t>
  </si>
  <si>
    <t xml:space="preserve">Pfaff, Scriptorium und Bibliothek S. 26, Katalog Nr. 3</t>
  </si>
  <si>
    <t xml:space="preserve">2 Blatt</t>
  </si>
  <si>
    <t xml:space="preserve">11. Jh.(lt. Pfaff)</t>
  </si>
  <si>
    <t xml:space="preserve">Kollektar?</t>
  </si>
  <si>
    <t xml:space="preserve">Wien, ÖNB: Cod. 4969</t>
  </si>
  <si>
    <t xml:space="preserve">Fragmente: VDS und HDS (Fragment eines gedruckten Kalenders, zusammengehörig); Titel fingiert.</t>
  </si>
  <si>
    <t xml:space="preserve">Sammelhandschrift mit Sermones, monastischen und anderen Texten</t>
  </si>
  <si>
    <t xml:space="preserve">Rupertus de Salisburgo: Sermo ad monachos die s. Valentini.; Martinus, Leibitzensis: Sermo in visitatione monasteriorum OSB in provincia Salisburgensi.; Unbekannt: Collectanea theologica.; Unbekannt: Acta visitationis et reformationis monasterii OSB provinciae Salisburgensis cum subscriptione notarii Thomae Herlinger de Wels.; Unbekannt: Interrogatoria visitatorum super singulis defectibus monasterii.; Unbekannt: Sermones ad monachos.; Unbekannt: Notabilia de festis.; Stephanus Rudenberger: Actus susceptae laureae et magisterii a. 1501.; Florianus prior Lunaelacensis OSB: Allocutiones breves.; Stephanus Rudenberger: Collationes ad monachos in coenobio s. Michaelis Lunaelacensis.; Unbekannt: Tractatus de electione abbatum regularium.; Unbekannt: Litterae abbatis et conventus monasterii Lunaelacensis ad Ulricum episcopum Pataviensem a. 1466.; Unbekannt: Decretum concilii Basileensis a. 1433.; Unbekannt: Practica electionum praelatorum.; Johannes, Andreae: Summula de processu iudicii.; Rupertus de Salisburgo: Collatio in visitatione monasterii Admontensi a. 1462.; Unbekannt: Collationes monasticae.</t>
  </si>
  <si>
    <t xml:space="preserve">15. u. 16. Jhdt.; 1455; 1457; 1459; 1462; 1492</t>
  </si>
  <si>
    <t xml:space="preserve">AL00173869</t>
  </si>
  <si>
    <t xml:space="preserve">Rupertus (= Rudbertus; Mönch in Mondsee ? um 1455): Schreiber; [Unterkircher, Datierte III, 1974]. - Stephanus Rudenberger (Uni. Wien 1494 ?; Mönch in Mondsee, Profeß 1496, ab 1518 Prior, ab 1536 Abt; +1540): Benützer (in Wien ?) - identisch mit Stephanus Ruonenberger ? [Autopsie, 10]. - Mondsee, Benediktinerkloster St. Michael (748-1791): Vorsignatur 'Lunael. q. 204'.</t>
  </si>
  <si>
    <t xml:space="preserve">Brauner Lederhalbband über Holz mit Blinddruck. Österreich, Mondsee, nach 1520.</t>
  </si>
  <si>
    <t xml:space="preserve">Wien, ÖNB: Cod. 4970</t>
  </si>
  <si>
    <t xml:space="preserve">2 beschn. Einzelblätter, mehrere Fälze zwischenn ff. 6-7, 18-19, 30-31, 41-42, 52-53, 64-65, 76-77, 88-89, 98-99, 108-109, wohl 176-177, 183-184, 195-196.</t>
  </si>
  <si>
    <t xml:space="preserve">VS + Ansetzfalz: 216 x 160 mm; 
HS + Ansetzfalz: 214 x 164 mm;
Falze: ca 214 x  14 mm</t>
  </si>
  <si>
    <t xml:space="preserve">Monastische Sammelhandschrift</t>
  </si>
  <si>
    <t xml:space="preserve">Ende 14. Jhdt.; 2. Hälfte 15. Jhd.</t>
  </si>
  <si>
    <t xml:space="preserve">Wien, ÖNB, Cod. 4970</t>
  </si>
  <si>
    <t xml:space="preserve">AL00174577</t>
  </si>
  <si>
    <t xml:space="preserve">Mondsee, Benediktinerkloster St. Michael (748-1791): Vorsignatur 'Lunael. q. 34'.</t>
  </si>
  <si>
    <t xml:space="preserve">Auf beiden Spiegel durchgehende rostige Nagellöcher überdeckt mir kleinen Lederstücken bei den ehemaligen Buckeln und Schließe. </t>
  </si>
  <si>
    <t xml:space="preserve">Rote 3- bis 4-zeilige Silhouetten-Initiale mit flächigem stilisiertem Pflanzendekor in brauner und / oder roter Tinte und gelbem Binnenfeld; rote Satzmajuskeln mit Punktverdikungen und Konturbegleitstrichen; Rote Überschrifte für die Psalmanfänge.</t>
  </si>
  <si>
    <t xml:space="preserve">Psalterium (Pars Breviarii ?)</t>
  </si>
  <si>
    <r>
      <rPr>
        <sz val="11"/>
        <rFont val="Cambria"/>
        <family val="0"/>
        <charset val="1"/>
      </rPr>
      <t xml:space="preserve">(Recto = </t>
    </r>
    <r>
      <rPr>
        <b val="true"/>
        <sz val="11"/>
        <rFont val="Cambria"/>
        <family val="0"/>
        <charset val="1"/>
      </rPr>
      <t xml:space="preserve">Ansetzfalz</t>
    </r>
    <r>
      <rPr>
        <sz val="11"/>
        <rFont val="Cambria"/>
        <family val="0"/>
        <charset val="1"/>
      </rPr>
      <t xml:space="preserve">, Klebeseite des </t>
    </r>
    <r>
      <rPr>
        <b val="true"/>
        <sz val="11"/>
        <rFont val="Cambria"/>
        <family val="0"/>
        <charset val="1"/>
      </rPr>
      <t xml:space="preserve">VS</t>
    </r>
    <r>
      <rPr>
        <sz val="11"/>
        <rFont val="Cambria"/>
        <family val="0"/>
        <charset val="1"/>
      </rPr>
      <t xml:space="preserve"> - unsichtbar): Ps 56,7-12: [incurva]</t>
    </r>
    <r>
      <rPr>
        <i val="true"/>
        <sz val="11"/>
        <rFont val="Cambria"/>
        <family val="0"/>
        <charset val="1"/>
      </rPr>
      <t xml:space="preserve">uer</t>
    </r>
    <r>
      <rPr>
        <sz val="11"/>
        <rFont val="Cambria"/>
        <family val="0"/>
        <charset val="1"/>
      </rPr>
      <t xml:space="preserve">[unt animam meam foderunt ante faciem] </t>
    </r>
    <r>
      <rPr>
        <i val="true"/>
        <sz val="11"/>
        <rFont val="Cambria"/>
        <family val="0"/>
        <charset val="1"/>
      </rPr>
      <t xml:space="preserve">mea</t>
    </r>
    <r>
      <rPr>
        <sz val="11"/>
        <rFont val="Cambria"/>
        <family val="0"/>
        <charset val="1"/>
      </rPr>
      <t xml:space="preserve">[m] ...-... [terram] </t>
    </r>
    <r>
      <rPr>
        <i val="true"/>
        <sz val="11"/>
        <rFont val="Cambria"/>
        <family val="0"/>
        <charset val="1"/>
      </rPr>
      <t xml:space="preserve">glo</t>
    </r>
    <r>
      <rPr>
        <sz val="11"/>
        <rFont val="Cambria"/>
        <family val="0"/>
        <charset val="1"/>
      </rPr>
      <t xml:space="preserve">[ria tua]; Ps 57,2-4: </t>
    </r>
    <r>
      <rPr>
        <i val="true"/>
        <sz val="11"/>
        <rFont val="Cambria"/>
        <family val="0"/>
        <charset val="1"/>
      </rPr>
      <t xml:space="preserve">ini</t>
    </r>
    <r>
      <rPr>
        <sz val="11"/>
        <rFont val="Cambria"/>
        <family val="0"/>
        <charset val="1"/>
      </rPr>
      <t xml:space="preserve">[quitates operamini in terra iniustitiam manus vestrae concinnant aliena]</t>
    </r>
    <r>
      <rPr>
        <i val="true"/>
        <sz val="11"/>
        <rFont val="Cambria"/>
        <family val="0"/>
        <charset val="1"/>
      </rPr>
      <t xml:space="preserve">ti </t>
    </r>
    <r>
      <rPr>
        <sz val="11"/>
        <rFont val="Cambria"/>
        <family val="0"/>
        <charset val="1"/>
      </rPr>
      <t xml:space="preserve">[sunt peccatores a vulva erraverunt ab ute]</t>
    </r>
    <r>
      <rPr>
        <i val="true"/>
        <sz val="11"/>
        <rFont val="Cambria"/>
        <family val="0"/>
        <charset val="1"/>
      </rPr>
      <t xml:space="preserve">ro</t>
    </r>
    <r>
      <rPr>
        <sz val="11"/>
        <rFont val="Cambria"/>
        <family val="0"/>
        <charset val="1"/>
      </rPr>
      <t xml:space="preserve">;
(Verso = </t>
    </r>
    <r>
      <rPr>
        <b val="true"/>
        <sz val="11"/>
        <rFont val="Cambria"/>
        <family val="0"/>
        <charset val="1"/>
      </rPr>
      <t xml:space="preserve">VS </t>
    </r>
    <r>
      <rPr>
        <sz val="11"/>
        <rFont val="Cambria"/>
        <family val="0"/>
        <charset val="1"/>
      </rPr>
      <t xml:space="preserve">+ </t>
    </r>
    <r>
      <rPr>
        <b val="true"/>
        <sz val="11"/>
        <rFont val="Cambria"/>
        <family val="0"/>
        <charset val="1"/>
      </rPr>
      <t xml:space="preserve">Ansetzfalz</t>
    </r>
    <r>
      <rPr>
        <sz val="11"/>
        <rFont val="Cambria"/>
        <family val="0"/>
        <charset val="1"/>
      </rPr>
      <t xml:space="preserve">): Ps 57,7-12: </t>
    </r>
    <r>
      <rPr>
        <i val="true"/>
        <sz val="11"/>
        <rFont val="Cambria"/>
        <family val="0"/>
        <charset val="1"/>
      </rPr>
      <t xml:space="preserve">molas leonum confringet ...-... eos in terra</t>
    </r>
    <r>
      <rPr>
        <sz val="11"/>
        <rFont val="Cambria"/>
        <family val="0"/>
        <charset val="1"/>
      </rPr>
      <t xml:space="preserve">; Ps 58,2-6 </t>
    </r>
    <r>
      <rPr>
        <i val="true"/>
        <sz val="11"/>
        <rFont val="Cambria"/>
        <family val="0"/>
        <charset val="1"/>
      </rPr>
      <t xml:space="preserve">Eripe me deinimicis ...-... omnes gentes non mi</t>
    </r>
    <r>
      <rPr>
        <sz val="11"/>
        <rFont val="Cambria"/>
        <family val="0"/>
        <charset val="1"/>
      </rPr>
      <t xml:space="preserve">[serearis], bricht ab;
Falz zwischen ff. 88-89: Ps 58,8-17; Ps 59,3-13;
Fälze zwischen ff. 6-7, 18-19, 41-42, 30-31 Streifen aus einem Einzelblattes: Recto: Ps 60,3-9; Ps 61,2-4; Verso: Ps. 61,4-13; Ps 62,2-3, bricht ab;
</t>
    </r>
    <r>
      <rPr>
        <b val="true"/>
        <sz val="11"/>
        <rFont val="Cambria"/>
        <family val="0"/>
        <charset val="1"/>
      </rPr>
      <t xml:space="preserve">HS</t>
    </r>
    <r>
      <rPr>
        <sz val="11"/>
        <rFont val="Cambria"/>
        <family val="0"/>
        <charset val="1"/>
      </rPr>
      <t xml:space="preserve">: Recto Ps 62,6-12: </t>
    </r>
    <r>
      <rPr>
        <i val="true"/>
        <sz val="11"/>
        <rFont val="Cambria"/>
        <family val="0"/>
        <charset val="1"/>
      </rPr>
      <t xml:space="preserve">anima mea et labiis ...-... os loquentium iniqua</t>
    </r>
    <r>
      <rPr>
        <sz val="11"/>
        <rFont val="Cambria"/>
        <family val="0"/>
        <charset val="1"/>
      </rPr>
      <t xml:space="preserve">; Ps 63,2-6: </t>
    </r>
    <r>
      <rPr>
        <sz val="11"/>
        <color rgb="FFFF0000"/>
        <rFont val="Cambria"/>
        <family val="0"/>
        <charset val="1"/>
      </rPr>
      <t xml:space="preserve">Psalmus</t>
    </r>
    <r>
      <rPr>
        <sz val="11"/>
        <rFont val="Cambria"/>
        <family val="0"/>
        <charset val="1"/>
      </rPr>
      <t xml:space="preserve"> </t>
    </r>
    <r>
      <rPr>
        <i val="true"/>
        <sz val="11"/>
        <rFont val="Cambria"/>
        <family val="0"/>
        <charset val="1"/>
      </rPr>
      <t xml:space="preserve">Exaudi deus orationem ...-... inmaculatum. S</t>
    </r>
    <r>
      <rPr>
        <sz val="11"/>
        <rFont val="Cambria"/>
        <family val="0"/>
        <charset val="1"/>
      </rPr>
      <t xml:space="preserve">[ub]</t>
    </r>
    <r>
      <rPr>
        <i val="true"/>
        <sz val="11"/>
        <rFont val="Cambria"/>
        <family val="0"/>
        <charset val="1"/>
      </rPr>
      <t xml:space="preserve">it</t>
    </r>
    <r>
      <rPr>
        <sz val="11"/>
        <rFont val="Cambria"/>
        <family val="0"/>
        <charset val="1"/>
      </rPr>
      <t xml:space="preserve">[o], bricht ab. </t>
    </r>
    <r>
      <rPr>
        <b val="true"/>
        <sz val="11"/>
        <rFont val="Cambria"/>
        <family val="0"/>
        <charset val="1"/>
      </rPr>
      <t xml:space="preserve">Falz </t>
    </r>
    <r>
      <rPr>
        <sz val="11"/>
        <rFont val="Cambria"/>
        <family val="0"/>
        <charset val="1"/>
      </rPr>
      <t xml:space="preserve">z. ff. 195-196 geschnitten aus demselben Einzelblatt auf desem Verso Ps 63,7-11 und 64,2-6.
</t>
    </r>
    <r>
      <rPr>
        <b val="true"/>
        <sz val="11"/>
        <rFont val="Cambria"/>
        <family val="0"/>
        <charset val="1"/>
      </rPr>
      <t xml:space="preserve">Fälze </t>
    </r>
    <r>
      <rPr>
        <sz val="11"/>
        <rFont val="Cambria"/>
        <family val="0"/>
        <charset val="1"/>
      </rPr>
      <t xml:space="preserve">zwischen ff. 176-177 und 183-184 enhält nur die Blattrände mit Teilen des Buchschmucks wohl von derselben Hs.
</t>
    </r>
    <r>
      <rPr>
        <b val="true"/>
        <sz val="11"/>
        <rFont val="Cambria"/>
        <family val="0"/>
        <charset val="1"/>
      </rPr>
      <t xml:space="preserve">Falz </t>
    </r>
    <r>
      <rPr>
        <sz val="11"/>
        <rFont val="Cambria"/>
        <family val="0"/>
        <charset val="1"/>
      </rPr>
      <t xml:space="preserve">zwischen ff. 108-109 - Text wegen fester Bindung nicht identifiziert; wohl Psalmen.</t>
    </r>
  </si>
  <si>
    <t xml:space="preserve">Falz zwischen ff. 168-169</t>
  </si>
  <si>
    <t xml:space="preserve">1343 (?)</t>
  </si>
  <si>
    <t xml:space="preserve">1344 (?)</t>
  </si>
  <si>
    <r>
      <rPr>
        <sz val="11"/>
        <rFont val="Cambria"/>
        <family val="0"/>
        <charset val="1"/>
      </rPr>
      <t xml:space="preserve">Nur drei Zeilen erhalten: </t>
    </r>
    <r>
      <rPr>
        <i val="true"/>
        <sz val="11"/>
        <rFont val="Cambria"/>
        <family val="0"/>
        <charset val="1"/>
      </rPr>
      <t xml:space="preserve">Quot anno domini milesimo CCC quadragesimo quarto Sabbato quatuor temporum quo cantatur Veni </t>
    </r>
    <r>
      <rPr>
        <sz val="11"/>
        <rFont val="Cambria"/>
        <family val="0"/>
        <charset val="1"/>
      </rPr>
      <t xml:space="preserve">[...] .</t>
    </r>
  </si>
  <si>
    <t xml:space="preserve">Wien, ÖNB: Cod. 4977</t>
  </si>
  <si>
    <t xml:space="preserve">Fragmente: VDS (mit Schriftseite aufgeklebt) und HDS (Todesanzeige eines Mönchs) (nicht zusammengehörig); Titel fingiert.</t>
  </si>
  <si>
    <t xml:space="preserve">Unbekannt: Carta consecrationis ecclesiae s. Kiliani et s. Laurentii a. 1470 per episcopum Bernardum (de Kraiburg ?) Chiemensem.; Notker, Balbulus: Sequentiae.; Unbekannt: Martyrologium secundum Beda, Hieronymum et Usuardum.</t>
  </si>
  <si>
    <t xml:space="preserve">15. Jhdt.; 1465</t>
  </si>
  <si>
    <t xml:space="preserve">AL00176906</t>
  </si>
  <si>
    <t xml:space="preserve">Jacobus Keser aus Breslau (= Wratislavia; Profeß v. Mondsee/OÖ.; um 1465 in Tegernsee): Schreiber; Vermerk fol. 117r [Unterkircher, Datierte III, 1974, 150f.]. - Mondsee, Benediktinerkloster St. Michael (748-1791): Vorsignatur 'Lunael. q. 35'.</t>
  </si>
  <si>
    <t xml:space="preserve">Brauner glatter Kalbslederband über Holz mit Blinddruck. Österreich, Mondsee, 2. Hälfte 15. Jhdt. (u.a. Stempel Nr. 20, 27)</t>
  </si>
  <si>
    <t xml:space="preserve">Wien, ÖNB: Cod. 4982</t>
  </si>
  <si>
    <t xml:space="preserve">Fragmente: unter VDS und HDS - jeweils nur Ansetzfalz sichtbar!; Titel fingiert.</t>
  </si>
  <si>
    <t xml:space="preserve">Sammelhandschrift:
Unbekannt: Notabilia de quinque libris Decretalium.; Unbekannt: Notabilia theologica.</t>
  </si>
  <si>
    <t xml:space="preserve">15. Jhdt.; 1497; 1498</t>
  </si>
  <si>
    <t xml:space="preserve">AL00177348</t>
  </si>
  <si>
    <t xml:space="preserve">Mondsee, Benediktinerkloster St. Michael (748-1791): Vorsignatur 'Lunael. o. 44'.</t>
  </si>
  <si>
    <t xml:space="preserve">Dunkelbrauner Lederband über Holz mit Blinddruck (u. Blattrelief). Österreich, Mondsee, nach 1498 (u.a. Stempel 20, 22)</t>
  </si>
  <si>
    <t xml:space="preserve">Wien, ÖNB: Cod. 4984</t>
  </si>
  <si>
    <t xml:space="preserve">Fragmente: vorne mit Streifchen zw. fol. II/1 sowie hinten mit Ansetzfalz zw. fol. 167/168 (nicht zusammengehörig!); Titel fingiert.</t>
  </si>
  <si>
    <t xml:space="preserve">Sammelhandschrift:
Unbekannt: Collectanea, tituli Decreti, abbreviaturae iuris etc..; Unbekannt: Elenchus librorum Veteris et Novi Testamenti.; Unbekannt: Regulae grammaticales et alphabetum dictionum.; Unbekannt: Stationes ecclesiarum urbis Romae cum indulgentiis earundem.</t>
  </si>
  <si>
    <t xml:space="preserve">16. Jhdt.; 1515; 1516</t>
  </si>
  <si>
    <t xml:space="preserve">AL00175112</t>
  </si>
  <si>
    <t xml:space="preserve">Sigismund Höhenkircher (Mönch in Mondsee; Profeß 1516, Abt v. Mondsee 1542-1557; +1565): Schreiber [Unterkircher, Datierte IV, 1976]. - Mondsee, Benediktinerkloster St. Michael (748-1791): Vorsignatur 'Lunael. o. 190'.</t>
  </si>
  <si>
    <t xml:space="preserve">Brauner Lederhalbband über Holz mit Blinddruck. Österreich, Mondsee, um 1516.</t>
  </si>
  <si>
    <t xml:space="preserve">Wien, ÖNB: Cod. 4989</t>
  </si>
  <si>
    <t xml:space="preserve">Cantus Planus (http://www.cantusplanus.at/de-at/fragmentphp/fragmente/signaturGET.php?Signatur=cod04989).</t>
  </si>
  <si>
    <t xml:space="preserve">(HS + Ansetzfalz) 215 x 150 mm</t>
  </si>
  <si>
    <t xml:space="preserve">Sammelhandschrift:
Boethius, Anicius Manlius Severinus: De consolatione philosophiae libri cum commentario.; Boethius, Anicius Manlius Severinus: De duabus naturis in Christo cum commentario.; Unbekannt: Tractatus de aequivocis.; Ludolphus, Hildesheimensis: Summa dictaminum.; Johannes, de Garlandia: Liber de synonymis sive Enchiridion.; Unbekannt: Cantilena cum notis musicis.; Unbekannt: Cantilena latina cum notis musicis.; Unbekannt: Breviarium saec. XII: Fragmentum.</t>
  </si>
  <si>
    <t xml:space="preserve">14. Jhdt.; 1346; 1. Hälfte 15. Jhdt.</t>
  </si>
  <si>
    <t xml:space="preserve">Wien, ÖNB, Cod. 4989</t>
  </si>
  <si>
    <t xml:space="preserve">AL00177952</t>
  </si>
  <si>
    <t xml:space="preserve">Mondsee, Benediktinerkloster St. Michael (748-1791): Vorsignatur 'Lunael. q. 48' [Menhardt, Altdeutsche Handschriften, 1960/61].</t>
  </si>
  <si>
    <t xml:space="preserve">Das Fragment wurde auf der Innenseite des Hinterdeckels geklebt und um die letzte Lage gezogen (Falz zw. ff. 188-189). Weitere Fragmente wohl derselben Handschrift sind als Falzverstärkung Mitte der Lagen und zwar zwischen ff. V-VI, 6-7, 30-31, 42-43, 56-54, 82-83, 93-94, 105-106, 117-118, 129-130; weitere Fragmente wohl nicht von derselben Handschrift als Fälze Mitte der Lagen und zwar zwischen ff. 194-195, 142-143, 154-155, 160-161, 170-171, 182-183 (Kalendar).</t>
  </si>
  <si>
    <t xml:space="preserve">Rote Lombarden mit Zierpunktverdickung; 3-zeilige rote Silhouetten-Initiale.</t>
  </si>
  <si>
    <t xml:space="preserve">ornamental / initial / outline drawing</t>
  </si>
  <si>
    <r>
      <rPr>
        <sz val="11"/>
        <rFont val="Cambria"/>
        <family val="0"/>
        <charset val="1"/>
      </rPr>
      <t xml:space="preserve">[In assumptione BMV] H: [Ave praeclara maris stella ...] </t>
    </r>
    <r>
      <rPr>
        <i val="true"/>
        <sz val="11"/>
        <rFont val="Cambria"/>
        <family val="0"/>
        <charset val="1"/>
      </rPr>
      <t xml:space="preserve">redimire beatoque fine ex huius incolatu seculi auctor ad te transir</t>
    </r>
    <r>
      <rPr>
        <sz val="11"/>
        <rFont val="Cambria"/>
        <family val="0"/>
        <charset val="1"/>
      </rPr>
      <t xml:space="preserve">[e] (AH 50 Nr. 241 nur Teil von der letzten Str. 9 erhalten); H: </t>
    </r>
    <r>
      <rPr>
        <i val="true"/>
        <sz val="11"/>
        <rFont val="Cambria"/>
        <family val="0"/>
        <charset val="1"/>
      </rPr>
      <t xml:space="preserve">Ave dei genetrix summi</t>
    </r>
    <r>
      <rPr>
        <sz val="11"/>
        <rFont val="Cambria"/>
        <family val="0"/>
        <charset val="1"/>
      </rPr>
      <t xml:space="preserve"> (AH 53 Nr. 105); </t>
    </r>
    <r>
      <rPr>
        <sz val="11"/>
        <color rgb="FFFF0000"/>
        <rFont val="Cambria"/>
        <family val="0"/>
        <charset val="1"/>
      </rPr>
      <t xml:space="preserve">De sancta Affr</t>
    </r>
    <r>
      <rPr>
        <sz val="11"/>
        <rFont val="Cambria"/>
        <family val="0"/>
        <charset val="1"/>
      </rPr>
      <t xml:space="preserve">[a] H: </t>
    </r>
    <r>
      <rPr>
        <i val="true"/>
        <sz val="11"/>
        <rFont val="Cambria"/>
        <family val="0"/>
        <charset val="1"/>
      </rPr>
      <t xml:space="preserve">Grates deo et honos </t>
    </r>
    <r>
      <rPr>
        <sz val="11"/>
        <rFont val="Cambria"/>
        <family val="0"/>
        <charset val="1"/>
      </rPr>
      <t xml:space="preserve">(AH 53 Nr. 119 Str. 1-4 unvollständig erhalten).</t>
    </r>
  </si>
  <si>
    <t xml:space="preserve">(VS + Ansetzfalz) 210 x 150 mm</t>
  </si>
  <si>
    <t xml:space="preserve">Das Fragment wurde auf der Innenseite des Vorderdeckels geklebt und um die erste Lage gezogen (Falz zwischen ff. X und 1r.</t>
  </si>
  <si>
    <t xml:space="preserve">mit charakteristischen für die Urkundeschrift Merkmalen.</t>
  </si>
  <si>
    <t xml:space="preserve">Capitulumzeichen, Buchstabenstrichelung</t>
  </si>
  <si>
    <t xml:space="preserve">Consuetudines</t>
  </si>
  <si>
    <r>
      <rPr>
        <sz val="11"/>
        <rFont val="Cambria"/>
        <family val="0"/>
        <charset val="1"/>
      </rPr>
      <t xml:space="preserve">Transkription: </t>
    </r>
    <r>
      <rPr>
        <i val="true"/>
        <sz val="11"/>
        <rFont val="Cambria"/>
        <family val="0"/>
        <charset val="1"/>
      </rPr>
      <t xml:space="preserve">Ad lectiones omnes sedeant quando eis uacat. Precipimus ne in refectiorio monachorum conuersorum monialium carnes comedantur pueris exceptis quibus concedimus alia tamen (?) hora quam communis refectionis. Precipimus ut uotiue misse non cantenur sed sub silentio dicantur. Relique mensarum pauperibus colligantur per fratrem timentem deum ad hoc deputatum. Ist prebenda claustralis nulli seculari persone detur sed nec femine velate nisi sit ibi monasterium sancti monialium uel sororum. Ut persone discrete et ydonee in monasteriis statuant pro confessionibus fratrem audiendis nichilominus fraters ad minus abbati suo bis in anno confiteatur ad quem in mortalibus est recurrendum. Frater qui incorrigibilis fuerit et obstinatus uel aliene mentis extiterit usque ad emendacionem uel ad aliud monasterium mittatur. Fratres inuiam dirigendi euntes et redeuntes secundum regulam accipiant bene</t>
    </r>
    <r>
      <rPr>
        <sz val="11"/>
        <rFont val="Cambria"/>
        <family val="0"/>
        <charset val="1"/>
      </rPr>
      <t xml:space="preserve">, bricht ab.</t>
    </r>
  </si>
  <si>
    <t xml:space="preserve">Wien, ÖNB: Cod. 4990</t>
  </si>
  <si>
    <t xml:space="preserve">Fragmente: VDS mit Falz zw. fol. 12/13 und HDS mit Falz zw. fol. 287/288</t>
  </si>
  <si>
    <t xml:space="preserve">Priscianus metricus cum indice et glossa</t>
  </si>
  <si>
    <t xml:space="preserve">1. Hälfte 15. Jhdt. (vor 1448)</t>
  </si>
  <si>
    <t xml:space="preserve">AL00168207</t>
  </si>
  <si>
    <t xml:space="preserve">Sebastian de Mansee (= Frieshaimer de Maensee; Profeß v. Mondsee, ab 1447 Student d. Uni. Wien, dann Mondsee): Vermerk fol. 299v: kaufte die Hs. 1448 um 5 Solidi in Wien [AK Wissenschaft, 1975]. - Mondsee, Benediktinerkloster St. Michael (748-1791): Vorsignatur 'Lunael. q. 49'.</t>
  </si>
  <si>
    <t xml:space="preserve">Weißliches Schweinsleder über Holz, mit Blindlinien. Wien (?), vor 1448.</t>
  </si>
  <si>
    <t xml:space="preserve">Wien, ÖNB: Cod. 4993</t>
  </si>
  <si>
    <t xml:space="preserve">Sammelband mit wohl früher ungebundenen Büchern, die Professe von ihrem Studium in Wien nach Mondsee mitgebracht haben und dort zusammen gebunden sind.</t>
  </si>
  <si>
    <t xml:space="preserve">Cantus Planus (http://www.cantusplanus.at/de-at/fragmentphp/fragmente/signaturGET.php?Signatur=cod04993).</t>
  </si>
  <si>
    <t xml:space="preserve">Wien, ÖNB, Cod. 4989.</t>
  </si>
  <si>
    <t xml:space="preserve">1 beschn. Einzelblätter und Langstreifen</t>
  </si>
  <si>
    <t xml:space="preserve">210 x 150 mm</t>
  </si>
  <si>
    <t xml:space="preserve">Sammelhandschrift mit grammatikalischen Texten</t>
  </si>
  <si>
    <t xml:space="preserve">15. Jhdt.; 1426</t>
  </si>
  <si>
    <t xml:space="preserve">Wien, ÖNB, Cod. 4993</t>
  </si>
  <si>
    <t xml:space="preserve">AL00176255</t>
  </si>
  <si>
    <t xml:space="preserve">Johannes Hugel de Werdea (= Hieronymus v. Mondsee; Mag.; Uni. Wien ab 1438, ab 1451 Mönch in Mondsee; +1475): Studienbuch des... [Stohlmann, Verfasserlexikon 4, 1983]. - Leonhardus C. de W. (Wien ?; um 1426): Schreiber; Vermerk fol. 146v [Unterkircher, Datierte II, 1971, 127]. - Sebastian de Mansee (= Frieshaimer de Maensee; Profeß v. Mondsee, ab 1447 Student d. Uni. Wien, dann Mondsee): Vermerk fol. 55v [Unterkircher, Datierte II, 1971, 127]. - Mondsee, Benediktinerkloster St. Michael (748-1791): Vermerk fol. 55v [Unterkircher, Datierte II, 1971, 127].</t>
  </si>
  <si>
    <t xml:space="preserve">Das Fragment wurde auf der Innenseite des Hinterdeckels geklebt, und später mit Papierblättern geklebt, sodass ein Teil des Textes versteckt ist oder beschadet wurde. Ein Falz des Fragment ist um die letzte Lage gezoge und zwischen ff. 159-160 sichtbar. Witere Lnagstreifen wohl derselben Handschrift wurden als Falzverstärkung mitte manche Lagen verwendet (zwischen ff. 51-52, 59-60, drei Fälze zwischen ff. 64-65).</t>
  </si>
  <si>
    <t xml:space="preserve">Rote Lombarden mit Zierpunktverdickung; 2-zeilige rote Silhouetten-Initiale.</t>
  </si>
  <si>
    <t xml:space="preserve">Hymnarium /Breviarium</t>
  </si>
  <si>
    <r>
      <rPr>
        <sz val="11"/>
        <rFont val="Cambria"/>
        <family val="0"/>
        <charset val="1"/>
      </rPr>
      <t xml:space="preserve">[Corporis Christi] H: [Sacris sollemniis iuncta sint ... ] </t>
    </r>
    <r>
      <rPr>
        <i val="true"/>
        <sz val="11"/>
        <rFont val="Cambria"/>
        <family val="0"/>
        <charset val="1"/>
      </rPr>
      <t xml:space="preserve">panis hominum dat ... lucem</t>
    </r>
    <r>
      <rPr>
        <sz val="11"/>
        <rFont val="Cambria"/>
        <family val="0"/>
        <charset val="1"/>
      </rPr>
      <t xml:space="preserve"> [quam] </t>
    </r>
    <r>
      <rPr>
        <i val="true"/>
        <sz val="11"/>
        <rFont val="Cambria"/>
        <family val="0"/>
        <charset val="1"/>
      </rPr>
      <t xml:space="preserve">inhabitas. Amen</t>
    </r>
    <r>
      <rPr>
        <sz val="11"/>
        <rFont val="Cambria"/>
        <family val="0"/>
        <charset val="1"/>
      </rPr>
      <t xml:space="preserve"> (AH 50 Nr 387 erhalten Str. 6-7; Can g01592); H: </t>
    </r>
    <r>
      <rPr>
        <i val="true"/>
        <sz val="11"/>
        <rFont val="Cambria"/>
        <family val="0"/>
        <charset val="1"/>
      </rPr>
      <t xml:space="preserve">Uerbum supernum prodiens ... Quam sub bina sp</t>
    </r>
    <r>
      <rPr>
        <sz val="11"/>
        <rFont val="Cambria"/>
        <family val="0"/>
        <charset val="1"/>
      </rPr>
      <t xml:space="preserve">[ecie ...] </t>
    </r>
    <r>
      <rPr>
        <i val="true"/>
        <sz val="11"/>
        <rFont val="Cambria"/>
        <family val="0"/>
        <charset val="1"/>
      </rPr>
      <t xml:space="preserve">ut duplicis substan</t>
    </r>
    <r>
      <rPr>
        <sz val="11"/>
        <rFont val="Cambria"/>
        <family val="0"/>
        <charset val="1"/>
      </rPr>
      <t xml:space="preserve">[tiae] (AH 50 Nr 388 erhalten Str. 1-3; Can g01593).</t>
    </r>
  </si>
  <si>
    <t xml:space="preserve">1 beschn. Einzelblätter</t>
  </si>
  <si>
    <t xml:space="preserve">210 x 160 mm</t>
  </si>
  <si>
    <t xml:space="preserve">Das Fragment wurde auf der Innenseite des Vorderdeckels geklebt und später ausgelöst (heute als fliegendes Blatt I foliiert). Ein Falz des Fragmentes ist um die erste Lage gezogen und zwischen ff. 11 und 12 sichtbar.</t>
  </si>
  <si>
    <t xml:space="preserve">Rote Lombarden mit Zierpunktverdickung; 2-zeilige rote Silhouetten-Initiale; Buchstabenstrichelung; Überschriften.</t>
  </si>
  <si>
    <r>
      <rPr>
        <sz val="11"/>
        <rFont val="Cambria"/>
        <family val="0"/>
        <charset val="1"/>
      </rPr>
      <t xml:space="preserve">Transkription: (Ir)</t>
    </r>
    <r>
      <rPr>
        <i val="true"/>
        <sz val="11"/>
        <rFont val="Cambria"/>
        <family val="0"/>
        <charset val="1"/>
      </rPr>
      <t xml:space="preserve"> Instituta primi capituli principium ut sani cum sanis in dormitorio dormiant infirmi cum infirmis et singulis noctibus prior moderata circatione habita claudat dormitorium; clauso dormitorio quicumque pulsando fratres inquietauerit proxima sequendi die ad arbitrium capitulo praesedenti peniteat. 
Clausuras singulares in omnibus locis prohibemus. 
Occasione misse nemo uel canonicam horam uel capitulum negligat. 
Silentium in oratorio claustro dormitorio refectorio secundum regularem consuetudinem diligentius obseruetur. Transgressores die proxima ad arbitrarium prioris puniantur nisi forte per surreptionem uel obliuionem unum uel dio uerba a quo proferantur. 
Extra septa claustri nullus absque licentia abbatis uel prioris egrediatur. Trangressor ad arbitrium in capitulo praesidentis puniatur. Officiales excipimus. 
Si qui a disciplina regulari appelauerint a monasterio proiciantur non recipiendi nisi ad arbitrium rectorum uel uisitatorum. Eiectus si exire noluerit quamdiu in claustro a diuinis</t>
    </r>
    <r>
      <rPr>
        <sz val="11"/>
        <rFont val="Cambria"/>
        <family val="0"/>
        <charset val="1"/>
      </rPr>
      <t xml:space="preserve"> (?) </t>
    </r>
    <r>
      <rPr>
        <i val="true"/>
        <sz val="11"/>
        <rFont val="Cambria"/>
        <family val="0"/>
        <charset val="1"/>
      </rPr>
      <t xml:space="preserve">adsti</t>
    </r>
    <r>
      <rPr>
        <sz val="11"/>
        <rFont val="Cambria"/>
        <family val="0"/>
        <charset val="1"/>
      </rPr>
      <t xml:space="preserve">[...] // 
(Iv) </t>
    </r>
    <r>
      <rPr>
        <i val="true"/>
        <sz val="11"/>
        <rFont val="Cambria"/>
        <family val="0"/>
        <charset val="1"/>
      </rPr>
      <t xml:space="preserve">In capitulo nichil aliud quam de regulari disciplina tracetur; si que alta sunt tractanda cum dei timore et reuerentia extra capitulum locis conpetentibus pertractentur. 
Regulare ieiunium deinceps obseruetur nisi ex licentia abbatis uel prioris alicui ieiunium uel debilium facta fuerit indulgentia.
Tempore lectionis officialibus exceptis omnes vacent lectioni.
In refectorium refectionis tempore nullus laicus ingradiatur.
A coquine seruitio nullus excusetur nisi ex rationabili causa abbate et conuentu hoc cuiquam relaxetur.
</t>
    </r>
    <r>
      <rPr>
        <i val="true"/>
        <sz val="11"/>
        <color rgb="FFFF0000"/>
        <rFont val="Cambria"/>
        <family val="0"/>
        <charset val="1"/>
      </rPr>
      <t xml:space="preserve">Instituta secundi libri</t>
    </r>
    <r>
      <rPr>
        <i val="true"/>
        <sz val="11"/>
        <rFont val="Cambria"/>
        <family val="0"/>
        <charset val="1"/>
      </rPr>
      <t xml:space="preserve">. Qui excessus fratrem proclamare noluerint sciant se participes esse delicti quo usque proclament. Si proclamatione in capitulo factam aliquis iniuriosus proclamati extiterit a refectione abstineat quousque leso humiliter reconciliari petat. Similiter statuimus de aliis discordiis unicumque </t>
    </r>
    <r>
      <rPr>
        <sz val="11"/>
        <rFont val="Cambria"/>
        <family val="0"/>
        <charset val="1"/>
      </rPr>
      <t xml:space="preserve">(?) </t>
    </r>
    <r>
      <rPr>
        <i val="true"/>
        <sz val="11"/>
        <rFont val="Cambria"/>
        <family val="0"/>
        <charset val="1"/>
      </rPr>
      <t xml:space="preserve">nascentibus. Ut capitula regule singulis diebus ex integro legantur ne quis de ignoran</t>
    </r>
    <r>
      <rPr>
        <sz val="11"/>
        <rFont val="Cambria"/>
        <family val="0"/>
        <charset val="1"/>
      </rPr>
      <t xml:space="preserve">[tia].</t>
    </r>
  </si>
  <si>
    <t xml:space="preserve">13 Langstreifen</t>
  </si>
  <si>
    <t xml:space="preserve">ca. 208 x 15 mm</t>
  </si>
  <si>
    <t xml:space="preserve">Die Fragmente dienen als Verstärkung zwischen den Lagen und zwar zwischen ff. 5-6, 17-18, 29-30, 41-42, wohl auch zwischen ff. 70-71, 82-83, 94-95, 106-107, 118-119, 129-130, 141-142, 153-154, 162-163.</t>
  </si>
  <si>
    <t xml:space="preserve">Wien, ÖNB: Cod. 4994</t>
  </si>
  <si>
    <t xml:space="preserve">Pfaff, Scriptorium und Bibliothek s. unter Katalog Nr. 49</t>
  </si>
  <si>
    <t xml:space="preserve">1 Teil eines Einzelblattes und Querstreifen</t>
  </si>
  <si>
    <t xml:space="preserve">I* + Ansetzfalz: ca. 150 x 208 mm</t>
  </si>
  <si>
    <t xml:space="preserve">Sammelhandschrift:
Alvarus, Pelagius: Speculum regum.; Petrus, Blesensis: Epistolae quaedam.</t>
  </si>
  <si>
    <t xml:space="preserve"> um 1475/80</t>
  </si>
  <si>
    <t xml:space="preserve">Wien, ÖNB, Cod. 4994</t>
  </si>
  <si>
    <t xml:space="preserve">AL00173207</t>
  </si>
  <si>
    <t xml:space="preserve">Mondsee, Benediktinerkloster St. Michael (748-1791): Vorsignatur 'Lunael. q. 7'.</t>
  </si>
  <si>
    <t xml:space="preserve">Weißlicher Schweinslederband über Holz mit Streicheisenlinien und Blinddruck (Stempel Nr. 1, 2, 3, 7).</t>
  </si>
  <si>
    <t xml:space="preserve">Bleistiftfolierung (?)</t>
  </si>
  <si>
    <t xml:space="preserve">Das Fragment dient als fliegendes Blatt und um die letzte Lage gezogen (Falz zwischen ff. 240-241); Weitere Querstreifen wohl derselben Handschrift dienen als Falzverstärkung mitte der Lagen (zwischen ff. 54-55 und 138-139). Fälze von anderen Handschriften als Falzverstärkung: zwischen ff. 18-19, 198-199 und 246-247 palimpsesierte Langstreifen aus einer liturgische Musikhandschrift mit Linienlose Neumennotation; zwischen ff. 42-43 Hufnagelnotation; sowohl unidentifizierte Langstreifen zwischen ff. 66-67, 102-103 und 162-163.</t>
  </si>
  <si>
    <t xml:space="preserve">Rote Überschrifte, Initiale und Satzmajuskel mit Zierpunken.</t>
  </si>
  <si>
    <r>
      <rPr>
        <sz val="11"/>
        <rFont val="Cambria"/>
        <family val="0"/>
        <charset val="1"/>
      </rPr>
      <t xml:space="preserve">Votivmessen.
[Missa pro peccatis] </t>
    </r>
    <r>
      <rPr>
        <i val="true"/>
        <sz val="11"/>
        <rFont val="Cambria"/>
        <family val="0"/>
        <charset val="1"/>
      </rPr>
      <t xml:space="preserve">Exaudi quaesumus domine supplicium preces </t>
    </r>
    <r>
      <rPr>
        <sz val="11"/>
        <rFont val="Cambria"/>
        <family val="0"/>
        <charset val="1"/>
      </rPr>
      <t xml:space="preserve">... ; </t>
    </r>
    <r>
      <rPr>
        <i val="true"/>
        <sz val="11"/>
        <rFont val="Cambria"/>
        <family val="0"/>
        <charset val="1"/>
      </rPr>
      <t xml:space="preserve">Hostias tibi domine placationis ... </t>
    </r>
    <r>
      <rPr>
        <sz val="11"/>
        <rFont val="Cambria"/>
        <family val="0"/>
        <charset val="1"/>
      </rPr>
      <t xml:space="preserve">; </t>
    </r>
    <r>
      <rPr>
        <i val="true"/>
        <sz val="11"/>
        <rFont val="Cambria"/>
        <family val="0"/>
        <charset val="1"/>
      </rPr>
      <t xml:space="preserve">Praesta nobis quaesumus domine eterne saluator ... </t>
    </r>
    <r>
      <rPr>
        <sz val="11"/>
        <rFont val="Cambria"/>
        <family val="0"/>
        <charset val="1"/>
      </rPr>
      <t xml:space="preserve">(Deshusses Nr. 1323, 1324, 1326)
[Missa pro famulo] </t>
    </r>
    <r>
      <rPr>
        <sz val="11"/>
        <color rgb="FFFF0000"/>
        <rFont val="Cambria"/>
        <family val="0"/>
        <charset val="1"/>
      </rPr>
      <t xml:space="preserve">Sec.</t>
    </r>
    <r>
      <rPr>
        <sz val="11"/>
        <rFont val="Cambria"/>
        <family val="0"/>
        <charset val="1"/>
      </rPr>
      <t xml:space="preserve"> </t>
    </r>
    <r>
      <rPr>
        <i val="true"/>
        <sz val="11"/>
        <rFont val="Cambria"/>
        <family val="0"/>
        <charset val="1"/>
      </rPr>
      <t xml:space="preserve">Munera nostra quaesumus domine suscipe placatus et famulum tuum semper et ubique misericorditer protege</t>
    </r>
    <r>
      <rPr>
        <sz val="11"/>
        <rFont val="Cambria"/>
        <family val="0"/>
        <charset val="1"/>
      </rPr>
      <t xml:space="preserve">; </t>
    </r>
    <r>
      <rPr>
        <sz val="11"/>
        <color rgb="FFFF0000"/>
        <rFont val="Cambria"/>
        <family val="0"/>
        <charset val="1"/>
      </rPr>
      <t xml:space="preserve">Com.</t>
    </r>
    <r>
      <rPr>
        <sz val="11"/>
        <rFont val="Cambria"/>
        <family val="0"/>
        <charset val="1"/>
      </rPr>
      <t xml:space="preserve"> </t>
    </r>
    <r>
      <rPr>
        <i val="true"/>
        <sz val="11"/>
        <rFont val="Cambria"/>
        <family val="0"/>
        <charset val="1"/>
      </rPr>
      <t xml:space="preserve">Hec nos domine communio mundet</t>
    </r>
    <r>
      <rPr>
        <sz val="11"/>
        <rFont val="Cambria"/>
        <family val="0"/>
        <charset val="1"/>
      </rPr>
      <t xml:space="preserve"> ...</t>
    </r>
    <r>
      <rPr>
        <sz val="11"/>
        <color rgb="FFFF0000"/>
        <rFont val="Cambria"/>
        <family val="0"/>
        <charset val="1"/>
      </rPr>
      <t xml:space="preserve"> Pro femina</t>
    </r>
    <r>
      <rPr>
        <sz val="11"/>
        <rFont val="Cambria"/>
        <family val="0"/>
        <charset val="1"/>
      </rPr>
      <t xml:space="preserve">. </t>
    </r>
    <r>
      <rPr>
        <i val="true"/>
        <sz val="11"/>
        <rFont val="Cambria"/>
        <family val="0"/>
        <charset val="1"/>
      </rPr>
      <t xml:space="preserve">Rege quaesumus domine famulam tuam N et intendente beata Maria ... et sempiternis gaudeat institutis. Per </t>
    </r>
    <r>
      <rPr>
        <sz val="11"/>
        <color rgb="FFFF0000"/>
        <rFont val="Cambria"/>
        <family val="0"/>
        <charset val="1"/>
      </rPr>
      <t xml:space="preserve">Sec.</t>
    </r>
    <r>
      <rPr>
        <sz val="11"/>
        <rFont val="Cambria"/>
        <family val="0"/>
        <charset val="1"/>
      </rPr>
      <t xml:space="preserve"> </t>
    </r>
    <r>
      <rPr>
        <i val="true"/>
        <sz val="11"/>
        <rFont val="Cambria"/>
        <family val="0"/>
        <charset val="1"/>
      </rPr>
      <t xml:space="preserve">Suscipe domine munus oblatum et intercendentibus omnibus sanctis tuis conserua famulam tuam N atque ab omnibus quas me</t>
    </r>
    <r>
      <rPr>
        <sz val="11"/>
        <rFont val="Cambria"/>
        <family val="0"/>
        <charset val="1"/>
      </rPr>
      <t xml:space="preserve">[...] .</t>
    </r>
  </si>
  <si>
    <t xml:space="preserve">Wien, ÖNB: Cod. 4995</t>
  </si>
  <si>
    <t xml:space="preserve">Menhard, Verzeichnis der altdeutschen literarischen Handschriften der Osterreichischen Nationalbibliothek 2. Band,  Berlin: Akademie Verlag, 1961 (http://www.manuscripta-mediaevalia.de/hs/katalogseiten/HSK0750b_b1085_jpg.htm).</t>
  </si>
  <si>
    <t xml:space="preserve">I* + Ansetzfalz: 215 x 155 mm</t>
  </si>
  <si>
    <t xml:space="preserve">Sammelhandschrift:
Eberhardus, Bethuniensis: Graecismus cum glossa.; Unbekannt: Versus e schola Salernitana.; Unbekannt: De vino eiusque proprietatibus tractatus latinus et germanice versus.; Unbekannt: Liber de arte culinaria germanicus cum prologo rhythmico.; Unbekannt: Schemata mnemotechnica.</t>
  </si>
  <si>
    <t xml:space="preserve">Bayern</t>
  </si>
  <si>
    <t xml:space="preserve">Wien, ÖNB, Cod. 4995</t>
  </si>
  <si>
    <t xml:space="preserve">AL00174595</t>
  </si>
  <si>
    <t xml:space="preserve">Graz: dt. Urkunde [Menhardt, Altdeutsche Handschriften, 1960/61]. - Benedikt II. Eck aus Vilsbiburg (Kapellan d. Bischofs v. Seckau, 1453 Novize in Mondsee, Abt ab 1463; +1499): Vermerk fol. 238v; Mondsee, Benediktinerkloster St. Michael (748-1791): Vorsignatur 'Lunael. q. 58'.</t>
  </si>
  <si>
    <t xml:space="preserve">Wießes Leder über an den Kanten abgeschrägten Holzdeckel mit Streicheisenlinien.</t>
  </si>
  <si>
    <t xml:space="preserve">Das Fragment diente als Hinterspiegel ist heute aus dem Deckel ausgelöst und als f. I* foliiert. Als Ansetzfalz ist es um die letzte Lage gezogen (Falz zwischen ff. 226-227).</t>
  </si>
  <si>
    <t xml:space="preserve">Graz (?)</t>
  </si>
  <si>
    <t xml:space="preserve">Betreff: Franziske Lantrichter ze Gracz (Ausgeber) und Lienhart der speiser.</t>
  </si>
  <si>
    <t xml:space="preserve">Fälze Langstreifen: 6-7,18-19, 30-31, 42-43, 54-55, 66-67, 78-79, 90-91, 103-104, 127-128, </t>
  </si>
  <si>
    <t xml:space="preserve">VS + Ansetzfalz: ca. 215 x 155 mm</t>
  </si>
  <si>
    <t xml:space="preserve">Das Fragment ist auf der Innenseite des Vorderdeckels geklebt und um die erste Lage gezogen (Falz zwischen ff. 12-13 ohne Text).</t>
  </si>
  <si>
    <t xml:space="preserve">14. Jh. / 1. Hälfte 15. Jh.</t>
  </si>
  <si>
    <t xml:space="preserve">1301-1450</t>
  </si>
  <si>
    <t xml:space="preserve">Rote Lombarde; einzelne Phrasen durchgestrichen in Rot.</t>
  </si>
  <si>
    <r>
      <rPr>
        <sz val="11"/>
        <rFont val="Cambria"/>
        <family val="0"/>
        <charset val="1"/>
      </rPr>
      <t xml:space="preserve">Erhalten ist eine Seite mit einem Teil der Konjugation von amo: </t>
    </r>
    <r>
      <rPr>
        <i val="true"/>
        <sz val="11"/>
        <rFont val="Cambria"/>
        <family val="0"/>
        <charset val="1"/>
      </rPr>
      <t xml:space="preserve">amatum est uel cum amatum fuuerit. Inifinitiuo modo sine numeris ... Optatiuo modo tempore presenti et preterito inperfecto uti</t>
    </r>
    <r>
      <rPr>
        <sz val="11"/>
        <rFont val="Cambria"/>
        <family val="0"/>
        <charset val="1"/>
      </rPr>
      <t xml:space="preserve">[nam].</t>
    </r>
  </si>
  <si>
    <t xml:space="preserve">Die Donat- und Kalender-Type, hg. von Paul Schwenke, Mainz 1903, hier S. 44 (https://archive.org/details/diedonatundkalen00schw).</t>
  </si>
  <si>
    <t xml:space="preserve"> </t>
  </si>
  <si>
    <t xml:space="preserve">ca. 15 x 215 mm</t>
  </si>
  <si>
    <t xml:space="preserve">Es handelt sich um mehrere Querstreifen die als Verstärkung mitte der Lagen dienen: zwischen ff. 139-140, 149-150, 160-161, 172-173, 184-185, 196-197, 208-209 und 232-233.</t>
  </si>
  <si>
    <t xml:space="preserve">Süd Frankreich / Nord Italien</t>
  </si>
  <si>
    <t xml:space="preserve">Initiale, Buchstabenstreichelung und Unterstreichungen in Rot.</t>
  </si>
  <si>
    <t xml:space="preserve">Kommentar eines juridischen Textes</t>
  </si>
  <si>
    <r>
      <rPr>
        <sz val="11"/>
        <rFont val="Cambria"/>
        <family val="0"/>
        <charset val="1"/>
      </rPr>
      <t xml:space="preserve">Zitate: </t>
    </r>
    <r>
      <rPr>
        <i val="true"/>
        <sz val="11"/>
        <rFont val="Cambria"/>
        <family val="0"/>
        <charset val="1"/>
      </rPr>
      <t xml:space="preserve">ad tractandum de utilitate publica</t>
    </r>
    <r>
      <rPr>
        <sz val="11"/>
        <rFont val="Cambria"/>
        <family val="0"/>
        <charset val="1"/>
      </rPr>
      <t xml:space="preserve">.</t>
    </r>
  </si>
  <si>
    <t xml:space="preserve">Wien, ÖNB: Cod. 4996</t>
  </si>
  <si>
    <t xml:space="preserve">Wien, ÖNB: Cod. 4999</t>
  </si>
  <si>
    <t xml:space="preserve">Fragment: kleiner nachgebundener Zettel fol. 277a; Titel fingiert.</t>
  </si>
  <si>
    <t xml:space="preserve">ja</t>
  </si>
  <si>
    <t xml:space="preserve">Johannes, XXI., Papst: Dialectica.; Johannes, XXI., Papst: Summula.</t>
  </si>
  <si>
    <t xml:space="preserve">Leipzig</t>
  </si>
  <si>
    <t xml:space="preserve">AL00174688</t>
  </si>
  <si>
    <t xml:space="preserve">Mondsee, Benediktinerkloster St. Michael (748-1791): Vorsignatur 'Lunael. q. 140'.</t>
  </si>
  <si>
    <t xml:space="preserve">Neuzeitlicher Einband</t>
  </si>
  <si>
    <t xml:space="preserve">Fragment: zur Reparatur des Blattes aufgeklebtes Papierstück auf fol. 1; Titel fingiert.</t>
  </si>
  <si>
    <t xml:space="preserve">Aristoteles: Quaestiones super libros physicorum V-VIII Aristotelis.; Aristoteles: Quaestiones super III libros de anima Aristotelis.</t>
  </si>
  <si>
    <t xml:space="preserve">15. Jhdt.; Um 1425</t>
  </si>
  <si>
    <t xml:space="preserve">AL00176226</t>
  </si>
  <si>
    <t xml:space="preserve">Symon Weyspacher de Lewbesdorf (=Weissbacher; Student Uni. Wien ab 1436): Einträge fol. 1;... studens viennae... [Autopsie]. - Mondsee, Benediktinerkloster St. Michael (748-1791): Besitzvermerk fol. 2r; Vorsignatur 'Lunael. q. 50'.</t>
  </si>
  <si>
    <t xml:space="preserve">Wien, ÖNB: Cod. 5004</t>
  </si>
  <si>
    <t xml:space="preserve">Fragmente: Rückenverstärkungen (nur kleine Streifchen sichtbar, nicht identifizierbar); außerdem halb fliegender HDS und fol. 146 (ein Doppelblatt); Angaben zum Inhalt von Tabulae codicum übernommen.</t>
  </si>
  <si>
    <t xml:space="preserve">Tractatus de ente et essentia cum commento</t>
  </si>
  <si>
    <t xml:space="preserve">AL00167142</t>
  </si>
  <si>
    <t xml:space="preserve">Johannes Schiendarffer (Mönch in Mondsee, um 1505): Schreiber; [Unterkircher, Datierte IV, 1976]. - Mondsee, Benediktinerkloster St. Michael (748-1791): Vorsignatur 'Lunael. q. 200'.</t>
  </si>
  <si>
    <t xml:space="preserve">Brauner Lederhalbband über Holz mit Blinddruck. Österreich, Mondsee, um 1505.</t>
  </si>
  <si>
    <t xml:space="preserve">Wien, ÖNB: Cod. 5006</t>
  </si>
  <si>
    <t xml:space="preserve">Fragmente: Rückenverstärkung; Titel fingiert.</t>
  </si>
  <si>
    <t xml:space="preserve">Grammatikalische Sammelhandschrift und Perikopenbuch</t>
  </si>
  <si>
    <t xml:space="preserve">Unbekannt: Versus memoriales de compositione verborum.; Johannes, de Garlandia: Liber de deponentialibus.; Simon Grüenfelder: Compendium grammaticae latinae.; Unbekannt: Regimina et constructiones tam secundum modernos quam secundum antiquos.; Unbekannt: Tractatus de rhetorica.; Unbekannt: Tabula calendarii.; Iupiter: Ars dictandi hexametris concinnata.; Unbekannt: Collectio epistolarum et evangeliorum per circulum anni.</t>
  </si>
  <si>
    <t xml:space="preserve">16. Jhdt.; 1500, 1503</t>
  </si>
  <si>
    <t xml:space="preserve">AL00174025</t>
  </si>
  <si>
    <t xml:space="preserve">Maurus (Mönch in Mondsee, um 1500/1502): Schreiber; [Unterkircher, Datierte III, 1974]. - Othmar Rabel (Mönch in Mondsee; Profeß 1501; +1529): Vermerk fol. 63v [Unterkircher, Datierte III, 1974]. - Mondsee, Benediktinerkloster St. Michael (748-1791): Vorsignatur 'Lunael. q. 106'.</t>
  </si>
  <si>
    <t xml:space="preserve">Brauner Lederhalbband über Holz mit Blinddruck. Österreich, Mondsee, 1500.</t>
  </si>
  <si>
    <t xml:space="preserve">Wien, ÖNB: Cod. 5132</t>
  </si>
  <si>
    <t xml:space="preserve">Fragment: HDS; Titel fingiert. - Ausgelöste Fragmente: Cod. Ser. n. 11941</t>
  </si>
  <si>
    <t xml:space="preserve">Bartholomaeus, Pisanus: Summa de casibus conscientiae.; Unbekannt: Summula de cura pastorali.; Johannes, de Auerbach: Directorium compositum pro instructione simplicium presbyterorum in cura animarum.</t>
  </si>
  <si>
    <t xml:space="preserve">AL00175988</t>
  </si>
  <si>
    <t xml:space="preserve">Mondsee, Benediktinerkloster St. Michael (748-1791): Vorsignatur 'Lunael. f. 26'.</t>
  </si>
  <si>
    <t xml:space="preserve">Roter Schweinslederband über Holz mit einfachem Blinddruck. Österreich, Mondsee, nach 1469.</t>
  </si>
  <si>
    <t xml:space="preserve">Wien, ÖNB: Cod. 5147</t>
  </si>
  <si>
    <t xml:space="preserve">Cantus Planus (http://www.cantusplanus.at/de-at/fragmentphp/fragmente/signaturGET.php?Signatur=cod05147).</t>
  </si>
  <si>
    <t xml:space="preserve">Sammelhandschrift:
Unbekannt: Adversaria et notabilia theologica, iuridica, poetica etc..; Cicero, Marcus Tullius: Synonyma latina.; Gasparinus, Barzizius: Epistolae.</t>
  </si>
  <si>
    <t xml:space="preserve">Wien, ÖNB, Cod. 5147</t>
  </si>
  <si>
    <t xml:space="preserve">AL00177918</t>
  </si>
  <si>
    <t xml:space="preserve">Mondsee, Benediktinerkloster St. Michael (748-1791): Vorsignatur 'Lunael. q. 121'.</t>
  </si>
  <si>
    <r>
      <rPr>
        <sz val="11"/>
        <rFont val="Cambria"/>
        <family val="0"/>
        <charset val="1"/>
      </rPr>
      <t xml:space="preserve">[Catharinae]: A: [Benedictus dominus rex ...] </t>
    </r>
    <r>
      <rPr>
        <i val="true"/>
        <sz val="11"/>
        <rFont val="Cambria"/>
        <family val="0"/>
        <charset val="1"/>
      </rPr>
      <t xml:space="preserve">sanitatis ipsius corporis o</t>
    </r>
    <r>
      <rPr>
        <sz val="11"/>
        <rFont val="Cambria"/>
        <family val="0"/>
        <charset val="1"/>
      </rPr>
      <t xml:space="preserve">[leo] (Can 200662); A: </t>
    </r>
    <r>
      <rPr>
        <i val="true"/>
        <sz val="11"/>
        <rFont val="Cambria"/>
        <family val="0"/>
        <charset val="1"/>
      </rPr>
      <t xml:space="preserve">Ave gemma</t>
    </r>
    <r>
      <rPr>
        <sz val="11"/>
        <rFont val="Cambria"/>
        <family val="0"/>
        <charset val="1"/>
      </rPr>
      <t xml:space="preserve">* (Can 200452); A: [Ave] </t>
    </r>
    <r>
      <rPr>
        <i val="true"/>
        <sz val="11"/>
        <rFont val="Cambria"/>
        <family val="0"/>
        <charset val="1"/>
      </rPr>
      <t xml:space="preserve">virginum gemma katha</t>
    </r>
    <r>
      <rPr>
        <sz val="11"/>
        <rFont val="Cambria"/>
        <family val="0"/>
        <charset val="1"/>
      </rPr>
      <t xml:space="preserve">[rina] (Can 200472).</t>
    </r>
  </si>
  <si>
    <t xml:space="preserve">Wien, ÖNB: Cod. 5153</t>
  </si>
  <si>
    <t xml:space="preserve">Fragmente: Ansetzfälze vorne mit Falz zw. fol. 12/13 und hinten mit Falz zw. fol. 208/209 (zusammengehörig), breite Streifen außen um die Lagen gelegt und geklebt; Titel fingiert.</t>
  </si>
  <si>
    <t xml:space="preserve">Unbekannt: Speculum sacerdotum de sacramentis administrandis.; Unbekannt: Summa brevis de confessione.; Unbekannt: Rhythmi germanici de mensibus.; Unbekannt: Rhythmi germanici de gradibus vitae humanae.; Unbekannt: Doctrina temporum.; Unbekannt: Cantilena germanica super morte Alberti II. imperatoris.; Unbekannt: Tractatus metricus de compositis verbis latinis cum commento et exemplis e lingua germanica depromptis.; Unbekannt: Tractatus de algorismo.; Unbekannt: Sermones dominicales et casuales per circulum anni.</t>
  </si>
  <si>
    <t xml:space="preserve">14. Jhdt.; Mitte 15. Jhdt.</t>
  </si>
  <si>
    <t xml:space="preserve">AL00174711</t>
  </si>
  <si>
    <t xml:space="preserve">Mondsee, Benediktinerkloster St. Michael (748-1791): Vorsignatur 'Lunael. q. 120'.</t>
  </si>
  <si>
    <t xml:space="preserve">Wien, ÖNB: Cod. 5160</t>
  </si>
  <si>
    <t xml:space="preserve">Fragmente: Rückenverstärkung, fol. 186, VDS (nicht zusammengehörig); Titel fingiert.</t>
  </si>
  <si>
    <t xml:space="preserve">Christianus, de Prachaticz: Tractatus astronomicus praesertim de astrolabio.; Unbekannt: Notabilia de solmisatione.; Unbekannt: Ars metrica i. e. de altimetris, planimetris etc..; Unbekannt: Regulae de cantu.; Unbekannt: Tractatus de arte musica et cantu.; Unbekannt: Adversaria de sophistica de qua in libro Elenchorum Aristotelis determinatur.; Unbekannt: Tractatus de arte musica et formatione cantus.; Unbekannt: Nomina plantarum latina et germanica.; Unbekannt: Notabile musicale.; Unbekannt: Carmen contra beneficiorum et praebendarum venatores: Fragmentum.; Thomas, von Aquin, Heiliger: Tractatus de ente et essentia cum commento.</t>
  </si>
  <si>
    <t xml:space="preserve">AL00173688</t>
  </si>
  <si>
    <t xml:space="preserve">Mondsee, Benediktinerkloster St. Michael (748-1791): Vorsignatur 'Lunael. q. 57'.</t>
  </si>
  <si>
    <t xml:space="preserve">Brauner Lederhalbband über Holz, mit Blinddruck (größtenteils mit Papier überklebt). Österreich, Mondsee, um 1505.</t>
  </si>
  <si>
    <t xml:space="preserve">Wien, ÖNB: Cod. 5161</t>
  </si>
  <si>
    <t xml:space="preserve">Fragmente: Ansetzfalz vorne (?), ein kleines loses Streifchen (LEsezeichen?); Titel fingiert.</t>
  </si>
  <si>
    <t xml:space="preserve">Unbekannt: Libri audiendi pro gradu magisterii a. 1489 adiectis nominibus professorum.; Unbekannt: Notula de studio Viennensi.; Michael Lochmair de Heideck: Speculum philosophiae moralis.; Unbekannt: Nota de professis in monasterio Monsee, qui in universitate Viennensi promoti sunt.</t>
  </si>
  <si>
    <t xml:space="preserve">AL00177168</t>
  </si>
  <si>
    <t xml:space="preserve">Wien, Alte Universität: Inhalt: Libri audiendi pro gradu magisterii a. 1489 adiectis nominibus professorum fol. 128v [Tabulae codicum]. - Mondsee, Benediktinerkloster St. Michael (748-1791): Nota de professis in monasterio Monsee, qui in universitate Viennensi promoti sunt 1499; Vorsignatur [Tabulae codicum].</t>
  </si>
  <si>
    <t xml:space="preserve">Brauner Lederhalbband über Holz mit Blinddruck (größtenteils mit Papier überklebt). Österreich, Wien, um 1500 - vgl. Holter E. 7</t>
  </si>
  <si>
    <t xml:space="preserve">Wien, ÖNB: Cod. 5170</t>
  </si>
  <si>
    <t xml:space="preserve">Fragmente: Rückenverstärkung, Fragment vom HDS abgelöst - Leimabklatsch vorhanden; Titel fingiert.</t>
  </si>
  <si>
    <t xml:space="preserve">Unbekannt: Tentamini calami.; Unbekannt: Tractatus de methodo, qua adolescentes institui debeant scholastici.; Unbekannt: Versus memoriales grammaticales cum glossis.; Leonardus &lt;Magister&gt;: Grammatica latina quae partim lingua germanica exponitur.; Donatus, Aelius: Ars grammatica cum commentario amplissimo.</t>
  </si>
  <si>
    <t xml:space="preserve">AL00175266</t>
  </si>
  <si>
    <t xml:space="preserve">Mondsee, Benediktinerkloster St. Michael (748-1791): Vorsignatur 'Lunael. q. 166'.</t>
  </si>
  <si>
    <t xml:space="preserve">Wien, ÖNB: Cod. 5171</t>
  </si>
  <si>
    <t xml:space="preserve">Fragmente: HDS (Urkunde); Titel fingiert.</t>
  </si>
  <si>
    <t xml:space="preserve">Grammatische Sammelhandschrift</t>
  </si>
  <si>
    <t xml:space="preserve">Unbekannt: Adversaria et notabilia grammaticam latinam concernentia.; Unbekannt: Notabilia grammaticam latinam concernentia.; Unbekannt: Metrista sive poema grammatica cum commentario.; Unbekannt: Sententiae metricae et rhythmicae latinae adiecta versione germanica rhythmica.</t>
  </si>
  <si>
    <t xml:space="preserve">15. Jhdt.; Um 1410</t>
  </si>
  <si>
    <t xml:space="preserve">AL00176978</t>
  </si>
  <si>
    <t xml:space="preserve">Landshut: mitgebundene Urkunde [Menhardt, Altdeutsche Handschriften, 1960/61]. - Mondsee, Benediktinerkloster St. Michael (748-1791): Vorsignatur 'Lunael. o. 84' [Menhardt, Altdeutsche Handschriften, 1960/61].</t>
  </si>
  <si>
    <t xml:space="preserve">Braunes, beschädigtes Leder mit Streicheisenlinien über Holzdeckeln, 15. Jhdt.</t>
  </si>
  <si>
    <t xml:space="preserve">Wien, ÖNB: Cod. 5238</t>
  </si>
  <si>
    <t xml:space="preserve">Fragmente: Rückenverstärkungen, karolingisch, leider nur wenig sichtbar; Titel fingiert.</t>
  </si>
  <si>
    <t xml:space="preserve">Unbekannt: Tractatus de physicae moralis fundamentis.; Unbekannt: Schemata et notulae.; Unbekannt: Quaestiones super tres libros Physicorum.; Aristoteles: Libri Posteriorum cum commento.; Bartholomaeus Friso: Prognosticon.; Michael Zoys: Impugnatio prognostici a Bartholomaeo Frisone publicato.; Unbekannt: Notabilia varia.; Johannes, XXI., Papst: Tractatus logicalis.</t>
  </si>
  <si>
    <t xml:space="preserve">15. Jhdt. (um 1478)</t>
  </si>
  <si>
    <t xml:space="preserve">AL00175371</t>
  </si>
  <si>
    <t xml:space="preserve">Mondsee, Benediktinerkloster St. Michael (748-1791): Vorsignatur 'Lunael. q. 67'.</t>
  </si>
  <si>
    <t xml:space="preserve">Rotbrauner Lederband über Holz mit Blinddruck. Österreich, Mondsee, Ende 15. Jhdt.</t>
  </si>
  <si>
    <t xml:space="preserve">Wien, ÖNB: Cod. 5437</t>
  </si>
  <si>
    <t xml:space="preserve">Fragment: Rückenverstärkung (kaum sichtbar da unter VDS) Titel fingiert.</t>
  </si>
  <si>
    <t xml:space="preserve">Unbekannt: Formae numerorum.; Unbekannt: Notabilia calendaria pro inveniendis festis mobilibus.; Verschiedene: 'Abbreviatura physicorum' sive quaestiones variorum abbreviatae et in systema quoddam redactae utique Marsilii de Inghen, Henrici de Hassia aliorumque.</t>
  </si>
  <si>
    <t xml:space="preserve">Ende 14. Jhdt.; Anfang 15. Jhdt.; 1390; 1400</t>
  </si>
  <si>
    <t xml:space="preserve">AL00174146</t>
  </si>
  <si>
    <t xml:space="preserve">Hugo de Wyla (Dr. decret.; Uni. Wien ab 1385; später Heidelberg u. Esslingen; +1435): Schreiber; Vermerk fol. Ir, 7r [Handschriften-Katalog Mondsee (Cod. Ser. n. 2162), um 1790, f. 132]. - Petrus Strigel (wohl Uni. Wien um 1400): Schreiber; Vermerk fol. 364r [Lidl, Mantissa, 1749, 409]. - Michael Wytig (Wien ?, 1. Hälfte 15. Jhdt.): Vermerk fol. Ir; kauft die Hs. für drei Gulden [Markowski, Aristoteles, 1985, 268]. - Mondsee, Benediktinerkloster St. Michael (748-1791): Vorsignatur 'Lunael. f. 132'.</t>
  </si>
  <si>
    <t xml:space="preserve">Brauner glatter Kalbslederband über Holz mit Blinddruck (u. a. Blattrelief; St. 24, R. 7). Österreich, Mondsee, 2. Hälfte 15. Jhdt.</t>
  </si>
  <si>
    <t xml:space="preserve">Wien, ÖNB: Cod. 10473</t>
  </si>
  <si>
    <t xml:space="preserve">Fragment: Einband; Angaben zum Inhalt von Tabulae codicum übernommen.</t>
  </si>
  <si>
    <t xml:space="preserve">Libellus de studiorum ratione, via ac methodo conventui Manseensi dicatus a. 1551</t>
  </si>
  <si>
    <t xml:space="preserve">16. Jhdt.; 1552</t>
  </si>
  <si>
    <t xml:space="preserve">AL00163951</t>
  </si>
  <si>
    <t xml:space="preserve">Sigismund Höhenkircher (Mönch in Mondsee; Profeß 1516, Abt v. Mondsee 1542-1557; +1565): Vorbesitzer ? [Unterkircher, Datierte IV, 1976]. - Mondsee, Benediktinerkloster St. Michael (748-1791): Vorsignatur 'Lunael. q. 117'.</t>
  </si>
  <si>
    <t xml:space="preserve">Als Einband je ein Pergamentblatt zweier verschiedener liturgischer Handschriften des 14./15. Jhs.</t>
  </si>
  <si>
    <t xml:space="preserve">Wien, ÖNB: Cod. 11648</t>
  </si>
  <si>
    <t xml:space="preserve">Fragment: Einband; Titel fingiert.</t>
  </si>
  <si>
    <t xml:space="preserve">Unbekannt: Collectio amplissima notabilium et sententiarum argumenti moralis theologici, medici, astronomici, technici etc..; Unbekannt: De ordine S. Benedicti tetrasticha monoteleuta.; Unbekannt: Versus de gallo.; Ovidius Naso, Publius: Flores excerpti ex operibus.; Unbekannt: Proverbia aliqua latina teutonice exposita.; Hildebertus, Lavardinensis: Versus de variis scripturae divinae expositionibus.; Unbekannt: Dicta aliqua singulis leoninis versibus expressa.; Unbekannt: Quaestiones super libros Sententiarum.; Unbekannt: Versus de triginta argenteis, quibus Christus venditus est.; Unbekannt: Versus de ligno paradisi.; Unbekannt: De libro Iacobi Wimphelingii, qui adolescentia intitulatur.; Eder, Georg: Epistola ad Gregorium XIII. a. 1580.</t>
  </si>
  <si>
    <t xml:space="preserve">AL00178122</t>
  </si>
  <si>
    <t xml:space="preserve">Mondsee, Benediktinerkloster St. Michael (748-1791): Vorsignatur 'Lunael. q. 159'.</t>
  </si>
  <si>
    <t xml:space="preserve">Wien, ÖNB: Cod. 11649</t>
  </si>
  <si>
    <t xml:space="preserve">Fragment: Einband (DruckI/Inkunabel?); Angaben zum Inhalt von Tabulae codicum übernommen.</t>
  </si>
  <si>
    <t xml:space="preserve">Horologium dominicae passionis quod a. 1646 ex ecclesia Monseensis suggestu pependit a P. F. W. D. P. suis horis distributum ad amussim sonum reddidit</t>
  </si>
  <si>
    <t xml:space="preserve">17. Jhdt.</t>
  </si>
  <si>
    <t xml:space="preserve">AL00165237</t>
  </si>
  <si>
    <t xml:space="preserve">Mondsee, Benediktinerkloster St. Michael (748-1791): Vorsignatur 'Lunael. q. 82'.</t>
  </si>
  <si>
    <t xml:space="preserve">Wien, ÖNB: Cod. 11652</t>
  </si>
  <si>
    <t xml:space="preserve">Meditationes sacrae et utiles pro exercitiis faciendis</t>
  </si>
  <si>
    <t xml:space="preserve">17. Jhdt. (1545 ?)</t>
  </si>
  <si>
    <t xml:space="preserve">AL00165239</t>
  </si>
  <si>
    <t xml:space="preserve">Mondsee, Benediktinerkloster St. Michael (748-1791): Vorsignatur 'Lunael. q. 145'.</t>
  </si>
  <si>
    <t xml:space="preserve">Wien, ÖNB: Cod. 11702</t>
  </si>
  <si>
    <t xml:space="preserve">Fragment: Einband (Druck auf Pergament); Angaben zum Inhalt von Tabulae codicum übernommen.</t>
  </si>
  <si>
    <t xml:space="preserve">Sermones festivales germanici et latini Wasserburgi, Egrae, Brunovii, Ratisbonae, Rosenheimii etc. a. 1623-1633 habiti</t>
  </si>
  <si>
    <t xml:space="preserve">17. Jhdt. (1623-1633)</t>
  </si>
  <si>
    <t xml:space="preserve">AL00165769</t>
  </si>
  <si>
    <t xml:space="preserve">Mondsee, Benediktinerkloster St. Michael (748-1791): Vorsignatur 'Lunael. o. 171'.</t>
  </si>
  <si>
    <t xml:space="preserve">Wien, ÖNB: Cod. 11720</t>
  </si>
  <si>
    <t xml:space="preserve">Fragmente: Einband (Druck); Titel fingiert.</t>
  </si>
  <si>
    <t xml:space="preserve">Unbekannt: Sermones germanici de s. cruce.; Unbekannt: Sermones italici de s. cruce.</t>
  </si>
  <si>
    <t xml:space="preserve">AL00177785</t>
  </si>
  <si>
    <t xml:space="preserve">Mondsee, Benediktinerkloster St. Michael (748-1791): Vorsignatur 'Lunael. o. 173'.</t>
  </si>
  <si>
    <t xml:space="preserve">Pergamentumschlag, mit Papier (Druckfragment) beklebt</t>
  </si>
  <si>
    <t xml:space="preserve">Wien, ÖNB: Cod. 11721</t>
  </si>
  <si>
    <t xml:space="preserve">Sermones germanici adventuales et in dominicas post epiphaniam a. 1633-1645 Rosenheimii, Labaci, Villaci, Wolfsbergae, Wolfershusii et Graecii habiti</t>
  </si>
  <si>
    <t xml:space="preserve">AL00164974</t>
  </si>
  <si>
    <t xml:space="preserve">Mondsee, Benediktinerkloster St. Michael (748-1791): Vorsignatur 'Lunael. o. 164'.</t>
  </si>
  <si>
    <t xml:space="preserve">Pergamentumschlag (Hs.-Fragment, 2. Hälfte 13. Jhdt, mit Fleuronnée-Initiale)</t>
  </si>
  <si>
    <t xml:space="preserve">Wien, ÖNB: Cod. 11723</t>
  </si>
  <si>
    <t xml:space="preserve">Fragmente: Einband (Druck); Angaben zum Inhalt von Tabulae codicum übernommen.</t>
  </si>
  <si>
    <t xml:space="preserve">Contiones germanicae et latinae quibus propheta Ionas explicatur habitae a. 1622 Sterzingae et Lunaelacensi</t>
  </si>
  <si>
    <t xml:space="preserve">AL00164976</t>
  </si>
  <si>
    <t xml:space="preserve">Mondsee, Benediktinerkloster St. Michael (748-1791): Vorsignatur 'Lunael. o. 158'.</t>
  </si>
  <si>
    <t xml:space="preserve">Wien, ÖNB: Cod. 11734</t>
  </si>
  <si>
    <t xml:space="preserve">Fragment: Einband, im Rücken außerdem ein Fragment eines Drucks; Titel fingiert.</t>
  </si>
  <si>
    <t xml:space="preserve">Unbekannt: Officium sancti angeli custodis.; Unbekannt: Instructiones pro communicantibus germanicae.; Unbekannt: Preces et meditationes pro communicantibus.</t>
  </si>
  <si>
    <t xml:space="preserve">18. Jhdt.</t>
  </si>
  <si>
    <t xml:space="preserve">AL00177901</t>
  </si>
  <si>
    <t xml:space="preserve">Mondsee, Benediktinerkloster St. Michael (748-1791): Vorsignatur 'Lunael. o. 135'.</t>
  </si>
  <si>
    <t xml:space="preserve">Wien, ÖNB: Cod. 11769</t>
  </si>
  <si>
    <t xml:space="preserve">Res notabiles secundum alphabetum praecipue dogmatici pastoralis et ascetici argumenti</t>
  </si>
  <si>
    <t xml:space="preserve">AL00162967</t>
  </si>
  <si>
    <t xml:space="preserve">Mondsee, Benediktinerkloster St. Michael (748-1791): Vorsignatur 'Lunael. o. 163'.</t>
  </si>
  <si>
    <t xml:space="preserve">Wien, ÖNB: Cod. 11870</t>
  </si>
  <si>
    <t xml:space="preserve">1 Bifolium, 1 Langstreifen</t>
  </si>
  <si>
    <t xml:space="preserve">ca 312 x 545 mm (sichtbar VD: 315 x 185, HD: 312 x 160, Klappe: 312 x 68 mm)</t>
  </si>
  <si>
    <t xml:space="preserve">Dominicale germanicum a. 1484</t>
  </si>
  <si>
    <t xml:space="preserve">16. Jhdt.; 1584</t>
  </si>
  <si>
    <t xml:space="preserve">Wien, ÖNB, Cod. 11870</t>
  </si>
  <si>
    <t xml:space="preserve">AL00163672</t>
  </si>
  <si>
    <t xml:space="preserve">Mondsee, Benediktinerkloster St. Michael (748-1791): Vorsignatur 'Lunael. f. 78'.</t>
  </si>
  <si>
    <t xml:space="preserve">Schrift auf dem VD stark abgerieben und verdunkelt; wegen Rückenaufklebung Teil des Textes versteckt; auf dem VS und HS Papier Blätter aufgeklebt sodass nur einzelne Wörter noch sichtbar.</t>
  </si>
  <si>
    <t xml:space="preserve">süddeutsch-österreichischer Raum, wohl Mondsee</t>
  </si>
  <si>
    <t xml:space="preserve">Überschrifte und Rubriken für den Beginn der Lektions- und Gesansteilen. 3-zeillige rote Initialmajuskeln.</t>
  </si>
  <si>
    <r>
      <rPr>
        <sz val="11"/>
        <rFont val="Cambria"/>
        <family val="0"/>
        <charset val="1"/>
      </rPr>
      <t xml:space="preserve">VD Teil für Dom 1. Quadragesimae: Lectio aus Mt 4,3-11 (dixit ei si filius dei ...-... Tunc [reliquit] eum diabolus [...]; Lectio VIIII aus Gregorius Magnus, Homiliae in evangelia, Homilia XVI, § 1: &gt;Omelia beati Gregorii papae&lt; [...] sole[t a quo spiritu sit Iesus] duc[tus] in desertum ...-...  ad tentandum malignus [spiritus inveniret]; Zwei Gesänge wohl R: [Scapulis suis ob]umb[ra]uit tibi domi[nus ...] (Can 007625) und V: [Angelis suis deus ... custod]iant te in [...] (Can 007625a), beide stark verschlissen; Lectio X ibidem: Cum dicitur [... e]xcelsum uel in sanctam civitatem ...-... etiam [a membr]is ill[ius] crucifigi; 
Auf der Innerseite des VD nur einzelne Wörte sichtbar, wohl von R: [Tribularer si nescirem ...] dixisti nolo mortem (Can 007778) und V: [Et Petrum lacrimantem suscepisti] misericors do[mine] (Can 007778a);
HD Teil für Dom. Sexagesimae und Quinquagesimae: Lectio aus Gn 16,6-10 (tua est utere [ea ut] libet ...-... numerabitur prae [multitudine]); &gt;Dominica in L. In vespera&lt; R: A[ngelus domini]* (Can 006098); &gt;In evangelio A&lt; (Tinte komplet verschlissen); &gt;Invit.&lt; A[do]remus [...] (Can 001007); Lectio aus Gn 5,32-6,3 &gt;L. Prim[a]&lt; &gt;N&lt;[oe vero] cum quingent[orum] esset anno[rum] ...-... eruntque dies illius centum [...]; R: &gt;Q&lt;ua[dr]aginta [...] (Can 007454); V: Noe uero [...] (Can 007454a); Lectio II aus Gn 6,4-5 (Gigantes autem erant ...-... ad malum [omni te]mpore); R: Ponam [...] (Can 007391); V: [Cumque o]bduxero nubibus (Can 007391a);
</t>
    </r>
    <r>
      <rPr>
        <sz val="11"/>
        <color rgb="FF00FFFF"/>
        <rFont val="Cambria"/>
        <family val="0"/>
        <charset val="1"/>
      </rPr>
      <t xml:space="preserve">Klappe Teil für Pauli Apostoli: </t>
    </r>
  </si>
  <si>
    <t xml:space="preserve">Am Rand auf VD wenig spätere Hand hat eine verpasste Stelle von Mt 4,9 hinzugefügt.</t>
  </si>
  <si>
    <t xml:space="preserve">Wien, ÖNB: Cod. 11871</t>
  </si>
  <si>
    <t xml:space="preserve">Sermones germanici habiti in diebus dominicis et festis sanctorum</t>
  </si>
  <si>
    <t xml:space="preserve">AL00163673</t>
  </si>
  <si>
    <t xml:space="preserve">Mondsee, Benediktinerkloster St. Michael (748-1791): Vorsignatur 'Lunael. f. 199'.</t>
  </si>
  <si>
    <t xml:space="preserve">Als Umschlag Pergamentblatt eines Missale aus dem 14. Jhdt.</t>
  </si>
  <si>
    <t xml:space="preserve">Wien, ÖNB: Cod. 15346</t>
  </si>
  <si>
    <t xml:space="preserve">Bischoff, Schreibschule II, S. 22 &amp; Katalog III, S. 493.</t>
  </si>
  <si>
    <t xml:space="preserve">15 Bll.</t>
  </si>
  <si>
    <t xml:space="preserve">Iudith; Esther; Esdras</t>
  </si>
  <si>
    <t xml:space="preserve">Wien, ÖNB: Cod. 15347</t>
  </si>
  <si>
    <t xml:space="preserve">http://www.fragmentarium.unifr.ch/cms/descriptions/show/184</t>
  </si>
  <si>
    <t xml:space="preserve">Wien, ÖNB, Cod. 15347, Cod. Ser. n. 3753.</t>
  </si>
  <si>
    <t xml:space="preserve">4 Bll.</t>
  </si>
  <si>
    <t xml:space="preserve">310 x 225 mm</t>
  </si>
  <si>
    <t xml:space="preserve">Anfang 9. Jhdt.</t>
  </si>
  <si>
    <t xml:space="preserve">0801-0815</t>
  </si>
  <si>
    <t xml:space="preserve">Ecclesiasticus; Liber Sapientiae</t>
  </si>
  <si>
    <t xml:space="preserve">Wien, ÖNB: Cod. 15436</t>
  </si>
  <si>
    <t xml:space="preserve">Cantus Planus (http://www.cantusplanus.at/de-at/fragmentphp/fragmente/signaturGET.php?Signatur=cod15436).</t>
  </si>
  <si>
    <t xml:space="preserve">http://www.fragmentarium.unifr.ch/overview/F-e2jb</t>
  </si>
  <si>
    <t xml:space="preserve">6 Einzelblätter</t>
  </si>
  <si>
    <t xml:space="preserve">288 x 206 mm</t>
  </si>
  <si>
    <t xml:space="preserve">Rankeninitiale und Initialmajuskeln</t>
  </si>
  <si>
    <t xml:space="preserve">(5r) Valerii A: Sacerdos et pontifex* (Can 004673); R: Euge serve bone* (Can 006677); R: Ecce sacerdos* (Can 006609); R: Juravit dominus* (Can 007046); A: Ecce sacerdos* (Can 002544); Brigidae A: Veni electa mea* (Can 005323); R: Haec est virgo sapiens* (Can 006809); R: Dilexisti justitiam* (Can 006450); R: Propter veritatem* (Can 007441); A: Haec est virgo sapiens* can9999 Purificatio Mariae A: O admirabile* (Can 003985); R: Postquam impleti sunt* (Can 007406); W: Responsum accepit Simeon* (Can 008184); A: Senex puerum portabat puer (Can 004864); I: Ecce venit ad templum sanctum (Can 001072); Hy: Agnoscat omne* (AH 50-71); A: Benedicta tu in mulieribus et (Can 001709); A: Speciosa facta es et suavis (Can 004988); A: Sicut myrrha electa odorem (Can 004942); A: Ante thorum hujus virginis (Can 001438); A: Super salutem et omnem (Can 005063); A: Optimam partem elegit sibi (Can 004167); W: Accipiens Simeon* (Can 007930); (5v) R: Adorna thalamum tuum Sion et (Can 006051); V: Accipiens Simeon puerum in (Can 006051a); R: Senex puerum portabat puer (Can 007635); V: Accipiens Simeon* (Can 007635a); R: Simeon justus et timoratus (Can 007666); V: Responsum acceperat Simeon a (Can 007666a); R: Postquam impleti sunt dies (Can 007406); V: Obtulerunt pro eo domino par (Can 007406a); A: Haec est quae nescivit torum (Can 003001); A: Gaude Maria virgo cunctas (Can 002924); A: Dignare me laudare te virgo (Can 002217); Lacuna; 
(4r) Dom. Septuagesimae A: [Deus deus meus ad te de luce] (Can 002170); A: Benedictus es in firmamento (Can 001729); A: Laudate dominum de caelis (Can 003585); R: Ego dixi domine miserere mei (Can 006626); V: Sana animam meam quia peccavi (Can 006626a); V: Gloria patri et filio et can9000 A: Simile est enim regnum (Can 004955); A: Ite et vos in vineam meam et (Can 003461); A: Quid hic statis tota die (Can 004524); A: Dixit paterfamilias operariis (Can 002305); A: Circa undecimam vero horam (Can 001806); R: Spes mea domine a juventute (Can 007687); V: In te confirmatus sum ex (Can 007687a); V: Gloria patri et filio et can9000 R: Adjutor meus* (Can 006037); V: Neque despicias* (Can 006037a); A: Cum autem sero factum esset (Can 001989); (4v) Hebd. Septuagesimae A: Voca operarios et redde illis (Can 005484); A: Hi novissimi una hora (Can 003040); A: Dixit autem paterfamilias (Can 002281); A: Tolle quod tuum est et vade (Can 005157); A: Amice non facio tibi injuriam (Can 001384); A: Non licet mihi facere quod (Can 003921); A: Erunt primi novissimi et (Can 002677); A: Sic erunt novissimi primi et (Can 004921); A: Multi enim sunt vocati pauci (Can 003833); R: Formavit igitur* (Can 006739); A: Multi enim sunt* (Can 003833); Dom. Sexagesimae A: Jesus haec dicens clamabat (Can 003490); A: Cum turba plurima conveniret (Can 002040); A: Exiit qui seminat seminare (Can 002789); Lacuna; 
(1r) Ad Mandatum A: Ante diem festum paschae (Can 001431); Hy: Tellus ac aethra jubilent in (AH 51-76);(1v)  A: Cena facta dixit Jesus (Can 001780); A: Vos vocatis me magister et (Can 005504); A: Si ergo dominus et magister (Can 004889); A: Domine tu mihi lavas pedes (Can 002393); V: Domine non tantum pedes sed (Can 002393a); A: Ubi fratres in unum (Can 005261); A: Dominus Jesus postquam cena- (Can 002413); A: Postquam surrexit dominus a (Can 004340); A: In diebus illis mulier quae (Can 003224); A: Maria ergo unxit pedes Jesu (Can 003699); 
(2r) [Dom. Resurrectionis] A: [Surrexit Christus et illuxit] (Can 005077); A: Ite nuntiate fratribus meis (Can 003462); A: In Galilaea Jesum videbitis (Can 003237); A: Alleluia quem quaeris mulier (Can 001350); A: Alleluia noli flere Maria alleluia (Can 001348); Fer. 2 p. Pascha I: Surrexit dominus vere (Can 001166); Hy: Te lucis* (AH 51-44); W: Quem quaeris mulier* (Can 008176); A: Surrexit dominus vere (Can 005080); R: Maria Magdalena* (Can 007128); R: Surgens Jesus* (Can 007734); R: Congratulamini mihi* (Can 006323); A: Cognoverunt dominum alleluia (Can 001848); W: Tulerunt dominum* (Can 008228); A: Angelus autem domini* (Can 001408); R: Surrexit Christus et illuxit (Can 007736); V: Quem redemit sanguine suo (Can 007736a); W: Resurrexit dominus* (Can 008185); A: Jesus junxit se discipulis (Can 003491); A: Tu solus peregrinus es et non (Can 005222); A: Nonne sic oportuit pati (Can 003950); A: Et incipiens a Moyse et (Can 002706); A: Et coegerunt illum dicentes (Can 002692); (2v) Fer. 2 p. Pascha R: [Mane nobiscum domine alleluia] (Can 007125); V: Quoniam advesperascit et (Can 007125a); A: Qui sunt hi sermones quos (Can 004500); Fer. 3 p. Pascha A: Et intravit cum illis et (Can 002708); W: Tulerunt dominum* (Can 008228); R: Virtute magna* (Can 007907); R: Tulerunt dominum* (Can 007797); R: Expurgate* (Can 006699); A: Nonne cor nostrum ardens (Can 003943); W: Noli flere Maria* (Can 008149); A: Et ecce terraemotus* (Can 002699); A: Stetit Jesus in medio (Can 005032); A: Pax vobis ego sum nolite (Can 004254); A: Videte manus meas et pedes (Can 005400); A: Spiritus carnem et ossa non (Can 004996); A: Obtulerunt discipuli domino (Can 004103); A: Isti sunt sermones quos (Can 003445); Fer. 4 p. Pascha A: Pax vobis ego sum alleluia (Can 004254); R: Ecce vicit leo* (Can 006616); R: Isti sunt agni* (Can 007012); Lacuna; 
(3r) Nativitas Mariae A: [Sicut lilium inter spinas sic] (Can 004937); A: Favus distillans labia tua (Can 002855); A: Emissiones tuae paradisus (Can 002641); A: Fons hortorum puteus aquarum (Can 002887); A: Veniat dilectus meus in (Can 005329); W: Diffusa est gratia* (Can 008014); R: Hodie nata est beata virgo (Can 006854); V: Beatissimae virginis Mariae (Can 006854a); R: Beatissimae virginis Mariae (Can 006184); V: Hodie nata est beata virgo (Can 006184a); R: Gloriosae virginis Mariae (Can 006781); V: Beatissimae virginis Mariae (Can 006781a); R: Stirps Jesse virgam produxit (Can 007709); (3v) Nativitas Mariae V: Virgo dei genetrix virga est (Can 007709a); A: Veni in hortum meum soror mea (Can 005325); A: Comedi favum cum melle meo (Can 001856); A: Talis est dilectus meus et (Can 005098); A: Quam pulchra es amica mea (Can 004434); A: Dilecte mi apprehendam et (Can 002224); A: Descendi in hortum nucum ut (Can 002155); W: Specie tua et pulchritudine* (Can 008201); R: Diem festum praecelsae (Can 006441); V: Nativitatem hodiernam (Can 006441a); R: Corde et animo Christo (Can 006339); Lacuna;
(6r) Galli R: [Pater sanctus dum infirmitate] (Can 007363); V: Expletis nonaginta quinque (Can 007363a); R: Deus pro cujus amore sanctus (Can 006431); V: Qui per tuae majestatis (Can 006431a); R: Quidam mendicus qui inter (Can 007494); V: Et exsiliens gratias egit deo (Can 007494a); R: Iste sanctus digne in (Can 007009); V: Vinculis carnis absolutus (Can 007009a); A: Habuit vir dei capsellam (Can 002990); (6v) A: Hujus ipse clavem sub tali (Can 003146); A: De hac vero vita postquam (Can 002107); A: Corpus autem inspicientes (Can 001936); A: De vulneribus quoque ipsis (Can 002125); A: Superposito equis indomitis (Can 005067); A: Aperiens Joannes sarcophagum (Can 001444); A: Iste sanctus digne in (Can 003432); Lucae R: Tollite jugum* (Can 007770); A: Isti sunt viri sancti* (Can 003449); A: In omnem terram* (Can 003262); R: Ecce ego mitto* (Can 006588); R: Tollite jugum* (Can 007770). Die Angaben zum Inhalt beruhen auf Cantus Planus Datenbank.</t>
  </si>
  <si>
    <t xml:space="preserve">Wien, ÖNB: Cod. 15445</t>
  </si>
  <si>
    <t xml:space="preserve">Fragment</t>
  </si>
  <si>
    <t xml:space="preserve">Wien, ÖNB: Cod. 15480</t>
  </si>
  <si>
    <t xml:space="preserve">Wien, ÖNB, Cod. Ser. n. 84</t>
  </si>
  <si>
    <t xml:space="preserve"> Suppl. 2935, Cod. 19558</t>
  </si>
  <si>
    <t xml:space="preserve">Cantus Planus (http://www.cantusplanus.at/de-at/fragmentphp/fragmente/signaturGET.php?Signatur=sn00084); Mazal, SN 1, S. 28 (http://bilder.manuscripta-mediaevalia.de/hs//katalogseiten/HSK0749_b0028_jpg.htm); Klugseder, Mondsee, S. 34-129.</t>
  </si>
  <si>
    <t xml:space="preserve">http://fragmentarium.ms/overview/F-itl1</t>
  </si>
  <si>
    <t xml:space="preserve">http://data.onb.ac.at/rec/AL00466609</t>
  </si>
  <si>
    <t xml:space="preserve">1 Einzelblatt + 2 Doppelblätter</t>
  </si>
  <si>
    <t xml:space="preserve">1. Doppelbl. (ff. 1-2): 206 x 284 mm;
1. Einzelbl. (f. 3): 216 x 148 mm;
2. Doppelbl. (ff. 4-5): 227 x 292 mm</t>
  </si>
  <si>
    <t xml:space="preserve">Am oberen Rand von fol. 4v: "lxxv"</t>
  </si>
  <si>
    <t xml:space="preserve">Moderne Bindung in Pappband, 1873 aus der Fragmentensammlung aufgestellt; moderne Bleistift-Foliierung 1-5; fol. 1 und 2 sowie 4 und 5 sind Doppelblätter; Blätter teilweise beschnitten (Textverlust); teilweise leichte Flecken und Leimspuren.</t>
  </si>
  <si>
    <t xml:space="preserve">Auf fol. 5v sechszeilige rote Rankeninitiale N in Federzeichnung; ansonsten drei- bis vierzeilige einfache rote Initialmajuskeln zu Beginn jedes Tagesgebets, auf fol. 5 rote Majuskeln zu Beginn jedes Verses, rote Überschriften und Rubriken sowie Auszeichnungsstriche.</t>
  </si>
  <si>
    <r>
      <rPr>
        <sz val="11"/>
        <rFont val="Calibri"/>
        <family val="0"/>
        <charset val="1"/>
      </rPr>
      <t xml:space="preserve">Der Inhalt beruft sich auf dieCantusPlanus Datenbank.
(1r)  Fer. 6 Hebd. 2 Quad. -  In: </t>
    </r>
    <r>
      <rPr>
        <i val="true"/>
        <sz val="11"/>
        <rFont val="Cambria"/>
        <family val="0"/>
        <charset val="1"/>
      </rPr>
      <t xml:space="preserve">Ego autem cum justitia</t>
    </r>
    <r>
      <rPr>
        <sz val="11"/>
        <rFont val="Calibri"/>
        <family val="0"/>
        <charset val="1"/>
      </rPr>
      <t xml:space="preserve"> (Can g00740); -  InPs:</t>
    </r>
    <r>
      <rPr>
        <i val="true"/>
        <sz val="11"/>
        <rFont val="Cambria"/>
        <family val="0"/>
        <charset val="1"/>
      </rPr>
      <t xml:space="preserve"> E</t>
    </r>
    <r>
      <rPr>
        <sz val="11"/>
        <rFont val="Calibri"/>
        <family val="0"/>
        <charset val="1"/>
      </rPr>
      <t xml:space="preserve">[xaudi domine] </t>
    </r>
    <r>
      <rPr>
        <i val="true"/>
        <sz val="11"/>
        <rFont val="Cambria"/>
        <family val="0"/>
        <charset val="1"/>
      </rPr>
      <t xml:space="preserve">justitiam</t>
    </r>
    <r>
      <rPr>
        <sz val="11"/>
        <rFont val="Calibri"/>
        <family val="0"/>
        <charset val="1"/>
      </rPr>
      <t xml:space="preserve">; -  Gr: [Ad do]</t>
    </r>
    <r>
      <rPr>
        <i val="true"/>
        <sz val="11"/>
        <rFont val="Cambria"/>
        <family val="0"/>
        <charset val="1"/>
      </rPr>
      <t xml:space="preserve">minum cum tribularer</t>
    </r>
    <r>
      <rPr>
        <sz val="11"/>
        <rFont val="Calibri"/>
        <family val="0"/>
        <charset val="1"/>
      </rPr>
      <t xml:space="preserve">; -  GrV: [Domine] </t>
    </r>
    <r>
      <rPr>
        <i val="true"/>
        <sz val="11"/>
        <rFont val="Cambria"/>
        <family val="0"/>
        <charset val="1"/>
      </rPr>
      <t xml:space="preserve">libera animam meam</t>
    </r>
    <r>
      <rPr>
        <sz val="11"/>
        <rFont val="Calibri"/>
        <family val="0"/>
        <charset val="1"/>
      </rPr>
      <t xml:space="preserve"> (Can g01134a); -  Of: </t>
    </r>
    <r>
      <rPr>
        <i val="true"/>
        <sz val="11"/>
        <rFont val="Cambria"/>
        <family val="0"/>
        <charset val="1"/>
      </rPr>
      <t xml:space="preserve">Domine i</t>
    </r>
    <r>
      <rPr>
        <sz val="11"/>
        <rFont val="Calibri"/>
        <family val="0"/>
        <charset val="1"/>
      </rPr>
      <t xml:space="preserve">[n auxilium]; - OfV: </t>
    </r>
    <r>
      <rPr>
        <i val="true"/>
        <sz val="11"/>
        <rFont val="Cambria"/>
        <family val="0"/>
        <charset val="1"/>
      </rPr>
      <t xml:space="preserve">Avertantur retror</t>
    </r>
    <r>
      <rPr>
        <sz val="11"/>
        <rFont val="Calibri"/>
        <family val="0"/>
        <charset val="1"/>
      </rPr>
      <t xml:space="preserve">[sum] (Can g02305a); - OfV: </t>
    </r>
    <r>
      <rPr>
        <i val="true"/>
        <sz val="11"/>
        <rFont val="Cambria"/>
        <family val="0"/>
        <charset val="1"/>
      </rPr>
      <t xml:space="preserve">Exspectans </t>
    </r>
    <r>
      <rPr>
        <sz val="11"/>
        <rFont val="Calibri"/>
        <family val="0"/>
        <charset val="1"/>
      </rPr>
      <t xml:space="preserve">[exspecta]</t>
    </r>
    <r>
      <rPr>
        <i val="true"/>
        <sz val="11"/>
        <rFont val="Cambria"/>
        <family val="0"/>
        <charset val="1"/>
      </rPr>
      <t xml:space="preserve">vi</t>
    </r>
    <r>
      <rPr>
        <sz val="11"/>
        <rFont val="Calibri"/>
        <family val="0"/>
        <charset val="1"/>
      </rPr>
      <t xml:space="preserve"> (Can g02305b); - Cm: </t>
    </r>
    <r>
      <rPr>
        <i val="true"/>
        <sz val="11"/>
        <rFont val="Cambria"/>
        <family val="0"/>
        <charset val="1"/>
      </rPr>
      <t xml:space="preserve">Tu do</t>
    </r>
    <r>
      <rPr>
        <sz val="11"/>
        <rFont val="Calibri"/>
        <family val="0"/>
        <charset val="1"/>
      </rPr>
      <t xml:space="preserve">[mine ser]</t>
    </r>
    <r>
      <rPr>
        <i val="true"/>
        <sz val="11"/>
        <rFont val="Cambria"/>
        <family val="0"/>
        <charset val="1"/>
      </rPr>
      <t xml:space="preserve">vabis nos</t>
    </r>
    <r>
      <rPr>
        <sz val="11"/>
        <rFont val="Calibri"/>
        <family val="0"/>
        <charset val="1"/>
      </rPr>
      <t xml:space="preserve"> (Can g00741); Sabb. Hebd. 2 Quad. - In: </t>
    </r>
    <r>
      <rPr>
        <i val="true"/>
        <sz val="11"/>
        <rFont val="Cambria"/>
        <family val="0"/>
        <charset val="1"/>
      </rPr>
      <t xml:space="preserve">Lex domini irreprehensibilis</t>
    </r>
    <r>
      <rPr>
        <sz val="11"/>
        <rFont val="Calibri"/>
        <family val="0"/>
        <charset val="1"/>
      </rPr>
      <t xml:space="preserve"> (Can g00742); - InPs: </t>
    </r>
    <r>
      <rPr>
        <i val="true"/>
        <sz val="11"/>
        <rFont val="Cambria"/>
        <family val="0"/>
        <charset val="1"/>
      </rPr>
      <t xml:space="preserve">Caeli enarran</t>
    </r>
    <r>
      <rPr>
        <sz val="11"/>
        <rFont val="Calibri"/>
        <family val="0"/>
        <charset val="1"/>
      </rPr>
      <t xml:space="preserve">[t]; - Gr: </t>
    </r>
    <r>
      <rPr>
        <i val="true"/>
        <sz val="11"/>
        <rFont val="Cambria"/>
        <family val="0"/>
        <charset val="1"/>
      </rPr>
      <t xml:space="preserve">Bonum est confiteri</t>
    </r>
    <r>
      <rPr>
        <sz val="11"/>
        <rFont val="Calibri"/>
        <family val="0"/>
        <charset val="1"/>
      </rPr>
      <t xml:space="preserve">;
(1v)  Sabb. Hebd. 2 Quad. -  GrV: [Ad annun]</t>
    </r>
    <r>
      <rPr>
        <i val="true"/>
        <sz val="11"/>
        <rFont val="Cambria"/>
        <family val="0"/>
        <charset val="1"/>
      </rPr>
      <t xml:space="preserve">tiandum </t>
    </r>
    <r>
      <rPr>
        <sz val="11"/>
        <rFont val="Calibri"/>
        <family val="0"/>
        <charset val="1"/>
      </rPr>
      <t xml:space="preserve">(Can g01207a); - Of: [Illumina] </t>
    </r>
    <r>
      <rPr>
        <i val="true"/>
        <sz val="11"/>
        <rFont val="Cambria"/>
        <family val="0"/>
        <charset val="1"/>
      </rPr>
      <t xml:space="preserve">oculos meos</t>
    </r>
    <r>
      <rPr>
        <sz val="11"/>
        <rFont val="Calibri"/>
        <family val="0"/>
        <charset val="1"/>
      </rPr>
      <t xml:space="preserve">; - OfV: </t>
    </r>
    <r>
      <rPr>
        <i val="true"/>
        <sz val="11"/>
        <rFont val="Cambria"/>
        <family val="0"/>
        <charset val="1"/>
      </rPr>
      <t xml:space="preserve">Usquequo</t>
    </r>
    <r>
      <rPr>
        <sz val="11"/>
        <rFont val="Calibri"/>
        <family val="0"/>
        <charset val="1"/>
      </rPr>
      <t xml:space="preserve"> [domine] (Can g01153a); - OfV: </t>
    </r>
    <r>
      <rPr>
        <i val="true"/>
        <sz val="11"/>
        <rFont val="Cambria"/>
        <family val="0"/>
        <charset val="1"/>
      </rPr>
      <t xml:space="preserve">Respice in me et exaudi me</t>
    </r>
    <r>
      <rPr>
        <sz val="11"/>
        <rFont val="Calibri"/>
        <family val="0"/>
        <charset val="1"/>
      </rPr>
      <t xml:space="preserve"> (Can g01153b); - Cm: </t>
    </r>
    <r>
      <rPr>
        <i val="true"/>
        <sz val="11"/>
        <rFont val="Cambria"/>
        <family val="0"/>
        <charset val="1"/>
      </rPr>
      <t xml:space="preserve">Oportet te fili gaudere</t>
    </r>
    <r>
      <rPr>
        <sz val="11"/>
        <rFont val="Calibri"/>
        <family val="0"/>
        <charset val="1"/>
      </rPr>
      <t xml:space="preserve"> (Can g00743); Dom. 3 Quadragesimae - In: [O]</t>
    </r>
    <r>
      <rPr>
        <i val="true"/>
        <sz val="11"/>
        <rFont val="Cambria"/>
        <family val="0"/>
        <charset val="1"/>
      </rPr>
      <t xml:space="preserve">culi mei semper</t>
    </r>
    <r>
      <rPr>
        <sz val="11"/>
        <rFont val="Calibri"/>
        <family val="0"/>
        <charset val="1"/>
      </rPr>
      <t xml:space="preserve"> (Can g00744); - InPs: </t>
    </r>
    <r>
      <rPr>
        <i val="true"/>
        <sz val="11"/>
        <rFont val="Cambria"/>
        <family val="0"/>
        <charset val="1"/>
      </rPr>
      <t xml:space="preserve">Ad te domine levavi</t>
    </r>
    <r>
      <rPr>
        <sz val="11"/>
        <rFont val="Calibri"/>
        <family val="0"/>
        <charset val="1"/>
      </rPr>
      <t xml:space="preserve">*; - Gr: [Exsur]</t>
    </r>
    <r>
      <rPr>
        <i val="true"/>
        <sz val="11"/>
        <rFont val="Cambria"/>
        <family val="0"/>
        <charset val="1"/>
      </rPr>
      <t xml:space="preserve">ge domine non praevaleat </t>
    </r>
    <r>
      <rPr>
        <sz val="11"/>
        <rFont val="Calibri"/>
        <family val="0"/>
        <charset val="1"/>
      </rPr>
      <t xml:space="preserve">(Can g00745); - GrV: [In conver]</t>
    </r>
    <r>
      <rPr>
        <i val="true"/>
        <sz val="11"/>
        <rFont val="Cambria"/>
        <family val="0"/>
        <charset val="1"/>
      </rPr>
      <t xml:space="preserve">tendo</t>
    </r>
    <r>
      <rPr>
        <sz val="11"/>
        <rFont val="Calibri"/>
        <family val="0"/>
        <charset val="1"/>
      </rPr>
      <t xml:space="preserve"> (Can g00745a); 
(2r) Fer. 5 Hebd. 3 Quad. - Cm: </t>
    </r>
    <r>
      <rPr>
        <i val="true"/>
        <sz val="11"/>
        <rFont val="Cambria"/>
        <family val="0"/>
        <charset val="1"/>
      </rPr>
      <t xml:space="preserve">Tu mandasti mandata </t>
    </r>
    <r>
      <rPr>
        <sz val="11"/>
        <rFont val="Calibri"/>
        <family val="0"/>
        <charset val="1"/>
      </rPr>
      <t xml:space="preserve">(Can g01236); - In: </t>
    </r>
    <r>
      <rPr>
        <i val="true"/>
        <sz val="11"/>
        <rFont val="Cambria"/>
        <family val="0"/>
        <charset val="1"/>
      </rPr>
      <t xml:space="preserve">Fac mecum domine</t>
    </r>
    <r>
      <rPr>
        <sz val="11"/>
        <rFont val="Calibri"/>
        <family val="0"/>
        <charset val="1"/>
      </rPr>
      <t xml:space="preserve"> (Can g00768); - InPs: </t>
    </r>
    <r>
      <rPr>
        <i val="true"/>
        <sz val="11"/>
        <rFont val="Cambria"/>
        <family val="0"/>
        <charset val="1"/>
      </rPr>
      <t xml:space="preserve">Inclina domine</t>
    </r>
    <r>
      <rPr>
        <sz val="11"/>
        <rFont val="Calibri"/>
        <family val="0"/>
        <charset val="1"/>
      </rPr>
      <t xml:space="preserve">; - Gr: </t>
    </r>
    <r>
      <rPr>
        <i val="true"/>
        <sz val="11"/>
        <rFont val="Cambria"/>
        <family val="0"/>
        <charset val="1"/>
      </rPr>
      <t xml:space="preserve">In deo speravit cor meum</t>
    </r>
    <r>
      <rPr>
        <sz val="11"/>
        <rFont val="Calibri"/>
        <family val="0"/>
        <charset val="1"/>
      </rPr>
      <t xml:space="preserve"> (Can g01184); - GrV: </t>
    </r>
    <r>
      <rPr>
        <i val="true"/>
        <sz val="11"/>
        <rFont val="Cambria"/>
        <family val="0"/>
        <charset val="1"/>
      </rPr>
      <t xml:space="preserve">Ad te domine clamabo</t>
    </r>
    <r>
      <rPr>
        <sz val="11"/>
        <rFont val="Calibri"/>
        <family val="0"/>
        <charset val="1"/>
      </rPr>
      <t xml:space="preserve"> (Can g01184a); - Of: </t>
    </r>
    <r>
      <rPr>
        <i val="true"/>
        <sz val="11"/>
        <rFont val="Cambria"/>
        <family val="0"/>
        <charset val="1"/>
      </rPr>
      <t xml:space="preserve">Intende voci </t>
    </r>
    <r>
      <rPr>
        <sz val="11"/>
        <rFont val="Calibri"/>
        <family val="0"/>
        <charset val="1"/>
      </rPr>
      <t xml:space="preserve">(Can g00769); - OfV: </t>
    </r>
    <r>
      <rPr>
        <i val="true"/>
        <sz val="11"/>
        <rFont val="Cambria"/>
        <family val="0"/>
        <charset val="1"/>
      </rPr>
      <t xml:space="preserve">Verba mea auribus</t>
    </r>
    <r>
      <rPr>
        <sz val="11"/>
        <rFont val="Calibri"/>
        <family val="0"/>
        <charset val="1"/>
      </rPr>
      <t xml:space="preserve">; - OfV: </t>
    </r>
    <r>
      <rPr>
        <i val="true"/>
        <sz val="11"/>
        <rFont val="Cambria"/>
        <family val="0"/>
        <charset val="1"/>
      </rPr>
      <t xml:space="preserve">Dirige in conspectu </t>
    </r>
    <r>
      <rPr>
        <sz val="11"/>
        <rFont val="Calibri"/>
        <family val="0"/>
        <charset val="1"/>
      </rPr>
      <t xml:space="preserve">(Can g00769b); - Cm: </t>
    </r>
    <r>
      <rPr>
        <i val="true"/>
        <sz val="11"/>
        <rFont val="Cambria"/>
        <family val="0"/>
        <charset val="1"/>
      </rPr>
      <t xml:space="preserve">Qui biberit</t>
    </r>
    <r>
      <rPr>
        <sz val="11"/>
        <rFont val="Calibri"/>
        <family val="0"/>
        <charset val="1"/>
      </rPr>
      <t xml:space="preserve"> (Can g00770.1);
(2v) Sabb. Hebd. 3 Quad. - In: </t>
    </r>
    <r>
      <rPr>
        <i val="true"/>
        <sz val="11"/>
        <rFont val="Cambria"/>
        <family val="0"/>
        <charset val="1"/>
      </rPr>
      <t xml:space="preserve">Verba mea auribus percipe</t>
    </r>
    <r>
      <rPr>
        <sz val="11"/>
        <rFont val="Calibri"/>
        <family val="0"/>
        <charset val="1"/>
      </rPr>
      <t xml:space="preserve"> (Can g00771); - InPs: </t>
    </r>
    <r>
      <rPr>
        <i val="true"/>
        <sz val="11"/>
        <rFont val="Cambria"/>
        <family val="0"/>
        <charset val="1"/>
      </rPr>
      <t xml:space="preserve">Quoniam ad te orabo</t>
    </r>
    <r>
      <rPr>
        <sz val="11"/>
        <rFont val="Calibri"/>
        <family val="0"/>
        <charset val="1"/>
      </rPr>
      <t xml:space="preserve">; - Gr: </t>
    </r>
    <r>
      <rPr>
        <i val="true"/>
        <sz val="11"/>
        <rFont val="Cambria"/>
        <family val="0"/>
        <charset val="1"/>
      </rPr>
      <t xml:space="preserve">Si ambulem in medio </t>
    </r>
    <r>
      <rPr>
        <sz val="11"/>
        <rFont val="Calibri"/>
        <family val="0"/>
        <charset val="1"/>
      </rPr>
      <t xml:space="preserve">(Can g00772); - GrV: </t>
    </r>
    <r>
      <rPr>
        <i val="true"/>
        <sz val="11"/>
        <rFont val="Cambria"/>
        <family val="0"/>
        <charset val="1"/>
      </rPr>
      <t xml:space="preserve">Virga tua</t>
    </r>
    <r>
      <rPr>
        <sz val="11"/>
        <rFont val="Calibri"/>
        <family val="0"/>
        <charset val="1"/>
      </rPr>
      <t xml:space="preserve"> (Can g00772a); - Of: </t>
    </r>
    <r>
      <rPr>
        <i val="true"/>
        <sz val="11"/>
        <rFont val="Cambria"/>
        <family val="0"/>
        <charset val="1"/>
      </rPr>
      <t xml:space="preserve">Gressus meos dirige domine</t>
    </r>
    <r>
      <rPr>
        <sz val="11"/>
        <rFont val="Calibri"/>
        <family val="0"/>
        <charset val="1"/>
      </rPr>
      <t xml:space="preserve"> (Can g00774); - OfV: </t>
    </r>
    <r>
      <rPr>
        <i val="true"/>
        <sz val="11"/>
        <rFont val="Cambria"/>
        <family val="0"/>
        <charset val="1"/>
      </rPr>
      <t xml:space="preserve">Declaratio sermo</t>
    </r>
    <r>
      <rPr>
        <sz val="11"/>
        <rFont val="Calibri"/>
        <family val="0"/>
        <charset val="1"/>
      </rPr>
      <t xml:space="preserve">; - OfV: </t>
    </r>
    <r>
      <rPr>
        <i val="true"/>
        <sz val="11"/>
        <rFont val="Cambria"/>
        <family val="0"/>
        <charset val="1"/>
      </rPr>
      <t xml:space="preserve">Cognovi domine</t>
    </r>
    <r>
      <rPr>
        <sz val="11"/>
        <rFont val="Calibri"/>
        <family val="0"/>
        <charset val="1"/>
      </rPr>
      <t xml:space="preserve"> (Can g00774b); - Cm: </t>
    </r>
    <r>
      <rPr>
        <i val="true"/>
        <sz val="11"/>
        <rFont val="Cambria"/>
        <family val="0"/>
        <charset val="1"/>
      </rPr>
      <t xml:space="preserve">Nemo te condempnavit</t>
    </r>
    <r>
      <rPr>
        <sz val="11"/>
        <rFont val="Calibri"/>
        <family val="0"/>
        <charset val="1"/>
      </rPr>
      <t xml:space="preserve">; Dom. 4 Quadragesimae - In: </t>
    </r>
    <r>
      <rPr>
        <i val="true"/>
        <sz val="11"/>
        <rFont val="Cambria"/>
        <family val="0"/>
        <charset val="1"/>
      </rPr>
      <t xml:space="preserve">Laetare Jerusalem</t>
    </r>
    <r>
      <rPr>
        <sz val="11"/>
        <rFont val="Calibri"/>
        <family val="0"/>
        <charset val="1"/>
      </rPr>
      <t xml:space="preserve"> (Can g00776);
(3r)  Vig. Joannis Bapt. - In: [Ne ti]</t>
    </r>
    <r>
      <rPr>
        <i val="true"/>
        <sz val="11"/>
        <rFont val="Cambria"/>
        <family val="0"/>
        <charset val="1"/>
      </rPr>
      <t xml:space="preserve">meas Zacharia</t>
    </r>
    <r>
      <rPr>
        <sz val="11"/>
        <rFont val="Calibri"/>
        <family val="0"/>
        <charset val="1"/>
      </rPr>
      <t xml:space="preserve"> (Can g00236); - InPs: </t>
    </r>
    <r>
      <rPr>
        <i val="true"/>
        <sz val="11"/>
        <rFont val="Cambria"/>
        <family val="0"/>
        <charset val="1"/>
      </rPr>
      <t xml:space="preserve">Domine in virtute tua</t>
    </r>
    <r>
      <rPr>
        <sz val="11"/>
        <rFont val="Calibri"/>
        <family val="0"/>
        <charset val="1"/>
      </rPr>
      <t xml:space="preserve">; - Gr: </t>
    </r>
    <r>
      <rPr>
        <i val="true"/>
        <sz val="11"/>
        <rFont val="Cambria"/>
        <family val="0"/>
        <charset val="1"/>
      </rPr>
      <t xml:space="preserve">Fuit homo missus a deo </t>
    </r>
    <r>
      <rPr>
        <sz val="11"/>
        <rFont val="Calibri"/>
        <family val="0"/>
        <charset val="1"/>
      </rPr>
      <t xml:space="preserve">(Can g00237); - GrV: </t>
    </r>
    <r>
      <rPr>
        <i val="true"/>
        <sz val="11"/>
        <rFont val="Cambria"/>
        <family val="0"/>
        <charset val="1"/>
      </rPr>
      <t xml:space="preserve">Ut testimonium</t>
    </r>
    <r>
      <rPr>
        <sz val="11"/>
        <rFont val="Calibri"/>
        <family val="0"/>
        <charset val="1"/>
      </rPr>
      <t xml:space="preserve"> (Can g00237a); - Of: </t>
    </r>
    <r>
      <rPr>
        <i val="true"/>
        <sz val="11"/>
        <rFont val="Cambria"/>
        <family val="0"/>
        <charset val="1"/>
      </rPr>
      <t xml:space="preserve">Gloria et honore</t>
    </r>
    <r>
      <rPr>
        <sz val="11"/>
        <rFont val="Calibri"/>
        <family val="0"/>
        <charset val="1"/>
      </rPr>
      <t xml:space="preserve">* (Can g01260); - Cm: </t>
    </r>
    <r>
      <rPr>
        <i val="true"/>
        <sz val="11"/>
        <rFont val="Cambria"/>
        <family val="0"/>
        <charset val="1"/>
      </rPr>
      <t xml:space="preserve">Magna est</t>
    </r>
    <r>
      <rPr>
        <sz val="11"/>
        <rFont val="Calibri"/>
        <family val="0"/>
        <charset val="1"/>
      </rPr>
      <t xml:space="preserve">* (Can g01261); Joannis Baptistae-1 - In: </t>
    </r>
    <r>
      <rPr>
        <i val="true"/>
        <sz val="11"/>
        <rFont val="Cambria"/>
        <family val="0"/>
        <charset val="1"/>
      </rPr>
      <t xml:space="preserve">Gloria et honore</t>
    </r>
    <r>
      <rPr>
        <sz val="11"/>
        <rFont val="Calibri"/>
        <family val="0"/>
        <charset val="1"/>
      </rPr>
      <t xml:space="preserve">* (Can g02212); - Gr: </t>
    </r>
    <r>
      <rPr>
        <i val="true"/>
        <sz val="11"/>
        <rFont val="Cambria"/>
        <family val="0"/>
        <charset val="1"/>
      </rPr>
      <t xml:space="preserve">Domine praevenisti</t>
    </r>
    <r>
      <rPr>
        <sz val="11"/>
        <rFont val="Calibri"/>
        <family val="0"/>
        <charset val="1"/>
      </rPr>
      <t xml:space="preserve">* (Can g01360); - AlV: </t>
    </r>
    <r>
      <rPr>
        <i val="true"/>
        <sz val="11"/>
        <rFont val="Cambria"/>
        <family val="0"/>
        <charset val="1"/>
      </rPr>
      <t xml:space="preserve">Justus germinavit</t>
    </r>
    <r>
      <rPr>
        <sz val="11"/>
        <rFont val="Calibri"/>
        <family val="0"/>
        <charset val="1"/>
      </rPr>
      <t xml:space="preserve">*; - Of: </t>
    </r>
    <r>
      <rPr>
        <i val="true"/>
        <sz val="11"/>
        <rFont val="Cambria"/>
        <family val="0"/>
        <charset val="1"/>
      </rPr>
      <t xml:space="preserve">In virtute</t>
    </r>
    <r>
      <rPr>
        <sz val="11"/>
        <rFont val="Calibri"/>
        <family val="0"/>
        <charset val="1"/>
      </rPr>
      <t xml:space="preserve">*; - Cm: </t>
    </r>
    <r>
      <rPr>
        <i val="true"/>
        <sz val="11"/>
        <rFont val="Cambria"/>
        <family val="0"/>
        <charset val="1"/>
      </rPr>
      <t xml:space="preserve">Posuisti</t>
    </r>
    <r>
      <rPr>
        <sz val="11"/>
        <rFont val="Calibri"/>
        <family val="0"/>
        <charset val="1"/>
      </rPr>
      <t xml:space="preserve">*; Joannis Baptistae-2 - In: </t>
    </r>
    <r>
      <rPr>
        <i val="true"/>
        <sz val="11"/>
        <rFont val="Cambria"/>
        <family val="0"/>
        <charset val="1"/>
      </rPr>
      <t xml:space="preserve">De ventre matris meae </t>
    </r>
    <r>
      <rPr>
        <sz val="11"/>
        <rFont val="Calibri"/>
        <family val="0"/>
        <charset val="1"/>
      </rPr>
      <t xml:space="preserve">(Can g00239); - InPs: </t>
    </r>
    <r>
      <rPr>
        <i val="true"/>
        <sz val="11"/>
        <rFont val="Cambria"/>
        <family val="0"/>
        <charset val="1"/>
      </rPr>
      <t xml:space="preserve">Bonum est confiteri</t>
    </r>
    <r>
      <rPr>
        <sz val="11"/>
        <rFont val="Calibri"/>
        <family val="0"/>
        <charset val="1"/>
      </rPr>
      <t xml:space="preserve">; - Gr: </t>
    </r>
    <r>
      <rPr>
        <i val="true"/>
        <sz val="11"/>
        <rFont val="Cambria"/>
        <family val="0"/>
        <charset val="1"/>
      </rPr>
      <t xml:space="preserve">Priusquam te formarem</t>
    </r>
    <r>
      <rPr>
        <sz val="11"/>
        <rFont val="Calibri"/>
        <family val="0"/>
        <charset val="1"/>
      </rPr>
      <t xml:space="preserve"> (Can g00240); - GrV: </t>
    </r>
    <r>
      <rPr>
        <i val="true"/>
        <sz val="11"/>
        <rFont val="Cambria"/>
        <family val="0"/>
        <charset val="1"/>
      </rPr>
      <t xml:space="preserve">Misit dominus manum suam</t>
    </r>
    <r>
      <rPr>
        <sz val="11"/>
        <rFont val="Calibri"/>
        <family val="0"/>
        <charset val="1"/>
      </rPr>
      <t xml:space="preserve"> (Can g00240a); - AlV: </t>
    </r>
    <r>
      <rPr>
        <i val="true"/>
        <sz val="11"/>
        <rFont val="Cambria"/>
        <family val="0"/>
        <charset val="1"/>
      </rPr>
      <t xml:space="preserve">Justus ut palma</t>
    </r>
    <r>
      <rPr>
        <sz val="11"/>
        <rFont val="Calibri"/>
        <family val="0"/>
        <charset val="1"/>
      </rPr>
      <t xml:space="preserve">*; - Of: </t>
    </r>
    <r>
      <rPr>
        <i val="true"/>
        <sz val="11"/>
        <rFont val="Cambria"/>
        <family val="0"/>
        <charset val="1"/>
      </rPr>
      <t xml:space="preserve">Justus ut palma</t>
    </r>
    <r>
      <rPr>
        <sz val="11"/>
        <rFont val="Calibri"/>
        <family val="0"/>
        <charset val="1"/>
      </rPr>
      <t xml:space="preserve">*; - Cm: </t>
    </r>
    <r>
      <rPr>
        <i val="true"/>
        <sz val="11"/>
        <rFont val="Cambria"/>
        <family val="0"/>
        <charset val="1"/>
      </rPr>
      <t xml:space="preserve">Tu puer propheta</t>
    </r>
    <r>
      <rPr>
        <sz val="11"/>
        <rFont val="Calibri"/>
        <family val="0"/>
        <charset val="1"/>
      </rPr>
      <t xml:space="preserve"> (Can g00243);
(3v)  [Joannis, Pauli] - In: </t>
    </r>
    <r>
      <rPr>
        <i val="true"/>
        <sz val="11"/>
        <rFont val="Cambria"/>
        <family val="0"/>
        <charset val="1"/>
      </rPr>
      <t xml:space="preserve">Multe tribulationes jus</t>
    </r>
    <r>
      <rPr>
        <sz val="11"/>
        <rFont val="Calibri"/>
        <family val="0"/>
        <charset val="1"/>
      </rPr>
      <t xml:space="preserve">[torum]; - InPs: </t>
    </r>
    <r>
      <rPr>
        <i val="true"/>
        <sz val="11"/>
        <rFont val="Cambria"/>
        <family val="0"/>
        <charset val="1"/>
      </rPr>
      <t xml:space="preserve">Benedicam dominum</t>
    </r>
    <r>
      <rPr>
        <sz val="11"/>
        <rFont val="Calibri"/>
        <family val="0"/>
        <charset val="1"/>
      </rPr>
      <t xml:space="preserve">; - Gr: </t>
    </r>
    <r>
      <rPr>
        <i val="true"/>
        <sz val="11"/>
        <rFont val="Cambria"/>
        <family val="0"/>
        <charset val="1"/>
      </rPr>
      <t xml:space="preserve">Ecce quam bonum</t>
    </r>
    <r>
      <rPr>
        <sz val="11"/>
        <rFont val="Calibri"/>
        <family val="0"/>
        <charset val="1"/>
      </rPr>
      <t xml:space="preserve">; - GrV: </t>
    </r>
    <r>
      <rPr>
        <i val="true"/>
        <sz val="11"/>
        <rFont val="Cambria"/>
        <family val="0"/>
        <charset val="1"/>
      </rPr>
      <t xml:space="preserve">Sicut unguentum in capite</t>
    </r>
    <r>
      <rPr>
        <sz val="11"/>
        <rFont val="Calibri"/>
        <family val="0"/>
        <charset val="1"/>
      </rPr>
      <t xml:space="preserve"> (Can g00114a); - GrV: </t>
    </r>
    <r>
      <rPr>
        <i val="true"/>
        <sz val="11"/>
        <rFont val="Cambria"/>
        <family val="0"/>
        <charset val="1"/>
      </rPr>
      <t xml:space="preserve">Mandavit dominus</t>
    </r>
    <r>
      <rPr>
        <sz val="11"/>
        <rFont val="Calibri"/>
        <family val="0"/>
        <charset val="1"/>
      </rPr>
      <t xml:space="preserve"> (Can g00114b); - Of: </t>
    </r>
    <r>
      <rPr>
        <i val="true"/>
        <sz val="11"/>
        <rFont val="Cambria"/>
        <family val="0"/>
        <charset val="1"/>
      </rPr>
      <t xml:space="preserve">Gloriabuntur in te omnes </t>
    </r>
    <r>
      <rPr>
        <sz val="11"/>
        <rFont val="Calibri"/>
        <family val="0"/>
        <charset val="1"/>
      </rPr>
      <t xml:space="preserve">(Can g00244); - OfV: </t>
    </r>
    <r>
      <rPr>
        <i val="true"/>
        <sz val="11"/>
        <rFont val="Cambria"/>
        <family val="0"/>
        <charset val="1"/>
      </rPr>
      <t xml:space="preserve">Quoniam ad te</t>
    </r>
    <r>
      <rPr>
        <sz val="11"/>
        <rFont val="Calibri"/>
        <family val="0"/>
        <charset val="1"/>
      </rPr>
      <t xml:space="preserve"> (Can g00244a oder g00244a1); - Cm: </t>
    </r>
    <r>
      <rPr>
        <i val="true"/>
        <sz val="11"/>
        <rFont val="Cambria"/>
        <family val="0"/>
        <charset val="1"/>
      </rPr>
      <t xml:space="preserve">Et si coram hominibus</t>
    </r>
    <r>
      <rPr>
        <sz val="11"/>
        <rFont val="Calibri"/>
        <family val="0"/>
        <charset val="1"/>
      </rPr>
      <t xml:space="preserve">; Vigilia Petri, Pauli - In: </t>
    </r>
    <r>
      <rPr>
        <i val="true"/>
        <sz val="11"/>
        <rFont val="Cambria"/>
        <family val="0"/>
        <charset val="1"/>
      </rPr>
      <t xml:space="preserve">Dicit dominus Petro cum esses junior </t>
    </r>
    <r>
      <rPr>
        <sz val="11"/>
        <rFont val="Calibri"/>
        <family val="0"/>
        <charset val="1"/>
      </rPr>
      <t xml:space="preserve">(Can g00255); 
(4r)  [Comm. Virginum] - AlV: [Adducentur regi virgines]; - AlV: </t>
    </r>
    <r>
      <rPr>
        <i val="true"/>
        <sz val="11"/>
        <rFont val="Cambria"/>
        <family val="0"/>
        <charset val="1"/>
      </rPr>
      <t xml:space="preserve">Egregia spona Christi</t>
    </r>
    <r>
      <rPr>
        <sz val="11"/>
        <rFont val="Calibri"/>
        <family val="0"/>
        <charset val="1"/>
      </rPr>
      <t xml:space="preserve">; - AlV: </t>
    </r>
    <r>
      <rPr>
        <i val="true"/>
        <sz val="11"/>
        <rFont val="Cambria"/>
        <family val="0"/>
        <charset val="1"/>
      </rPr>
      <t xml:space="preserve">Specie tua</t>
    </r>
    <r>
      <rPr>
        <sz val="11"/>
        <rFont val="Calibri"/>
        <family val="0"/>
        <charset val="1"/>
      </rPr>
      <t xml:space="preserve">; - AlV: </t>
    </r>
    <r>
      <rPr>
        <i val="true"/>
        <sz val="11"/>
        <rFont val="Cambria"/>
        <family val="0"/>
        <charset val="1"/>
      </rPr>
      <t xml:space="preserve">Diffusa est gratia</t>
    </r>
    <r>
      <rPr>
        <sz val="11"/>
        <rFont val="Calibri"/>
        <family val="0"/>
        <charset val="1"/>
      </rPr>
      <t xml:space="preserve">; - AlV: </t>
    </r>
    <r>
      <rPr>
        <i val="true"/>
        <sz val="11"/>
        <rFont val="Cambria"/>
        <family val="0"/>
        <charset val="1"/>
      </rPr>
      <t xml:space="preserve">Audi filia</t>
    </r>
    <r>
      <rPr>
        <sz val="11"/>
        <rFont val="Calibri"/>
        <family val="0"/>
        <charset val="1"/>
      </rPr>
      <t xml:space="preserve">; De BMV - AlV: </t>
    </r>
    <r>
      <rPr>
        <i val="true"/>
        <sz val="11"/>
        <rFont val="Cambria"/>
        <family val="0"/>
        <charset val="1"/>
      </rPr>
      <t xml:space="preserve">Sancta dei genitrix</t>
    </r>
    <r>
      <rPr>
        <sz val="11"/>
        <rFont val="Calibri"/>
        <family val="0"/>
        <charset val="1"/>
      </rPr>
      <t xml:space="preserve">; - AlV: </t>
    </r>
    <r>
      <rPr>
        <i val="true"/>
        <sz val="11"/>
        <rFont val="Cambria"/>
        <family val="0"/>
        <charset val="1"/>
      </rPr>
      <t xml:space="preserve">Omnis gloria ejus</t>
    </r>
    <r>
      <rPr>
        <sz val="11"/>
        <rFont val="Calibri"/>
        <family val="0"/>
        <charset val="1"/>
      </rPr>
      <t xml:space="preserve">; - AlV: </t>
    </r>
    <r>
      <rPr>
        <i val="true"/>
        <sz val="11"/>
        <rFont val="Cambria"/>
        <family val="0"/>
        <charset val="1"/>
      </rPr>
      <t xml:space="preserve">Prophetae sancti</t>
    </r>
    <r>
      <rPr>
        <sz val="11"/>
        <rFont val="Calibri"/>
        <family val="0"/>
        <charset val="1"/>
      </rPr>
      <t xml:space="preserve">; 
(4v)  In summis festivitatibus - Ky: </t>
    </r>
    <r>
      <rPr>
        <i val="true"/>
        <sz val="11"/>
        <rFont val="Cambria"/>
        <family val="0"/>
        <charset val="1"/>
      </rPr>
      <t xml:space="preserve">Kyrie eleyson</t>
    </r>
    <r>
      <rPr>
        <sz val="11"/>
        <rFont val="Calibri"/>
        <family val="0"/>
        <charset val="1"/>
      </rPr>
      <t xml:space="preserve">; - Ky: </t>
    </r>
    <r>
      <rPr>
        <i val="true"/>
        <sz val="11"/>
        <rFont val="Cambria"/>
        <family val="0"/>
        <charset val="1"/>
      </rPr>
      <t xml:space="preserve">Kyrie eleyson</t>
    </r>
    <r>
      <rPr>
        <sz val="11"/>
        <rFont val="Calibri"/>
        <family val="0"/>
        <charset val="1"/>
      </rPr>
      <t xml:space="preserve">; In mediocribus - Ky: </t>
    </r>
    <r>
      <rPr>
        <i val="true"/>
        <sz val="11"/>
        <rFont val="Cambria"/>
        <family val="0"/>
        <charset val="1"/>
      </rPr>
      <t xml:space="preserve">Kyrie eleyson</t>
    </r>
    <r>
      <rPr>
        <sz val="11"/>
        <rFont val="Calibri"/>
        <family val="0"/>
        <charset val="1"/>
      </rPr>
      <t xml:space="preserve">; In Albis - Ky: </t>
    </r>
    <r>
      <rPr>
        <i val="true"/>
        <sz val="11"/>
        <rFont val="Cambria"/>
        <family val="0"/>
        <charset val="1"/>
      </rPr>
      <t xml:space="preserve">Kyrie eleyson</t>
    </r>
    <r>
      <rPr>
        <sz val="11"/>
        <rFont val="Calibri"/>
        <family val="0"/>
        <charset val="1"/>
      </rPr>
      <t xml:space="preserve">; - Ky: </t>
    </r>
    <r>
      <rPr>
        <i val="true"/>
        <sz val="11"/>
        <rFont val="Cambria"/>
        <family val="0"/>
        <charset val="1"/>
      </rPr>
      <t xml:space="preserve">Kyrie eleyson</t>
    </r>
    <r>
      <rPr>
        <sz val="11"/>
        <rFont val="Calibri"/>
        <family val="0"/>
        <charset val="1"/>
      </rPr>
      <t xml:space="preserve">; - Ky: </t>
    </r>
    <r>
      <rPr>
        <i val="true"/>
        <sz val="11"/>
        <rFont val="Cambria"/>
        <family val="0"/>
        <charset val="1"/>
      </rPr>
      <t xml:space="preserve">Kyrie eleyson</t>
    </r>
    <r>
      <rPr>
        <sz val="11"/>
        <rFont val="Calibri"/>
        <family val="0"/>
        <charset val="1"/>
      </rPr>
      <t xml:space="preserve">; - Ky: </t>
    </r>
    <r>
      <rPr>
        <i val="true"/>
        <sz val="11"/>
        <rFont val="Cambria"/>
        <family val="0"/>
        <charset val="1"/>
      </rPr>
      <t xml:space="preserve">Kyrie eleyson</t>
    </r>
    <r>
      <rPr>
        <sz val="11"/>
        <rFont val="Calibri"/>
        <family val="0"/>
        <charset val="1"/>
      </rPr>
      <t xml:space="preserve">;
(5r)  Nativitas Domini - 1 - Sq: [Grates nunc omnes] (AH53-10); Nativitas Domini - 2 - Sq: </t>
    </r>
    <r>
      <rPr>
        <i val="true"/>
        <sz val="11"/>
        <rFont val="Cambria"/>
        <family val="0"/>
        <charset val="1"/>
      </rPr>
      <t xml:space="preserve">Eia recolamus </t>
    </r>
    <r>
      <rPr>
        <sz val="11"/>
        <rFont val="Calibri"/>
        <family val="0"/>
        <charset val="1"/>
      </rPr>
      <t xml:space="preserve">(AH53-16); (5v)  Nativitas Domini - 3 - Sq: </t>
    </r>
    <r>
      <rPr>
        <i val="true"/>
        <sz val="11"/>
        <rFont val="Cambria"/>
        <family val="0"/>
        <charset val="1"/>
      </rPr>
      <t xml:space="preserve">Natus ante saecula</t>
    </r>
    <r>
      <rPr>
        <sz val="11"/>
        <rFont val="Calibri"/>
        <family val="0"/>
        <charset val="1"/>
      </rPr>
      <t xml:space="preserve"> (AH53-15); Stephani: ?.</t>
    </r>
  </si>
  <si>
    <t xml:space="preserve">Da andere Fragmente der ürsprunglichen Handschrift als Einbandmakulatur in Handschriften von Mondsee verwendet wurden, ist zu behaupten, dass auch diese 2 beschn. Doppelblätter und 1 beschn. Einzelblatt von Mondseer Handschriften ausgelöst wurden. Die Leimspuren deuten darauf hin, dass sie als Spiegel gedient haben.</t>
  </si>
  <si>
    <t xml:space="preserve">auf fol. 2v seitlich neben dem Text von späterer Hand "consequentis"; auf fol. 3v ein Eintrag (des 15. Jh.?) kopfständig zum Text</t>
  </si>
  <si>
    <t xml:space="preserve">28.07.2017</t>
  </si>
  <si>
    <t xml:space="preserve">Wien, ÖNB: Cod. Ser. n. 102</t>
  </si>
  <si>
    <t xml:space="preserve">Hermann Menhardt, Verzeichnis der altdeutschen literarischen Handschriften der Österreichischen Nationalbibliothek, Bd. 3 (Veröffentlichungen des Instituts für deutsche Sprache und Literatur 13), Berlin 1961, S. 1442; Otto Mazal und Franz Unterkircher, Katalog der abendländischen Handschriften der Österreichischen Nationalbibliothek. "Series nova" (Neuerwerbungen), Teil 1: Cod. Ser. n. 1-1600 (Museion. Veröffentlichungen der Österr. Nationalbibliothek, N.F. IV,2,1), Wien 1965, S. 41.</t>
  </si>
  <si>
    <t xml:space="preserve">http://data.onb.ac.at/rec/AL00466651                </t>
  </si>
  <si>
    <t xml:space="preserve">7 Streifen zu 3 Blatt zusammengeklebt (Blatt 1 aus drei, Blatt 2 und 3 aus jeweils zwei Streifen)</t>
  </si>
  <si>
    <t xml:space="preserve">Blatt 1: ca. 200 x ca. 125, Blatt 2: ca. 200 x 80-85, Blatt 3: ca. 200 x 110-115</t>
  </si>
  <si>
    <t xml:space="preserve">Sermones de sanctis et de dominicis. Primus in vigilia nativitatis</t>
  </si>
  <si>
    <t xml:space="preserve">Wien, ÖNB, Cod. 3742</t>
  </si>
  <si>
    <t xml:space="preserve">AL00167703</t>
  </si>
  <si>
    <t xml:space="preserve">Mondsee, Benediktinerkloster St. Michael (748-1791): Vorsignatur 'Lunael. f. 196'. 1868 vom Trägerband abgelöst.</t>
  </si>
  <si>
    <t xml:space="preserve">Tintenlinierung</t>
  </si>
  <si>
    <t xml:space="preserve">Alle Blätter links und rechts beschnitten (Textverlust); Wurmfraß, Leimflecken und abgeriebene Stellen auf allen Stücken. </t>
  </si>
  <si>
    <t xml:space="preserve">1225-1275</t>
  </si>
  <si>
    <t xml:space="preserve">Bei den Absätzen rote und blaue Versinitialen (Majuskelbuchstaben) mit Verzierungen jeweils in der Gegenfarbe.  </t>
  </si>
  <si>
    <t xml:space="preserve">Majuskel</t>
  </si>
  <si>
    <t xml:space="preserve">Blanschandin</t>
  </si>
  <si>
    <t xml:space="preserve">mhd. Gedicht</t>
  </si>
  <si>
    <t xml:space="preserve">Teile der Anfangspartien der deutschen Bearbeitung des französischen Romans Blancandin et l'Orgueilleuse d'Amour</t>
  </si>
  <si>
    <t xml:space="preserve">wenige zeitgenössische Korrekturen; auf fol. 3r oben Nachträge des 15. Jh. (Alphabet und das Wort "myn").</t>
  </si>
  <si>
    <t xml:space="preserve">Abdruck bei: Georges Perkins, Le Roman Chevaleresque de Blanchandin. Traité comparatif des manuscrits français, anglais et allemands, et de leurs éditions avec une étude approfondie du fragment du manuscrit allemand, Diss. (masch.) Paris 1969, S. 98-108, 117-138, 379-407; und zuvor bei: Joseph Haupt, Blanschandin. Bruchstücke eines mhd. Gedichtes, in: Germania 14 (1869), S. 68-74. </t>
  </si>
  <si>
    <t xml:space="preserve">unterschiedliche Blatt- und Streifennummerierungen; auf Blatt 1r und 3v Stempel der Hofbibliothek.</t>
  </si>
  <si>
    <t xml:space="preserve">02.06.2017</t>
  </si>
  <si>
    <t xml:space="preserve">Wien, ÖNB: Cod. Ser. n. 219</t>
  </si>
  <si>
    <t xml:space="preserve">Suppl. 2914, Cod. 19694</t>
  </si>
  <si>
    <t xml:space="preserve">Cantus Planus (http://www.cantusplanus.at/de-at/fragmentphp/fragmente/signaturGET.php?Signatur=sn00219).</t>
  </si>
  <si>
    <t xml:space="preserve">http://www.fragmentarium.unifr.ch/overview/F-jwaz</t>
  </si>
  <si>
    <t xml:space="preserve">dünn, von geringerer Qualität (vernähte Risse)</t>
  </si>
  <si>
    <t xml:space="preserve">2 Bifolien</t>
  </si>
  <si>
    <t xml:space="preserve">198-215 x 298-312 (Doppelblätter)</t>
  </si>
  <si>
    <t xml:space="preserve">Wien, ÖNB, Cod. 3861</t>
  </si>
  <si>
    <t xml:space="preserve">Thomas Rott (Kooperator in Grafendorf um 1475): Rubrikator und/oder Vorbesitzer; Mondsee, Benediktinerkloster St. Michael (748-1791): Vorsignatur 'Lunael. f. 152' (Unterkircher, Datierte Handschriften, 1976).</t>
  </si>
  <si>
    <t xml:space="preserve">Richtige Blattfolge: fol. 1r, 1v, 3r, 3v, 2r, 2v, 4r, 4v.</t>
  </si>
  <si>
    <t xml:space="preserve">Moderne Bindung in Pappband (19. Jh.), zwei Doppelblätter zu vier Blatt zusammengebunden, moderne Bleistiftfoliierung 1-4, Stempel der Hofbibliothek; alle Blätter oben beschnitten (teilweise Textverlust); Schrift zum Teil berieben, Leimspuren und anklebende Reste des Einbandleders, Riss in fol. 4.</t>
  </si>
  <si>
    <t xml:space="preserve">Rote Initialen und schwarz-rote Satzmajuskeln mit gezackten und sägeblattartigen Verzierungen, rote Strichelung der Majuskeln u.a. am Textbeginn bei Psalmen und bei Heiligennamen.</t>
  </si>
  <si>
    <t xml:space="preserve">Antiphonarium/Graduale</t>
  </si>
  <si>
    <t xml:space="preserve">Officium s. Dorotheae (größtenteils noch nicht mit Can-Nummer identifiziert sondern nur über Analecta hymnica): (1r) [Dorotheae] V: [Gloria patri et] filio et (Can009000);
(1r) A: Gaude Cappadocia a proprio (AH 41-7); (1r) I: Adoremus dominantem (AH
41-7); (1r) A: Famosam Fabricius vocans (AH 41-7); (1v) A: Diis nostris te
ponere (AH 41-7); (1v) A: Decrevi contemnere (AH 41-7); (1v) R: Orbis monarchia
plaude (AH 41-7); (1v) V: Nituit virtutibus et morum (AH 41-7); (1v) R: Angue
praeses nequior (AH 41-7); (2r) V: Hae pro te sunt geminae (AH 41-7); (2r) R:
In castatam dum levatur (AH 41-7); (2r) V: Nec vident nec audiunt (AH 41-7); (2r)
R: Ove virgo mitior columba (AH 41-7); (2r) V: Auditis Fabricius his furit (AH
41-7); (2v) V: G[loria patri et filio] et (Can009000); (2v) A: Viro debes
nubere et secum (AH 41-7); (2v) A: Aspernor spuricitias mariti (AH 41-7); (2v)
A: Hujus sponsi foedera (AH 41-7); (2v) R: Haec suis lateribus (AH 41-7); (3r)
V: In tantis suppliciis virgo (AH 41-7); (3r) R: Ad mortem cum ducebatur (AH
41-7); (3r) V: Ad haec sponsa Christi (AH 41-7); (3r) R: (AH 41-7); (3v) V: Viso
stupens xenio mox (AH 41-7); (3v) V: Gloria patri et filio et (Can009000); (3v)
A: Dorothea virginem Christum (AH 41-7); (3v) A: Ecce dei munere plena res (AH
41-7); (3v) A: Alabastrum frangitur (AH 41-7); (4r) A: [Castitatis annulo] (AH
41-7); (4r) AlV: Fulgens in ecclesia (kein Identifikator); (4r) Sq: Stetit Jesu
pro te bone (AH 41-7) (weitere nicht identifiziert).</t>
  </si>
  <si>
    <t xml:space="preserve">Notizen und Federproben des 15. Jh. (wohl während der Verwendung als Spiegelblätter), größtenteils querständig zum Text, u.a. "1392".</t>
  </si>
  <si>
    <t xml:space="preserve">07.07.2017</t>
  </si>
  <si>
    <t xml:space="preserve">Wien, ÖNB: Cod. Ser. n. 220</t>
  </si>
  <si>
    <t xml:space="preserve">Cantus Planus (http://www.cantusplanus.at/de-at/fragmentphp/fragmente/signaturGET.php?Signatur=sn00220); Mazal, SN 1, S. 68 (http://bilder.manuscripta-mediaevalia.de/hs//katalogseiten/HSK0749_b0068_jpg.htm); Klugseder, Mondsee, S. 34-129; Pfaff, Scriptorium und Bibliothek, Katalog Nr. 43.</t>
  </si>
  <si>
    <t xml:space="preserve">http://www.fragmentarium.unifr.ch/overview/F-qdb5</t>
  </si>
  <si>
    <t xml:space="preserve">3 beschn. Doppelblätter</t>
  </si>
  <si>
    <t xml:space="preserve">210 x 274-283 mm</t>
  </si>
  <si>
    <t xml:space="preserve">Von späterer Hand Seitezahlung: f. 1v 'iii', 2v 'vi'.</t>
  </si>
  <si>
    <t xml:space="preserve">Die heute foliierte Blätter 1-4 sind 2 aufeinander folgende Doppelblätter einer Lage. Die ursprungliche Reihenfolge war: 1, 4, 3, 2. Das Doppelblatt mit fol. 5 und 6 gehört einer weiteren Lage. </t>
  </si>
  <si>
    <t xml:space="preserve">Die Leimspuren, Löcher und Beschneidung deuten darauf hin, dass es sich hier um ausgelöste Einbandspiegel handelt. Starker Textverlust auf ff. 2, 4 und 6, die seitlich beschnitten sind. </t>
  </si>
  <si>
    <t xml:space="preserve">Für den rubrizierten Anfang des Introitus auch Capitalis Quadrata.</t>
  </si>
  <si>
    <t xml:space="preserve">Rote Überschrifte für den Beginn der Gesangsteilen, mehrere einfache 3- bis 4-zeilige rote Initialen gelegentlich mit Punkverdickungen. Rote Satzmajuskeln mit roten Zierpunkten oder Buchstabenstrichelung. (2v) große Initiale P zum Teil weggeschnitten mit gespaltenem Buchstabenkörper, Schnallen, im Inneren rot konturierte Spiralranken und geklebte Rankenblätter (s. Mazal).</t>
  </si>
  <si>
    <t xml:space="preserve">(1r) Dom. 3 Adventus In: Gaudete in domino semper (Can g00501); InPs: Benedixisti domine terram (Can g00501b); Gr: Qui sedis domine super (Can g00502); GrV: Qui regis Israel intende (Can g00502a); AlV: Excita domine potentiam tuam (Can g00504a); Of: Benedixisti domine terram (Can g00505); OfV: Operuisti omnia peccata eorum (Can g00505a); OfV: Ostende nobis domine (Cang00505b); Cm: Dicite pusillanimes confortamini (Can g00506); Dom. 4 Adventus In: Memento nostri domine in (Can g02156); 
(1v) InPs: Confitemini domino quoniam bonus* (Can g02156b); Gr: Prope est dominus omnibus (Can g00530); GrV: Laudem domini loquetur (Can g00530a); AlV: Veni domine et noli tardare (Can g00532a); Of: Ave Maria gratia plena (Can g00533); OfV: Quomodo in me fiet hoc que (Can g00533a); OfV: Ideoque quod nascetur ex (Can g00533ab); Cm: Ecce virgo* (Can 503007); Fer. 4 Q.T. Adventus In: Rorate caeli desuper et nubes (Can 501007); InPs: Caeli enarrant gloriam dei (Can 501007a); Gr: Tollite portas principes vestras (Can g02220); 
(4r) GrV: Quis ascendet in montem (Can g02220a); Gr: Prope est dominus* (Can g00530); Of: Confortamini et jam (Can g00509); OfV: Tunc [aperien]tur oculi (Can g00509a); OfV: Audite itaq[ue domus] David (Can g00509b); Cm: Ecce virgo concipiet et pariet (Can 503007); Fer. 6 Q.T. Adventus In: Prope esto domine et omnes (Can g02397); InPs: Beati inmaculati (Can g02397a); Gr: Ostende nobis domine (Can g00511); GrV: Benedixisti domine terram (Can g00511a); Of: Deus tu convertens (Can g00499); 
(4v) Cm: [Ecce dominus veniet] (Can g00513); Sabb. Q.T. Adventus In: [Ve]ni et os[tende no]bis faciem (Can g00514); InPs: [Qui regis] Israel* (Can g00514a); Gr: A summo caelo (Can g00515); GrV: Caeli enar[rant glo]riam dei (Can g00515a); Gr: [In sole po]suit tabernaculum (Can g00517); GrV: [A summo] caelo (Can g00517a); Gr: Domine deus virtutum (Can g00519); GrV: Excita domine (Can g00519a); Gr: Excita domine (Can g00521); GrV: Qui regis Israel (Can g00521a); 
(3r) Tc: Qui regis Israel (Can g00524); TcV: Qui sedes super cherubim (Can g00524a); TcV: Effraim Benjamin et Manasse ; TcV: Excita domine potentiam tuam (Can g00524b); Of: Exsulta satis filia Sion praedica (Can g00527); OfV: Loquetur pacem gentes (Can g00527a); OfV: Quia ecce venio et habitabo (Can g00527b); Cm: Exsultavit ut gigans (Can g00528); Vigilia Nat. Domini In: Hodie scietis quia veniet (Can g00535); InPs: Domini est terra (Can g00535a); Gr: Hodie scietis quia veniet (Can g00536); 
(3v) GrV: [Qui regis Israel inten]de (Can g00536a); Of: Tollite portas principes vestras (Can g00539); OfV: Domini est terra et plenitudo (Can g00540a); OfV: Ipse super Maria fundavit eum (Can g00539c); Cm: Revelabitur gloria domini et (Can g00540); Nativitas Domini - 1 In: Dominus dixit ad me Filius (Can g00541); InPs: Quare fremuerunt gentes et (Can g00541a); Gr: Tecum principium in die (Can g00542); GrV: Dixit dominus domino meo (Can g00542a); AlV: Dominus dixit ad me filius (Can g00544); 
(2r) Of: Laetentur caeli et exultet (Can g00545); OfV: Cantate [domino] canticum (Can g00545a); OfV: Cantate domino benedicite (Can g00545b); Cm: In splendoribus sanctorum (Can g00546); Nativitas Domini - 2 In: Lux fulgebit hodie super (Can g00547); InPs: Dominus regnavit decore* (Can g00547a); Gr: Benedictus qui venit in nomine (Can g00548); GrV: A domino factum est (Can g00548a); AlV: Dominu[s regna]vit (Can g00550); Of: Deus enim firmavit orbem (Cang00551); OfV: Dominus regnavit (Can g00551a); 
(2v) OfV: Mirabilis [in excel]sis dominus (Can g00551b); Cm: Exulta filia Sion lauda filia (Can g00552); Nativitas Domini - 3 In: Puer natus est nobis (Can g00553); InPs: Cantate domino canticum (Can g00553a); Gr: Viderunt omnes (Can g00554); GrV: [Notum f]ecit dominus (Can g00554a); AlV: Dies sanctifica[tus] (Can g00556); 
(5r) Fer. 4 Hebd. 4 Quad. Cm: Lutum fecit ex sputo dominus (Can g00790); Fer. 5 Hebd. 4 Quad. In: Laetetur cor (Can g00791); InPs: Confitemini domino (Can g00791a); Gr: Respice domine (Can g01195); GrV: Exsurge domine (Can g01195a); Of: Domine ad adjuvandum (Can g00792); OfV: Exspectans expectavi dominum (Can g00792a); Cm: Domine memorabor justitiae (Can g01215); Fer. 6 Hebd. 4 Quad. In: Meditatio cordis mei (Can g00793); InPs: Caeli enarrant gloriam dei* (Can g00793b); Gr: Bonum est confidere (Can g01201); 
(5v) GrV: Bonum est sperare in domino (Can g01201a); Of: Populum humilem salvum (Can g01171); OfV: Clamor meus in conspectu (Can g01171a); OfV: Liberator meus de gentibus (Can g01171b); Cm: Videns dominus flentes (Can g00794); Sabb. Hebd. 4 Quad. In: Sicientes venite ad aquas (Can g00795); InPs: Attendite popule meus (Can g00795b); Gr: Tibi domine derelictus est pauper (Can g00796); 
(6r) Fer. 2 Maj. Hebd. Of: Eripe me de inimicis meis (Can g00867); OfV: Exaudi m[e in tu]a justitia (Can g00867a); Cm: Er[ubescant] et revereantur (Can g00868); Fer. 3 Maj. Hebd. In: Nos autem gloriari (Can g00180); InPs: Deus misereatur nostri (Can g00180b); Gr: Ego autem dum mihi molesti (Can g00869); GrV: Judica [domine] nocentes me (Can g00869a); Of: Custodi me domine (Can g00871); OfV: [Eripe] me do[mine] (Can g00871a); 
(6v) OfV: Qui [cogitave]runt (Can g00871b); Cm: Adversum me exerceban[tur] (Can g00872); Fer. 4 Maj. Hebd. In: [In nomin]e domini (Can g00873); InPs: Domine exaudi et clamor (Can g00873b); Gr: [Ne avert]as faciem tuam (Can g00874); GrV: Salvum me fac (Can g00874a); Tc: Domine [exaudi o]rationem (Can g00876); TcV: Ne avertas faciem tuam (Can g00876a).
Die Inhaltsangaben beruhen auf Cantus Planus Datenbank.</t>
  </si>
  <si>
    <t xml:space="preserve">Das Doppelblatt, das heute als f. 3 und 4 foliiert ist, wurde aus einer Mondseer Handschrift ausgelöst, nämlich Wien, ÖNB, Cod. 3895 (http://data.onb.ac.at/rec/AL00177939). Es ist zu behaupten, dass die andere zwei Doppelblätter (heute ff. 1-2 und ff. 5-6) auch aus Einbänden Mondseer Handschriften ausgelöst wurden.</t>
  </si>
  <si>
    <t xml:space="preserve">Wien, ÖNB: Cod. Ser. n. 222</t>
  </si>
  <si>
    <t xml:space="preserve">Cantus Planus (http://www.cantusplanus.at/de-at/fragmentphp/fragmente/signaturGET.php?Signatur=sn00222); Mazal, SN 1, S. 69-70 (http://bilder.manuscripta-mediaevalia.de/hs//katalogseiten/HSK0749_b0069_jpg.htm); Klugseder, Mondsee, S. 34-129; Pfaff, Scriptorium und Bibliothek, Katalog Nr. 43.</t>
  </si>
  <si>
    <t xml:space="preserve">http://www.fragmentarium.unifr.ch/overview/F-24k1</t>
  </si>
  <si>
    <t xml:space="preserve">4 beschn. Doppelblätter</t>
  </si>
  <si>
    <t xml:space="preserve">205 x 282-288 mm</t>
  </si>
  <si>
    <t xml:space="preserve">Auf f. 8v Foliierung von späterer Hand, zum Teil weggeschnitten. </t>
  </si>
  <si>
    <t xml:space="preserve">Die Blätter schließen sich aneinander an und zwar in Reihenfolge: 5, 7, 8, 6, 1, 3, 4, 2. Die vier ersten und die vier letzten der Blätter sind je 2 Doppelblätter einer zusammengehörigen Lage.</t>
  </si>
  <si>
    <t xml:space="preserve">Die Blätter wurden als Einbandmakulatur verwendet, wie von den Leimspuren, Löcher und Beschneidung zu deuten ist. Auf fol. 2, 4, 6 und 8 starker Textverlust seitlich.</t>
  </si>
  <si>
    <t xml:space="preserve">Rote Überschrifte für den Beginn der Gesangsteilen, mehrere einfache 3- bis 4-zeilige rote Initialen gelegentlich mit Punkverdickungen. Rote Satzmajuskeln mit roten Zierpunkten oder Buchstabenstrichelung. (4v) große Initiale D zum Teil weggeschnitten mit gespaltenem Buchstabenkörper, Schnallen, im Inneren rot konturierte Spiralranken und geklebte Rankenblätter (s. Mazal).</t>
  </si>
  <si>
    <t xml:space="preserve">(5r) [Dom. Sexagesimae] Gr: Sciant gentes quoniam nomen; GrV: Deus meus pone illos; Tc: Commovisti domine terram; TcV: Sana contritiones ejus; TcV: Ut fugiant; Of: Perfice gressus meos in semitis; OfV: Exaudi domine justitiam meam; OfV: Custodi me domine; OfV: Ego autem cum justitia; Cm: Introibo ad altare dei; 
(5v) Dom. Quinquagesimae In: Esto mihi in deum; InPs: In te domine speravi; Gr: Tu es deus qui facis mirabilia; GrV: Liberasti in brachio tuo; Tc: Jubilate domino omnis terra; TcV: Intrate in conspectu ejus; TcV: Scitote quod dominus ipse; TcV: Ipse fecit nos; Of: Benedictus es domine; OfV: Beati immaculati; 
(7r) OfV: Aufer a plebe tua obprobrium; OfV: In via testimoniorum tuorum; OfV: Viam iniquitatis domine amove; Cm: Manducaverunt et saturati sunt; Fer. 4 Cinerum AP: Exaudi nos domine quoniam; AP: Juxta vestibulum et altare; AP: Immutemur habitu in cinere et; 
(7v) In: Misereris omnium domine; InPs: Miserere mei deus; Gr: Miserere mei deus; GrV: Misit de caelo; Tc: Domine non secundum; TcV: Domine ne memineris; TcV: Adiuva nos deus salutaris; Of: Exaltabo te domine; OfV: Domine abstraxisti ab infernis; Lacuna; 
(8r) [Fer. 2 Hebd. 1 Quad.] Gr: Protector noster aspice deus; GrV: Domine deus virtutum; Of: Revela oculos m[eos]; OfV: Legem pone mihi domine; OfV: Veniat [super me] miserationes; Cm: Voce mea ad dominum; Fer. 3 Hebd. 1 Quad. In: Domine refugium factus es; InPs: Priusquam montes fierent; Gr: Dirigatur oratio mea; GrV: Ele[va]tio manuum mea[rum]; Of: I[n te spe]ravi domine dixi tu es; 
(8v) OfV: Illumina fa[ciem] tuam; OfV: Quam magna multitudo; Cm: Cum invocarem te exaudisti; Fer. 4 Hebd. 1 Quad. In: [Re]miniscere miserationum; InPs: Ad te domine levavi anima*; Gr: Tribulationes [cordis] mei; GrV: [Vi]de humilitatem meam; Tc: [De nece]ssitatibus meis eripe; 
(6r) TcV: Ad te domine levavi; TcV: Etenim universi; Of: Meditabor in mandatis tuis; OfV: Pars mea domine dixi; OfV: Miserere mei se[cundum]; Cm: Intellege clamorem meum; Fer. 5 Hebd. 1 Quad. In: Confessio et pulchritudo; InPs: Cantat[e domino]; Gr: C[ustodi] me domine; 
(6v) GrV: [De vultu] tuo judicium meum; Of: Inmit[tit a]ngelus domini; OfV: Benedicam domino; OfV: In domino laudabitur anima; OfV: Accedite ad eum; Cm: Panis quem ego; Fer. 6 Hebd. 1 Quad. In: [D]e necessitatibus meis eripe; Lacuna; 
(1r) Sabb. Hebd. 4 Quad. GrV: Ut quid domine recessisti; Of: Factus est dominus; OfV: Persequar inimicos meos; OfV: Praecinxisti me virtute; Cm: Dominus regit me; Dom. de Passione In: Judica me deus; InPs: Emitte lucem tuam; Gr: Eripe me domine de inimicis; 
(1v) GrV: Liberator meus domine; Tr: Sepe expugnaverunt me; TrV: Dicat nunc Israel; TrV: Etenim non potuerunt mihi; TrV: Prolongaverunt iniquitatem; Of: Confitebor tibi Domine; OfV: Beati immaculati; OfV: Viam veritatis elegi; 
(3r) OfV: Inclina cor meum in testimonia; OfV: Deprecatus sum vultum tuum; Cm: Hoc corpus quod pro vobis; Fer. 2 de Passione In: Miserere mihi domine; InPs: Conculcaverunt me; Gr: Deus exaudi orationem meam; GrV: Deus in nomine tuo salvum; Of: Domine convertere et eripe; OfV: Domine ne in ira tua arguas; OfV: Miserere mihi domine; 
(3v) Cm: Dominus virtutum ipse est; Fer. 3 de Passione In: Expecta dominum viriliter; InPs: Dominus illuminatio mea; Gr: Discerne causam meam; GrV: Emitte lucem tuam; Of: Sperent in te omnes; OfV: Sedes super thronum; OfV: Cognoscetur dominus judicia; Cm: Redime nos deus Israel; Lacuna; 
(4r) [Dom. in Palmis] AP: [Cum audisset populus quia]; AP: Ante sex dies sollemnis; Hy: Gloria laus et honor; 
(4v) In: Domine ne longe facias; InPs: [De]us deus meus respice; Gr: [Te]nuisti manum dexteram; GrV: Quam bonus Israel deus; Tc: [De]us deus meus respice; TcV: Longe a salute mea verba; TcV: Deus meus clama[bo]; TcV: Tu autem in sancto habitas; 
(2r) TcV: In te speraverunt patres nostri; TcV: Ad te clamave[runt]; TcV: Ego autem; TcV: Omnes qui videb[ant]; TcV: Speravit in d[omino]; TcV: Ipsi vero consideraverunt; TcV: Libera me de ore l[eonis]; TcV: Qui timetis dominum; TcV: Annuntiabitur domino; TcV: Populo qui nascetur; Of: Imprope[rium ex]pectavit cor; 
(2v) OfV: Salvum me fac deus; OfV: [Adversum] me exercebantur; OfV: Ego vero orationem meam; Cm: Pater si non [potest]; Fer. 2 Maj. Hebd. In: [Judica do]mine nocentes me; InPs: Effunde frameam et conclude*; Gr: [Exsurge] domine et intende; GrV: Effunde frameam et conclude.
Die Inhaltsangaben beruhen auf Cantus Planus Datenbank.</t>
  </si>
  <si>
    <t xml:space="preserve">Das Doppelblatt, das heute als f. 5 und 6 foliiert ist, wurde aus einer Mondseer Handschrift ausgelöst, nämlich Wien, ÖNB, Cod. 3912 (http://data.onb.ac.at/rec/AL00177627), wo es als Vorderspiegel gedient hatte (vgl. eingeklebte Etikette mit Signatur 3912 auf f. 5v). Der noch in situ Hinterspiegel dieser Handschrift ist ein Fragment aus dergleichen Handschrift als Cod. Ser. n. 222. Es ist zu behaupten, dass die andere drei Doppelblätter (heute ff. 1-2, 3-4 und 7-8) auch aus Einbänden Mondseer Handschriften ausgelöst wurden.</t>
  </si>
  <si>
    <t xml:space="preserve">Wien, ÖNB: Cod. Ser. n. 234</t>
  </si>
  <si>
    <t xml:space="preserve">Cantus Planus (http://www.cantusplanus.at/de-at/fragmentphp/fragmente/signaturGET.php?Signatur=sn00234);
Mazal, SN 1, S. 76 (http://bilder.manuscripta-mediaevalia.de/hs//katalogseiten/HSK0749_b0076_jpg.htm);
Klugseder, Mondsee, S. 34-129; Pfaff, Scriptorium und Bibliothek, Katalog Nr. 43.</t>
  </si>
  <si>
    <t xml:space="preserve">http://www.fragmentarium.unifr.ch/overview/F-ssxv</t>
  </si>
  <si>
    <t xml:space="preserve">224 x 280–285 mm</t>
  </si>
  <si>
    <t xml:space="preserve">Wien, ÖNB, Cod. 3759</t>
  </si>
  <si>
    <t xml:space="preserve">AL00176405 </t>
  </si>
  <si>
    <t xml:space="preserve">Wolfgang de Wäring (Profess v. Mondsee 1451, 1457 Prior, 1470 Pfarrer v. St. Wolfgang; +1476): Schreiber; Vermerk am Schluß [Lidl, Mantissa, 1749, 356]; Mondsee, Benediktinerkloster St. Michael (748-1791): Vorsignatur 'Lunael. f. 178'.</t>
  </si>
  <si>
    <t xml:space="preserve">Blattzählung von späterer Hand am oberen Blattrand: f. 1v 'xxxi', 2v 'xxiiii', 3v 'xxx', f. 4v 'xxv'.</t>
  </si>
  <si>
    <t xml:space="preserve">Blätter in der heutigen Bindung falsch geordnet: beide Doppelblätter müssen anders gefaltet werden und zu einem Binium ineinandergelegt werden, richtige Blattabfolge: 2, 4, 3, 1. In dieser Weise war Doppelblatt ff. 2-1 das aüßerste, ff. 4-3 das zweitnächste Doppelblatt. In der ursprunglicher Quaternio waren noch zwei Doppelblätter - die zwei Einzelblätter heute unter Signatur Cod. Ser. n. f. 14 und f. 9 waren das innerste Doppelblatt, und das Doppelblatt heute unter signatur Cod. Ser. n. 84 f. 1 und f. 3 das zweitnächste.
</t>
  </si>
  <si>
    <t xml:space="preserve">neue Bindung in Pappeinband; Leimspuren.</t>
  </si>
  <si>
    <t xml:space="preserve">Rote Überschrifte für den Beginn der Gesangsteilen, mehrere einfache 3- bis 4-zeilige rote Initialen gelegentlich mit Punkverdickungen. Rote Satzmajuskeln mit roten Zierpunkten oder Buchstabenstrichelung.</t>
  </si>
  <si>
    <r>
      <rPr>
        <sz val="11"/>
        <rFont val="Cambria"/>
        <family val="0"/>
        <charset val="1"/>
      </rPr>
      <t xml:space="preserve">Gesänge für die Messe von Sabb. Hebd. 1 Quad. bis  Fer. 5 Hebd. 2 Quad., und von Dom. 4 Quad. bis Fer. 4. Hebd. 4 Quad.
(1r) [Sabb. Hebd. 1 Quad.]  -  OfV: [Et ego ad te domine clamavi]; OfV: </t>
    </r>
    <r>
      <rPr>
        <i val="true"/>
        <sz val="11"/>
        <rFont val="Cambria"/>
        <family val="0"/>
        <charset val="1"/>
      </rPr>
      <t xml:space="preserve">Factus sum sicut ho</t>
    </r>
    <r>
      <rPr>
        <sz val="11"/>
        <rFont val="Cambria"/>
        <family val="0"/>
        <charset val="1"/>
      </rPr>
      <t xml:space="preserve">[mo]; Cm: </t>
    </r>
    <r>
      <rPr>
        <i val="true"/>
        <sz val="11"/>
        <rFont val="Cambria"/>
        <family val="0"/>
        <charset val="1"/>
      </rPr>
      <t xml:space="preserve">Domine deus m</t>
    </r>
    <r>
      <rPr>
        <sz val="11"/>
        <rFont val="Cambria"/>
        <family val="0"/>
        <charset val="1"/>
      </rPr>
      <t xml:space="preserve">[eus]; [Dom. 2 Quadragesimae]  -  In: </t>
    </r>
    <r>
      <rPr>
        <i val="true"/>
        <sz val="11"/>
        <rFont val="Cambria"/>
        <family val="0"/>
        <charset val="1"/>
      </rPr>
      <t xml:space="preserve">Reminiscere</t>
    </r>
    <r>
      <rPr>
        <sz val="11"/>
        <rFont val="Cambria"/>
        <family val="0"/>
        <charset val="1"/>
      </rPr>
      <t xml:space="preserve">*; Gr: </t>
    </r>
    <r>
      <rPr>
        <i val="true"/>
        <sz val="11"/>
        <rFont val="Cambria"/>
        <family val="0"/>
        <charset val="1"/>
      </rPr>
      <t xml:space="preserve">Tribulationes</t>
    </r>
    <r>
      <rPr>
        <sz val="11"/>
        <rFont val="Cambria"/>
        <family val="0"/>
        <charset val="1"/>
      </rPr>
      <t xml:space="preserve">*;  Tc: </t>
    </r>
    <r>
      <rPr>
        <i val="true"/>
        <sz val="11"/>
        <rFont val="Cambria"/>
        <family val="0"/>
        <charset val="1"/>
      </rPr>
      <t xml:space="preserve">D</t>
    </r>
    <r>
      <rPr>
        <sz val="11"/>
        <rFont val="Cambria"/>
        <family val="0"/>
        <charset val="1"/>
      </rPr>
      <t xml:space="preserve">[ixit do]</t>
    </r>
    <r>
      <rPr>
        <i val="true"/>
        <sz val="11"/>
        <rFont val="Cambria"/>
        <family val="0"/>
        <charset val="1"/>
      </rPr>
      <t xml:space="preserve">minus mulieri</t>
    </r>
    <r>
      <rPr>
        <sz val="11"/>
        <rFont val="Cambria"/>
        <family val="0"/>
        <charset val="1"/>
      </rPr>
      <t xml:space="preserve">;  TcV: </t>
    </r>
    <r>
      <rPr>
        <i val="true"/>
        <sz val="11"/>
        <rFont val="Cambria"/>
        <family val="0"/>
        <charset val="1"/>
      </rPr>
      <t xml:space="preserve">At i</t>
    </r>
    <r>
      <rPr>
        <sz val="11"/>
        <rFont val="Cambria"/>
        <family val="0"/>
        <charset val="1"/>
      </rPr>
      <t xml:space="preserve">[lla dix]it;  TcV: </t>
    </r>
    <r>
      <rPr>
        <i val="true"/>
        <sz val="11"/>
        <rFont val="Cambria"/>
        <family val="0"/>
        <charset val="1"/>
      </rPr>
      <t xml:space="preserve">Ait illi Jesus</t>
    </r>
    <r>
      <rPr>
        <sz val="11"/>
        <rFont val="Cambria"/>
        <family val="0"/>
        <charset val="1"/>
      </rPr>
      <t xml:space="preserve">; Of: </t>
    </r>
    <r>
      <rPr>
        <i val="true"/>
        <sz val="11"/>
        <rFont val="Cambria"/>
        <family val="0"/>
        <charset val="1"/>
      </rPr>
      <t xml:space="preserve">Meditabor</t>
    </r>
    <r>
      <rPr>
        <sz val="11"/>
        <rFont val="Cambria"/>
        <family val="0"/>
        <charset val="1"/>
      </rPr>
      <t xml:space="preserve">*; Cm: </t>
    </r>
    <r>
      <rPr>
        <i val="true"/>
        <sz val="11"/>
        <rFont val="Cambria"/>
        <family val="0"/>
        <charset val="1"/>
      </rPr>
      <t xml:space="preserve">Intellege</t>
    </r>
    <r>
      <rPr>
        <sz val="11"/>
        <rFont val="Cambria"/>
        <family val="0"/>
        <charset val="1"/>
      </rPr>
      <t xml:space="preserve">*; Fer. 2 Hebd. 2 Quad.  -  In: </t>
    </r>
    <r>
      <rPr>
        <i val="true"/>
        <sz val="11"/>
        <rFont val="Cambria"/>
        <family val="0"/>
        <charset val="1"/>
      </rPr>
      <t xml:space="preserve">Redime me domine</t>
    </r>
    <r>
      <rPr>
        <sz val="11"/>
        <rFont val="Cambria"/>
        <family val="0"/>
        <charset val="1"/>
      </rPr>
      <t xml:space="preserve">; InPs: </t>
    </r>
    <r>
      <rPr>
        <i val="true"/>
        <sz val="11"/>
        <rFont val="Cambria"/>
        <family val="0"/>
        <charset val="1"/>
      </rPr>
      <t xml:space="preserve">Judica me domine</t>
    </r>
    <r>
      <rPr>
        <sz val="11"/>
        <rFont val="Cambria"/>
        <family val="0"/>
        <charset val="1"/>
      </rPr>
      <t xml:space="preserve">; Gr: </t>
    </r>
    <r>
      <rPr>
        <i val="true"/>
        <sz val="11"/>
        <rFont val="Cambria"/>
        <family val="0"/>
        <charset val="1"/>
      </rPr>
      <t xml:space="preserve">Adjutor meus et liberator</t>
    </r>
    <r>
      <rPr>
        <sz val="11"/>
        <rFont val="Cambria"/>
        <family val="0"/>
        <charset val="1"/>
      </rPr>
      <t xml:space="preserve">; GrV: </t>
    </r>
    <r>
      <rPr>
        <i val="true"/>
        <sz val="11"/>
        <rFont val="Cambria"/>
        <family val="0"/>
        <charset val="1"/>
      </rPr>
      <t xml:space="preserve">Confundantur et reverean</t>
    </r>
    <r>
      <rPr>
        <sz val="11"/>
        <rFont val="Cambria"/>
        <family val="0"/>
        <charset val="1"/>
      </rPr>
      <t xml:space="preserve">[tur]; 
(1v) Fer. 2 Hebd. 2 Quad.  -  Of: </t>
    </r>
    <r>
      <rPr>
        <i val="true"/>
        <sz val="11"/>
        <rFont val="Cambria"/>
        <family val="0"/>
        <charset val="1"/>
      </rPr>
      <t xml:space="preserve">Benedicam dominum</t>
    </r>
    <r>
      <rPr>
        <sz val="11"/>
        <rFont val="Cambria"/>
        <family val="0"/>
        <charset val="1"/>
      </rPr>
      <t xml:space="preserve">; OfV: </t>
    </r>
    <r>
      <rPr>
        <i val="true"/>
        <sz val="11"/>
        <rFont val="Cambria"/>
        <family val="0"/>
        <charset val="1"/>
      </rPr>
      <t xml:space="preserve">Conserva me </t>
    </r>
    <r>
      <rPr>
        <sz val="11"/>
        <rFont val="Cambria"/>
        <family val="0"/>
        <charset val="1"/>
      </rPr>
      <t xml:space="preserve">[do]</t>
    </r>
    <r>
      <rPr>
        <i val="true"/>
        <sz val="11"/>
        <rFont val="Cambria"/>
        <family val="0"/>
        <charset val="1"/>
      </rPr>
      <t xml:space="preserve">mine</t>
    </r>
    <r>
      <rPr>
        <sz val="11"/>
        <rFont val="Cambria"/>
        <family val="0"/>
        <charset val="1"/>
      </rPr>
      <t xml:space="preserve">; OfV: </t>
    </r>
    <r>
      <rPr>
        <i val="true"/>
        <sz val="11"/>
        <rFont val="Cambria"/>
        <family val="0"/>
        <charset val="1"/>
      </rPr>
      <t xml:space="preserve">Notas fecisti mihi</t>
    </r>
    <r>
      <rPr>
        <sz val="11"/>
        <rFont val="Cambria"/>
        <family val="0"/>
        <charset val="1"/>
      </rPr>
      <t xml:space="preserve">; Cm: </t>
    </r>
    <r>
      <rPr>
        <i val="true"/>
        <sz val="11"/>
        <rFont val="Cambria"/>
        <family val="0"/>
        <charset val="1"/>
      </rPr>
      <t xml:space="preserve">Domine do</t>
    </r>
    <r>
      <rPr>
        <sz val="11"/>
        <rFont val="Cambria"/>
        <family val="0"/>
        <charset val="1"/>
      </rPr>
      <t xml:space="preserve">[minus n]</t>
    </r>
    <r>
      <rPr>
        <i val="true"/>
        <sz val="11"/>
        <rFont val="Cambria"/>
        <family val="0"/>
        <charset val="1"/>
      </rPr>
      <t xml:space="preserve">oster</t>
    </r>
    <r>
      <rPr>
        <sz val="11"/>
        <rFont val="Cambria"/>
        <family val="0"/>
        <charset val="1"/>
      </rPr>
      <t xml:space="preserve">; Fer. 3 Hebd. 2 Quad.  -  In: [T]</t>
    </r>
    <r>
      <rPr>
        <i val="true"/>
        <sz val="11"/>
        <rFont val="Cambria"/>
        <family val="0"/>
        <charset val="1"/>
      </rPr>
      <t xml:space="preserve">ibi dixit cor meum</t>
    </r>
    <r>
      <rPr>
        <sz val="11"/>
        <rFont val="Cambria"/>
        <family val="0"/>
        <charset val="1"/>
      </rPr>
      <t xml:space="preserve">; InPs: </t>
    </r>
    <r>
      <rPr>
        <i val="true"/>
        <sz val="11"/>
        <rFont val="Cambria"/>
        <family val="0"/>
        <charset val="1"/>
      </rPr>
      <t xml:space="preserve">Dominus illuminatio</t>
    </r>
    <r>
      <rPr>
        <sz val="11"/>
        <rFont val="Cambria"/>
        <family val="0"/>
        <charset val="1"/>
      </rPr>
      <t xml:space="preserve">; Gr: </t>
    </r>
    <r>
      <rPr>
        <i val="true"/>
        <sz val="11"/>
        <rFont val="Cambria"/>
        <family val="0"/>
        <charset val="1"/>
      </rPr>
      <t xml:space="preserve">Jacta cogitatum</t>
    </r>
    <r>
      <rPr>
        <sz val="11"/>
        <rFont val="Cambria"/>
        <family val="0"/>
        <charset val="1"/>
      </rPr>
      <t xml:space="preserve">*;Of:</t>
    </r>
    <r>
      <rPr>
        <i val="true"/>
        <sz val="11"/>
        <rFont val="Cambria"/>
        <family val="0"/>
        <charset val="1"/>
      </rPr>
      <t xml:space="preserve"> Miserere mihi domine</t>
    </r>
    <r>
      <rPr>
        <sz val="11"/>
        <rFont val="Cambria"/>
        <family val="0"/>
        <charset val="1"/>
      </rPr>
      <t xml:space="preserve">; OfV: </t>
    </r>
    <r>
      <rPr>
        <i val="true"/>
        <sz val="11"/>
        <rFont val="Cambria"/>
        <family val="0"/>
        <charset val="1"/>
      </rPr>
      <t xml:space="preserve">Quoniam iniquita</t>
    </r>
    <r>
      <rPr>
        <sz val="11"/>
        <rFont val="Cambria"/>
        <family val="0"/>
        <charset val="1"/>
      </rPr>
      <t xml:space="preserve">[tem meam]; OfV: </t>
    </r>
    <r>
      <rPr>
        <i val="true"/>
        <sz val="11"/>
        <rFont val="Cambria"/>
        <family val="0"/>
        <charset val="1"/>
      </rPr>
      <t xml:space="preserve">Tibi soli peccavi et malum</t>
    </r>
    <r>
      <rPr>
        <sz val="11"/>
        <rFont val="Cambria"/>
        <family val="0"/>
        <charset val="1"/>
      </rPr>
      <t xml:space="preserve">; Cm: </t>
    </r>
    <r>
      <rPr>
        <i val="true"/>
        <sz val="11"/>
        <rFont val="Cambria"/>
        <family val="0"/>
        <charset val="1"/>
      </rPr>
      <t xml:space="preserve">Narrabo omnia mirabilia tua</t>
    </r>
    <r>
      <rPr>
        <sz val="11"/>
        <rFont val="Cambria"/>
        <family val="0"/>
        <charset val="1"/>
      </rPr>
      <t xml:space="preserve">; 
(2r) Fer. 4 Hebd. 2 Quad.  -  In: </t>
    </r>
    <r>
      <rPr>
        <i val="true"/>
        <sz val="11"/>
        <rFont val="Cambria"/>
        <family val="0"/>
        <charset val="1"/>
      </rPr>
      <t xml:space="preserve">Ne derelinquas me domine</t>
    </r>
    <r>
      <rPr>
        <sz val="11"/>
        <rFont val="Cambria"/>
        <family val="0"/>
        <charset val="1"/>
      </rPr>
      <t xml:space="preserve">; InPs: [Domine] </t>
    </r>
    <r>
      <rPr>
        <i val="true"/>
        <sz val="11"/>
        <rFont val="Cambria"/>
        <family val="0"/>
        <charset val="1"/>
      </rPr>
      <t xml:space="preserve">ne in furore tuo</t>
    </r>
    <r>
      <rPr>
        <sz val="11"/>
        <rFont val="Cambria"/>
        <family val="0"/>
        <charset val="1"/>
      </rPr>
      <t xml:space="preserve">; Gr: </t>
    </r>
    <r>
      <rPr>
        <i val="true"/>
        <sz val="11"/>
        <rFont val="Cambria"/>
        <family val="0"/>
        <charset val="1"/>
      </rPr>
      <t xml:space="preserve">Salvum fac populum tuum</t>
    </r>
    <r>
      <rPr>
        <sz val="11"/>
        <rFont val="Cambria"/>
        <family val="0"/>
        <charset val="1"/>
      </rPr>
      <t xml:space="preserve">; GrV: </t>
    </r>
    <r>
      <rPr>
        <i val="true"/>
        <sz val="11"/>
        <rFont val="Cambria"/>
        <family val="0"/>
        <charset val="1"/>
      </rPr>
      <t xml:space="preserve">Ad te domi</t>
    </r>
    <r>
      <rPr>
        <sz val="11"/>
        <rFont val="Cambria"/>
        <family val="0"/>
        <charset val="1"/>
      </rPr>
      <t xml:space="preserve">[ne clama]</t>
    </r>
    <r>
      <rPr>
        <i val="true"/>
        <sz val="11"/>
        <rFont val="Cambria"/>
        <family val="0"/>
        <charset val="1"/>
      </rPr>
      <t xml:space="preserve">bo</t>
    </r>
    <r>
      <rPr>
        <sz val="11"/>
        <rFont val="Cambria"/>
        <family val="0"/>
        <charset val="1"/>
      </rPr>
      <t xml:space="preserve">; Of: </t>
    </r>
    <r>
      <rPr>
        <i val="true"/>
        <sz val="11"/>
        <rFont val="Cambria"/>
        <family val="0"/>
        <charset val="1"/>
      </rPr>
      <t xml:space="preserve">Ad te domine</t>
    </r>
    <r>
      <rPr>
        <sz val="11"/>
        <rFont val="Cambria"/>
        <family val="0"/>
        <charset val="1"/>
      </rPr>
      <t xml:space="preserve">*; Cm: </t>
    </r>
    <r>
      <rPr>
        <i val="true"/>
        <sz val="11"/>
        <rFont val="Cambria"/>
        <family val="0"/>
        <charset val="1"/>
      </rPr>
      <t xml:space="preserve">J</t>
    </r>
    <r>
      <rPr>
        <sz val="11"/>
        <rFont val="Cambria"/>
        <family val="0"/>
        <charset val="1"/>
      </rPr>
      <t xml:space="preserve">[ustus do]</t>
    </r>
    <r>
      <rPr>
        <i val="true"/>
        <sz val="11"/>
        <rFont val="Cambria"/>
        <family val="0"/>
        <charset val="1"/>
      </rPr>
      <t xml:space="preserve">minus et justitias</t>
    </r>
    <r>
      <rPr>
        <sz val="11"/>
        <rFont val="Cambria"/>
        <family val="0"/>
        <charset val="1"/>
      </rPr>
      <t xml:space="preserve">; Fer. 5 Hebd. 2 Quad.  -  In: </t>
    </r>
    <r>
      <rPr>
        <i val="true"/>
        <sz val="11"/>
        <rFont val="Cambria"/>
        <family val="0"/>
        <charset val="1"/>
      </rPr>
      <t xml:space="preserve">Deus in adjutorium meum</t>
    </r>
    <r>
      <rPr>
        <sz val="11"/>
        <rFont val="Cambria"/>
        <family val="0"/>
        <charset val="1"/>
      </rPr>
      <t xml:space="preserve">; InPs: </t>
    </r>
    <r>
      <rPr>
        <i val="true"/>
        <sz val="11"/>
        <rFont val="Cambria"/>
        <family val="0"/>
        <charset val="1"/>
      </rPr>
      <t xml:space="preserve">Avertantur retrorsum</t>
    </r>
    <r>
      <rPr>
        <sz val="11"/>
        <rFont val="Cambria"/>
        <family val="0"/>
        <charset val="1"/>
      </rPr>
      <t xml:space="preserve">; Gr: </t>
    </r>
    <r>
      <rPr>
        <i val="true"/>
        <sz val="11"/>
        <rFont val="Cambria"/>
        <family val="0"/>
        <charset val="1"/>
      </rPr>
      <t xml:space="preserve">Propitius esto domine</t>
    </r>
    <r>
      <rPr>
        <sz val="11"/>
        <rFont val="Cambria"/>
        <family val="0"/>
        <charset val="1"/>
      </rPr>
      <t xml:space="preserve">; GrV: </t>
    </r>
    <r>
      <rPr>
        <i val="true"/>
        <sz val="11"/>
        <rFont val="Cambria"/>
        <family val="0"/>
        <charset val="1"/>
      </rPr>
      <t xml:space="preserve">Adjuva nos deus</t>
    </r>
    <r>
      <rPr>
        <sz val="11"/>
        <rFont val="Cambria"/>
        <family val="0"/>
        <charset val="1"/>
      </rPr>
      <t xml:space="preserve">; 
(2v) Fer. 5 Hebd. 2 Quad.  -  Of: [Precat]</t>
    </r>
    <r>
      <rPr>
        <i val="true"/>
        <sz val="11"/>
        <rFont val="Cambria"/>
        <family val="0"/>
        <charset val="1"/>
      </rPr>
      <t xml:space="preserve">us est Moyses in</t>
    </r>
    <r>
      <rPr>
        <sz val="11"/>
        <rFont val="Cambria"/>
        <family val="0"/>
        <charset val="1"/>
      </rPr>
      <t xml:space="preserve">; OfV: </t>
    </r>
    <r>
      <rPr>
        <i val="true"/>
        <sz val="11"/>
        <rFont val="Cambria"/>
        <family val="0"/>
        <charset val="1"/>
      </rPr>
      <t xml:space="preserve">Dixit dominus ad Moy</t>
    </r>
    <r>
      <rPr>
        <sz val="11"/>
        <rFont val="Cambria"/>
        <family val="0"/>
        <charset val="1"/>
      </rPr>
      <t xml:space="preserve">[sem]; OfV: [Dixit] </t>
    </r>
    <r>
      <rPr>
        <i val="true"/>
        <sz val="11"/>
        <rFont val="Cambria"/>
        <family val="0"/>
        <charset val="1"/>
      </rPr>
      <t xml:space="preserve">Moyses et Aaron</t>
    </r>
    <r>
      <rPr>
        <sz val="11"/>
        <rFont val="Cambria"/>
        <family val="0"/>
        <charset val="1"/>
      </rPr>
      <t xml:space="preserve">; Cm: </t>
    </r>
    <r>
      <rPr>
        <i val="true"/>
        <sz val="11"/>
        <rFont val="Cambria"/>
        <family val="0"/>
        <charset val="1"/>
      </rPr>
      <t xml:space="preserve">Qui manducat </t>
    </r>
    <r>
      <rPr>
        <sz val="11"/>
        <rFont val="Cambria"/>
        <family val="0"/>
        <charset val="1"/>
      </rPr>
      <t xml:space="preserve">[carnem] </t>
    </r>
    <r>
      <rPr>
        <i val="true"/>
        <sz val="11"/>
        <rFont val="Cambria"/>
        <family val="0"/>
        <charset val="1"/>
      </rPr>
      <t xml:space="preserve">meam</t>
    </r>
    <r>
      <rPr>
        <sz val="11"/>
        <rFont val="Cambria"/>
        <family val="0"/>
        <charset val="1"/>
      </rPr>
      <t xml:space="preserve">; 
(3r) Dom. 4 Quadragesimae  -  InPs:</t>
    </r>
    <r>
      <rPr>
        <i val="true"/>
        <sz val="11"/>
        <rFont val="Cambria"/>
        <family val="0"/>
        <charset val="1"/>
      </rPr>
      <t xml:space="preserve"> Laetatus sum</t>
    </r>
    <r>
      <rPr>
        <sz val="11"/>
        <rFont val="Cambria"/>
        <family val="0"/>
        <charset val="1"/>
      </rPr>
      <t xml:space="preserve">; Gr: </t>
    </r>
    <r>
      <rPr>
        <i val="true"/>
        <sz val="11"/>
        <rFont val="Cambria"/>
        <family val="0"/>
        <charset val="1"/>
      </rPr>
      <t xml:space="preserve">Laetatus sum</t>
    </r>
    <r>
      <rPr>
        <sz val="11"/>
        <rFont val="Cambria"/>
        <family val="0"/>
        <charset val="1"/>
      </rPr>
      <t xml:space="preserve">; GrV:</t>
    </r>
    <r>
      <rPr>
        <i val="true"/>
        <sz val="11"/>
        <rFont val="Cambria"/>
        <family val="0"/>
        <charset val="1"/>
      </rPr>
      <t xml:space="preserve"> Fiat pax in virtute tua</t>
    </r>
    <r>
      <rPr>
        <sz val="11"/>
        <rFont val="Cambria"/>
        <family val="0"/>
        <charset val="1"/>
      </rPr>
      <t xml:space="preserve">; Tr: </t>
    </r>
    <r>
      <rPr>
        <i val="true"/>
        <sz val="11"/>
        <rFont val="Cambria"/>
        <family val="0"/>
        <charset val="1"/>
      </rPr>
      <t xml:space="preserve">Qui confidunt in domino</t>
    </r>
    <r>
      <rPr>
        <sz val="11"/>
        <rFont val="Cambria"/>
        <family val="0"/>
        <charset val="1"/>
      </rPr>
      <t xml:space="preserve">; TrV: </t>
    </r>
    <r>
      <rPr>
        <i val="true"/>
        <sz val="11"/>
        <rFont val="Cambria"/>
        <family val="0"/>
        <charset val="1"/>
      </rPr>
      <t xml:space="preserve">Montes in circuitu ejus</t>
    </r>
    <r>
      <rPr>
        <sz val="11"/>
        <rFont val="Cambria"/>
        <family val="0"/>
        <charset val="1"/>
      </rPr>
      <t xml:space="preserve">; Of: </t>
    </r>
    <r>
      <rPr>
        <i val="true"/>
        <sz val="11"/>
        <rFont val="Cambria"/>
        <family val="0"/>
        <charset val="1"/>
      </rPr>
      <t xml:space="preserve">Laudate dominum</t>
    </r>
    <r>
      <rPr>
        <sz val="11"/>
        <rFont val="Cambria"/>
        <family val="0"/>
        <charset val="1"/>
      </rPr>
      <t xml:space="preserve">; OfV: </t>
    </r>
    <r>
      <rPr>
        <i val="true"/>
        <sz val="11"/>
        <rFont val="Cambria"/>
        <family val="0"/>
        <charset val="1"/>
      </rPr>
      <t xml:space="preserve">Qui statis in domo domini</t>
    </r>
    <r>
      <rPr>
        <sz val="11"/>
        <rFont val="Cambria"/>
        <family val="0"/>
        <charset val="1"/>
      </rPr>
      <t xml:space="preserve">; OfV: </t>
    </r>
    <r>
      <rPr>
        <i val="true"/>
        <sz val="11"/>
        <rFont val="Cambria"/>
        <family val="0"/>
        <charset val="1"/>
      </rPr>
      <t xml:space="preserve">Domine nomen tuum</t>
    </r>
    <r>
      <rPr>
        <sz val="11"/>
        <rFont val="Cambria"/>
        <family val="0"/>
        <charset val="1"/>
      </rPr>
      <t xml:space="preserve">; OfV:</t>
    </r>
    <r>
      <rPr>
        <i val="true"/>
        <sz val="11"/>
        <rFont val="Cambria"/>
        <family val="0"/>
        <charset val="1"/>
      </rPr>
      <t xml:space="preserve"> Qui timetis dominum</t>
    </r>
    <r>
      <rPr>
        <sz val="11"/>
        <rFont val="Cambria"/>
        <family val="0"/>
        <charset val="1"/>
      </rPr>
      <t xml:space="preserve">; 
(3v) Dom. 4 Quadragesimae  -  Cm: </t>
    </r>
    <r>
      <rPr>
        <i val="true"/>
        <sz val="11"/>
        <rFont val="Cambria"/>
        <family val="0"/>
        <charset val="1"/>
      </rPr>
      <t xml:space="preserve">Jerusalem quae aedificatur</t>
    </r>
    <r>
      <rPr>
        <sz val="11"/>
        <rFont val="Cambria"/>
        <family val="0"/>
        <charset val="1"/>
      </rPr>
      <t xml:space="preserve">; Fer. 2 Hebd. 4 Quad.  -  In: </t>
    </r>
    <r>
      <rPr>
        <i val="true"/>
        <sz val="11"/>
        <rFont val="Cambria"/>
        <family val="0"/>
        <charset val="1"/>
      </rPr>
      <t xml:space="preserve">Deus in nomine tuo</t>
    </r>
    <r>
      <rPr>
        <sz val="11"/>
        <rFont val="Cambria"/>
        <family val="0"/>
        <charset val="1"/>
      </rPr>
      <t xml:space="preserve">; InPs: </t>
    </r>
    <r>
      <rPr>
        <i val="true"/>
        <sz val="11"/>
        <rFont val="Cambria"/>
        <family val="0"/>
        <charset val="1"/>
      </rPr>
      <t xml:space="preserve">Averte mala inimicis meis</t>
    </r>
    <r>
      <rPr>
        <sz val="11"/>
        <rFont val="Cambria"/>
        <family val="0"/>
        <charset val="1"/>
      </rPr>
      <t xml:space="preserve">; Gr: </t>
    </r>
    <r>
      <rPr>
        <i val="true"/>
        <sz val="11"/>
        <rFont val="Cambria"/>
        <family val="0"/>
        <charset val="1"/>
      </rPr>
      <t xml:space="preserve">Esto mihi in deum</t>
    </r>
    <r>
      <rPr>
        <sz val="11"/>
        <rFont val="Cambria"/>
        <family val="0"/>
        <charset val="1"/>
      </rPr>
      <t xml:space="preserve">; GrV: </t>
    </r>
    <r>
      <rPr>
        <i val="true"/>
        <sz val="11"/>
        <rFont val="Cambria"/>
        <family val="0"/>
        <charset val="1"/>
      </rPr>
      <t xml:space="preserve">Deus in te speravi domine</t>
    </r>
    <r>
      <rPr>
        <sz val="11"/>
        <rFont val="Cambria"/>
        <family val="0"/>
        <charset val="1"/>
      </rPr>
      <t xml:space="preserve">; Of: </t>
    </r>
    <r>
      <rPr>
        <i val="true"/>
        <sz val="11"/>
        <rFont val="Cambria"/>
        <family val="0"/>
        <charset val="1"/>
      </rPr>
      <t xml:space="preserve">Jubilate deo universa</t>
    </r>
    <r>
      <rPr>
        <sz val="11"/>
        <rFont val="Cambria"/>
        <family val="0"/>
        <charset val="1"/>
      </rPr>
      <t xml:space="preserve">*; Cm: </t>
    </r>
    <r>
      <rPr>
        <i val="true"/>
        <sz val="11"/>
        <rFont val="Cambria"/>
        <family val="0"/>
        <charset val="1"/>
      </rPr>
      <t xml:space="preserve">Ab occultis meis munda me</t>
    </r>
    <r>
      <rPr>
        <sz val="11"/>
        <rFont val="Cambria"/>
        <family val="0"/>
        <charset val="1"/>
      </rPr>
      <t xml:space="preserve">; Fer. 3 Hebd. 4 Quad.  -  In: </t>
    </r>
    <r>
      <rPr>
        <i val="true"/>
        <sz val="11"/>
        <rFont val="Cambria"/>
        <family val="0"/>
        <charset val="1"/>
      </rPr>
      <t xml:space="preserve">Exaudi deus orationem meam</t>
    </r>
    <r>
      <rPr>
        <sz val="11"/>
        <rFont val="Cambria"/>
        <family val="0"/>
        <charset val="1"/>
      </rPr>
      <t xml:space="preserve">; InPs: </t>
    </r>
    <r>
      <rPr>
        <i val="true"/>
        <sz val="11"/>
        <rFont val="Cambria"/>
        <family val="0"/>
        <charset val="1"/>
      </rPr>
      <t xml:space="preserve">Contristatus sum in exercitatione</t>
    </r>
    <r>
      <rPr>
        <sz val="11"/>
        <rFont val="Cambria"/>
        <family val="0"/>
        <charset val="1"/>
      </rPr>
      <t xml:space="preserve">*; Gr: </t>
    </r>
    <r>
      <rPr>
        <i val="true"/>
        <sz val="11"/>
        <rFont val="Cambria"/>
        <family val="0"/>
        <charset val="1"/>
      </rPr>
      <t xml:space="preserve">Exsurge domine</t>
    </r>
    <r>
      <rPr>
        <sz val="11"/>
        <rFont val="Cambria"/>
        <family val="0"/>
        <charset val="1"/>
      </rPr>
      <t xml:space="preserve">; 
(4r) Fer. 3 Hebd. 4 Quad.  -  GrV: </t>
    </r>
    <r>
      <rPr>
        <i val="true"/>
        <sz val="11"/>
        <rFont val="Cambria"/>
        <family val="0"/>
        <charset val="1"/>
      </rPr>
      <t xml:space="preserve">Deus auribus nostris audivimus</t>
    </r>
    <r>
      <rPr>
        <sz val="11"/>
        <rFont val="Cambria"/>
        <family val="0"/>
        <charset val="1"/>
      </rPr>
      <t xml:space="preserve">; Of: </t>
    </r>
    <r>
      <rPr>
        <i val="true"/>
        <sz val="11"/>
        <rFont val="Cambria"/>
        <family val="0"/>
        <charset val="1"/>
      </rPr>
      <t xml:space="preserve">Exspectans expectavi dominum</t>
    </r>
    <r>
      <rPr>
        <sz val="11"/>
        <rFont val="Cambria"/>
        <family val="0"/>
        <charset val="1"/>
      </rPr>
      <t xml:space="preserve">; OfV: </t>
    </r>
    <r>
      <rPr>
        <i val="true"/>
        <sz val="11"/>
        <rFont val="Cambria"/>
        <family val="0"/>
        <charset val="1"/>
      </rPr>
      <t xml:space="preserve">Statuit supra petram pedes</t>
    </r>
    <r>
      <rPr>
        <sz val="11"/>
        <rFont val="Cambria"/>
        <family val="0"/>
        <charset val="1"/>
      </rPr>
      <t xml:space="preserve">; OfV: </t>
    </r>
    <r>
      <rPr>
        <i val="true"/>
        <sz val="11"/>
        <rFont val="Cambria"/>
        <family val="0"/>
        <charset val="1"/>
      </rPr>
      <t xml:space="preserve">Multa fecisti tu domine deus</t>
    </r>
    <r>
      <rPr>
        <sz val="11"/>
        <rFont val="Cambria"/>
        <family val="0"/>
        <charset val="1"/>
      </rPr>
      <t xml:space="preserve">;  OfV: </t>
    </r>
    <r>
      <rPr>
        <i val="true"/>
        <sz val="11"/>
        <rFont val="Cambria"/>
        <family val="0"/>
        <charset val="1"/>
      </rPr>
      <t xml:space="preserve">Domine deus tu cognovisti</t>
    </r>
    <r>
      <rPr>
        <sz val="11"/>
        <rFont val="Cambria"/>
        <family val="0"/>
        <charset val="1"/>
      </rPr>
      <t xml:space="preserve">;  Cm: </t>
    </r>
    <r>
      <rPr>
        <i val="true"/>
        <sz val="11"/>
        <rFont val="Cambria"/>
        <family val="0"/>
        <charset val="1"/>
      </rPr>
      <t xml:space="preserve">Laetabimur in salutari tuo</t>
    </r>
    <r>
      <rPr>
        <sz val="11"/>
        <rFont val="Cambria"/>
        <family val="0"/>
        <charset val="1"/>
      </rPr>
      <t xml:space="preserve">; Fer. 4 Hebd. 4 Quad.  -  In: </t>
    </r>
    <r>
      <rPr>
        <i val="true"/>
        <sz val="11"/>
        <rFont val="Cambria"/>
        <family val="0"/>
        <charset val="1"/>
      </rPr>
      <t xml:space="preserve">Dum santificatus fuero in vobis</t>
    </r>
    <r>
      <rPr>
        <sz val="11"/>
        <rFont val="Cambria"/>
        <family val="0"/>
        <charset val="1"/>
      </rPr>
      <t xml:space="preserve">; InPs: </t>
    </r>
    <r>
      <rPr>
        <i val="true"/>
        <sz val="11"/>
        <rFont val="Cambria"/>
        <family val="0"/>
        <charset val="1"/>
      </rPr>
      <t xml:space="preserve">Benedicam domino</t>
    </r>
    <r>
      <rPr>
        <sz val="11"/>
        <rFont val="Cambria"/>
        <family val="0"/>
        <charset val="1"/>
      </rPr>
      <t xml:space="preserve">; Gr: </t>
    </r>
    <r>
      <rPr>
        <i val="true"/>
        <sz val="11"/>
        <rFont val="Cambria"/>
        <family val="0"/>
        <charset val="1"/>
      </rPr>
      <t xml:space="preserve">Venite filii audite me timorem</t>
    </r>
    <r>
      <rPr>
        <sz val="11"/>
        <rFont val="Cambria"/>
        <family val="0"/>
        <charset val="1"/>
      </rPr>
      <t xml:space="preserve">; GrV: </t>
    </r>
    <r>
      <rPr>
        <i val="true"/>
        <sz val="11"/>
        <rFont val="Cambria"/>
        <family val="0"/>
        <charset val="1"/>
      </rPr>
      <t xml:space="preserve">Accedite ad eum</t>
    </r>
    <r>
      <rPr>
        <sz val="11"/>
        <rFont val="Cambria"/>
        <family val="0"/>
        <charset val="1"/>
      </rPr>
      <t xml:space="preserve">; 
(4v) Fer. 4 Hebd. 4 Quad.  -  Gr: </t>
    </r>
    <r>
      <rPr>
        <i val="true"/>
        <sz val="11"/>
        <rFont val="Cambria"/>
        <family val="0"/>
        <charset val="1"/>
      </rPr>
      <t xml:space="preserve">Beata gens cujus est dominus</t>
    </r>
    <r>
      <rPr>
        <sz val="11"/>
        <rFont val="Cambria"/>
        <family val="0"/>
        <charset val="1"/>
      </rPr>
      <t xml:space="preserve">; GrV: </t>
    </r>
    <r>
      <rPr>
        <i val="true"/>
        <sz val="11"/>
        <rFont val="Cambria"/>
        <family val="0"/>
        <charset val="1"/>
      </rPr>
      <t xml:space="preserve">Verbo domini caeli firmati sunt</t>
    </r>
    <r>
      <rPr>
        <sz val="11"/>
        <rFont val="Cambria"/>
        <family val="0"/>
        <charset val="1"/>
      </rPr>
      <t xml:space="preserve">; Of: </t>
    </r>
    <r>
      <rPr>
        <i val="true"/>
        <sz val="11"/>
        <rFont val="Cambria"/>
        <family val="0"/>
        <charset val="1"/>
      </rPr>
      <t xml:space="preserve">Benedicite gentes dominum</t>
    </r>
    <r>
      <rPr>
        <sz val="11"/>
        <rFont val="Cambria"/>
        <family val="0"/>
        <charset val="1"/>
      </rPr>
      <t xml:space="preserve">; OfV: </t>
    </r>
    <r>
      <rPr>
        <i val="true"/>
        <sz val="11"/>
        <rFont val="Cambria"/>
        <family val="0"/>
        <charset val="1"/>
      </rPr>
      <t xml:space="preserve">Jubilate deo omnis terra</t>
    </r>
    <r>
      <rPr>
        <sz val="11"/>
        <rFont val="Cambria"/>
        <family val="0"/>
        <charset val="1"/>
      </rPr>
      <t xml:space="preserve">; OfV: </t>
    </r>
    <r>
      <rPr>
        <i val="true"/>
        <sz val="11"/>
        <rFont val="Cambria"/>
        <family val="0"/>
        <charset val="1"/>
      </rPr>
      <t xml:space="preserve">In multitudine virtutis tuae</t>
    </r>
    <r>
      <rPr>
        <sz val="11"/>
        <rFont val="Cambria"/>
        <family val="0"/>
        <charset val="1"/>
      </rPr>
      <t xml:space="preserve">; OfV: </t>
    </r>
    <r>
      <rPr>
        <i val="true"/>
        <sz val="11"/>
        <rFont val="Cambria"/>
        <family val="0"/>
        <charset val="1"/>
      </rPr>
      <t xml:space="preserve">Venite et videte opera domini</t>
    </r>
    <r>
      <rPr>
        <sz val="11"/>
        <rFont val="Cambria"/>
        <family val="0"/>
        <charset val="1"/>
      </rPr>
      <t xml:space="preserve">.
Die Inhaltsangaben beruhen auf Cantus Planus.</t>
    </r>
  </si>
  <si>
    <t xml:space="preserve">Platz für die Melisme freigelasse und rot unterstrichen. Neumen mit schwarzer Tinte nachgezogen.</t>
  </si>
  <si>
    <t xml:space="preserve">Wien, ÖNB: Cod. Ser. n. 236</t>
  </si>
  <si>
    <t xml:space="preserve">Cantus Planus (http://www.cantusplanus.at/de-at/fragmentphp/fragmente/signaturGET.php?Signatur=sn00236);
Mazal, SN I, S. 76-77 (http://bilder.manuscripta-mediaevalia.de/hs//katalogseiten/HSK0749_b0076_jpg.htm); Klugseder, Mondsee, S. 34-129; Pfaff, Scriptorium und Bibliothek, Katalog Nr. 43.</t>
  </si>
  <si>
    <t xml:space="preserve">http://www.fragmentarium.unifr.ch/overview/F-6kr0</t>
  </si>
  <si>
    <t xml:space="preserve">6 beschn. Doppelblätter und 2 beschn. Einzelblätter</t>
  </si>
  <si>
    <t xml:space="preserve">ca. 210 x 285 mm</t>
  </si>
  <si>
    <t xml:space="preserve">Von späterer Hand Foliierung: f. 6v 'vii', f. 7v 'xvi', f. 8v 'viiii'. </t>
  </si>
  <si>
    <t xml:space="preserve">Die ursprungliche nach dem Inhalt nachzuweisende Reihenfolge ist: ff. 5, 6, 8, 10, 13, 12, 11, 7, 14, 9, 4, 1, 2, 3. Fol. 5 und 6 sind das zweite Doppelblatt wohl der ersten Lage des Graduales, die ein Quaternio war. Das aüßerste Doppelblatt dieser Lage ist heute verloren. Das innerste und zweitnächste Doppelblätter sind heute unter Signatur Cod. Ser. n. 220 ff. 1, 4, 3, 2 zu finden.
Von der zweiten Lage der Handschrift sind drei Doppelblätter erhalten - unser ff. 8-7 war das außerste Doppelblatt; das zweite Doppelblatt von außer ist heute verloren; ff. 10-11 war das dritte, ff. 13-12 das innerste Doppelblatt.
Bei ff. 14 und 9 handelt es sich um das innerste Doppelblatt der dritten Lage (die andere Doppelblätter sind heute unter Signatur Cod. Ser. n. 234, ff. 1-4 und Cod. Ser. n. 84, ff. 1 und 2 erhalten).
Die Doppelblätter hier unter Foliierung 1-4 sind die zwei innerste Doppelblätter (ff.1-2 das innerste, ff. 4-3 da zweitnächste) einer Lage, von der die andere zwei Doppelblätter verloren sind.</t>
  </si>
  <si>
    <t xml:space="preserve">Das Fragment ist in modernem Marmorpapierband über Pappe (19. Jh.) gebunden. Auf ff. 2, 3, 6, 7, 9, 10 und 12 Textverlust seitlich. Auf allen Blätter sind Leimspuren, Löcher und spätere querständige Notizen zu sehen, die auf die Verwendung der Blätter als Einbandmakulatur hindeuten.</t>
  </si>
  <si>
    <t xml:space="preserve">Rote Überschrifte für den Beginn der Gesangsteilen, mehrere einfache 3- bis 4-zeilige rote Initialen gelegentlich mit Punkverdickungen. Rote Satzmajuskeln mit roten Zierpunkten oder Buchstabenstrichelung. (2v) große Initiale R in roter Federzeichnung zum Teil weggeschnitten mit gespaltenem Buchstabenkörper, Schnallen, im Inneren rot konturierte Spiralranken und Rankenblätter (s. Mazal).</t>
  </si>
  <si>
    <t xml:space="preserve">(5r) [Dom. 1 Adventus] OfV: [Dirige me in veritate tua]; Cm: Dominus dabit benignitatem; Dom. 2 Adventus In: Populus Sion ecce; InPs: Qui regis Israel intende; Gr: Ex Sion species decoris; GrV: Congregate illi sanctos ejus; AlV: Laetatus sum; AlV: Stantes erant; Of: Deus tu convertens; OfV: Benedixisti; 
(5v) OfV: [Misericor]dia et veritas; Cm: Jerusalem [surge et] sta in excelso; Luciae In: Dilex[isti just]iciam; InPs: Eructavit cor meum verbum*; Gr: Dilexisti ju[stitiam]; GrV: Propterea [unx]it te deus; AlV: Specie tua; Of: Offerentur regi virgines; OfV: Eructavit [cor] meum; OfV: Adducentur in laetitia; Cm: Diffusa est gratia; Vigilia Thomae Apost. In: #Ego autem*; Thomae Apost. In: #Mihi autem*; Gr: #Nimis honorati*; AlV: #Jam non*; Of: #In omnem terram*; Cm: #Dico autem vobis*; 
(6r) Nativitas Domini - 3 Of: Tu[i sunt cae]li; OfV: Magnus et [metuen]dus super; OfV: Misericordia et veritas; OfV: Tu humiliasti sicut vulneram; Cm: Viderunt omnes fines; Stephani In: Etenim sederunt principes; InPs: Beati immaculati; Gr: Sederunt principes; GrV: Adjuva me; 
(6v) AlV: [Vide]o caelos apertos; Of: Elegerunt apostoli; OfV: Viderunt faciem; OfV: Positis autem; OfV: Surrexerunt autem; Cm: Video caelos [apertos]; Vigilia Joannis Evang. In: [Eg]o autem sicut oliva; Lacuna;
(8r) [Nat. Innocentium] InPs: Domine dominus noster; Gr: Anima nostra; GrV: Laqueus contritus est; AlV: Laus tibi Christe. Te martyrum candidatus; Of: Anima nostra; OfV: Nisi quod dominus; OfV: Torrentem; Cm: Vox in rama audita; Silvestri In: Sacerdotes tui; InPs: Memento domine David*; 
(8v) Gr: Ecce s[ac]erdos magnus; GrV: Non est inventus; Of: Inveni David; OfV: Potens es domine; OfV: Et ponam in saeculum; Cm: Beatus servus; Octava Nat. Domini In: Vultum tuum deprecabuntur; InPs: Eructavit cor meum; Gr: Diffusa est gratia; GrV: Propter veritatem; Lacuna;
(10r) [Epiphania] OfV: [Deus judicium tuum]; OfV: Suscipia[nt] monte[s]; OfV: Orietur [in die]bus; Cm: Vidimus stellam ejus; Dom. 1 p. Epiph. In: In excelso throno; InPs: Jubilate [deo]*; Gr: Benedictus dominus; GrV: Suscipiant montes p[a]cem; AlV: Jubilate deo; Of: Jubilate deo omnis ter[ra]; 
(10v) OfV: Ipse fecit nos; OfV: Laudate [nomen] ejus; Cm: Fili quid fecisti; Felicis Nolani In: [O]s justi meditabitur; InPs: Noli emulari; Gr: [Jura]vit dominus; GrV: Dixit dominus domi[no me]o; AlV: Beatus vir qui*; Of: [Gloria et h]onore*; Cm: Posuisti domine; 
(13r) Dom. 2 p. Epiph. In: Omnis terra adoret te deus; InPs: Jubilate deo; Gr: Misit dominus verbum suum; GrV: Confiteantur; AlV: Laudate deum omnes angeli; Of: Jubilate deo universa terra; OfV: Redd[am] tibi; OfV: Locutum est os meum; 
(13v) Cm: Dicit dominus implete; Marcelli In: Statuit ei dominus; InPs: Misericordias domini; Gr: Inveni David; GrV: Nihil proficiet; Of: Veritas mea; OfV: Posui adjutorium; OfV: Misericordiam meam; 
(12r)  Cm: Domine quinque talenta; Priscae In: Loquebar de testimoniis tuis; InPs: Beati immaculat[i]; Gr: Specie tua; GrV: Propter veritatem; Of: Filiae regum; OfV: Eructavit cor meum; OfV: Virga recta est virga regni; Cm: Feci judicium; 
(12v) Fabiani, Sebastiani In: [Intret i]n conspectu tuo; InPs: [Deus] venerunt; Gr: [Glori]osus deus; GrV: Dextera tua domine; AlV: Justi epulentur*; Of: Lae[tamini in] domino; OfV: Beati [quorum]; OfV: Pro hac orabi[t]; Cm: Multitudo languentium; Agnetis In: Me expectaverunt; 
(11r) InPs: Beati immaculati; Gr: Diffusa est*; AlV: Egregia sponsa*; Of: Offerentur*; Cm: Quinque prudentes; Dom. 3 p. Epiph. In: Adorate deum omnes angeli; InPs: Dominus regnavit exultet; Gr: Timebunt gentes; GrV: Quoniam edificabit dominus; AlV: Dominus regnavit; Of: Dextera domini; OfV: In tribulatione invocavi; OfV: Inpulsus versatus sum; Cm: Mirabantur omnes de his; 
(11v) Vincentii In: Laetabitur justus; InPs: Exaudi deus; Gr: Posuisti domine; GrV: Desiderium animae; AlV: Laetabitur justus*; Of: Gloria et honore*; Cm: Qui vult venire; Agnetis,8 In: Vultum tuum*; Gr: Specie tua*; AlV: Omnis gloria*; Of: Diffusa est gratia; OfV: Specie tua; Cm: Simile est regnum caelorum*; AP: Ave gratia plena; Lacuna;
(7r) [Agathae] TcV: Euntes ibant et flebant; TcV: Venientes autem; Of: Offerentur*; Cm: Qui me digna[tus est]; Valentini In: In virtute tua domine; InPs: Magna est gl[oria ejus]; Gr: Beatus vir qui timet; GrV: Potens in terra erit; Tc: Desiderium [ani]mae; TcV: Quoniam praevenisti e[um]; TcV: Posuisti super caput ejus; Of: In virtute tua; OfV: Vita[m pe]tiit; 
(7v) OfV: Magna est gloria ejus; Cm: [Magna es]t gloria ejus*; Cathedra Petri In: [S]tatuit [ei] dominus*; Gr: Juravit dominus*; Tc: Tu es Petrus; TcV: Et porte inferi; TcV: Quodcumque [ligave]ris; TcV: Et quodcumque solveris; Of: Inveni david*; Cm: Tu es petrus*; Gregorii In: [Sacerdotes dei benedici]te domino; InPs: Benedicite omnia opera*; Gr: [Juravit domi]nus*; Tc: Beatus vir qui timet; TcV: Gloria et divitiae; Lacuna;
(14r) [Dom. 3 Quadragesimae] TcV: [Ad te levavi oculos]; TcV: Ecce si[cut oculi]; TcV: Et sicut oculi ancillae; TcV: Ita oculi nostri; Of: Ju[sti]tiae domi[n]i; OfV: Praeceptum domi[ni]; OfV: Et erunt ut complaceant; Cm: Passer in[ve]nit sibi domum; Fer. 2 Hebd. 3 Quad. In: In deo laudabo verbum; 
(14v) InPs: Miserere mei deus; Gr: Deus vitam meam; GrV: Miserere mei domine; Of: Exaudi deus orationem; OfV: Conturbatus sum; OfV: Ego autem ad deum; Cm: Quis dabit ex Sion; Fer. 3 Hebd. 3 Quad. In: Ego clamavi quoniam; Lacuna : 
(9r) Gr: [Ab occultis] meis; GrV: Simei non fuerint; Of: Dextera domini*; Cm: Domine quis habitavit; Fer. 4 Hebd. 3 Quad. In: Ego autem in domino speravi; InPs: In te domine; Gr: Miserere mihi domine; GrV: Conturbata sunt; Of: Domine fac mecum; OfV: Deus laudem meam; OfV: Locuti sunt adversum me; 
(9v) Cm: Notas mihi fe[cisti]; Fer. 5 Hebd. 3 Quad. In: Salus populi ego sum dicit; InPs: Attendite populus meus; Gr: Oculi omnium; GrV: Aperis tu manum tuam; Of: Si ambulavero; OfV: In quacumque; OfV: Adorabo ad templum; 
(4r) [Fer. 6 in Parasceve] Hy: Crux fidelis inter omnes. Pange lingua gloriosi (AH 50-66); 
(4v) Sabbato Sancto Tc: Cantemus domino gloriose; TcV: Adjutor et protector; TcV: Hic deus meus; TcV: Dominus conterens bella; Tc: Vinea facta est dilecto; TcV: Et maceriam; TcV: Et edificavi; TcV: Et torcular fodi in ea; Tc: Attende caelum; TcV: Exspectetur sicut pluvia; 
(1r) TcV: Sicut ymber super gramina; TcV: Date magnitudinem; TcV: Deus fidelis; Tc: Sicut cervus desiderat; TcV: Sitivit anima mea; TcV: Fuerunt mihi lacrimae meae; Hy: Rex sanctorum angelorum, (AH 50-183); 
(1v) : Kyrieleison*; : Gloria in excelsis*; AlV: Confitemini domino quoniam bonus; Tc: Laudate dominum*; Dom. Resurrectionis AP: In die resurrectionis; AP: Vidi aquam egredientem; Hy: Salve festa dies (AH 50-69); 
(2r) AP: Cum rex gloriae Christus; AP: Sedit angelus ad sepulcrum; AV: Crucifixum in carne; AV: Recordamini quomodo praedixit; 
(2v) In: Resurrexi et adhuc tecum sum; InPs: Domine probasti me; Gr: [Haec] dies; GrV: [Confit]emini domino; AlV: Pascha nostrum; AlV: Epulemur [in az]ymis; Of: [Terra] tremuit et quievit; OfV: [Notus] in Judaea deus; OfV: [Et fact]us est in pace; 
(3r) OfV: Ibi confregit; Cm: Pascha nostrum; Fer. 2 p. Pascha In: Introduxit vos dominus; InPs: Confitemini; Gr: Haec dies *; GrV: Dicat nunc Israel; AlV: Angelus domini descen[dit]; AlV: Respondens [autem] angelus; Of: Angelus domini descen[dit]; OfV: Euntes di[cite discipuli]; 
(3v) OfV: Jesus ste[tit]; Cm: Surrexit [dom]inus; Fer. 3 p. Pascha In: [A]qua sapientie potavit eos; InPs: Confitemini domino; Gr: [Haec] dies *; GrV: Dicat nunc qui redempti sunt; AlV: [Sur]gens Jesus dominus noster; Of: Intonuit de cae[lo] dominus; OfV: Dili[gam] te.
Der Inhalt beruht auf Cantus Planus Datenbank.</t>
  </si>
  <si>
    <t xml:space="preserve">Platz für die Melisme freigelassenund rot unterstrichen. Neumen mit schwarzer Tinte nachgezogen.</t>
  </si>
  <si>
    <t xml:space="preserve">Das Doppelblatt, das heute als f. 1 und 2 foliiert ist, wurde aus einer Mondseer Handschrift ausgelöst, nämlich Wien, ÖNB, Cod. 3759 (http://data.onb.ac.at/rec/AL00176405), wo es als Vorderspiegel gedient hat (vgl. die Signaturvermerk mit Bleistift am Rand des f. 2r). Der Hinterspiegel dieser Handschrift, der ebenso ausgelöst wurde, ist sehr wahrscheinlich das zweite Doppelblatt unseres Fragmentkonvolut (heute foliiert ff. 3-4). Es ist zu behaupten, dass die andere zwei Einzel- und vier Doppelblätter (heute ff. 5-6, 7-8, 9, 10-11, 12-13, 14) auch aus Einbänden Mondseer Handschriften ausgelöst wurden. Besonder Nachweis für Mondseer Provenienz ist der Nachtrag auf f. 14r "Ego frater Jeronimus professus sum. Mensee. Fui hic. Legit frater Balthasar et hoc est verum".</t>
  </si>
  <si>
    <t xml:space="preserve">Wien, ÖNB: Cod. Ser. n. 318</t>
  </si>
  <si>
    <t xml:space="preserve">Mazal, SN I, S. 111 (http://bilder.manuscripta-mediaevalia.de/hs//katalogseiten/HSK0749_b0111_jpg.htm);
K. Schiffmann, Bruchstücke eines Urbars des Hochstiftes Regensburg, in: Verh. des histor. Vereins von Oberpfalz und Regensburg 63, 1911, 29-38 (urn:nbn:de:bvb:355-ubr00130-8).</t>
  </si>
  <si>
    <t xml:space="preserve">8 Blatt bzw. 4 Doppelblatt</t>
  </si>
  <si>
    <t xml:space="preserve">144-148 x 93-99 mm</t>
  </si>
  <si>
    <t xml:space="preserve">Über die zehn Gebote (beide Trägerbände)</t>
  </si>
  <si>
    <t xml:space="preserve">Wien, ÖNB, Cod. 4967 und 3632 (zusammengehörig)</t>
  </si>
  <si>
    <t xml:space="preserve">AL00169036 und AL00168452</t>
  </si>
  <si>
    <t xml:space="preserve">Cod. 4967: Mondsee, Benediktinerkloster St. Michael (748-1791): Vorsignatur 'Lunael. q. 71'; Cod. 3632: Mondsee, Benediktinerkloster St. Michael (748-1791): Vorsignatur 'Lunael. q. 72'; 1870 aus der Fragmentensammlung aufgestellt. </t>
  </si>
  <si>
    <t xml:space="preserve">Spiegel- oder Vorsatzblätter oder auch Ansetzfälze</t>
  </si>
  <si>
    <t xml:space="preserve">Tintenlinierung?</t>
  </si>
  <si>
    <t xml:space="preserve">Moderne Bindung in Pappband (19. Jh.) mit 8 Blatt und moderner Bleistiftfoliierung 1-8, zusammengesetzt aus 4 Doppelblättern; die Doppelblätter fol. 4/5 und 7/8 aus jeweils zwei Querstreifen zusammengesetzt; Leimspuren und teilweise Löcher.</t>
  </si>
  <si>
    <t xml:space="preserve">Urbar (wohl Stift Regensburg)</t>
  </si>
  <si>
    <t xml:space="preserve">Wien, ÖNB: Cod. Ser. n. 2065</t>
  </si>
  <si>
    <t xml:space="preserve">da sehr umfangreich erst zuletzt beschreiben!</t>
  </si>
  <si>
    <t xml:space="preserve">Mazal, SN II, S. 161 (http://bilder.manuscripta-mediaevalia.de/hs//katalogseiten/HSK0752a_b0161_jpg.htm);
Bischoff, Schreibschule II, S. 16 &amp; Katalog III, S. 494; CLA X, 1513;
Pfaff, Scriptorium und Bibliothek, 23.</t>
  </si>
  <si>
    <t xml:space="preserve">http://data.onb.ac.at/rec/AL00160141</t>
  </si>
  <si>
    <r>
      <rPr>
        <sz val="11"/>
        <rFont val="Cambria"/>
        <family val="0"/>
        <charset val="1"/>
      </rPr>
      <t xml:space="preserve">Wien, ÖNB, COd. 2996 (in situ), Cod. Ser. n. 2065, Fragm. 856a und Fragm. 778, </t>
    </r>
    <r>
      <rPr>
        <sz val="11"/>
        <color rgb="FFFF0000"/>
        <rFont val="Cambria"/>
        <family val="0"/>
        <charset val="1"/>
      </rPr>
      <t xml:space="preserve">Fragm. 1591.</t>
    </r>
  </si>
  <si>
    <t xml:space="preserve">dickes, zum Teil gelbliches Pergament</t>
  </si>
  <si>
    <t xml:space="preserve">59 Blatt (+ 3 Papierblätter)</t>
  </si>
  <si>
    <t xml:space="preserve">290 x 190 mm</t>
  </si>
  <si>
    <t xml:space="preserve">15. Jhdt.; 1449</t>
  </si>
  <si>
    <t xml:space="preserve">Wien, ÖNB, Cod. 4072</t>
  </si>
  <si>
    <t xml:space="preserve">http://data.onb.ac.at/rec/AL00177311</t>
  </si>
  <si>
    <t xml:space="preserve">Mondsee, Benediktinerkloster St. Michael (748-1791): Vorsignatur 'Lunael. o. 71'.</t>
  </si>
  <si>
    <t xml:space="preserve">Spiegelblätter, Ansetzfälze, Falzverstärkungen, Rückenverstärkungen</t>
  </si>
  <si>
    <t xml:space="preserve">möglicherweise Kustoden</t>
  </si>
  <si>
    <t xml:space="preserve">Teilweise in modernen Halbleineneinband (1951) gebunden, jedoch etliche später ergänzte und daher lose eingelegte Stücke. Das heutige Erscheinungsbild reicht von fast vollständig erhaltenen Doppelblättern über Einzelblätter und mittelgroße bis kleine Stücke bis hin zu dünnen Streifen; vor allem Streifen häufig mit Goldschlägerhaut zu Blättern restauratorisch verbunden, jedoch auch etliche lose Streifen vorhanden. Teilweise moderne Bleistiftsfolierung allerdings unter etlichen Ergänzungen (29a etc.); teilweise mit Tinte oder Bleistift moderne Vermerke der identifizierten Textstellen, jedoch teilweise ungenau oder nicht korrekt; ebenso teilweise Vermerke der Signaturen der Trägerbände; bei Spiegelblättern Signatur des Trägerbandes in einigen Fällen bereits in situ auf dem Fragment eingetragen; teilweise Stempel der Nationalbibliothek. Teilweise durch Leimreste unleserlich bzw. Tinte abgerieben, bei Spiegelblättern Rostspuren von Beschlägen der Trägerbände, bei Ansetzfälzen oder Falzverstärkungen Löcher von der Bindung des Trägerbandes, ehemaliges Spiegelblatt fol. 17b zur Eintragung des Inhalts der Handschrift palimpsestiert. </t>
  </si>
  <si>
    <t xml:space="preserve">Mondseer Schreibschule der 1. Hälfte des 9. Jh. </t>
  </si>
  <si>
    <t xml:space="preserve">801–850</t>
  </si>
  <si>
    <t xml:space="preserve">Paulus, Apostolus</t>
  </si>
  <si>
    <t xml:space="preserve"> 4075949-0</t>
  </si>
  <si>
    <t xml:space="preserve">Epistulae Pauli</t>
  </si>
  <si>
    <t xml:space="preserve">Epistulae Pauli (aus Mondseer Einbänden ausgelöst)</t>
  </si>
  <si>
    <t xml:space="preserve">Wien, ÖNB: Cod. Ser. n. 2066</t>
  </si>
  <si>
    <t xml:space="preserve">Mazal, SN II, S. 162 (http://bilder.manuscripta-mediaevalia.de/hs//katalogseiten/HSK0752a_b0162_jpg.htm);
Bischoff, Schreibschule II, S. 20-21; CLA IX, 1318 und X, S. xviii;
E. Irblich, Karl der Grosse und die Wissenschaft, Wien 1994, S. 42-3.</t>
  </si>
  <si>
    <t xml:space="preserve">BB1 (München, BSB, Clm 18704; Admont, Stiftbibl., Fragm. 38; Linz, OÖLB, Hs.-834 und Wien, Cod. Ser. n. 2066)</t>
  </si>
  <si>
    <t xml:space="preserve">mehrere Blätter</t>
  </si>
  <si>
    <t xml:space="preserve">Initiale mit Flechtwer und aus Fisch gebildet; Binenornamentik: gelb, rot und grün vor schwarzer Hinterlegung koloriert.</t>
  </si>
  <si>
    <t xml:space="preserve">Wien, ÖNB: Cod. Ser. n. 2070</t>
  </si>
  <si>
    <t xml:space="preserve">Trägerband unbekannt (Mondseer Hs.)</t>
  </si>
  <si>
    <t xml:space="preserve">Bischoff, Schreibschule II, S. 24 &amp; Katalog III, S. 494.</t>
  </si>
  <si>
    <t xml:space="preserve">http://www.fragmentarium.unifr.ch/overview/F-onaz</t>
  </si>
  <si>
    <t xml:space="preserve">Wien, ÖNB, Cod. 1754, Cod. 3753, Cod. Ser. n. 2070, Cod. Ser. n. 3763.</t>
  </si>
  <si>
    <t xml:space="preserve">2 Blätter</t>
  </si>
  <si>
    <t xml:space="preserve">209-220 x 150-160 mm</t>
  </si>
  <si>
    <t xml:space="preserve">Das Fragment wurde 1950 aus der Fragmentensammlung aufgestellt.</t>
  </si>
  <si>
    <t xml:space="preserve">Moderne Bindung in Halbleinenband (Wien, ÖNB, 1950); moderne Bleistift-Foliierung 1-2; auf beiden Blättern Stempel der ÖNB. Rostspuren stammen wohl von den Beschlägen des Trägerbandes; die Blätter sind beschnitten (Textverlust) und die Schrift v.a. bei fol. 1r stark verblasst.</t>
  </si>
  <si>
    <t xml:space="preserve">Mondseer Schreibschule</t>
  </si>
  <si>
    <t xml:space="preserve">1. Viertel 9. Jh. </t>
  </si>
  <si>
    <t xml:space="preserve">Athanasius der Große</t>
  </si>
  <si>
    <t xml:space="preserve">Vita beati Antonii Abbatis, interprete Euagrio</t>
  </si>
  <si>
    <t xml:space="preserve">Athanasius, Vita beati Antonii Abbatis, interprete Euagrio: fol.1: PL 73, 159D-160C; fol. 2: 162A-C.</t>
  </si>
  <si>
    <t xml:space="preserve">eine Randglosse auf fol. 1v</t>
  </si>
  <si>
    <t xml:space="preserve">auf fol. 2r kopfständig am unteren Rand ein Eintrag des 15. Jh.: Chastner in Mansee sowie ein stark verblasster Vermerk</t>
  </si>
  <si>
    <t xml:space="preserve">16.06.2017</t>
  </si>
  <si>
    <t xml:space="preserve">Wien, ÖNB: Cod. Ser. n. 2762</t>
  </si>
  <si>
    <t xml:space="preserve">Trägerband der Falzstreifen: Cod. 3670 (lt. Eintrag in diesem Band); weiterer Trägerband: Cod. 3713 (Vermerk auf HD innen in diesem Band)</t>
  </si>
  <si>
    <t xml:space="preserve">77 Bll. + 7 kleinere Fragmente</t>
  </si>
  <si>
    <t xml:space="preserve">230 x 162 </t>
  </si>
  <si>
    <t xml:space="preserve">Pontificale</t>
  </si>
  <si>
    <t xml:space="preserve">Wien, ÖNB: Cod. Ser. n. 3202</t>
  </si>
  <si>
    <t xml:space="preserve">Bischoff, Schreibschule II, S. 25 &amp; Katalog III, S. 494; Mazal, Katalog Ser. n. S.1f.; Fr. Unterkircher, Ein Lektionar-Fragment aus Mondsee, in: Melanges Eugene Tisserant, Band V (Studi e Testi, 235) 1964, S. 413-426.</t>
  </si>
  <si>
    <t xml:space="preserve">http://www.fragmentarium.unifr.ch/overview/F-k1ys</t>
  </si>
  <si>
    <t xml:space="preserve">14 Streifen</t>
  </si>
  <si>
    <t xml:space="preserve">ca. 10 x 280-320</t>
  </si>
  <si>
    <t xml:space="preserve">Opuscula</t>
  </si>
  <si>
    <t xml:space="preserve">Linz, OÖLB, Ink.-397</t>
  </si>
  <si>
    <t xml:space="preserve">Drucker: Johann Amerbach</t>
  </si>
  <si>
    <t xml:space="preserve">Fragment ausgelöst 1960.</t>
  </si>
  <si>
    <t xml:space="preserve">17 Streifenfragmente mehrer Doppelblätter, die Streifen gehörten ursprünglich vier Quaternionen (1. Quaterio: fol. 1-2, 2. Quaternio: fol. 3-4, 3. Quaternio: fol. 5-10, 4. Quaternio:11-14) an; die Streifen bilden in heutiger Bindung folgende Blatt: Fol. 1-2 aus zwei Streifen, fol. 3-4 aus einem Streifen, fol. 5 und 10 aus drei Streifen, fol. 6 und 9 aus drei Streifen, fol. 7-8 aus zwei Streifen, fol. 11 und 14 aus fünf Streifen und fol. 12-13 aus einem Streifen.</t>
  </si>
  <si>
    <t xml:space="preserve">Streifenfragmente mehrer Doppelblätter, restauratorisch auf Goldschlägerhaut aufgebracht und in Pappeinband gebunden; Schrift zum Teil verblasst.</t>
  </si>
  <si>
    <t xml:space="preserve">Südostdeutsche Schrift (lt. Bischoff)</t>
  </si>
  <si>
    <t xml:space="preserve">0801-0851</t>
  </si>
  <si>
    <t xml:space="preserve">Südostdeutschland</t>
  </si>
  <si>
    <t xml:space="preserve">kleinere Initialen in Rot und Gelb und eine Prachtinitiale "P" in Rot und Grün</t>
  </si>
  <si>
    <t xml:space="preserve">Lesctiones aus den Episteln und Evangelien von der Weihnachtsvigil bis zum Freitag nach dem 4. Fastensonntag. Genaure Beschreibung vgl. Unterkircher.</t>
  </si>
  <si>
    <t xml:space="preserve">Dem Schriftbefund zufolge wurde die Handschrift im südöstlichen Deutschland (vgl. Bischoff) in der ersten Hälfte des 9. Jh. geschrieben. </t>
  </si>
  <si>
    <t xml:space="preserve">Wien, ÖNB: Cod. Ser. n. 3622</t>
  </si>
  <si>
    <t xml:space="preserve">Schiffmann, Die mittelalterlichen Stiftsurbare des Erzherzogtums Österreich ob der Enns, I. Theil Lambach, Mondsee, Ranshofen und Traunkirchen, S. 192 (http://digi.landesbibliothek.at/viewer/resolver?urn=urn:nbn:at:AT-OOeLB-3538512).</t>
  </si>
  <si>
    <t xml:space="preserve">Südostdeutschland (?)</t>
  </si>
  <si>
    <t xml:space="preserve">Urbar</t>
  </si>
  <si>
    <t xml:space="preserve">Urbar betreffend Regensburger Besitz.</t>
  </si>
  <si>
    <t xml:space="preserve">Wien, ÖNB: Cod. Ser. n. 3752</t>
  </si>
  <si>
    <t xml:space="preserve">aus Mondsee? überprüfen!</t>
  </si>
  <si>
    <t xml:space="preserve">Bischoff, Schreibschule II, S. 160 &amp; Katalog III, S. 495.</t>
  </si>
  <si>
    <t xml:space="preserve"> </t>
  </si>
  <si>
    <t xml:space="preserve">Excerpta patristica</t>
  </si>
  <si>
    <t xml:space="preserve">Wien, ÖNB: Cod. Ser. n. 3753 (Teil 1)</t>
  </si>
  <si>
    <t xml:space="preserve">Bischoff, Schreibschule II, S. 22, 24 &amp; Katalog III, S. 493-494</t>
  </si>
  <si>
    <t xml:space="preserve">http://www.fragmentarium.unifr.ch/cms/descriptions/show/182</t>
  </si>
  <si>
    <t xml:space="preserve">Wien, ÖNB, Cod. 15347; Cod. Ser. n. 3753, Fragm. 6, Fragm. 10.
</t>
  </si>
  <si>
    <t xml:space="preserve">2 Bll.</t>
  </si>
  <si>
    <t xml:space="preserve">Cod. 1477 </t>
  </si>
  <si>
    <t xml:space="preserve">2 Bll.: Ecclesiasticus; Liber Sapientiae;
4 Bruchstücke: Theologischer Text wohl Rufinus, Historia monachorum; Hieronymus, Vita Pauli; Athanasius, Vita Antonii</t>
  </si>
  <si>
    <t xml:space="preserve">Wien, ÖNB: Cod. Ser. n. 3753 (Teil 2)</t>
  </si>
  <si>
    <t xml:space="preserve">Bischoff, Schreibschule II, S. 24</t>
  </si>
  <si>
    <t xml:space="preserve">http://www.fragmentarium.unifr.ch/overview/F-it6f</t>
  </si>
  <si>
    <t xml:space="preserve">Wien, ÖNB, Cod. Ser. n. 3753; Cod. Ser. n. 2070; Cod. Ser. n. 3763.</t>
  </si>
  <si>
    <t xml:space="preserve">4 Kleinfragmente</t>
  </si>
  <si>
    <t xml:space="preserve">50-53 x 60-63 mm</t>
  </si>
  <si>
    <t xml:space="preserve">Nicolaus de Lyra, Postilla super epistolas Pauli </t>
  </si>
  <si>
    <t xml:space="preserve">15. Jh., 1446</t>
  </si>
  <si>
    <t xml:space="preserve">Wilhelmus Kogler aus Erding (Mönch in Mondsee, Profeß 1436): Schreiber; Vermerk fol. 260v [Unterkircher, Datierte II, 1971]; Vorsignatur 'Lunael. f. 166'.</t>
  </si>
  <si>
    <t xml:space="preserve">Rückenverstärkung (?)</t>
  </si>
  <si>
    <t xml:space="preserve">Vier Kleinfragmente, 1955 aus der Fragmentensammlung aufgestellt, moderne Bindung in Halbleinenband (1955). Stark beschnitten, Schrift verblasst oder stark berieben. </t>
  </si>
  <si>
    <t xml:space="preserve">Athanasius, Vita beati Antonii Abbatis, interprete Euagrio: PL 73, 137-138.</t>
  </si>
  <si>
    <t xml:space="preserve">Wien, ÖNB: Cod. Ser. n. 3754</t>
  </si>
  <si>
    <t xml:space="preserve">Möglicherweise stammt das Fragment nicht aus Cod. 1477, da eine Übereinstimmung der Rostspuren der als Spiegelblätter verwendeten Fragmente nicht einwandfrei gegeben ist. Gleichwohl kann aufgrund der Rostspuren Cod. 1477 als Trägerband auch nicht ausgeschlossen werden. </t>
  </si>
  <si>
    <t xml:space="preserve">Bischoff, Schreibschule II, S. 23 &amp; Katalog I.</t>
  </si>
  <si>
    <t xml:space="preserve">Gelbliches, südliches Pergament.</t>
  </si>
  <si>
    <t xml:space="preserve">4 Blatt, restauratorisch verbunden.</t>
  </si>
  <si>
    <t xml:space="preserve">210-222 x 150-160 mm</t>
  </si>
  <si>
    <t xml:space="preserve">15. Jh., 1447</t>
  </si>
  <si>
    <t xml:space="preserve">Das Fragment wurde 1955 aus der Fragmentensammlung aufgestellt.</t>
  </si>
  <si>
    <t xml:space="preserve">Kaum erkennbar, vermutlich nur Blindlinierung des Schriftraums. </t>
  </si>
  <si>
    <t xml:space="preserve">Moderne Bindung in Pappband (Wien, ÖNB, 1955); moderne Bleistift-Foliierung 1-4; auf fol. 4v Stempel der ÖNB. Fol. 2v, 3v und 4r stark berieben bzw. wohl durch Ablösung aus Trägerband beschädigt. Rostspuren und Löcher wahrscheinlich von Schließen und Buckeln des Trägerbandes; Spuren (Löcher) von der Einbindung in den Trägerband.</t>
  </si>
  <si>
    <t xml:space="preserve">Zwei Hände (fol. 1-2 und 3-4 jeweils zusammengehörig); Schrift fol. 3 und 4: jüngerer Mondseer Typ lt. Bischoff.</t>
  </si>
  <si>
    <t xml:space="preserve">0800-0850</t>
  </si>
  <si>
    <t xml:space="preserve">Einfache braune Initialen in vergrößerter Minuskel oder Rustica; Rubriken in Rustica mit brauner Tinte. </t>
  </si>
  <si>
    <t xml:space="preserve">Pseudo-Hieronymus</t>
  </si>
  <si>
    <t xml:space="preserve">Commentarii et homiliae in Evangelia </t>
  </si>
  <si>
    <t xml:space="preserve">zeitgenössische Korrekturen; außerdem zwei wohl nach der Makulierung eingetragene Nachträge: auf fol. 2r oben ein Nachtrag des 15. Jh. sowie ein kopfständig zwischen die Zeilen geschriebener Nachtrag auf fol. 3r.</t>
  </si>
  <si>
    <t xml:space="preserve">Wien,  ÖNB: Cod. Ser. n. 3758*</t>
  </si>
  <si>
    <t xml:space="preserve">Vermerk mit Bleistift "aus dem Cod. 732", auch so in der Literatur; das Blatt ist allerdings zu groß für den Einband.</t>
  </si>
  <si>
    <r>
      <rPr>
        <sz val="11"/>
        <rFont val="Cambria"/>
        <family val="0"/>
        <charset val="1"/>
      </rPr>
      <t xml:space="preserve">Bischoff, Schreibschule II, S. 25.
Weber, D. Die handschriftliche Überlieferung der Werke des heiligen Augustinus, Bd. VI/2, Wien 1993, hier S. 428.
Mazal, </t>
    </r>
    <r>
      <rPr>
        <i val="true"/>
        <sz val="11"/>
        <rFont val="Cambria"/>
        <family val="0"/>
        <charset val="1"/>
      </rPr>
      <t xml:space="preserve">Katalog. Series Nova</t>
    </r>
    <r>
      <rPr>
        <sz val="11"/>
        <rFont val="Cambria"/>
        <family val="0"/>
        <charset val="1"/>
      </rPr>
      <t xml:space="preserve">, Teil 3, S. 252.</t>
    </r>
  </si>
  <si>
    <t xml:space="preserve">Weißlich Pergament aus niedriger Qualität mit mehreren Löchern (entstanden bei der Herstellung).</t>
  </si>
  <si>
    <t xml:space="preserve">320 x 210-215 mm</t>
  </si>
  <si>
    <t xml:space="preserve">Fliegendes Blatt (?)</t>
  </si>
  <si>
    <t xml:space="preserve">Gebunden in einem Pappband (Wien, 1955) .</t>
  </si>
  <si>
    <t xml:space="preserve">Salzburger Schriftduktus.</t>
  </si>
  <si>
    <t xml:space="preserve">Südostdeutschland
Mondsee / Salzburg (?)</t>
  </si>
  <si>
    <r>
      <rPr>
        <sz val="11"/>
        <rFont val="Cambria"/>
        <family val="0"/>
        <charset val="1"/>
      </rPr>
      <t xml:space="preserve">Eine einfache Initialmajuskel </t>
    </r>
    <r>
      <rPr>
        <i val="true"/>
        <sz val="11"/>
        <rFont val="Cambria"/>
        <family val="0"/>
        <charset val="1"/>
      </rPr>
      <t xml:space="preserve">Q</t>
    </r>
    <r>
      <rPr>
        <sz val="11"/>
        <rFont val="Cambria"/>
        <family val="0"/>
        <charset val="1"/>
      </rPr>
      <t xml:space="preserve">.</t>
    </r>
  </si>
  <si>
    <t xml:space="preserve">Augustinus</t>
  </si>
  <si>
    <t xml:space="preserve">De civitate die</t>
  </si>
  <si>
    <t xml:space="preserve">(1ra-1vb) Lib. XIV, cap. 14-15: inc.: excusatio uera est ubi mandati diuini est; expl.: ut nos seruitio corporis.
PL 41, 422-424.</t>
  </si>
  <si>
    <t xml:space="preserve">Salzburg oder Mondsee (?)</t>
  </si>
  <si>
    <t xml:space="preserve">Wien, ÖNB: Cod. Ser. n. 3763</t>
  </si>
  <si>
    <t xml:space="preserve">Bischoff, Schreibschule II, S. 24 &amp; Katalog III, S. 494.
Mazal, Katalog. Series Nova, Teil 3, S. 254-55.</t>
  </si>
  <si>
    <t xml:space="preserve">http://www.fragmentarium.unifr.ch/overview/F-nxli</t>
  </si>
  <si>
    <t xml:space="preserve"> 10 Doppelblätter und 3 Einblätter (darunter ein Kleinfragment und ein aus ursprünglich zwei Stück zusammengesetztes Blatt)</t>
  </si>
  <si>
    <t xml:space="preserve">variiert stark, kleinstes Stück: 26 x 44 mm, größtes Stück: 284 x 240 mm (Doppelblatt). </t>
  </si>
  <si>
    <t xml:space="preserve">Sammelhandschrift; Aszetische Sammelhandschrift</t>
  </si>
  <si>
    <t xml:space="preserve">15. Jhdt.: 1440-1460; 1436 und 1437</t>
  </si>
  <si>
    <t xml:space="preserve">Ohne Ort (Mondsee?)</t>
  </si>
  <si>
    <r>
      <rPr>
        <sz val="11"/>
        <rFont val="Cambria"/>
        <family val="0"/>
        <charset val="1"/>
      </rPr>
      <t xml:space="preserve">Aus Mondseer Handschriften ausgelöst, u. a. Cod. 3838 und </t>
    </r>
    <r>
      <rPr>
        <b val="true"/>
        <sz val="11"/>
        <rFont val="Cambria"/>
        <family val="0"/>
        <charset val="1"/>
      </rPr>
      <t xml:space="preserve">3896</t>
    </r>
    <r>
      <rPr>
        <sz val="11"/>
        <rFont val="Cambria"/>
        <family val="0"/>
        <charset val="1"/>
      </rPr>
      <t xml:space="preserve">.</t>
    </r>
  </si>
  <si>
    <t xml:space="preserve">http://data.onb.ac.at/rec/AL00174597
http://data.onb.ac.at/rec/AL00174722</t>
  </si>
  <si>
    <t xml:space="preserve">Cod. 3838: Andreas (Profeß in Mondsee 1447): Schreiber fol. 66r-182r [Staufer, Mondseer Gelehrte, 1864]. Cod. 3838: Mondsee, Benediktinerkloster St. Michael (748-1791): Vorsignatur 'Lunael. o. 46'; Cod. 3896: Mondsee, Benediktinerkloster St. Michael (748-1791): Vorsignatur 'Lunael. f. 32'.</t>
  </si>
  <si>
    <t xml:space="preserve">Das fragment wurde 1950 bzw. 1955 aus der Fragmentensammlung aufgestellt. </t>
  </si>
  <si>
    <t xml:space="preserve">Fragmente zusammengebunden zu einer Abfolge von 23 Folia: Die Blätter 1-4, 5-11, 12-14 und 15-18 bilden jeweils Reste zusammengehöriger Lagen, hinzu kommen zwei weitere Doppelblätter verschiedener Lagen (fol. 19-20 und 21-22), sowie ein Kleinfragment (fol. 23).</t>
  </si>
  <si>
    <t xml:space="preserve">Moderne Bindung in Pappband (1965), ursprünglich bestehend aus zwei Teilen (Ser. n. 2069 und Ser. n. 3763), 1965 wurde die Zusammengehörigkeit erkannt und beide Signaturen zu Ser. n. 3763 vereinigt. Moderne Beistift-Foliierung 1-23. Rostspuren stammen wohl von den Beschlägen des Trägerbandes; die Blätter sind teilweise stark beschnitten (Textverlust) und zum Teil stark berieben.</t>
  </si>
  <si>
    <t xml:space="preserve">Rote Auszeichnungsschrift; drei 2-5zeilige Initialmajuskeln, davon zwei mit roter Farbe.</t>
  </si>
  <si>
    <r>
      <rPr>
        <sz val="11"/>
        <rFont val="Cambria"/>
        <family val="0"/>
        <charset val="1"/>
      </rPr>
      <t xml:space="preserve">Rufinus, Historia monachorum: PL 21, 416C-D, 417A-B, 417B, 417C-D, 417D-418A, 418A-B, 421B, 421B-422A, 422C-424D, 425A-B, 425B-426A, 427B-428A, 428E-429B, 429B-D, 434A-D, 435B-436B, 448B-449B, 454B-D; Hieronymus, Vita Pauli: PL 23, 17ff.); Vitae patrum: Athanasius, Vita Antonii: PL 73, 129C-130B
</t>
    </r>
    <r>
      <rPr>
        <sz val="11"/>
        <color rgb="FFFF0000"/>
        <rFont val="Cambria"/>
        <family val="0"/>
        <charset val="1"/>
      </rPr>
      <t xml:space="preserve">(1r-3v) De Apollonio; (4r-5v) De Ammone; (6r-12v) De Coprete, zwischen 11v und 12r fehlen mehrere Blätter, eines davon als Fragment in situ in Cod. 1754; (12v-13v) De abbate Syro; (14r-15v mit Textferlust inzwischen) De Heleno; (16r) De Helia, Text beginnt verstümmelt; (16r-v) De Pithyrione mit Textferlust am Ende; (17r-v) De Apelle mit Textverlust am Anfang und am Ende; (18r-v) De Pafnutio mit Textverlust am Ende; (19r) De Origene; (19r-v) De Evagrio; (20r-v) De alio sancto Macario, mit Textverlust;
(21r-v) Hieronymus, Vita Pauli (PL 23, 27B-28A);
(22r-v) ein weiteres Fragmente aus De vitis patrum, Vita Antonii (ieiuniis corpus omneuallabat ...-...quem propheta labsos).</t>
    </r>
  </si>
  <si>
    <t xml:space="preserve">z.T. Korrekturen über der Zeile oder auf Rasur</t>
  </si>
  <si>
    <t xml:space="preserve">Tyrannius Rufinus, Historia monachorum sive de Vita Sanctorum Patrum, hg. Eva Schulz-Flügel, Patristische Texte und Studien 34, Berlin, de Gruyter 1990; PL 21.</t>
  </si>
  <si>
    <t xml:space="preserve">fol. 19v-20r Eintrag des 15. Jh. (mit annalistischem Inhalt?); mehrmals Stempel der Nationalbibliothek sowie moderne Bleistift-Foliierung.</t>
  </si>
  <si>
    <t xml:space="preserve">Wien, ÖNB: Cod. Ser. n. 4214</t>
  </si>
  <si>
    <t xml:space="preserve">http://www.fragmentarium.unifr.ch/overview/F-u6vq</t>
  </si>
  <si>
    <t xml:space="preserve">ca. 334 x 245 mm</t>
  </si>
  <si>
    <t xml:space="preserve">Postilla super Esaiam et Jeremiam</t>
  </si>
  <si>
    <t xml:space="preserve">15. Jhdt.; 1448, 1449</t>
  </si>
  <si>
    <t xml:space="preserve">Wien, ÖNB, Cod. 1410</t>
  </si>
  <si>
    <t xml:space="preserve">http://data.onb.ac.at/rec/AL00622477</t>
  </si>
  <si>
    <t xml:space="preserve">Wilhelmus Kogler aus Erding (Mönch in Mondsee, Profeß 1436): Schreiber; Vermerk fol. 163v, 285r; Mondsee, Benediktinerkloster St. Michael (748-1791): Vorsignatur Lunael. f. 162 [Unterkircher, Datierte Handschriften].</t>
  </si>
  <si>
    <t xml:space="preserve">Moderne Folierung mit Bleistift (ff. 1-3).</t>
  </si>
  <si>
    <t xml:space="preserve">Ff. 1-2 sind 1 Doppelblatt wohl Mitte einer Lage.
In einem Halbleinenband, 1934. Rostige Löcher von Buckeln und Leimschaden auf ff. 1 und 3, die als Spiegel benutzt wurden.</t>
  </si>
  <si>
    <t xml:space="preserve">Rubrizierte Anweisungen; 3-zeilige blaue Lombarden und rote Satzmajuskeln; 2-zeilige schwarze Cadellen mit roten Zierstrichen und rote Lombarden für den Beginn der Gesängen.</t>
  </si>
  <si>
    <r>
      <rPr>
        <sz val="11"/>
        <rFont val="Cambria"/>
        <family val="0"/>
        <charset val="1"/>
      </rPr>
      <t xml:space="preserve">Ordo ad induendum novicorum. Ordo ad solmenem professionem faciendam.
(1r) &gt;In nomine domini amen. Incipit agenda et primo quomodo nouici sunt induendi. Nouicius hora capituli intret capitulum et coram domino abbate totoque conuentu petens sibi ordinem dari ... Quo facto dominus abbas benedicat vestes et habitumhoc modo&lt; Domine Ihesu Christe qui tegmen nostre mortalitatis ...-... te indui mereatur. Qui cum deo. &gt;Tunc ex[...] vestimentis dicens&lt; Exuat te dominus veterem hominem cum actibus suis. Amen.</t>
    </r>
    <r>
      <rPr>
        <sz val="11"/>
        <color rgb="FFFF0000"/>
        <rFont val="Cambria"/>
        <family val="0"/>
        <charset val="1"/>
      </rPr>
      <t xml:space="preserve"> &gt;et induat eum habitu religionis dicens&lt;</t>
    </r>
    <r>
      <rPr>
        <sz val="11"/>
        <rFont val="Cambria"/>
        <family val="0"/>
        <charset val="1"/>
      </rPr>
      <t xml:space="preserve"> Induat te dominus nouum hominem qui secundum deum creatus est in iustitia et sanctitate veritatis amen. &gt;Tunc introducatur in chorum cum Ps&lt; Lauda Iherusalem &gt;Sequitur&lt; Kyriel[eison]*, Pater noster*. V: Saluum fac seruum tuum; V: Conuertere domine usque quo oremus. (1r-v) Oratio: Deus misericors deus clemens cui bona cuncta ...-... valeat consortium. Per. Vgl. Walter von Arx, Das Klosterrituale von Biburg, Freiburg 1970, S. 225-227, Nr. 252-256. 
(1v) &gt;Incipit ordo ad solempnem professionem faciendam. Primo relentes (?) profiteri veniant in capitulum et ... petant ut eorum professio admittatur et in ordine confirmentur ... illi vero procedentes prosternant se ante pulpitum et chorus pro eis respondeat&lt;. V: Benedicam dominum in omni tempore semper laus eius more meo &gt;et dominus abbas iterum cantet&lt; 
Venite. &gt;Illi surgentes procidant ad gradum et chorus&lt; In domino laudabitur anima mea. Evovae audiant mansueti et letentur. &gt;Dominus abbas cantet&lt; Venite filii. &gt;Illi surgentes procidant super gradum et chorus&lt; Magnificate dominum mecum et exaltemus nomen eius (Can g01204b) &gt;Dominus abbas&lt; Audite me. &gt;Ac illi surgentes procidant et chorus&lt; V: Exquisiui dominum et exaudiuit me ... &gt;Dominus abbas subiungat cantans. Tunc surgentes accedant ad altare et chorus cantet&lt;. 
(2r) R: Tollite iugum meum super vos (Can 007770); A: Iugum enim meum suaue est (Can 003520); A: Tollite iugum meum (Can 005158); &gt;Post superinpositas cappas inponat dominus abbas hanc antiphonam&lt; A: Coronauit eos dominus corona iusticie et dedit illis nomen sanctum glorie. Oremus. (2r-v) Deus eternorum bonorum fidelissime promissor ...-... immortalitate vestri. Per (Vgl. Klosterrituale von Biburg, S. 227, Nr. 258). &gt;Tunc ponant omnes capita super altare et dominus abbas dicat orationem&lt;. Deus castorum corporum benignus ...-... te donante mereantur inueniri. Per. &gt;Postea suscipiens abbas manus singulorum et osculetur et dicat&lt; Pax tibi &gt;Et sic eant ad omnem congregacionem recipientes a singulos flexis genibus osculum pacis in signum fraterne dilectionis et coadunacionis. Interim chorus cantet&lt; A: Ecce quam bonum et quam (Can 004496). 
(3r) Oratio, Text beginnt verstümmelt: per intercessionem beatissimi benedicti quem praecipue huius sanctae institutionis legislatorem dedisti ...-... uiuis et gloriaris deus perinfinita secula seculorum. Amen (Vgl. Das Klosterrituale von Biburg, S. 225-226, Nr. 251). &gt;Tunc ponant [...] ad pedes domini abbatis et benedicit tunicam et scapulare hoc modo&lt; Deus qui vestimentum salutare et indumentum eterne iocunditatis ... te protegente custodiant. Per. Oremus. Adesto domine supplicacionibus nostris et hos famulos tuos bene☩dicere ...-... (1v) in monasterio persistere et uitam percipere mereantur eternam. Per. &gt;Tunc chorus tam diu cantet hanc antiphonam repetendo eam donec omnes induantur tunicis et scapularibus et dominus aspergat et thurificet vestes et nouicios&lt;. A: Qui sequitur me (Can 004496); &gt;Ad exeundum dicat abbas singulis&lt; Exuat te dominus veterem hominem cum accibus suis. &gt;Ad induendum tunicam et scapulare dicat&lt; Induat te dominus nouum hominem qui secundum deum creatus est in iusticia et sanctitate veritatis (Vgl. Klosterrituale von Biburg, S. 226, Nr. 253-54). &gt;Tollant singuli cappas de [capi]tibus dones induant et cucullas. Benedictio cuculle&lt; Domine Ihesu Christe qui tegmen nostre mortalitatis ...-... te induere mereantur. Qui cum deo (Vgl. Klosterrituale von Biburg, S. 226, Nr. 252); &gt;Tunc dominus abbas singulis cappam scapularis et cucullam inponat dicens&lt; Accipe vestem sanctam mundi duius contemptum significantem quam perferas ante tribunal Christi. &gt;Et sic faciat singulis interim chorus cantet has antiphonas&lt;, bricht ab. </t>
    </r>
  </si>
  <si>
    <t xml:space="preserve">Wien, ÖNB: Cod. Ser. n. 4227</t>
  </si>
  <si>
    <t xml:space="preserve">Tractatus de passione domini</t>
  </si>
  <si>
    <t xml:space="preserve">Wien, ÖNB, Cod. 3612</t>
  </si>
  <si>
    <t xml:space="preserve">AL00168450</t>
  </si>
  <si>
    <t xml:space="preserve">Mondsee, Benediktinerkloster St. Michael (748-1791): Vorsignatur 'Lunael. q. 209'.</t>
  </si>
  <si>
    <t xml:space="preserve">Wien, ÖNB: Cod. Ser. n. 4235</t>
  </si>
  <si>
    <t xml:space="preserve">Cantus Planus (http://www.cantusplanus.at/de-at/fragmentphp/fragmente/signaturGET.php?Signatur=sn04235);
MeSch I, Kat. 13; Pfaff, Scriptorium und Bibliothek, Katalog Nr. 34.</t>
  </si>
  <si>
    <t xml:space="preserve">Wine, ÖNB, Cod. Ser. n. 4235, Cod. 3585, Cod. 4089, Palipsest Cod. 1992 (nach Klugseder Gruppe NNA6). </t>
  </si>
  <si>
    <t xml:space="preserve">285 x 210 mm</t>
  </si>
  <si>
    <t xml:space="preserve">Linierung mit verdünnter Tinte. Zur Rahmung des Schrifraums doppelte Senkrechte Linien links und rechts und einzelne Waagerechte Linien oben und unten.</t>
  </si>
  <si>
    <t xml:space="preserve">Die zwei Einzelblätter sind heute falsch gebunden.</t>
  </si>
  <si>
    <t xml:space="preserve">Rote Initiale (ca. 8 cm) auf ockerfarbenen Grund mit ornamentler Dekoration.</t>
  </si>
  <si>
    <r>
      <rPr>
        <sz val="11"/>
        <rFont val="Cambria"/>
        <family val="0"/>
        <charset val="1"/>
      </rPr>
      <t xml:space="preserve">(2r) [Dom. 4 Adventus] A: [Dixerunt pharisaei ad Joannem quis] </t>
    </r>
    <r>
      <rPr>
        <i val="true"/>
        <sz val="11"/>
        <rFont val="Cambria"/>
        <family val="0"/>
        <charset val="1"/>
      </rPr>
      <t xml:space="preserve">ergo es ut responsum</t>
    </r>
    <r>
      <rPr>
        <sz val="11"/>
        <rFont val="Cambria"/>
        <family val="0"/>
        <charset val="1"/>
      </rPr>
      <t xml:space="preserve"> (Can 002264); </t>
    </r>
    <r>
      <rPr>
        <sz val="11"/>
        <color rgb="FFFF0000"/>
        <rFont val="Cambria"/>
        <family val="0"/>
        <charset val="1"/>
      </rPr>
      <t xml:space="preserve">Ad horam</t>
    </r>
    <r>
      <rPr>
        <sz val="11"/>
        <rFont val="Cambria"/>
        <family val="0"/>
        <charset val="1"/>
      </rPr>
      <t xml:space="preserve"> A: </t>
    </r>
    <r>
      <rPr>
        <i val="true"/>
        <sz val="11"/>
        <rFont val="Cambria"/>
        <family val="0"/>
        <charset val="1"/>
      </rPr>
      <t xml:space="preserve">Canite tuba</t>
    </r>
    <r>
      <rPr>
        <sz val="11"/>
        <rFont val="Cambria"/>
        <family val="0"/>
        <charset val="1"/>
      </rPr>
      <t xml:space="preserve">* (Can 001757); [Hebd. 4 Adventus] </t>
    </r>
    <r>
      <rPr>
        <sz val="11"/>
        <color rgb="FFFF0000"/>
        <rFont val="Cambria"/>
        <family val="0"/>
        <charset val="1"/>
      </rPr>
      <t xml:space="preserve">Infra ebdomadam</t>
    </r>
    <r>
      <rPr>
        <sz val="11"/>
        <rFont val="Cambria"/>
        <family val="0"/>
        <charset val="1"/>
      </rPr>
      <t xml:space="preserve"> R: </t>
    </r>
    <r>
      <rPr>
        <i val="true"/>
        <sz val="11"/>
        <rFont val="Cambria"/>
        <family val="0"/>
        <charset val="1"/>
      </rPr>
      <t xml:space="preserve">Festina ne tar</t>
    </r>
    <r>
      <rPr>
        <sz val="11"/>
        <rFont val="Cambria"/>
        <family val="0"/>
        <charset val="1"/>
      </rPr>
      <t xml:space="preserve">[daveris]* (Can 006728); I: </t>
    </r>
    <r>
      <rPr>
        <i val="true"/>
        <sz val="11"/>
        <rFont val="Cambria"/>
        <family val="0"/>
        <charset val="1"/>
      </rPr>
      <t xml:space="preserve">Surgite uigilemus uenite</t>
    </r>
    <r>
      <rPr>
        <sz val="11"/>
        <rFont val="Cambria"/>
        <family val="0"/>
        <charset val="1"/>
      </rPr>
      <t xml:space="preserve"> (Can 001165); R:</t>
    </r>
    <r>
      <rPr>
        <i val="true"/>
        <sz val="11"/>
        <rFont val="Cambria"/>
        <family val="0"/>
        <charset val="1"/>
      </rPr>
      <t xml:space="preserve"> Clama in fortitudine qui</t>
    </r>
    <r>
      <rPr>
        <sz val="11"/>
        <rFont val="Cambria"/>
        <family val="0"/>
        <charset val="1"/>
      </rPr>
      <t xml:space="preserve"> (Can 006292); V: </t>
    </r>
    <r>
      <rPr>
        <i val="true"/>
        <sz val="11"/>
        <rFont val="Cambria"/>
        <family val="0"/>
        <charset val="1"/>
      </rPr>
      <t xml:space="preserve">Super montem excelsum ascende</t>
    </r>
    <r>
      <rPr>
        <sz val="11"/>
        <rFont val="Cambria"/>
        <family val="0"/>
        <charset val="1"/>
      </rPr>
      <t xml:space="preserve"> (Can 006292a); R: </t>
    </r>
    <r>
      <rPr>
        <i val="true"/>
        <sz val="11"/>
        <rFont val="Cambria"/>
        <family val="0"/>
        <charset val="1"/>
      </rPr>
      <t xml:space="preserve">Orietur stella ex iacob et</t>
    </r>
    <r>
      <rPr>
        <sz val="11"/>
        <rFont val="Cambria"/>
        <family val="0"/>
        <charset val="1"/>
      </rPr>
      <t xml:space="preserve"> (Can 007338); V: </t>
    </r>
    <r>
      <rPr>
        <i val="true"/>
        <sz val="11"/>
        <rFont val="Cambria"/>
        <family val="0"/>
        <charset val="1"/>
      </rPr>
      <t xml:space="preserve">A solis ortu</t>
    </r>
    <r>
      <rPr>
        <sz val="11"/>
        <rFont val="Cambria"/>
        <family val="0"/>
        <charset val="1"/>
      </rPr>
      <t xml:space="preserve">* (Can 007338a); R: </t>
    </r>
    <r>
      <rPr>
        <i val="true"/>
        <sz val="11"/>
        <rFont val="Cambria"/>
        <family val="0"/>
        <charset val="1"/>
      </rPr>
      <t xml:space="preserve">Modo ueniet dominator dominus</t>
    </r>
    <r>
      <rPr>
        <sz val="11"/>
        <rFont val="Cambria"/>
        <family val="0"/>
        <charset val="1"/>
      </rPr>
      <t xml:space="preserve"> (Can 007172); (2v) V: </t>
    </r>
    <r>
      <rPr>
        <i val="true"/>
        <sz val="11"/>
        <rFont val="Cambria"/>
        <family val="0"/>
        <charset val="1"/>
      </rPr>
      <t xml:space="preserve">Ecce dominator</t>
    </r>
    <r>
      <rPr>
        <sz val="11"/>
        <rFont val="Cambria"/>
        <family val="0"/>
        <charset val="1"/>
      </rPr>
      <t xml:space="preserve">* (Can 007172a); R: </t>
    </r>
    <r>
      <rPr>
        <i val="true"/>
        <sz val="11"/>
        <rFont val="Cambria"/>
        <family val="0"/>
        <charset val="1"/>
      </rPr>
      <t xml:space="preserve">Egredietur dominus et preliabitur</t>
    </r>
    <r>
      <rPr>
        <sz val="11"/>
        <rFont val="Cambria"/>
        <family val="0"/>
        <charset val="1"/>
      </rPr>
      <t xml:space="preserve"> (Can 006640); V:</t>
    </r>
    <r>
      <rPr>
        <i val="true"/>
        <sz val="11"/>
        <rFont val="Cambria"/>
        <family val="0"/>
        <charset val="1"/>
      </rPr>
      <t xml:space="preserve"> Ex syon species</t>
    </r>
    <r>
      <rPr>
        <sz val="11"/>
        <rFont val="Cambria"/>
        <family val="0"/>
        <charset val="1"/>
      </rPr>
      <t xml:space="preserve">* (Can 006640a); R:</t>
    </r>
    <r>
      <rPr>
        <i val="true"/>
        <sz val="11"/>
        <rFont val="Cambria"/>
        <family val="0"/>
        <charset val="1"/>
      </rPr>
      <t xml:space="preserve"> Precursor pro nobis</t>
    </r>
    <r>
      <rPr>
        <sz val="11"/>
        <rFont val="Cambria"/>
        <family val="0"/>
        <charset val="1"/>
      </rPr>
      <t xml:space="preserve"> (Can 007421); V:</t>
    </r>
    <r>
      <rPr>
        <i val="true"/>
        <sz val="11"/>
        <rFont val="Cambria"/>
        <family val="0"/>
        <charset val="1"/>
      </rPr>
      <t xml:space="preserve"> Ipse est rex iusticie cuius</t>
    </r>
    <r>
      <rPr>
        <sz val="11"/>
        <rFont val="Cambria"/>
        <family val="0"/>
        <charset val="1"/>
      </rPr>
      <t xml:space="preserve"> (Can 007421b); R: </t>
    </r>
    <r>
      <rPr>
        <i val="true"/>
        <sz val="11"/>
        <rFont val="Cambria"/>
        <family val="0"/>
        <charset val="1"/>
      </rPr>
      <t xml:space="preserve">Uidebunt gentes iustum tuum</t>
    </r>
    <r>
      <rPr>
        <sz val="11"/>
        <rFont val="Cambria"/>
        <family val="0"/>
        <charset val="1"/>
      </rPr>
      <t xml:space="preserve"> (Can 007854); V: </t>
    </r>
    <r>
      <rPr>
        <i val="true"/>
        <sz val="11"/>
        <rFont val="Cambria"/>
        <family val="0"/>
        <charset val="1"/>
      </rPr>
      <t xml:space="preserve">Et eris corona glorie in</t>
    </r>
    <r>
      <rPr>
        <sz val="11"/>
        <rFont val="Cambria"/>
        <family val="0"/>
        <charset val="1"/>
      </rPr>
      <t xml:space="preserve"> (Can 007854a); R: </t>
    </r>
    <r>
      <rPr>
        <i val="true"/>
        <sz val="11"/>
        <rFont val="Cambria"/>
        <family val="0"/>
        <charset val="1"/>
      </rPr>
      <t xml:space="preserve">Emitte agnum domine</t>
    </r>
    <r>
      <rPr>
        <sz val="11"/>
        <rFont val="Cambria"/>
        <family val="0"/>
        <charset val="1"/>
      </rPr>
      <t xml:space="preserve"> (Can 006656);  
(1r) [Vigilia Nat. Domini] A: [Dum ortus fuerit sol de caelo …] </t>
    </r>
    <r>
      <rPr>
        <i val="true"/>
        <sz val="11"/>
        <rFont val="Cambria"/>
        <family val="0"/>
        <charset val="1"/>
      </rPr>
      <t xml:space="preserve">thalamo suo</t>
    </r>
    <r>
      <rPr>
        <sz val="11"/>
        <rFont val="Cambria"/>
        <family val="0"/>
        <charset val="1"/>
      </rPr>
      <t xml:space="preserve"> (Can 002462); Ps</t>
    </r>
    <r>
      <rPr>
        <i val="true"/>
        <sz val="11"/>
        <rFont val="Cambria"/>
        <family val="0"/>
        <charset val="1"/>
      </rPr>
      <t xml:space="preserve"> Laudate dominum quoniam bonus</t>
    </r>
    <r>
      <rPr>
        <sz val="11"/>
        <rFont val="Cambria"/>
        <family val="0"/>
        <charset val="1"/>
      </rPr>
      <t xml:space="preserve">*; A: </t>
    </r>
    <r>
      <rPr>
        <i val="true"/>
        <sz val="11"/>
        <rFont val="Cambria"/>
        <family val="0"/>
        <charset val="1"/>
      </rPr>
      <t xml:space="preserve">Gaude et letare ierusalem</t>
    </r>
    <r>
      <rPr>
        <sz val="11"/>
        <rFont val="Cambria"/>
        <family val="0"/>
        <charset val="1"/>
      </rPr>
      <t xml:space="preserve"> (Can 002922); A: </t>
    </r>
    <r>
      <rPr>
        <i val="true"/>
        <sz val="11"/>
        <rFont val="Cambria"/>
        <family val="0"/>
        <charset val="1"/>
      </rPr>
      <t xml:space="preserve">Completi sunt dies marie ut</t>
    </r>
    <r>
      <rPr>
        <sz val="11"/>
        <rFont val="Cambria"/>
        <family val="0"/>
        <charset val="1"/>
      </rPr>
      <t xml:space="preserve"> (Can 001862); Ps </t>
    </r>
    <r>
      <rPr>
        <i val="true"/>
        <sz val="11"/>
        <rFont val="Cambria"/>
        <family val="0"/>
        <charset val="1"/>
      </rPr>
      <t xml:space="preserve">Lauda ierusalem</t>
    </r>
    <r>
      <rPr>
        <sz val="11"/>
        <rFont val="Cambria"/>
        <family val="0"/>
        <charset val="1"/>
      </rPr>
      <t xml:space="preserve">*; R:</t>
    </r>
    <r>
      <rPr>
        <i val="true"/>
        <sz val="11"/>
        <rFont val="Cambria"/>
        <family val="0"/>
        <charset val="1"/>
      </rPr>
      <t xml:space="preserve"> Iudea et ierusalem nolite</t>
    </r>
    <r>
      <rPr>
        <sz val="11"/>
        <rFont val="Cambria"/>
        <family val="0"/>
        <charset val="1"/>
      </rPr>
      <t xml:space="preserve"> (Can 007040); V: </t>
    </r>
    <r>
      <rPr>
        <i val="true"/>
        <sz val="11"/>
        <rFont val="Cambria"/>
        <family val="0"/>
        <charset val="1"/>
      </rPr>
      <t xml:space="preserve">Constantes estote uidebitis</t>
    </r>
    <r>
      <rPr>
        <sz val="11"/>
        <rFont val="Cambria"/>
        <family val="0"/>
        <charset val="1"/>
      </rPr>
      <t xml:space="preserve"> (Can 007040a); V: </t>
    </r>
    <r>
      <rPr>
        <i val="true"/>
        <sz val="11"/>
        <rFont val="Cambria"/>
        <family val="0"/>
        <charset val="1"/>
      </rPr>
      <t xml:space="preserve">Gloria patri et filio et </t>
    </r>
    <r>
      <rPr>
        <sz val="11"/>
        <rFont val="Cambria"/>
        <family val="0"/>
        <charset val="1"/>
      </rPr>
      <t xml:space="preserve">(Can 009000); W: </t>
    </r>
    <r>
      <rPr>
        <i val="true"/>
        <sz val="11"/>
        <rFont val="Cambria"/>
        <family val="0"/>
        <charset val="1"/>
      </rPr>
      <t xml:space="preserve">Hodie scietis</t>
    </r>
    <r>
      <rPr>
        <sz val="11"/>
        <rFont val="Cambria"/>
        <family val="0"/>
        <charset val="1"/>
      </rPr>
      <t xml:space="preserve">* (Can 008089); </t>
    </r>
    <r>
      <rPr>
        <sz val="11"/>
        <color rgb="FFFF0000"/>
        <rFont val="Cambria"/>
        <family val="0"/>
        <charset val="1"/>
      </rPr>
      <t xml:space="preserve">In ewangelio</t>
    </r>
    <r>
      <rPr>
        <sz val="11"/>
        <rFont val="Cambria"/>
        <family val="0"/>
        <charset val="1"/>
      </rPr>
      <t xml:space="preserve"> A: </t>
    </r>
    <r>
      <rPr>
        <i val="true"/>
        <sz val="11"/>
        <rFont val="Cambria"/>
        <family val="0"/>
        <charset val="1"/>
      </rPr>
      <t xml:space="preserve">Cum esset desponsata mater </t>
    </r>
    <r>
      <rPr>
        <sz val="11"/>
        <rFont val="Cambria"/>
        <family val="0"/>
        <charset val="1"/>
      </rPr>
      <t xml:space="preserve">(Can 002000); </t>
    </r>
    <r>
      <rPr>
        <sz val="11"/>
        <color rgb="FFFF0000"/>
        <rFont val="Cambria"/>
        <family val="0"/>
        <charset val="1"/>
      </rPr>
      <t xml:space="preserve">Ad processionem</t>
    </r>
    <r>
      <rPr>
        <sz val="11"/>
        <rFont val="Cambria"/>
        <family val="0"/>
        <charset val="1"/>
      </rPr>
      <t xml:space="preserve"> A: </t>
    </r>
    <r>
      <rPr>
        <i val="true"/>
        <sz val="11"/>
        <rFont val="Cambria"/>
        <family val="0"/>
        <charset val="1"/>
      </rPr>
      <t xml:space="preserve">Ave spes nostra dei genetrix</t>
    </r>
    <r>
      <rPr>
        <sz val="11"/>
        <rFont val="Cambria"/>
        <family val="0"/>
        <charset val="1"/>
      </rPr>
      <t xml:space="preserve"> (Can 001546); (1v) [Nativitas Domini] I: </t>
    </r>
    <r>
      <rPr>
        <i val="true"/>
        <sz val="11"/>
        <rFont val="Cambria"/>
        <family val="0"/>
        <charset val="1"/>
      </rPr>
      <t xml:space="preserve">Christus natus est nobis</t>
    </r>
    <r>
      <rPr>
        <sz val="11"/>
        <rFont val="Cambria"/>
        <family val="0"/>
        <charset val="1"/>
      </rPr>
      <t xml:space="preserve"> (Can 001055); Ps </t>
    </r>
    <r>
      <rPr>
        <i val="true"/>
        <sz val="11"/>
        <rFont val="Cambria"/>
        <family val="0"/>
        <charset val="1"/>
      </rPr>
      <t xml:space="preserve">Venite</t>
    </r>
    <r>
      <rPr>
        <sz val="11"/>
        <rFont val="Cambria"/>
        <family val="0"/>
        <charset val="1"/>
      </rPr>
      <t xml:space="preserve">*; Hy: Agnoscat* (AH 50 Nr. 71); &gt;In I° nocturno&lt; A: Dominus dixit ad me filius (Can 002406); Ps Quare fr[emuerunt]*; A: Tamquam sponsus dominus (Can 005101); Ps Celi enar[rant]*; A: Diffusa est gracia in </t>
    </r>
    <r>
      <rPr>
        <i val="true"/>
        <sz val="11"/>
        <rFont val="Cambria"/>
        <family val="0"/>
        <charset val="1"/>
      </rPr>
      <t xml:space="preserve">labiis </t>
    </r>
    <r>
      <rPr>
        <sz val="11"/>
        <rFont val="Cambria"/>
        <family val="0"/>
        <charset val="1"/>
      </rPr>
      <t xml:space="preserve">(Can 002216); Ps  </t>
    </r>
    <r>
      <rPr>
        <i val="true"/>
        <sz val="11"/>
        <rFont val="Cambria"/>
        <family val="0"/>
        <charset val="1"/>
      </rPr>
      <t xml:space="preserve">Eruct</t>
    </r>
    <r>
      <rPr>
        <sz val="11"/>
        <rFont val="Cambria"/>
        <family val="0"/>
        <charset val="1"/>
      </rPr>
      <t xml:space="preserve">[avit]*; A: </t>
    </r>
    <r>
      <rPr>
        <i val="true"/>
        <sz val="11"/>
        <rFont val="Cambria"/>
        <family val="0"/>
        <charset val="1"/>
      </rPr>
      <t xml:space="preserve">Rex omnis terre deus uenit</t>
    </r>
    <r>
      <rPr>
        <sz val="11"/>
        <rFont val="Cambria"/>
        <family val="0"/>
        <charset val="1"/>
      </rPr>
      <t xml:space="preserve"> (Can 004656); Ps </t>
    </r>
    <r>
      <rPr>
        <i val="true"/>
        <sz val="11"/>
        <rFont val="Cambria"/>
        <family val="0"/>
        <charset val="1"/>
      </rPr>
      <t xml:space="preserve">Omnes gentes</t>
    </r>
    <r>
      <rPr>
        <sz val="11"/>
        <rFont val="Cambria"/>
        <family val="0"/>
        <charset val="1"/>
      </rPr>
      <t xml:space="preserve">*A: </t>
    </r>
    <r>
      <rPr>
        <i val="true"/>
        <sz val="11"/>
        <rFont val="Cambria"/>
        <family val="0"/>
        <charset val="1"/>
      </rPr>
      <t xml:space="preserve">Suscepimus deus misericordiam</t>
    </r>
    <r>
      <rPr>
        <sz val="11"/>
        <rFont val="Cambria"/>
        <family val="0"/>
        <charset val="1"/>
      </rPr>
      <t xml:space="preserve"> (Can 005084); Ps </t>
    </r>
    <r>
      <rPr>
        <i val="true"/>
        <sz val="11"/>
        <rFont val="Cambria"/>
        <family val="0"/>
        <charset val="1"/>
      </rPr>
      <t xml:space="preserve">Magnus d</t>
    </r>
    <r>
      <rPr>
        <sz val="11"/>
        <rFont val="Cambria"/>
        <family val="0"/>
        <charset val="1"/>
      </rPr>
      <t xml:space="preserve">[eus]*; A: </t>
    </r>
    <r>
      <rPr>
        <i val="true"/>
        <sz val="11"/>
        <rFont val="Cambria"/>
        <family val="0"/>
        <charset val="1"/>
      </rPr>
      <t xml:space="preserve">Orietur diebus domini</t>
    </r>
    <r>
      <rPr>
        <sz val="11"/>
        <rFont val="Cambria"/>
        <family val="0"/>
        <charset val="1"/>
      </rPr>
      <t xml:space="preserve"> (Can 004194); Ps </t>
    </r>
    <r>
      <rPr>
        <i val="true"/>
        <sz val="11"/>
        <rFont val="Cambria"/>
        <family val="0"/>
        <charset val="1"/>
      </rPr>
      <t xml:space="preserve">Deus iudicium</t>
    </r>
    <r>
      <rPr>
        <sz val="11"/>
        <rFont val="Cambria"/>
        <family val="0"/>
        <charset val="1"/>
      </rPr>
      <t xml:space="preserve">*; W: </t>
    </r>
    <r>
      <rPr>
        <i val="true"/>
        <sz val="11"/>
        <rFont val="Cambria"/>
        <family val="0"/>
        <charset val="1"/>
      </rPr>
      <t xml:space="preserve">Tamquam sponsus</t>
    </r>
    <r>
      <rPr>
        <sz val="11"/>
        <rFont val="Cambria"/>
        <family val="0"/>
        <charset val="1"/>
      </rPr>
      <t xml:space="preserve">* (Can 008216); R: </t>
    </r>
    <r>
      <rPr>
        <i val="true"/>
        <sz val="11"/>
        <rFont val="Cambria"/>
        <family val="0"/>
        <charset val="1"/>
      </rPr>
      <t xml:space="preserve">Hodie nobis celorum rex de</t>
    </r>
    <r>
      <rPr>
        <sz val="11"/>
        <rFont val="Cambria"/>
        <family val="0"/>
        <charset val="1"/>
      </rPr>
      <t xml:space="preserve"> (Can 006858).
Die Angabe zum Inhalt berufen sich großenteils auf Cantus Planus.</t>
    </r>
  </si>
  <si>
    <t xml:space="preserve">Melisme mit roten Linien unterstrichen.</t>
  </si>
  <si>
    <t xml:space="preserve">Datierung anhand des Schriftbefunds in Anlehnung an Klugseder und Fingernagel. Aufgrund der großen Übereinstimmung mit dem Buchschmuck in Cod. 1827, ist zu behaupten, dass man denselben Zeichner, vermutlich auch denselben Schreiber (Haertwicus de Talmaizign) annehmen kann (vgl. MeSch I, S. 42).</t>
  </si>
  <si>
    <t xml:space="preserve">1927 aus der Fragmentensammlung in die Series-nova-Reihe einsigniert.</t>
  </si>
  <si>
    <t xml:space="preserve">Wien, ÖNB: Cod. Ser. n. 4245</t>
  </si>
  <si>
    <t xml:space="preserve">bereits beschrieben durch Projekt illuminierte Fragmente!</t>
  </si>
  <si>
    <t xml:space="preserve">Pfaff, Scriptorium und Bibliothek, Nr. 33.</t>
  </si>
  <si>
    <t xml:space="preserve">6 Blatt</t>
  </si>
  <si>
    <t xml:space="preserve">Wien, ÖNB, Cod. 3737 oder Wien, ÖNB, Cod. 3769</t>
  </si>
  <si>
    <t xml:space="preserve">3. Viertel 12. Jh. (lt. Pfaff)</t>
  </si>
  <si>
    <t xml:space="preserve">Lectionarium officii</t>
  </si>
  <si>
    <t xml:space="preserve">Wien, ÖNB: Cod. Ser. n. 9363</t>
  </si>
  <si>
    <t xml:space="preserve">Laut Katalog und Vermerken in Ser. n. 9363 kommen drei Trägerbände in Frage: Cod. 1244 (Mondsee), 1245 (Salzburg), 1258 (Salzburg) - Fragment mit Trägerbänden, begonnen bei Cod. 1244, abgleichen woraus er stammen könnte und ob eine Mondseer Provenienz angenommen werden kann (Cod. 1244 muss aus der S-Zelle bestellt werden!).</t>
  </si>
  <si>
    <t xml:space="preserve">Liutold (um 1150/70; Skriptoriumsleiter in Mondsee): Schreiber; Vermerk fol. 2r [Unterkircher, Datierte I, 1969, 38]; Mondsee, Benediktinerkloster St. Michael (748-1791): Vorsignatur 'Rec. 3307 [Lunael. f. 124]'.</t>
  </si>
  <si>
    <t xml:space="preserve">Wien, ÖNB: Cod. Ser. n. 11941</t>
  </si>
  <si>
    <t xml:space="preserve">http://www.fragmentarium.unifr.ch/overview/F-mwkw</t>
  </si>
  <si>
    <t xml:space="preserve">24 Blatt (zusammengesetzt aus mehreren Blättern, Doppelblättern und Kleinfragmenten)</t>
  </si>
  <si>
    <t xml:space="preserve">variiert stark: maximal 285 x 200</t>
  </si>
  <si>
    <t xml:space="preserve">Cod. 929: Theologische Sammelhandschrift; Cod. 2215: Justinian, Institutiones; Cod. 3692: Sammelhandschrift; Cod. 3708: Theologische Sammelhandschrift; Cod. 3718: Sermones in evangelia dominicalia: Pars hiemalis; Cod. 5132: Sammelhandschrift; </t>
  </si>
  <si>
    <t xml:space="preserve">Cod. 929: 14. Jh.; Cod. 2215: 14. Jh; Cod. 3692: 15. Jh. (um 1450); Cod. 3708: 2. Hälfte 15. Jh.; Cod. 3718: 15. Jhdt. (1471); Cod. 5132: 15. Jhdt. (1469).</t>
  </si>
  <si>
    <t xml:space="preserve">Cod. 929: ohne Ort; Cod. 2215: ohne Ort; Cod. 3692: ohne Ort; Cod. 3708: Mondsee; Cod. 3718: Mondsee; Cod. 5132: Österreich?.</t>
  </si>
  <si>
    <t xml:space="preserve">Wien, ÖNB, Cod. 3708, Cod. 3692, Cod. 5132, Cod. 3718, Cod. 929, Cod. 2215.</t>
  </si>
  <si>
    <t xml:space="preserve">Cod. 929: Provenienz: Mondsee, Benediktinerkloster St. Michael (748-1791): Vorsignatur 'Rec. 3317 [Lunael. f. 193]'; Cod. 2215: Provenienz: Mondsee, Benediktinerkloster St. Michael (748-1791): Vorsignatur 'Lunael. q. 107'; Cod. 3692: Provenienz: Mondsee, Benediktinerkloster St. Michael (748-1791): Vorsignatur 'Lunael. f. 50'; Cod. 3708: Mondsee, Benediktinerkloster St. Michael (748-1791): Vorsignatur 'Lunael. f. 97'; Cod. 3718: Provenienz: Heinricus pauper (Mönch in Mondsee um 1471): Schreiber; [Unterkircher, Datierte III, 1974]. - Mondsee, Benediktinerkloster St. Michael (748-1791): Vorsignatur 'Lunael. f. 115'; Cod. 5132: Provenienz Mondsee, Benediktinerkloster St. Michael (748-1791): Vorsignatur 'Lunael. f. 26'.</t>
  </si>
  <si>
    <t xml:space="preserve">verschiedene Verwendungen: v.a. Spiegel, Vorsatzblätter </t>
  </si>
  <si>
    <t xml:space="preserve">Moderne Bindung in Pappband, moderne Beistiftfoliierung 1–24; Blätter teilweise beschnitten und mit Einschnitten von der Verwendung als Makulatur; teilweise berieben und Schrift daher schwer zu lesen, Leimspuren; fol. 24 aus zwei Kleinfragmenten mit Goldschlägerhaut zusammengesetzt.  </t>
  </si>
  <si>
    <t xml:space="preserve">fol. 4 mit roter Spaltleisteninitiale mit Rankendekor in Federzeichnung, sonst mehrzeilige rote Initialmajuskeln, z. T. mit gelbem Binnenfeld, rote Satzmajuskeln und Versalien sowie Rubriken in roter Rustika oder schwarzer Tinte mit roter Strichelung.</t>
  </si>
  <si>
    <t xml:space="preserve">wahrscheinlich Sacramentarium (wenige Gesänge)</t>
  </si>
  <si>
    <r>
      <rPr>
        <sz val="11"/>
        <rFont val="Cambria"/>
        <family val="0"/>
        <charset val="1"/>
      </rPr>
      <t xml:space="preserve">Vorhanden sind u. a. die Gebete für folgende Feste (aufgrund der Beschneidungen nicht alle identifizierbar): s. Stephani, Epiphania, Dom. p. Epiphaniam, Dom. 2 p. Epiph., Dom. 3 p. Epiph., Dom. 4 p. Epiph., Dom. V p. Theophania, Dom. VI p. Theophania, Nat. s. felicis in pincis, Nat. s. Marcelli papae, Nat. s. Agnae virg., Purificatio Mariae, Nat. s. Agathae, Sabb. de Passione, Dom. in Palmis, Fer. 2 Maj. Hebd., Fer. 3, Fer. 4, Fer. 5 in Cena Dom., Fer. 5 in Cena Dom., Dom. 3 p. Pascha, Dom. 4 p. Pascha, Dom. 5 p. Pascha, Vigilia Pentecostes, Vigilia s. Iohannis baptistae, Nat. s. Praxedis, Nat. s. Stephani papae, Nat. ss. Felicissimi et Agapiti, Nat. S. Sixti mart., Nat. S. Afrae, S. Laurentius, Nat. s. tiburtii, Nat. s. Yppoliti, Nat. S. Eusebii, Nat. s. Hermetis, Nat. s. Augustini.
Enthalten sind außerdem folgende Gesänge: (2r) Dom. p. Epiphaniam -In: #In excelso throno* (g00613); Dom. 2 p. Epiph. -In: #Omnis terra*; (2v) Dom. 3 p. Epiph.-In: #Adorate deum*; (2v) Dom. 4 p. Epiph. -In: #Adorate deum*; [Lacuna]; (8r) Sabb. de Passione -In: #Judica me deus*; Dom. in Palmi. In: #Domine ne longe*; (8v) Fer. 2 Maj. Hebd. In: #Judica domine*; [Lacuna]; (10v) Fer. 5 in Cena Dom. Cm: Dominus Jesus postquam cenavit* (g00920); Fer. 5 in Cena Dom.  A: Calicem salutaris*; Fer. 5 in Cena Dom. Ps: Credidi propter*; Fer. 5 in Cena Dom. -A: Cum his qui oderunt* (Cao002008); Fer. 5 in Cena Dom. Ps: Ad dominum*; Fer. 5 in Cena Dom. A: Ab hominibus iniquis* (Cao001199); Fer. 5 in Cena Dom. Ps: Eripe me*; Fer. 5 in Cena Dom. A: Custodi me* (Cao002082); Fer. 5 in Cena Dom. Ps: Domine clamavi*; Fer. 5 in Cena Dom. A: Considerabam* (Cao001891); Fer. 5 in Cena Dom. Ps: Voca mea*; Fer. 5 in Cena Dom. W: Christus factus est pro nobis* (Cao007983); Fer. 5 in Cena Dom. A: Cenantibus autem* (Cao001781); Fer. 5 in Cena Dom. Ps: Magnificat*; [Lacuna]; (14r) Dom. 3 p. Pasch. In: #Jubilate deo*; Dom. 4 p. Pasch. In: #Cantate domino*; (14v) Dom. 5 p. Pasch. In: #Vocem jucunditatis*; [Lacuna]; (15r) Vigilia Pentecoste. Tc: Attende caelum*; (15r) Vigilia Pentecoste. Tc: Vinea facta est*; Vigilia Pentecoste. Tc: Sicut cervus desiderat*; (20r) (bei Klugseder nicht verzeichnet) Fest unklar: Clamaverunt iusti (unidentifiziert); -Of: Anima nostra (wohl g00576). Alle Gesänge bis auf jene von (10v) und (20r) von etwas späterer Hand am Rand nachgetragen; mit * sind die Verweise auf Gesänge bezeichnet. 
</t>
    </r>
    <r>
      <rPr>
        <sz val="12"/>
        <rFont val="Cambria"/>
        <family val="0"/>
        <charset val="1"/>
      </rPr>
      <t xml:space="preserve">
</t>
    </r>
  </si>
  <si>
    <t xml:space="preserve">Von etwas späterer Hand nachgetragen sind die Gesänge der Seiten 2rv, 8rv, 14rv und 15r; außerdem auf fol. 24 r (oben) ein Nachtrag einer Hand des 15. Jh.</t>
  </si>
  <si>
    <t xml:space="preserve">1983 aus der Fragmentensammlung in die Reihe "Series-Nova" einsigniert.</t>
  </si>
  <si>
    <t xml:space="preserve">Wien,  ÖNB: Cod. Ser. n. 13707</t>
  </si>
  <si>
    <t xml:space="preserve">Bischoff, Schreibschule II, S. 26.</t>
  </si>
  <si>
    <t xml:space="preserve">8 Streifen, zu drei breiteren Streifen eines Blattes verbunden</t>
  </si>
  <si>
    <t xml:space="preserve">10-15 x 208-212</t>
  </si>
  <si>
    <t xml:space="preserve">Lambach</t>
  </si>
  <si>
    <t xml:space="preserve">Wien, ÖNB, Cod. 3800</t>
  </si>
  <si>
    <t xml:space="preserve">AL00177964</t>
  </si>
  <si>
    <t xml:space="preserve">Vorbesitzer Mondsee, Benediktinerkloster St. Michael (748-1791): Vermerk fol. 1r; Vorsignatur 'Lunael. q. 125'; Vorbesitzer Lambach (Einband aus Lambach?). 1963 aus der Fragmentensammlung aufgestellt.</t>
  </si>
  <si>
    <t xml:space="preserve">nicht erkennbar</t>
  </si>
  <si>
    <t xml:space="preserve">Streifen restauratorisch verbunden, Verso stark berieben - Schrift daher schwer leserlich.</t>
  </si>
  <si>
    <t xml:space="preserve">Anfang 9. Jh.</t>
  </si>
  <si>
    <t xml:space="preserve">800-825</t>
  </si>
  <si>
    <t xml:space="preserve">(Mind. 3-zeilige) Initiale zum Beginn der Vers 28 in brauner Tinte mit gelber Verzierung; Überschrift in vergrößerter Capitalis mit brauner Tinte.</t>
  </si>
  <si>
    <t xml:space="preserve">Esra</t>
  </si>
  <si>
    <t xml:space="preserve">Apokalypsis</t>
  </si>
  <si>
    <t xml:space="preserve">Esra-Apokalypse</t>
  </si>
  <si>
    <t xml:space="preserve">Esra-Apokalypse, Verse (lückenhaft): 28-30, 33-36, 38-41, 44-47; vor Vers 28 in Capitalis (?): [BEATI ESDRAE]</t>
  </si>
  <si>
    <t xml:space="preserve">Lambach/Mondsee?</t>
  </si>
  <si>
    <t xml:space="preserve">Mondsee (befand sich dorf bereits im 15. Jh.), möglicherweise aber aus Lambach stammend da "Ähnlichkeit mit anderen Lambacher Stücken" (s. Bischoff, Schreibschulen S. 40).</t>
  </si>
  <si>
    <t xml:space="preserve">09.06.2017</t>
  </si>
  <si>
    <t xml:space="preserve">Wien,  ÖNB: Cod. Ser. n. 13719</t>
  </si>
  <si>
    <t xml:space="preserve">Wien, ÖNB, Fragm. 855.</t>
  </si>
  <si>
    <t xml:space="preserve">305 x 208 mm</t>
  </si>
  <si>
    <t xml:space="preserve">Sammelhandschrift mit grammatikalischen Traktaten</t>
  </si>
  <si>
    <t xml:space="preserve">Wien, ÖNB, Cod. 4986</t>
  </si>
  <si>
    <t xml:space="preserve">AL00175116</t>
  </si>
  <si>
    <t xml:space="preserve">Johannes Neuburger (um 1445): Schreiber; [Unterkircher, Datierte II, 1971]; Mondsee, Benediktinerkloster St. Michael (748-1791): Vorsignatur 'Lunael. q. 64'.</t>
  </si>
  <si>
    <t xml:space="preserve">moderne Foliierung mit Bleistift.</t>
  </si>
  <si>
    <t xml:space="preserve">Zwei Hälften eines Einzelblattes heute zusammengesetzt, früher als VS und HS benutzt - Titel eingetragen nach der Makulierung: Diminutiua.</t>
  </si>
  <si>
    <t xml:space="preserve">letztes Viertel 12. Jh. / 1 Viertel 13. Jh.</t>
  </si>
  <si>
    <t xml:space="preserve">1186-1225</t>
  </si>
  <si>
    <t xml:space="preserve">Rote Initiale und Überschrifte. Satzmajuskeln rot gestrichen.</t>
  </si>
  <si>
    <t xml:space="preserve">Fer. 6 Hebd. 3 Quad.
(1r-v) Lectio aus Io 4,29-42 Numquid ipse est Christus ...-... est uere saluator mundi; (1v) PsV:  Intende uoce orationis mee rex meus et deus meus quoniam ad te orabo domine (Ps 5,3-4); &gt;Secreta&lt; Respice domine propicius ad munera (Deshusses Nr. 249); &gt;Praefatio&lt; VD christum Qui ad insinuandum humilitatis suae misterium ... (Deshusses Nr. 1566); Cm: Qui biberit aquam quam ego, bricht ab (wohl Can g00770.1).</t>
  </si>
  <si>
    <t xml:space="preserve">Wien, ÖNB: Cod. Ser. n. 13785</t>
  </si>
  <si>
    <t xml:space="preserve">Pfaff, Scriptorium und Bibliothek S. 27, Katalog Nr. 10, Tafeln I und II</t>
  </si>
  <si>
    <t xml:space="preserve">http://data.onb.ac.at/rec/AL00156340 </t>
  </si>
  <si>
    <t xml:space="preserve">3 Teile von 3 Einzelblättern</t>
  </si>
  <si>
    <t xml:space="preserve">148-187 x 115-180 mm</t>
  </si>
  <si>
    <t xml:space="preserve">Homilien</t>
  </si>
  <si>
    <t xml:space="preserve">Wien, ÖNB, Cod. 1013</t>
  </si>
  <si>
    <t xml:space="preserve"> http://data.onb.ac.at/rec/AL00176568</t>
  </si>
  <si>
    <t xml:space="preserve">Eberhardus (Benediktiner in Mondsee, 1. Hälfte 13. Jh.): Vermerk fol. 153r; Mondsee, Benediktinerkloster St. Michael (748-1791): Vorsignatur 'Lunael. q. 79'.</t>
  </si>
  <si>
    <t xml:space="preserve">Rostlöcher.</t>
  </si>
  <si>
    <t xml:space="preserve">(2. Hälfte) 11. Jh.</t>
  </si>
  <si>
    <t xml:space="preserve">1051-1100</t>
  </si>
  <si>
    <t xml:space="preserve">Bayern/Österreich?</t>
  </si>
  <si>
    <t xml:space="preserve">Rote Initialmajuskeln, zusätzlich braune Versinitialen in vergrößerter Majuskel oder Rustica.
Reste von 6 roten, die Verse illustrierenden Federzeichnungen.</t>
  </si>
  <si>
    <t xml:space="preserve">Prudentius</t>
  </si>
  <si>
    <t xml:space="preserve">Prudentius, Psychomachie: Verse 403–416 (Blatt 1r), 417–426 (Blatt 1v), 619–630 (Blatt 2r), 632–638 (Blatt 2v), 641–647 (Blatt 3r) und 650–666 (Blatt 3v).</t>
  </si>
  <si>
    <t xml:space="preserve">Interlinearglossen von selber Hand wie Haupttext.</t>
  </si>
  <si>
    <t xml:space="preserve">Eintragungen des 15. Jh., u.a. Titel des Trägerbandes.</t>
  </si>
  <si>
    <t xml:space="preserve">16.05.2017</t>
  </si>
  <si>
    <t xml:space="preserve">Wien, ÖNB: Cod. Ser. n. 13786</t>
  </si>
  <si>
    <t xml:space="preserve">Cantus Planus (http://www.cantusplanus.at/de-at/fragmentphp/fragmente/signaturGET.php?Signatur=sn13786).</t>
  </si>
  <si>
    <t xml:space="preserve">http://www.fragmentarium.unifr.ch/overview/F-6v7l</t>
  </si>
  <si>
    <t xml:space="preserve">Wien, ÖNB, Cod. Ser. n. 13786 und Fragm. 141 (nach Klugseder Gruppe NNG9).</t>
  </si>
  <si>
    <t xml:space="preserve">248-254 x 163-171 mm</t>
  </si>
  <si>
    <t xml:space="preserve">Wien, ÖNB, Cod. 3697</t>
  </si>
  <si>
    <t xml:space="preserve">http://data.onb.ac.at/rec/AL00174000 </t>
  </si>
  <si>
    <t xml:space="preserve">Mondsee, Benediktinerkloster St. Michael (748-1791): Vorsignatur 'Lunael. f. 123'. </t>
  </si>
  <si>
    <t xml:space="preserve">Fragment ausgelöst 1965.
</t>
  </si>
  <si>
    <t xml:space="preserve">Moderne Foliierung mit Bleistift (2017).</t>
  </si>
  <si>
    <t xml:space="preserve">Bei der Makulierung wurde das Blatt in zwei Langstreifen geteilt, die nach der Auslösung wieder durch Gazestreifen zusammengehalten wurden.
Tinte teilweise stark abgerieben.</t>
  </si>
  <si>
    <t xml:space="preserve">Rubriken in Capitalis Rustica</t>
  </si>
  <si>
    <t xml:space="preserve">Mitte 12. Jh.</t>
  </si>
  <si>
    <t xml:space="preserve">1141-1160</t>
  </si>
  <si>
    <t xml:space="preserve">Rote Überschriften und 2-zeilige Initiale; Rubriken für den Beginn der Gesangsteilen.</t>
  </si>
  <si>
    <t xml:space="preserve">Teil für Fer. 4 Maj. Hebd, Fer. 5 in Cena Dom., Ad mandatum.
(1r) [Fer. 4 Maj. Hebd.] Cm: [Potum meum] cum fletu temperabam (Can g00883); &gt;Fer. V Cene domini&lt; In: Nos autem gloriari* (wohl Can g00180); Gr: Christus factus est (Can 505005); GrV: Propter quod deus exaltauit (Can 505005a); Of: Pro[tege] domine plebem (Can g00376); OfV: T[e sancta] dei crux (Can g00376b); OfV: Saluator mondi salua nos (Can g00376c); (1r-v) OfV: Qui pro mundi salute (Can g00376a); Cm: Dominus Iesus postquam (Can g00920.1); &gt;Ad mandatum&lt; A: Cena facta dixit Iesus (Can 001780); Ps: Miserere mei [...]*; A: Postquam surrexit dominus (Can 004340); Ps: Deus [misereatur]*; A: Si ego dominus (Can 004889); Ps: Quam dilecta* (Can 920083); Ps: Beati imma[culati]* (Can 920118); A: In hoc cognoscent omnes (Can 003239); Ps: Domine exaudi*; A: Diligamus nos inuicem (Can 002231).
Die Angaben im Inhalt berufen sich auf Cantus Planus Datenbank.</t>
  </si>
  <si>
    <t xml:space="preserve">stark abgerieben.</t>
  </si>
  <si>
    <t xml:space="preserve">31.07.2017</t>
  </si>
  <si>
    <t xml:space="preserve">Wien, ÖNB: Cod. Ser. n. 19941</t>
  </si>
  <si>
    <t xml:space="preserve">olim-Sagnatur? modern? digitalisiert? als ausgelöstes Fragment angegeben bei angebl. Trägerband Cod. 2215</t>
  </si>
  <si>
    <t xml:space="preserve">Institutiones</t>
  </si>
  <si>
    <t xml:space="preserve">Wien, ÖNB, Cod. 2215</t>
  </si>
  <si>
    <t xml:space="preserve">AL00166828</t>
  </si>
  <si>
    <t xml:space="preserve">Mondsee, Benediktinerkloster St. Michael (748-1791): Vorsignatur 'Lunael. q. 107'.</t>
  </si>
  <si>
    <t xml:space="preserve">Wien, ÖNB: Fragm. 1</t>
  </si>
  <si>
    <t xml:space="preserve">Cantus Planus (http://www.cantusplanus.at/de-at/fragmentphp/fragmente/signaturGET.php?Signatur=Fragm001).</t>
  </si>
  <si>
    <t xml:space="preserve">http://www.fragmentarium.unifr.ch/overview/F-tdgv</t>
  </si>
  <si>
    <t xml:space="preserve">2 Streifen eines Doppelblattes</t>
  </si>
  <si>
    <t xml:space="preserve">ca 17 x 295 mm</t>
  </si>
  <si>
    <t xml:space="preserve">Wien, ÖNB, Cod. 3726</t>
  </si>
  <si>
    <t xml:space="preserve">12. Jh. </t>
  </si>
  <si>
    <t xml:space="preserve">Überschriften und Rubriken für den Beginn der Gesangsteilen in roter Tinte; zur Hervorhebung der Gesangsanfängen 1-zeilige rote Initialmajuskeln.</t>
  </si>
  <si>
    <r>
      <rPr>
        <sz val="11"/>
        <rFont val="Cambria"/>
        <family val="0"/>
        <charset val="1"/>
      </rPr>
      <t xml:space="preserve">[Festum Ioannis Baptistae, 24. Juni:] </t>
    </r>
    <r>
      <rPr>
        <sz val="11"/>
        <color rgb="FFFF0000"/>
        <rFont val="Cambria"/>
        <family val="0"/>
        <charset val="1"/>
      </rPr>
      <t xml:space="preserve">In matutinum laudibus</t>
    </r>
    <r>
      <rPr>
        <sz val="11"/>
        <rFont val="Cambria"/>
        <family val="0"/>
        <charset val="1"/>
      </rPr>
      <t xml:space="preserve">. A: </t>
    </r>
    <r>
      <rPr>
        <i val="true"/>
        <sz val="11"/>
        <rFont val="Cambria"/>
        <family val="0"/>
        <charset val="1"/>
      </rPr>
      <t xml:space="preserve">Elisabeth Zacharie magnum uirum genuit</t>
    </r>
    <r>
      <rPr>
        <sz val="11"/>
        <rFont val="Cambria"/>
        <family val="0"/>
        <charset val="1"/>
      </rPr>
      <t xml:space="preserve"> (Can 002639); A: </t>
    </r>
    <r>
      <rPr>
        <i val="true"/>
        <sz val="11"/>
        <rFont val="Cambria"/>
        <family val="0"/>
        <charset val="1"/>
      </rPr>
      <t xml:space="preserve">Puer qui natus est nobis</t>
    </r>
    <r>
      <rPr>
        <sz val="11"/>
        <rFont val="Cambria"/>
        <family val="0"/>
        <charset val="1"/>
      </rPr>
      <t xml:space="preserve"> (Can 004412); 
[Festum Ioannis et Pauli, 26. Juni] Lectio aus einem Martyrologium: </t>
    </r>
    <r>
      <rPr>
        <i val="true"/>
        <sz val="11"/>
        <rFont val="Cambria"/>
        <family val="0"/>
        <charset val="1"/>
      </rPr>
      <t xml:space="preserve">christianos ad se inuitantes ordinauerunt de omnibus quae relinquere poterant. Ac per totos decem dies in</t>
    </r>
    <r>
      <rPr>
        <sz val="11"/>
        <rFont val="Cambria"/>
        <family val="0"/>
        <charset val="1"/>
      </rPr>
      <t xml:space="preserve">[cessanter]; R:</t>
    </r>
    <r>
      <rPr>
        <i val="true"/>
        <sz val="11"/>
        <rFont val="Cambria"/>
        <family val="0"/>
        <charset val="1"/>
      </rPr>
      <t xml:space="preserve"> Isti sunt duo uiri misericordie</t>
    </r>
    <r>
      <rPr>
        <sz val="11"/>
        <rFont val="Cambria"/>
        <family val="0"/>
        <charset val="1"/>
      </rPr>
      <t xml:space="preserve"> (Can 007015); Lectio aus Beda Venerabilis, Homilia XXVII - erhalten sind Fragm. 1-1 Recto: </t>
    </r>
    <r>
      <rPr>
        <i val="true"/>
        <sz val="11"/>
        <rFont val="Cambria"/>
        <family val="0"/>
        <charset val="1"/>
      </rPr>
      <t xml:space="preserve">sui nominis pariterque ho</t>
    </r>
    <r>
      <rPr>
        <sz val="11"/>
        <rFont val="Cambria"/>
        <family val="0"/>
        <charset val="1"/>
      </rPr>
      <t xml:space="preserve">[norem Tiberii Caesaris sub] </t>
    </r>
    <r>
      <rPr>
        <i val="true"/>
        <sz val="11"/>
        <rFont val="Cambria"/>
        <family val="0"/>
        <charset val="1"/>
      </rPr>
      <t xml:space="preserve">quo ipse regnabat. In cuius partes ueni</t>
    </r>
    <r>
      <rPr>
        <sz val="11"/>
        <rFont val="Cambria"/>
        <family val="0"/>
        <charset val="1"/>
      </rPr>
      <t xml:space="preserve">[ens], Fragm. 1-2 Recto: [res]</t>
    </r>
    <r>
      <rPr>
        <i val="true"/>
        <sz val="11"/>
        <rFont val="Cambria"/>
        <family val="0"/>
        <charset val="1"/>
      </rPr>
      <t xml:space="preserve">pondit in Petro omnibus. Ideo quis alii de se sent</t>
    </r>
    <r>
      <rPr>
        <sz val="11"/>
        <rFont val="Cambria"/>
        <family val="0"/>
        <charset val="1"/>
      </rPr>
      <t xml:space="preserve">[iant] </t>
    </r>
    <r>
      <rPr>
        <i val="true"/>
        <sz val="11"/>
        <rFont val="Cambria"/>
        <family val="0"/>
        <charset val="1"/>
      </rPr>
      <t xml:space="preserve">inquirit ut expositis primo sententiis</t>
    </r>
    <r>
      <rPr>
        <sz val="11"/>
        <rFont val="Cambria"/>
        <family val="0"/>
        <charset val="1"/>
      </rPr>
      <t xml:space="preserve">, Fragm. 1-1 Verso: </t>
    </r>
    <r>
      <rPr>
        <i val="true"/>
        <sz val="11"/>
        <rFont val="Cambria"/>
        <family val="0"/>
        <charset val="1"/>
      </rPr>
      <t xml:space="preserve">apostolo attestante qui ait. Quod oculus non ui</t>
    </r>
    <r>
      <rPr>
        <sz val="11"/>
        <rFont val="Cambria"/>
        <family val="0"/>
        <charset val="1"/>
      </rPr>
      <t xml:space="preserve">[dit nec au]</t>
    </r>
    <r>
      <rPr>
        <i val="true"/>
        <sz val="11"/>
        <rFont val="Cambria"/>
        <family val="0"/>
        <charset val="1"/>
      </rPr>
      <t xml:space="preserve">ris audiuit nec in cor hominis ascen</t>
    </r>
    <r>
      <rPr>
        <sz val="11"/>
        <rFont val="Cambria"/>
        <family val="0"/>
        <charset val="1"/>
      </rPr>
      <t xml:space="preserve">[dit];  
[Festum Petri et Pauli, 29. Juni:] A: </t>
    </r>
    <r>
      <rPr>
        <i val="true"/>
        <sz val="11"/>
        <rFont val="Cambria"/>
        <family val="0"/>
        <charset val="1"/>
      </rPr>
      <t xml:space="preserve">Significauit dominus Petro qua morte</t>
    </r>
    <r>
      <rPr>
        <sz val="11"/>
        <rFont val="Cambria"/>
        <family val="0"/>
        <charset val="1"/>
      </rPr>
      <t xml:space="preserve"> (Can 004947); A: </t>
    </r>
    <r>
      <rPr>
        <i val="true"/>
        <sz val="11"/>
        <rFont val="Cambria"/>
        <family val="0"/>
        <charset val="1"/>
      </rPr>
      <t xml:space="preserve">Ego pro te rogaui Petre</t>
    </r>
    <r>
      <rPr>
        <sz val="11"/>
        <rFont val="Cambria"/>
        <family val="0"/>
        <charset val="1"/>
      </rPr>
      <t xml:space="preserve"> (Can 002583).</t>
    </r>
  </si>
  <si>
    <t xml:space="preserve">10.05.2017</t>
  </si>
  <si>
    <t xml:space="preserve">Wien, ÖNB: Fragm. 2</t>
  </si>
  <si>
    <t xml:space="preserve">Späterer Nachtrag in Textualis querständig im leeren Raum zwischen beiden Spalten.</t>
  </si>
  <si>
    <t xml:space="preserve">http://www.fragmentarium.unifr.ch/overview/F-a0k5</t>
  </si>
  <si>
    <t xml:space="preserve">ca 10 x 210 mm</t>
  </si>
  <si>
    <t xml:space="preserve">http://data.onb.ac.at/rec/AL00177964 </t>
  </si>
  <si>
    <t xml:space="preserve">Mondsee, Benediktinerkloster St. Michael (748-1791): Vermerk fol. 1r; Vorsignatur 'Lunael. q. 125'. </t>
  </si>
  <si>
    <t xml:space="preserve">Zwei der Streifen mit Klebeband zusammengesetzt.</t>
  </si>
  <si>
    <t xml:space="preserve">Leicht rechtsgeneigte Schrift. </t>
  </si>
  <si>
    <r>
      <rPr>
        <sz val="11"/>
        <rFont val="Cambria"/>
        <family val="0"/>
        <charset val="1"/>
      </rPr>
      <t xml:space="preserve">(1ra-rb) Hieronymus, Homilia in Iohannem evangelistam (PL 597; CCSL 78, S. 517-523): [phari]</t>
    </r>
    <r>
      <rPr>
        <i val="true"/>
        <sz val="11"/>
        <rFont val="Cambria"/>
        <family val="0"/>
        <charset val="1"/>
      </rPr>
      <t xml:space="preserve">sei seruate. Deus includi non</t>
    </r>
    <r>
      <rPr>
        <sz val="11"/>
        <rFont val="Cambria"/>
        <family val="0"/>
        <charset val="1"/>
      </rPr>
      <t xml:space="preserve"> [...] </t>
    </r>
    <r>
      <rPr>
        <i val="true"/>
        <sz val="11"/>
        <rFont val="Cambria"/>
        <family val="0"/>
        <charset val="1"/>
      </rPr>
      <t xml:space="preserve">Qui ergo appendet mundum uno sepulchro non potest teneri</t>
    </r>
    <r>
      <rPr>
        <sz val="11"/>
        <rFont val="Cambria"/>
        <family val="0"/>
        <charset val="1"/>
      </rPr>
      <t xml:space="preserve"> ...-... [qui]</t>
    </r>
    <r>
      <rPr>
        <i val="true"/>
        <sz val="11"/>
        <rFont val="Cambria"/>
        <family val="0"/>
        <charset val="1"/>
      </rPr>
      <t xml:space="preserve">dem in uisu set ipse error h</t>
    </r>
    <r>
      <rPr>
        <sz val="11"/>
        <rFont val="Cambria"/>
        <family val="0"/>
        <charset val="1"/>
      </rPr>
      <t xml:space="preserve">[abebat];
(1va-vb) Augustinus Hipponensis, Sermo 220 (PL 38, 1089): [firmis]</t>
    </r>
    <r>
      <rPr>
        <i val="true"/>
        <sz val="11"/>
        <rFont val="Cambria"/>
        <family val="0"/>
        <charset val="1"/>
      </rPr>
      <t xml:space="preserve">sima retinemus semel Christum</t>
    </r>
    <r>
      <rPr>
        <sz val="11"/>
        <rFont val="Cambria"/>
        <family val="0"/>
        <charset val="1"/>
      </rPr>
      <t xml:space="preserve"> [... opulent]</t>
    </r>
    <r>
      <rPr>
        <i val="true"/>
        <sz val="11"/>
        <rFont val="Cambria"/>
        <family val="0"/>
        <charset val="1"/>
      </rPr>
      <t xml:space="preserve">um pro perditis quesito</t>
    </r>
    <r>
      <rPr>
        <sz val="11"/>
        <rFont val="Cambria"/>
        <family val="0"/>
        <charset val="1"/>
      </rPr>
      <t xml:space="preserve">[rem] ... - ... </t>
    </r>
    <r>
      <rPr>
        <i val="true"/>
        <sz val="11"/>
        <rFont val="Cambria"/>
        <family val="0"/>
        <charset val="1"/>
      </rPr>
      <t xml:space="preserve">pascha uenturum. Sic intelle</t>
    </r>
    <r>
      <rPr>
        <sz val="11"/>
        <rFont val="Cambria"/>
        <family val="0"/>
        <charset val="1"/>
      </rPr>
      <t xml:space="preserve">[gi]. </t>
    </r>
  </si>
  <si>
    <t xml:space="preserve">Wien, ÖNB: Fragm. 3a</t>
  </si>
  <si>
    <t xml:space="preserve">http://www.fragmentarium.unifr.ch/overview/F-fjvt</t>
  </si>
  <si>
    <t xml:space="preserve">21 Streifen aus 2 Doppelblätter zusammengesetzt in zwei Teilen - Fragm. 3a-1 und Fragm. 3a-2</t>
  </si>
  <si>
    <t xml:space="preserve">ca 13 x 295</t>
  </si>
  <si>
    <t xml:space="preserve">Sammelhandschrift:
Johannes, de Turrecremata: Expositio regulae s. Benedicti.; Unbekannt: Notabile de Iudaeo contra Christum arguente ex evangelio s. Matthaei.; Unbekannt: Quaestio de paupertate christiana.</t>
  </si>
  <si>
    <t xml:space="preserve">Wien, ÖNB, Cod. 3701</t>
  </si>
  <si>
    <t xml:space="preserve">http://data.onb.ac.at/rec/AL00176113 </t>
  </si>
  <si>
    <t xml:space="preserve">Ulricus Seus, genannt oblatus (aus Ansbach; Mönch in Mondsee; Profeß 1453; +1486): Schreiber; Mondsee, Benediktinerkloster St. Michael (748-1791): Vorsignatur 'Lunael. f. 113'. </t>
  </si>
  <si>
    <t xml:space="preserve">Braunes Leder mit Streicheisenlinien über Holzdeckeln, 15. Jhdt. </t>
  </si>
  <si>
    <t xml:space="preserve">Überschriften und Rubriken; 1 bis 3-zeilige rote Initialmajuskeln.</t>
  </si>
  <si>
    <t xml:space="preserve">Diurnal / Collectarium</t>
  </si>
  <si>
    <r>
      <rPr>
        <sz val="11"/>
        <rFont val="Cambria"/>
        <family val="0"/>
        <charset val="1"/>
      </rPr>
      <t xml:space="preserve">Capitula und Orationes 
Fragm. 3a-1: (1r) Teil für die Wiehnachts-Vigilie: &gt;</t>
    </r>
    <r>
      <rPr>
        <sz val="11"/>
        <color rgb="FFFF0000"/>
        <rFont val="Cambria"/>
        <family val="0"/>
        <charset val="1"/>
      </rPr>
      <t xml:space="preserve">Oratio</t>
    </r>
    <r>
      <rPr>
        <sz val="11"/>
        <rFont val="Cambria"/>
        <family val="0"/>
        <charset val="1"/>
      </rPr>
      <t xml:space="preserve">&lt; </t>
    </r>
    <r>
      <rPr>
        <i val="true"/>
        <sz val="11"/>
        <rFont val="Cambria"/>
        <family val="0"/>
        <charset val="1"/>
      </rPr>
      <t xml:space="preserve">Deus qui nos redemptionis nostre annua ...-... uideamus</t>
    </r>
    <r>
      <rPr>
        <sz val="11"/>
        <rFont val="Cambria"/>
        <family val="0"/>
        <charset val="1"/>
      </rPr>
      <t xml:space="preserve"> (Deshusses Nr. 33). </t>
    </r>
    <r>
      <rPr>
        <sz val="11"/>
        <color rgb="FFFF0000"/>
        <rFont val="Cambria"/>
        <family val="0"/>
        <charset val="1"/>
      </rPr>
      <t xml:space="preserve">Alia ad matutinam</t>
    </r>
    <r>
      <rPr>
        <sz val="11"/>
        <rFont val="Cambria"/>
        <family val="0"/>
        <charset val="1"/>
      </rPr>
      <t xml:space="preserve"> </t>
    </r>
    <r>
      <rPr>
        <i val="true"/>
        <sz val="11"/>
        <rFont val="Cambria"/>
        <family val="0"/>
        <charset val="1"/>
      </rPr>
      <t xml:space="preserve">Deus qui hanc sacratissimam noctem ...-... in celo perfruamur </t>
    </r>
    <r>
      <rPr>
        <sz val="11"/>
        <rFont val="Cambria"/>
        <family val="0"/>
        <charset val="1"/>
      </rPr>
      <t xml:space="preserve">(Deshusses Nr. 36). Capitulum: Is 9:2; Oratio: </t>
    </r>
    <r>
      <rPr>
        <i val="true"/>
        <sz val="11"/>
        <rFont val="Cambria"/>
        <family val="0"/>
        <charset val="1"/>
      </rPr>
      <t xml:space="preserve">Da qs omnipotens deus ut qui noua incarnati</t>
    </r>
    <r>
      <rPr>
        <sz val="11"/>
        <rFont val="Cambria"/>
        <family val="0"/>
        <charset val="1"/>
      </rPr>
      <t xml:space="preserve"> (!) </t>
    </r>
    <r>
      <rPr>
        <i val="true"/>
        <sz val="11"/>
        <rFont val="Cambria"/>
        <family val="0"/>
        <charset val="1"/>
      </rPr>
      <t xml:space="preserve">uerbi</t>
    </r>
    <r>
      <rPr>
        <sz val="11"/>
        <rFont val="Cambria"/>
        <family val="0"/>
        <charset val="1"/>
      </rPr>
      <t xml:space="preserve"> ...-... </t>
    </r>
    <r>
      <rPr>
        <i val="true"/>
        <sz val="11"/>
        <rFont val="Cambria"/>
        <family val="0"/>
        <charset val="1"/>
      </rPr>
      <t xml:space="preserve">fulget in mente </t>
    </r>
    <r>
      <rPr>
        <sz val="11"/>
        <rFont val="Cambria"/>
        <family val="0"/>
        <charset val="1"/>
      </rPr>
      <t xml:space="preserve">(Deshusses Nr. 42); Capitula: Is 62:11, Tit 3:4-5, Hbr 1:1-2, Gal 4:4-5; Orationes:</t>
    </r>
    <r>
      <rPr>
        <i val="true"/>
        <sz val="11"/>
        <rFont val="Cambria"/>
        <family val="0"/>
        <charset val="1"/>
      </rPr>
      <t xml:space="preserve"> Concede nobis qs omnipotens deus ...-... cordibus oriatur</t>
    </r>
    <r>
      <rPr>
        <sz val="11"/>
        <rFont val="Cambria"/>
        <family val="0"/>
        <charset val="1"/>
      </rPr>
      <t xml:space="preserve"> (Deshusses Nr. 57), </t>
    </r>
    <r>
      <rPr>
        <i val="true"/>
        <sz val="11"/>
        <rFont val="Cambria"/>
        <family val="0"/>
        <charset val="1"/>
      </rPr>
      <t xml:space="preserve">Concede qs omnipotens deus ut nos unigeniti ...-... seruitus tenet. Per eundem</t>
    </r>
    <r>
      <rPr>
        <sz val="11"/>
        <rFont val="Cambria"/>
        <family val="0"/>
        <charset val="1"/>
      </rPr>
      <t xml:space="preserve"> (Deshusses Nr. 49), (1r-v) </t>
    </r>
    <r>
      <rPr>
        <i val="true"/>
        <sz val="11"/>
        <rFont val="Cambria"/>
        <family val="0"/>
        <charset val="1"/>
      </rPr>
      <t xml:space="preserve">Da nobis qs domine deus noster ut ...-... pertinere</t>
    </r>
    <r>
      <rPr>
        <sz val="11"/>
        <rFont val="Cambria"/>
        <family val="0"/>
        <charset val="1"/>
      </rPr>
      <t xml:space="preserve"> [consortium] (Deshusses Nr. 40), (1v) </t>
    </r>
    <r>
      <rPr>
        <i val="true"/>
        <sz val="11"/>
        <rFont val="Cambria"/>
        <family val="0"/>
        <charset val="1"/>
      </rPr>
      <t xml:space="preserve">Praesta qs omnipotens deus ut natus hodie ...-... ipse largitor</t>
    </r>
    <r>
      <rPr>
        <sz val="11"/>
        <rFont val="Cambria"/>
        <family val="0"/>
        <charset val="1"/>
      </rPr>
      <t xml:space="preserve"> (Deshusses Nr. 53); 
</t>
    </r>
    <r>
      <rPr>
        <sz val="11"/>
        <color rgb="FFFF0000"/>
        <rFont val="Cambria"/>
        <family val="0"/>
        <charset val="1"/>
      </rPr>
      <t xml:space="preserve">De sancta Maria</t>
    </r>
    <r>
      <rPr>
        <sz val="11"/>
        <rFont val="Cambria"/>
        <family val="0"/>
        <charset val="1"/>
      </rPr>
      <t xml:space="preserve">. </t>
    </r>
    <r>
      <rPr>
        <i val="true"/>
        <sz val="11"/>
        <rFont val="Cambria"/>
        <family val="0"/>
        <charset val="1"/>
      </rPr>
      <t xml:space="preserve">Deus qui per beate Marie uirginis partu ...-... contagiis exuamur</t>
    </r>
    <r>
      <rPr>
        <sz val="11"/>
        <rFont val="Cambria"/>
        <family val="0"/>
        <charset val="1"/>
      </rPr>
      <t xml:space="preserve"> (Deshusses Nr. 57); </t>
    </r>
    <r>
      <rPr>
        <sz val="11"/>
        <color rgb="FFFF0000"/>
        <rFont val="Cambria"/>
        <family val="0"/>
        <charset val="1"/>
      </rPr>
      <t xml:space="preserve">Stephani protomartyris</t>
    </r>
    <r>
      <rPr>
        <sz val="11"/>
        <rFont val="Cambria"/>
        <family val="0"/>
        <charset val="1"/>
      </rPr>
      <t xml:space="preserve"> Capitulum: </t>
    </r>
    <r>
      <rPr>
        <i val="true"/>
        <sz val="11"/>
        <rFont val="Cambria"/>
        <family val="0"/>
        <charset val="1"/>
      </rPr>
      <t xml:space="preserve">Elegerunt apostoli Stephanum diaconum ...-... accipe spiritum meum </t>
    </r>
    <r>
      <rPr>
        <sz val="11"/>
        <rFont val="Cambria"/>
        <family val="0"/>
        <charset val="1"/>
      </rPr>
      <t xml:space="preserve">(Act 6-7); Orationes: </t>
    </r>
    <r>
      <rPr>
        <i val="true"/>
        <sz val="11"/>
        <rFont val="Cambria"/>
        <family val="0"/>
        <charset val="1"/>
      </rPr>
      <t xml:space="preserve">Da nobis qs domine imitari ...-... exorare. Dominum nostrum </t>
    </r>
    <r>
      <rPr>
        <sz val="11"/>
        <rFont val="Cambria"/>
        <family val="0"/>
        <charset val="1"/>
      </rPr>
      <t xml:space="preserve">(Deshusses Nr. 62), </t>
    </r>
    <r>
      <rPr>
        <i val="true"/>
        <sz val="11"/>
        <rFont val="Cambria"/>
        <family val="0"/>
        <charset val="1"/>
      </rPr>
      <t xml:space="preserve">Omnipotens sempiterne deus qui primicias ...-... persecutoribus exorauit dominum</t>
    </r>
    <r>
      <rPr>
        <sz val="11"/>
        <rFont val="Cambria"/>
        <family val="0"/>
        <charset val="1"/>
      </rPr>
      <t xml:space="preserve"> (Deshusses Nr. 65); 
</t>
    </r>
    <r>
      <rPr>
        <sz val="11"/>
        <color rgb="FFFF0000"/>
        <rFont val="Cambria"/>
        <family val="0"/>
        <charset val="1"/>
      </rPr>
      <t xml:space="preserve">Iohanis evangelistae</t>
    </r>
    <r>
      <rPr>
        <sz val="11"/>
        <rFont val="Cambria"/>
        <family val="0"/>
        <charset val="1"/>
      </rPr>
      <t xml:space="preserve"> Capitula: Ecl 15:1-2, Ecl 15:5, (2r) Sir 15:3, 6; Orationes: </t>
    </r>
    <r>
      <rPr>
        <i val="true"/>
        <sz val="11"/>
        <rFont val="Cambria"/>
        <family val="0"/>
        <charset val="1"/>
      </rPr>
      <t xml:space="preserve">Ecclesiam tuam domine benignus ...-... sempiterna </t>
    </r>
    <r>
      <rPr>
        <sz val="11"/>
        <rFont val="Cambria"/>
        <family val="0"/>
        <charset val="1"/>
      </rPr>
      <t xml:space="preserve">(Deshusses Nr. 67), </t>
    </r>
    <r>
      <rPr>
        <i val="true"/>
        <sz val="11"/>
        <rFont val="Cambria"/>
        <family val="0"/>
        <charset val="1"/>
      </rPr>
      <t xml:space="preserve">Beati Iohanis ...-... concede</t>
    </r>
    <r>
      <rPr>
        <sz val="11"/>
        <rFont val="Cambria"/>
        <family val="0"/>
        <charset val="1"/>
      </rPr>
      <t xml:space="preserve"> (Deshusses Nr. 70); 
</t>
    </r>
    <r>
      <rPr>
        <sz val="11"/>
        <color rgb="FFFF0000"/>
        <rFont val="Cambria"/>
        <family val="0"/>
        <charset val="1"/>
      </rPr>
      <t xml:space="preserve">In natiuitate innocentum</t>
    </r>
    <r>
      <rPr>
        <sz val="11"/>
        <rFont val="Cambria"/>
        <family val="0"/>
        <charset val="1"/>
      </rPr>
      <t xml:space="preserve"> Capitula: Apc 14:1, Apc 7:4, Apc 14:3-5; Orationes: </t>
    </r>
    <r>
      <rPr>
        <i val="true"/>
        <sz val="11"/>
        <rFont val="Cambria"/>
        <family val="0"/>
        <charset val="1"/>
      </rPr>
      <t xml:space="preserve">Deus cuius preconium ...-... fateatur</t>
    </r>
    <r>
      <rPr>
        <sz val="11"/>
        <rFont val="Cambria"/>
        <family val="0"/>
        <charset val="1"/>
      </rPr>
      <t xml:space="preserve"> (Deshusses Nr. 75), </t>
    </r>
    <r>
      <rPr>
        <i val="true"/>
        <sz val="11"/>
        <rFont val="Cambria"/>
        <family val="0"/>
        <charset val="1"/>
      </rPr>
      <t xml:space="preserve">Deus qui licet sis ...-... loquentes. Per eundem</t>
    </r>
    <r>
      <rPr>
        <sz val="11"/>
        <rFont val="Cambria"/>
        <family val="0"/>
        <charset val="1"/>
      </rPr>
      <t xml:space="preserve"> (Deshusses Nr. 78); (2r-v) </t>
    </r>
    <r>
      <rPr>
        <sz val="11"/>
        <color rgb="FFFF0000"/>
        <rFont val="Cambria"/>
        <family val="0"/>
        <charset val="1"/>
      </rPr>
      <t xml:space="preserve">Siluestri pappae</t>
    </r>
    <r>
      <rPr>
        <sz val="11"/>
        <rFont val="Cambria"/>
        <family val="0"/>
        <charset val="1"/>
      </rPr>
      <t xml:space="preserve"> Oratio: </t>
    </r>
    <r>
      <rPr>
        <i val="true"/>
        <sz val="11"/>
        <rFont val="Cambria"/>
        <family val="0"/>
        <charset val="1"/>
      </rPr>
      <t xml:space="preserve">Da quaesumus omnipotens deus ut beati Siluestri ...-... et salutem. Per</t>
    </r>
    <r>
      <rPr>
        <sz val="11"/>
        <rFont val="Cambria"/>
        <family val="0"/>
        <charset val="1"/>
      </rPr>
      <t xml:space="preserve"> (Deshusses Nr. 79); (2v) </t>
    </r>
    <r>
      <rPr>
        <sz val="11"/>
        <color rgb="FFFF0000"/>
        <rFont val="Cambria"/>
        <family val="0"/>
        <charset val="1"/>
      </rPr>
      <t xml:space="preserve">Infra octaua capitula</t>
    </r>
    <r>
      <rPr>
        <sz val="11"/>
        <rFont val="Cambria"/>
        <family val="0"/>
        <charset val="1"/>
      </rPr>
      <t xml:space="preserve">: Tit 2:11-12, Tit 2:14, Gal 4:1-2, Gal 4:3, Gal 4:6, Is 62:11; Orationes: </t>
    </r>
    <r>
      <rPr>
        <i val="true"/>
        <sz val="11"/>
        <rFont val="Cambria"/>
        <family val="0"/>
        <charset val="1"/>
      </rPr>
      <t xml:space="preserve">Omnipotens sempiterne deus dirige ...-... habundare. per eundem</t>
    </r>
    <r>
      <rPr>
        <sz val="11"/>
        <rFont val="Cambria"/>
        <family val="0"/>
        <charset val="1"/>
      </rPr>
      <t xml:space="preserve"> (Deshusses Nr. 85); </t>
    </r>
    <r>
      <rPr>
        <sz val="11"/>
        <color rgb="FFFF0000"/>
        <rFont val="Cambria"/>
        <family val="0"/>
        <charset val="1"/>
      </rPr>
      <t xml:space="preserve">In circumcisione ad vesperam</t>
    </r>
    <r>
      <rPr>
        <sz val="11"/>
        <rFont val="Cambria"/>
        <family val="0"/>
        <charset val="1"/>
      </rPr>
      <t xml:space="preserve"> </t>
    </r>
    <r>
      <rPr>
        <i val="true"/>
        <sz val="11"/>
        <rFont val="Cambria"/>
        <family val="0"/>
        <charset val="1"/>
      </rPr>
      <t xml:space="preserve">Gaudete et laudate ...-... salutare dei nostri</t>
    </r>
    <r>
      <rPr>
        <sz val="11"/>
        <rFont val="Cambria"/>
        <family val="0"/>
        <charset val="1"/>
      </rPr>
      <t xml:space="preserve"> (Is 52:9-10), Oratio: </t>
    </r>
    <r>
      <rPr>
        <i val="true"/>
        <sz val="11"/>
        <rFont val="Cambria"/>
        <family val="0"/>
        <charset val="1"/>
      </rPr>
      <t xml:space="preserve">Deus qui salutis eterne beate Marie ...-...susciperem. Dominum nostrum</t>
    </r>
    <r>
      <rPr>
        <sz val="11"/>
        <rFont val="Cambria"/>
        <family val="0"/>
        <charset val="1"/>
      </rPr>
      <t xml:space="preserve"> (Deshusses Nr. 82); Capitulum: Gal 3:23, </t>
    </r>
    <r>
      <rPr>
        <sz val="11"/>
        <color rgb="FFFF0000"/>
        <rFont val="Cambria"/>
        <family val="0"/>
        <charset val="1"/>
      </rPr>
      <t xml:space="preserve">Capitulum in die </t>
    </r>
    <r>
      <rPr>
        <sz val="11"/>
        <rFont val="Cambria"/>
        <family val="0"/>
        <charset val="1"/>
      </rPr>
      <t xml:space="preserve">Gal 3:24-25. 
Fragm. 3a-2: (1r) [Hebd. Quinquagesimae Fer. 5 ad sanctum Georgium] Capitula: 2.Sm 20:5, Is 38:5-6; Oratio: </t>
    </r>
    <r>
      <rPr>
        <i val="true"/>
        <sz val="11"/>
        <rFont val="Cambria"/>
        <family val="0"/>
        <charset val="1"/>
      </rPr>
      <t xml:space="preserve">Deus qui culpa ofenderis ...-... meremur auerte. Per </t>
    </r>
    <r>
      <rPr>
        <sz val="11"/>
        <rFont val="Cambria"/>
        <family val="0"/>
        <charset val="1"/>
      </rPr>
      <t xml:space="preserve">(Deshusses Nr. 158), </t>
    </r>
    <r>
      <rPr>
        <sz val="11"/>
        <color rgb="FFFF0000"/>
        <rFont val="Cambria"/>
        <family val="0"/>
        <charset val="1"/>
      </rPr>
      <t xml:space="preserve">Super populum</t>
    </r>
    <r>
      <rPr>
        <sz val="11"/>
        <rFont val="Cambria"/>
        <family val="0"/>
        <charset val="1"/>
      </rPr>
      <t xml:space="preserve"> </t>
    </r>
    <r>
      <rPr>
        <i val="true"/>
        <sz val="11"/>
        <rFont val="Cambria"/>
        <family val="0"/>
        <charset val="1"/>
      </rPr>
      <t xml:space="preserve">Parce domine ...-... miseratione respiret. Per</t>
    </r>
    <r>
      <rPr>
        <sz val="11"/>
        <rFont val="Cambria"/>
        <family val="0"/>
        <charset val="1"/>
      </rPr>
      <t xml:space="preserve"> (Deshusses 161); 
Fer. 6 Capitula: Is 58:1, Is 58:2, Is 58:3-4, Is 58:6, (1v) So 2:3; Orationes: </t>
    </r>
    <r>
      <rPr>
        <i val="true"/>
        <sz val="11"/>
        <rFont val="Cambria"/>
        <family val="0"/>
        <charset val="1"/>
      </rPr>
      <t xml:space="preserve">Adesto domine supplicationibus nostris et concede ...-... deuoto seruitio celebremus</t>
    </r>
    <r>
      <rPr>
        <sz val="11"/>
        <rFont val="Cambria"/>
        <family val="0"/>
        <charset val="1"/>
      </rPr>
      <t xml:space="preserve">, &gt;Super populum&lt; </t>
    </r>
    <r>
      <rPr>
        <i val="true"/>
        <sz val="11"/>
        <rFont val="Cambria"/>
        <family val="0"/>
        <charset val="1"/>
      </rPr>
      <t xml:space="preserve">Praesta famulis tuis domine habundantiam ...-... semper esse deuotus. Per</t>
    </r>
    <r>
      <rPr>
        <sz val="11"/>
        <rFont val="Cambria"/>
        <family val="0"/>
        <charset val="1"/>
      </rPr>
      <t xml:space="preserve">; 
Dom Quadragesimae Capitula: 2.Cor 6:1-2, 6:2-3, 6:4-6; 
(2r) [Tempore Quadragesimali Fer. 2] Oratio: </t>
    </r>
    <r>
      <rPr>
        <i val="true"/>
        <sz val="11"/>
        <rFont val="Cambria"/>
        <family val="0"/>
        <charset val="1"/>
      </rPr>
      <t xml:space="preserve">Conuerte nos deus salutaris </t>
    </r>
    <r>
      <rPr>
        <sz val="11"/>
        <rFont val="Cambria"/>
        <family val="0"/>
        <charset val="1"/>
      </rPr>
      <t xml:space="preserve">...-... [d]</t>
    </r>
    <r>
      <rPr>
        <i val="true"/>
        <sz val="11"/>
        <rFont val="Cambria"/>
        <family val="0"/>
        <charset val="1"/>
      </rPr>
      <t xml:space="preserve">isciplinis. Per </t>
    </r>
    <r>
      <rPr>
        <sz val="11"/>
        <rFont val="Cambria"/>
        <family val="0"/>
        <charset val="1"/>
      </rPr>
      <t xml:space="preserve">(Deshusses Nr. 171), &gt;Super populum&lt; </t>
    </r>
    <r>
      <rPr>
        <i val="true"/>
        <sz val="11"/>
        <rFont val="Cambria"/>
        <family val="0"/>
        <charset val="1"/>
      </rPr>
      <t xml:space="preserve">Absolue qs domine nostrorum uincula ...-... auerte. Per</t>
    </r>
    <r>
      <rPr>
        <sz val="11"/>
        <rFont val="Cambria"/>
        <family val="0"/>
        <charset val="1"/>
      </rPr>
      <t xml:space="preserve"> (Deshusses Nr. 174); 
Fer. 3 Capitula: Is 55:6, 55:7, 55:8-9, 55:11; Oratio:</t>
    </r>
    <r>
      <rPr>
        <i val="true"/>
        <sz val="11"/>
        <rFont val="Cambria"/>
        <family val="0"/>
        <charset val="1"/>
      </rPr>
      <t xml:space="preserve"> Respice domine fami</t>
    </r>
    <r>
      <rPr>
        <sz val="11"/>
        <rFont val="Cambria"/>
        <family val="0"/>
        <charset val="1"/>
      </rPr>
      <t xml:space="preserve">[liam], bricht ab (Deshusses Nr. 175); 
(2v) [Fer. 4 Orationes: Praeces nostras qs ...] </t>
    </r>
    <r>
      <rPr>
        <i val="true"/>
        <sz val="11"/>
        <rFont val="Cambria"/>
        <family val="0"/>
        <charset val="1"/>
      </rPr>
      <t xml:space="preserve">cuncta nobis aduersantia dexteram tuae maiestatis extende. Per</t>
    </r>
    <r>
      <rPr>
        <sz val="11"/>
        <rFont val="Cambria"/>
        <family val="0"/>
        <charset val="1"/>
      </rPr>
      <t xml:space="preserve"> (Deshusses nr. 179), </t>
    </r>
    <r>
      <rPr>
        <i val="true"/>
        <sz val="11"/>
        <rFont val="Cambria"/>
        <family val="0"/>
        <charset val="1"/>
      </rPr>
      <t xml:space="preserve">Mentes nostras qs domine lumine ...-... ualeamus. Per</t>
    </r>
    <r>
      <rPr>
        <sz val="11"/>
        <rFont val="Cambria"/>
        <family val="0"/>
        <charset val="1"/>
      </rPr>
      <t xml:space="preserve"> (Deshusses Nr. 183); 
Fer. 5 Capitula: Gn 15:1, Ez 18:1-2, 18:4, 18:21, 18:5-6; Oratio: </t>
    </r>
    <r>
      <rPr>
        <i val="true"/>
        <sz val="11"/>
        <rFont val="Cambria"/>
        <family val="0"/>
        <charset val="1"/>
      </rPr>
      <t xml:space="preserve">Deuotionem populi tui qs domine benignus</t>
    </r>
    <r>
      <rPr>
        <sz val="11"/>
        <rFont val="Cambria"/>
        <family val="0"/>
        <charset val="1"/>
      </rPr>
      <t xml:space="preserve">, bricht ab (Deshusses Nr. 42).</t>
    </r>
  </si>
  <si>
    <t xml:space="preserve">Wien, ÖNB: Fragm. 3b</t>
  </si>
  <si>
    <t xml:space="preserve">http://fragmentarium.ms/overview/F-33ow</t>
  </si>
  <si>
    <t xml:space="preserve">210 x 15 mm</t>
  </si>
  <si>
    <t xml:space="preserve">2. Hälfte 11. Jh. / 1. Hälfte 12. Jh.</t>
  </si>
  <si>
    <t xml:space="preserve">Unidentifiziertes Fragment.</t>
  </si>
  <si>
    <r>
      <rPr>
        <sz val="11"/>
        <rFont val="Cambria"/>
        <family val="0"/>
        <charset val="1"/>
      </rPr>
      <t xml:space="preserve">Nur einzelne Wörter erhalten: </t>
    </r>
    <r>
      <rPr>
        <i val="true"/>
        <sz val="11"/>
        <rFont val="Cambria"/>
        <family val="0"/>
        <charset val="1"/>
      </rPr>
      <t xml:space="preserve">pecca</t>
    </r>
    <r>
      <rPr>
        <sz val="11"/>
        <rFont val="Cambria"/>
        <family val="0"/>
        <charset val="1"/>
      </rPr>
      <t xml:space="preserve">[...], </t>
    </r>
    <r>
      <rPr>
        <i val="true"/>
        <sz val="11"/>
        <rFont val="Cambria"/>
        <family val="0"/>
        <charset val="1"/>
      </rPr>
      <t xml:space="preserve">salua</t>
    </r>
    <r>
      <rPr>
        <sz val="11"/>
        <rFont val="Cambria"/>
        <family val="0"/>
        <charset val="1"/>
      </rPr>
      <t xml:space="preserve">[...], [...]</t>
    </r>
    <r>
      <rPr>
        <i val="true"/>
        <sz val="11"/>
        <rFont val="Cambria"/>
        <family val="0"/>
        <charset val="1"/>
      </rPr>
      <t xml:space="preserve">enter</t>
    </r>
    <r>
      <rPr>
        <sz val="11"/>
        <rFont val="Cambria"/>
        <family val="0"/>
        <charset val="1"/>
      </rPr>
      <t xml:space="preserve">, </t>
    </r>
    <r>
      <rPr>
        <i val="true"/>
        <sz val="11"/>
        <rFont val="Cambria"/>
        <family val="0"/>
        <charset val="1"/>
      </rPr>
      <t xml:space="preserve">domine</t>
    </r>
    <r>
      <rPr>
        <sz val="11"/>
        <rFont val="Cambria"/>
        <family val="0"/>
        <charset val="1"/>
      </rPr>
      <t xml:space="preserve">, </t>
    </r>
    <r>
      <rPr>
        <i val="true"/>
        <sz val="11"/>
        <rFont val="Cambria"/>
        <family val="0"/>
        <charset val="1"/>
      </rPr>
      <t xml:space="preserve">filius</t>
    </r>
    <r>
      <rPr>
        <sz val="11"/>
        <rFont val="Cambria"/>
        <family val="0"/>
        <charset val="1"/>
      </rPr>
      <t xml:space="preserve">, </t>
    </r>
    <r>
      <rPr>
        <i val="true"/>
        <sz val="11"/>
        <rFont val="Cambria"/>
        <family val="0"/>
        <charset val="1"/>
      </rPr>
      <t xml:space="preserve">discip</t>
    </r>
    <r>
      <rPr>
        <sz val="11"/>
        <rFont val="Cambria"/>
        <family val="0"/>
        <charset val="1"/>
      </rPr>
      <t xml:space="preserve">[...] usw.</t>
    </r>
  </si>
  <si>
    <t xml:space="preserve">Wien, ÖNB: Fragm. 3c</t>
  </si>
  <si>
    <t xml:space="preserve">http://fragmentarium.ms/overview/F-a63x</t>
  </si>
  <si>
    <t xml:space="preserve">207 x 15 mm</t>
  </si>
  <si>
    <t xml:space="preserve">Satzmajuskeln in Rot oder rot gestrichelt.</t>
  </si>
  <si>
    <t xml:space="preserve">Aelius Donatus</t>
  </si>
  <si>
    <r>
      <rPr>
        <sz val="11"/>
        <rFont val="Cambria"/>
        <family val="0"/>
        <charset val="1"/>
      </rPr>
      <t xml:space="preserve">Erhalten nur einzelne Buchstaben von De nomine und den Anfang von De Pronomine: </t>
    </r>
    <r>
      <rPr>
        <i val="true"/>
        <sz val="11"/>
        <rFont val="Cambria"/>
        <family val="0"/>
        <charset val="1"/>
      </rPr>
      <t xml:space="preserve">litter</t>
    </r>
    <r>
      <rPr>
        <sz val="11"/>
        <rFont val="Cambria"/>
        <family val="0"/>
        <charset val="1"/>
      </rPr>
      <t xml:space="preserve">[a ...]</t>
    </r>
    <r>
      <rPr>
        <i val="true"/>
        <sz val="11"/>
        <rFont val="Cambria"/>
        <family val="0"/>
        <charset val="1"/>
      </rPr>
      <t xml:space="preserve"> que inte</t>
    </r>
    <r>
      <rPr>
        <sz val="11"/>
        <rFont val="Cambria"/>
        <family val="0"/>
        <charset val="1"/>
      </rPr>
      <t xml:space="preserve">[rdum recipit. pronomini quot accidunt? Sex. quae?] </t>
    </r>
    <r>
      <rPr>
        <i val="true"/>
        <sz val="11"/>
        <rFont val="Cambria"/>
        <family val="0"/>
        <charset val="1"/>
      </rPr>
      <t xml:space="preserve">Qual</t>
    </r>
    <r>
      <rPr>
        <sz val="11"/>
        <rFont val="Cambria"/>
        <family val="0"/>
        <charset val="1"/>
      </rPr>
      <t xml:space="preserve">[itas genus numerus figura persona casus. qualitas] </t>
    </r>
    <r>
      <rPr>
        <i val="true"/>
        <sz val="11"/>
        <rFont val="Cambria"/>
        <family val="0"/>
        <charset val="1"/>
      </rPr>
      <t xml:space="preserve">prono</t>
    </r>
    <r>
      <rPr>
        <sz val="11"/>
        <rFont val="Cambria"/>
        <family val="0"/>
        <charset val="1"/>
      </rPr>
      <t xml:space="preserve">[minum ...] usw. bis [et pluraliter isti] </t>
    </r>
    <r>
      <rPr>
        <i val="true"/>
        <sz val="11"/>
        <rFont val="Cambria"/>
        <family val="0"/>
        <charset val="1"/>
      </rPr>
      <t xml:space="preserve">istorum</t>
    </r>
    <r>
      <rPr>
        <sz val="11"/>
        <rFont val="Cambria"/>
        <family val="0"/>
        <charset val="1"/>
      </rPr>
      <t xml:space="preserve">.</t>
    </r>
  </si>
  <si>
    <t xml:space="preserve">Wien, ÖNB: Fragm. 4a</t>
  </si>
  <si>
    <t xml:space="preserve">Pfaff, Scriptorium und Bibliothek S.26, Katalog Nr. 7; =HYPERLINK("http://www.cantusplanus.at/de-at/fragmentphp/fragmente/signaturGET.php?Signatur=Fragm004","CantusPlanus")</t>
  </si>
  <si>
    <t xml:space="preserve">http://fragmentarium.ms/overview/F-rea0</t>
  </si>
  <si>
    <t xml:space="preserve">9 Streifen eines Doppelblattes</t>
  </si>
  <si>
    <t xml:space="preserve">ca. 12 x 285 mm</t>
  </si>
  <si>
    <t xml:space="preserve">15. Jhdt. (um 1450)</t>
  </si>
  <si>
    <t xml:space="preserve">Wien, ÖNB, Cod. 3692</t>
  </si>
  <si>
    <t xml:space="preserve">AL00177566</t>
  </si>
  <si>
    <t xml:space="preserve">Mondsee, Benediktinerkloster St. Michael (748-1791): Vorsignatur 'Lunael. f. 50'.</t>
  </si>
  <si>
    <t xml:space="preserve">Weißer Schweinslederband über Holz mit Blindlinien und einfachem Blinddruck. </t>
  </si>
  <si>
    <t xml:space="preserve">Überschriften und Rubriken für den Beginn der Gesangsteilen in roter Tinte; zur Hervorhebung von Gesangsanfängen 1- bis 2-zeilige rote Initialmajuskeln.</t>
  </si>
  <si>
    <r>
      <rPr>
        <sz val="11"/>
        <rFont val="Cambria"/>
        <family val="0"/>
        <charset val="1"/>
      </rPr>
      <t xml:space="preserve">Gesänge erhalten zu Festum Marcelli, Priscae, Fabiani et Sebastiani, Agnetis, Vincentii, Dom. 3 p. Epiph.
(1r) [Marcelli] Gr: [Inveni David servum meum …] </t>
    </r>
    <r>
      <rPr>
        <i val="true"/>
        <sz val="11"/>
        <rFont val="Cambria"/>
        <family val="0"/>
        <charset val="1"/>
      </rPr>
      <t xml:space="preserve">auxiliabitur ei </t>
    </r>
    <r>
      <rPr>
        <sz val="11"/>
        <rFont val="Cambria"/>
        <family val="0"/>
        <charset val="1"/>
      </rPr>
      <t xml:space="preserve">(Can g01272); GrV: </t>
    </r>
    <r>
      <rPr>
        <i val="true"/>
        <sz val="11"/>
        <rFont val="Cambria"/>
        <family val="0"/>
        <charset val="1"/>
      </rPr>
      <t xml:space="preserve">Nichil profi</t>
    </r>
    <r>
      <rPr>
        <sz val="11"/>
        <rFont val="Cambria"/>
        <family val="0"/>
        <charset val="1"/>
      </rPr>
      <t xml:space="preserve">[ciet] (Can g01272a); OfV: </t>
    </r>
    <r>
      <rPr>
        <i val="true"/>
        <sz val="11"/>
        <rFont val="Cambria"/>
        <family val="0"/>
        <charset val="1"/>
      </rPr>
      <t xml:space="preserve">Posui adiutorium</t>
    </r>
    <r>
      <rPr>
        <sz val="11"/>
        <rFont val="Cambria"/>
        <family val="0"/>
        <charset val="1"/>
      </rPr>
      <t xml:space="preserve"> (Can g01278a); Cm: [Domine quinque talenta … quin]</t>
    </r>
    <r>
      <rPr>
        <i val="true"/>
        <sz val="11"/>
        <rFont val="Cambria"/>
        <family val="0"/>
        <charset val="1"/>
      </rPr>
      <t xml:space="preserve">que superlucratus </t>
    </r>
    <r>
      <rPr>
        <sz val="11"/>
        <rFont val="Cambria"/>
        <family val="0"/>
        <charset val="1"/>
      </rPr>
      <t xml:space="preserve">(Can g00012); [Priscae] In: L[oquebar de testimoniis tuis] (Can g00363);  Lacuna;
(1v) [Priscae] GrV: [Propter veritatem … mirabili]</t>
    </r>
    <r>
      <rPr>
        <i val="true"/>
        <sz val="11"/>
        <rFont val="Cambria"/>
        <family val="0"/>
        <charset val="1"/>
      </rPr>
      <t xml:space="preserve">ter dextera tua</t>
    </r>
    <r>
      <rPr>
        <sz val="11"/>
        <rFont val="Cambria"/>
        <family val="0"/>
        <charset val="1"/>
      </rPr>
      <t xml:space="preserve"> (Can g01381c); Of: [Filiae regum …] </t>
    </r>
    <r>
      <rPr>
        <i val="true"/>
        <sz val="11"/>
        <rFont val="Cambria"/>
        <family val="0"/>
        <charset val="1"/>
      </rPr>
      <t xml:space="preserve">astitit regina</t>
    </r>
    <r>
      <rPr>
        <sz val="11"/>
        <rFont val="Cambria"/>
        <family val="0"/>
        <charset val="1"/>
      </rPr>
      <t xml:space="preserve"> (Can g01388); OfV: [Virga recta est … d]</t>
    </r>
    <r>
      <rPr>
        <i val="true"/>
        <sz val="11"/>
        <rFont val="Cambria"/>
        <family val="0"/>
        <charset val="1"/>
      </rPr>
      <t xml:space="preserve">ilexisti iusticiam</t>
    </r>
    <r>
      <rPr>
        <sz val="11"/>
        <rFont val="Cambria"/>
        <family val="0"/>
        <charset val="1"/>
      </rPr>
      <t xml:space="preserve"> (Can g01388a); Cm: [Feci judicium … m]</t>
    </r>
    <r>
      <rPr>
        <i val="true"/>
        <sz val="11"/>
        <rFont val="Cambria"/>
        <family val="0"/>
        <charset val="1"/>
      </rPr>
      <t xml:space="preserve">ichi superbi ad omnia </t>
    </r>
    <r>
      <rPr>
        <sz val="11"/>
        <rFont val="Cambria"/>
        <family val="0"/>
        <charset val="1"/>
      </rPr>
      <t xml:space="preserve">(Can g01379); Fabiani, Sebastiani In: [Intret in conspectu tuo …] </t>
    </r>
    <r>
      <rPr>
        <i val="true"/>
        <sz val="11"/>
        <rFont val="Cambria"/>
        <family val="0"/>
        <charset val="1"/>
      </rPr>
      <t xml:space="preserve">compeditorum</t>
    </r>
    <r>
      <rPr>
        <sz val="11"/>
        <rFont val="Cambria"/>
        <family val="0"/>
        <charset val="1"/>
      </rPr>
      <t xml:space="preserve"> (Can g01310); Gr: [Gloriosus deus in sa]</t>
    </r>
    <r>
      <rPr>
        <i val="true"/>
        <sz val="11"/>
        <rFont val="Cambria"/>
        <family val="0"/>
        <charset val="1"/>
      </rPr>
      <t xml:space="preserve">nctis mirabilis </t>
    </r>
    <r>
      <rPr>
        <sz val="11"/>
        <rFont val="Cambria"/>
        <family val="0"/>
        <charset val="1"/>
      </rPr>
      <t xml:space="preserve">(Can g01311);  Lacuna; 
(2r) Fabiani, Sebastiani Of: [Laetamini in domino] (Can g00116); OfV: </t>
    </r>
    <r>
      <rPr>
        <i val="true"/>
        <sz val="11"/>
        <rFont val="Cambria"/>
        <family val="0"/>
        <charset val="1"/>
      </rPr>
      <t xml:space="preserve">Beati quorum</t>
    </r>
    <r>
      <rPr>
        <sz val="11"/>
        <rFont val="Cambria"/>
        <family val="0"/>
        <charset val="1"/>
      </rPr>
      <t xml:space="preserve"> (Can g00116a); OfV: [Pro hac orabit …]  </t>
    </r>
    <r>
      <rPr>
        <i val="true"/>
        <sz val="11"/>
        <rFont val="Cambria"/>
        <family val="0"/>
        <charset val="1"/>
      </rPr>
      <t xml:space="preserve">multarum ad eum non approximabunt </t>
    </r>
    <r>
      <rPr>
        <sz val="11"/>
        <rFont val="Cambria"/>
        <family val="0"/>
        <charset val="1"/>
      </rPr>
      <t xml:space="preserve">(Can g00116b); Cm: [Multitudo languentium …ex]</t>
    </r>
    <r>
      <rPr>
        <i val="true"/>
        <sz val="11"/>
        <rFont val="Cambria"/>
        <family val="0"/>
        <charset val="1"/>
      </rPr>
      <t xml:space="preserve">iebat et sanabat omnes</t>
    </r>
    <r>
      <rPr>
        <sz val="11"/>
        <rFont val="Cambria"/>
        <family val="0"/>
        <charset val="1"/>
      </rPr>
      <t xml:space="preserve"> (Can g00043); Agnetis In: </t>
    </r>
    <r>
      <rPr>
        <i val="true"/>
        <sz val="11"/>
        <rFont val="Cambria"/>
        <family val="0"/>
        <charset val="1"/>
      </rPr>
      <t xml:space="preserve">M</t>
    </r>
    <r>
      <rPr>
        <sz val="11"/>
        <rFont val="Cambria"/>
        <family val="0"/>
        <charset val="1"/>
      </rPr>
      <t xml:space="preserve">[e exspectaverunt] (Can g01373); Agnetis Cm: [Quinque prudentes] </t>
    </r>
    <r>
      <rPr>
        <i val="true"/>
        <sz val="11"/>
        <rFont val="Cambria"/>
        <family val="0"/>
        <charset val="1"/>
      </rPr>
      <t xml:space="preserve">uirgines</t>
    </r>
    <r>
      <rPr>
        <sz val="11"/>
        <rFont val="Cambria"/>
        <family val="0"/>
        <charset val="1"/>
      </rPr>
      <t xml:space="preserve"> (Can g01389); 
(2v) [Dom. 3 p. Epiph.] In: [Adorate deum omnes angeli] (Can g00625); InV: [Dominus] </t>
    </r>
    <r>
      <rPr>
        <i val="true"/>
        <sz val="11"/>
        <rFont val="Cambria"/>
        <family val="0"/>
        <charset val="1"/>
      </rPr>
      <t xml:space="preserve">regnavit exsultet</t>
    </r>
    <r>
      <rPr>
        <sz val="11"/>
        <rFont val="Cambria"/>
        <family val="0"/>
        <charset val="1"/>
      </rPr>
      <t xml:space="preserve"> (Can g00625a); Gr: </t>
    </r>
    <r>
      <rPr>
        <i val="true"/>
        <sz val="11"/>
        <rFont val="Cambria"/>
        <family val="0"/>
        <charset val="1"/>
      </rPr>
      <t xml:space="preserve">Timebunt gentes</t>
    </r>
    <r>
      <rPr>
        <sz val="11"/>
        <rFont val="Cambria"/>
        <family val="0"/>
        <charset val="1"/>
      </rPr>
      <t xml:space="preserve"> (Can g00626); GrV: </t>
    </r>
    <r>
      <rPr>
        <i val="true"/>
        <sz val="11"/>
        <rFont val="Cambria"/>
        <family val="0"/>
        <charset val="1"/>
      </rPr>
      <t xml:space="preserve">Quoniam edi</t>
    </r>
    <r>
      <rPr>
        <sz val="11"/>
        <rFont val="Cambria"/>
        <family val="0"/>
        <charset val="1"/>
      </rPr>
      <t xml:space="preserve">[ficavit] (Can g00626b); Of: [Dextera domini …] </t>
    </r>
    <r>
      <rPr>
        <i val="true"/>
        <sz val="11"/>
        <rFont val="Cambria"/>
        <family val="0"/>
        <charset val="1"/>
      </rPr>
      <t xml:space="preserve">sed uiuam</t>
    </r>
    <r>
      <rPr>
        <sz val="11"/>
        <rFont val="Cambria"/>
        <family val="0"/>
        <charset val="1"/>
      </rPr>
      <t xml:space="preserve"> (Can g00629); OfV: </t>
    </r>
    <r>
      <rPr>
        <i val="true"/>
        <sz val="11"/>
        <rFont val="Cambria"/>
        <family val="0"/>
        <charset val="1"/>
      </rPr>
      <t xml:space="preserve">In tribula</t>
    </r>
    <r>
      <rPr>
        <sz val="11"/>
        <rFont val="Cambria"/>
        <family val="0"/>
        <charset val="1"/>
      </rPr>
      <t xml:space="preserve">[tione invocavi] (Can g00629a); OfV: </t>
    </r>
    <r>
      <rPr>
        <i val="true"/>
        <sz val="11"/>
        <rFont val="Cambria"/>
        <family val="0"/>
        <charset val="1"/>
      </rPr>
      <t xml:space="preserve">Inpulsus uersatus sum</t>
    </r>
    <r>
      <rPr>
        <sz val="11"/>
        <rFont val="Cambria"/>
        <family val="0"/>
        <charset val="1"/>
      </rPr>
      <t xml:space="preserve"> (Can g00629b); Vincentii In: </t>
    </r>
    <r>
      <rPr>
        <i val="true"/>
        <sz val="11"/>
        <rFont val="Cambria"/>
        <family val="0"/>
        <charset val="1"/>
      </rPr>
      <t xml:space="preserve">Letabitur iustus</t>
    </r>
    <r>
      <rPr>
        <sz val="11"/>
        <rFont val="Cambria"/>
        <family val="0"/>
        <charset val="1"/>
      </rPr>
      <t xml:space="preserve"> (Can g01294);  Lacuna.
Die Angaben berufen sich auf Cantus Planus.</t>
    </r>
  </si>
  <si>
    <t xml:space="preserve">Wien, ÖNB: Fragm. 4b</t>
  </si>
  <si>
    <t xml:space="preserve">http://fragmentarium.ms/overview/F-z87a</t>
  </si>
  <si>
    <t xml:space="preserve">10 x 285 mm</t>
  </si>
  <si>
    <t xml:space="preserve">Überschriften und Rubriken. 2- bis 3-zeilige rote Initialmajuskeln.</t>
  </si>
  <si>
    <r>
      <rPr>
        <sz val="11"/>
        <rFont val="Cambria"/>
        <family val="0"/>
        <charset val="1"/>
      </rPr>
      <t xml:space="preserve">[Oratio:] </t>
    </r>
    <r>
      <rPr>
        <sz val="11"/>
        <color rgb="FFFF0000"/>
        <rFont val="Cambria"/>
        <family val="0"/>
        <charset val="1"/>
      </rPr>
      <t xml:space="preserve">Fer. IIII</t>
    </r>
    <r>
      <rPr>
        <sz val="11"/>
        <rFont val="Cambria"/>
        <family val="0"/>
        <charset val="1"/>
      </rPr>
      <t xml:space="preserve">. </t>
    </r>
    <r>
      <rPr>
        <i val="true"/>
        <sz val="11"/>
        <rFont val="Cambria"/>
        <family val="0"/>
        <charset val="1"/>
      </rPr>
      <t xml:space="preserve">D</t>
    </r>
    <r>
      <rPr>
        <sz val="11"/>
        <rFont val="Cambria"/>
        <family val="0"/>
        <charset val="1"/>
      </rPr>
      <t xml:space="preserve">[iunium veniam prebes miserere sup]</t>
    </r>
    <r>
      <rPr>
        <i val="true"/>
        <sz val="11"/>
        <rFont val="Cambria"/>
        <family val="0"/>
        <charset val="1"/>
      </rPr>
      <t xml:space="preserve">plicibus tuis ut reatus nostri confessio in</t>
    </r>
    <r>
      <rPr>
        <sz val="11"/>
        <rFont val="Cambria"/>
        <family val="0"/>
        <charset val="1"/>
      </rPr>
      <t xml:space="preserve">[dulgentiam valeat percipere delictorum per] (Corpus Orationum 3934);
[Oratio:] [Praesta, quaesumus, Domine, ut observationes sacras annua] </t>
    </r>
    <r>
      <rPr>
        <i val="true"/>
        <sz val="11"/>
        <rFont val="Cambria"/>
        <family val="0"/>
        <charset val="1"/>
      </rPr>
      <t xml:space="preserve">devotione recolentes et corpore tibi placeamus et mente. Per</t>
    </r>
    <r>
      <rPr>
        <sz val="11"/>
        <rFont val="Cambria"/>
        <family val="0"/>
        <charset val="1"/>
      </rPr>
      <t xml:space="preserve">. </t>
    </r>
    <r>
      <rPr>
        <sz val="11"/>
        <color rgb="FFFF0000"/>
        <rFont val="Cambria"/>
        <family val="0"/>
        <charset val="1"/>
      </rPr>
      <t xml:space="preserve">Secreta</t>
    </r>
    <r>
      <rPr>
        <sz val="11"/>
        <rFont val="Cambria"/>
        <family val="0"/>
        <charset val="1"/>
      </rPr>
      <t xml:space="preserve"> [...] </t>
    </r>
    <r>
      <rPr>
        <i val="true"/>
        <sz val="11"/>
        <rFont val="Cambria"/>
        <family val="0"/>
        <charset val="1"/>
      </rPr>
      <t xml:space="preserve">nos semper et muniat. Per</t>
    </r>
    <r>
      <rPr>
        <sz val="11"/>
        <rFont val="Cambria"/>
        <family val="0"/>
        <charset val="1"/>
      </rPr>
      <t xml:space="preserve">. </t>
    </r>
    <r>
      <rPr>
        <sz val="11"/>
        <color rgb="FFFF0000"/>
        <rFont val="Cambria"/>
        <family val="0"/>
        <charset val="1"/>
      </rPr>
      <t xml:space="preserve">Ad co.</t>
    </r>
  </si>
  <si>
    <t xml:space="preserve">Wien, ÖNB: Fragm. 6</t>
  </si>
  <si>
    <t xml:space="preserve">Bischoff, Bernhard. “Die Mondseer Schreibschule des VIII. und IX. Jahrhunderts.” In Die südostdeutschen Schreibschulen und Bibliotheken in der Karolingerzeit, II: Die vorwiegend österreichischen Diözesen: 9–26. Wiesbaden, 1980.</t>
  </si>
  <si>
    <t xml:space="preserve">http://fragmentarium.ms/overview/F-pg8q</t>
  </si>
  <si>
    <t xml:space="preserve">BB3 (Wien, ÖNB, Cod. 15347; Cod. Ser. n. 3753 + Fragm. 6 + Fragm. 10)
Fragmente derselben Handschrift, wo wahrscheinlich mehrere Bücher des Alten Testamentes zusammengebunden waren, befinden sich unter Signaturen: Wien, ÖNB, Cod. 15347, Cod. Ser. n. 3753 und Fragm. 10.</t>
  </si>
  <si>
    <t xml:space="preserve">29 Streifen zusammengesetzt in 3 Einzelblättern</t>
  </si>
  <si>
    <t xml:space="preserve">ca. 280 x 17 mm</t>
  </si>
  <si>
    <t xml:space="preserve">Zwei Formen des a (karolingische und offene cc-a); viele Ligaturen u.a.: ri, re, or, er, en, ec, nt und ex; schräge Abkürzungsstriche. Diese Schift, bezeichnet als "Psalter-Stufe" bei B. Bischoff, ist auch in anderen Handschriften von Mondsee zu sehen, wie z. B. Wien, ÖNB, Cod. 732 und Cod. Ser. n. 2065.</t>
  </si>
  <si>
    <r>
      <rPr>
        <sz val="11"/>
        <rFont val="Cambria"/>
        <family val="0"/>
        <charset val="1"/>
      </rPr>
      <t xml:space="preserve">Fragm. 6-1: Sap 15,8-16,6: </t>
    </r>
    <r>
      <rPr>
        <i val="true"/>
        <sz val="11"/>
        <rFont val="Cambria"/>
        <family val="0"/>
        <charset val="1"/>
      </rPr>
      <t xml:space="preserve">quem habebat ... in breui turba</t>
    </r>
    <r>
      <rPr>
        <sz val="11"/>
        <rFont val="Cambria"/>
        <family val="0"/>
        <charset val="1"/>
      </rPr>
      <t xml:space="preserve">[ti] (mit Textverlust);
Fragm. 6-2: Sap 12,8-27: </t>
    </r>
    <r>
      <rPr>
        <i val="true"/>
        <sz val="11"/>
        <rFont val="Cambria"/>
        <family val="0"/>
        <charset val="1"/>
      </rPr>
      <t xml:space="preserve">paulatim exterminarent ... indignabantur per haec</t>
    </r>
    <r>
      <rPr>
        <sz val="11"/>
        <rFont val="Cambria"/>
        <family val="0"/>
        <charset val="1"/>
      </rPr>
      <t xml:space="preserve">;
Fragm. 6-3: Sap 13,1-19: </t>
    </r>
    <r>
      <rPr>
        <i val="true"/>
        <sz val="11"/>
        <rFont val="Cambria"/>
        <family val="0"/>
        <charset val="1"/>
      </rPr>
      <t xml:space="preserve">Uani sunt a</t>
    </r>
    <r>
      <rPr>
        <sz val="11"/>
        <rFont val="Cambria"/>
        <family val="0"/>
        <charset val="1"/>
      </rPr>
      <t xml:space="preserve">[utem] </t>
    </r>
    <r>
      <rPr>
        <i val="true"/>
        <sz val="11"/>
        <rFont val="Cambria"/>
        <family val="0"/>
        <charset val="1"/>
      </rPr>
      <t xml:space="preserve">... petit ab eo</t>
    </r>
    <r>
      <rPr>
        <sz val="11"/>
        <rFont val="Cambria"/>
        <family val="0"/>
        <charset val="1"/>
      </rPr>
      <t xml:space="preserve">. </t>
    </r>
  </si>
  <si>
    <t xml:space="preserve">Wien, ÖNB: Fragm. 7</t>
  </si>
  <si>
    <t xml:space="preserve">Fragm. 63, Nr. 72</t>
  </si>
  <si>
    <t xml:space="preserve">14 Streifen zusammengesetzt in 2 Doppelblättern</t>
  </si>
  <si>
    <t xml:space="preserve">15 x Fragm. 7-1: 69 x 280-285; Fragm. 7-2: 122 x 280-295</t>
  </si>
  <si>
    <t xml:space="preserve">15. Jhdt.; 1415</t>
  </si>
  <si>
    <t xml:space="preserve">http://data.onb.ac.at/rec/AL00176846 </t>
  </si>
  <si>
    <t xml:space="preserve">Mondsee, Benediktinerkloster St. Michael</t>
  </si>
  <si>
    <t xml:space="preserve">10. Jh.</t>
  </si>
  <si>
    <t xml:space="preserve">Rote Überschriften und Initialmajuskeln.</t>
  </si>
  <si>
    <r>
      <rPr>
        <sz val="11"/>
        <rFont val="Cambria"/>
        <family val="0"/>
        <charset val="1"/>
      </rPr>
      <t xml:space="preserve">Fragm. 7-1
(1r) [Commune apostolorum] </t>
    </r>
    <r>
      <rPr>
        <i val="true"/>
        <sz val="11"/>
        <rFont val="Cambria"/>
        <family val="0"/>
        <charset val="1"/>
      </rPr>
      <t xml:space="preserve">et patrociniis confoueri. Per; Esto domine plebi tuae sanctificator et custos ut apostolorum tuorum ill. ...-… secura deseruiat</t>
    </r>
    <r>
      <rPr>
        <sz val="11"/>
        <rFont val="Cambria"/>
        <family val="0"/>
        <charset val="1"/>
      </rPr>
      <t xml:space="preserve">. 
[Commune evangelistarum] </t>
    </r>
    <r>
      <rPr>
        <sz val="11"/>
        <color rgb="FFFF0000"/>
        <rFont val="Cambria"/>
        <family val="0"/>
        <charset val="1"/>
      </rPr>
      <t xml:space="preserve">In natitale evangelistae</t>
    </r>
    <r>
      <rPr>
        <sz val="11"/>
        <rFont val="Cambria"/>
        <family val="0"/>
        <charset val="1"/>
      </rPr>
      <t xml:space="preserve">. </t>
    </r>
    <r>
      <rPr>
        <i val="true"/>
        <sz val="11"/>
        <rFont val="Cambria"/>
        <family val="0"/>
        <charset val="1"/>
      </rPr>
      <t xml:space="preserve">Magnificet te domine sancti tui euangelistae ill. beata sollemnitas</t>
    </r>
    <r>
      <rPr>
        <sz val="11"/>
        <rFont val="Cambria"/>
        <family val="0"/>
        <charset val="1"/>
      </rPr>
      <t xml:space="preserve">.
(1v) [tuo]</t>
    </r>
    <r>
      <rPr>
        <i val="true"/>
        <sz val="11"/>
        <rFont val="Cambria"/>
        <family val="0"/>
        <charset val="1"/>
      </rPr>
      <t xml:space="preserve">rum ill sollemnia colimus eorum etiam uirtutes imitemur. Per; Concede qs omnipotens deus ad eorum …-… sollemnitate gaudere. Per </t>
    </r>
    <r>
      <rPr>
        <sz val="11"/>
        <rFont val="Cambria"/>
        <family val="0"/>
        <charset val="1"/>
      </rPr>
      <t xml:space="preserve">(Deshusses Nr. 494); </t>
    </r>
    <r>
      <rPr>
        <i val="true"/>
        <sz val="11"/>
        <rFont val="Cambria"/>
        <family val="0"/>
        <charset val="1"/>
      </rPr>
      <t xml:space="preserve">Concede qs omnipotens deus ut sanctorum martyrum tuorum ill quorum celebramus uicto</t>
    </r>
    <r>
      <rPr>
        <sz val="11"/>
        <rFont val="Cambria"/>
        <family val="0"/>
        <charset val="1"/>
      </rPr>
      <t xml:space="preserve">[rias], bricht ab (Deshusses Nr. 3266).
(2r) [Commune virginum] </t>
    </r>
    <r>
      <rPr>
        <i val="true"/>
        <sz val="11"/>
        <rFont val="Cambria"/>
        <family val="0"/>
        <charset val="1"/>
      </rPr>
      <t xml:space="preserve">fidei proficiamus exemplo. Per</t>
    </r>
    <r>
      <rPr>
        <sz val="11"/>
        <rFont val="Cambria"/>
        <family val="0"/>
        <charset val="1"/>
      </rPr>
      <t xml:space="preserve">; </t>
    </r>
    <r>
      <rPr>
        <i val="true"/>
        <sz val="11"/>
        <rFont val="Cambria"/>
        <family val="0"/>
        <charset val="1"/>
      </rPr>
      <t xml:space="preserve">Omnipotens sempiternae deus qui infirma mundi ... ut qui beate ill martyri</t>
    </r>
    <r>
      <rPr>
        <sz val="11"/>
        <rFont val="Cambria"/>
        <family val="0"/>
        <charset val="1"/>
      </rPr>
      <t xml:space="preserve">[s] </t>
    </r>
    <r>
      <rPr>
        <i val="true"/>
        <sz val="11"/>
        <rFont val="Cambria"/>
        <family val="0"/>
        <charset val="1"/>
      </rPr>
      <t xml:space="preserve">tuae ...-... patrocinia sentiamus. Per</t>
    </r>
    <r>
      <rPr>
        <sz val="11"/>
        <rFont val="Cambria"/>
        <family val="0"/>
        <charset val="1"/>
      </rPr>
      <t xml:space="preserve">;</t>
    </r>
    <r>
      <rPr>
        <i val="true"/>
        <sz val="11"/>
        <rFont val="Cambria"/>
        <family val="0"/>
        <charset val="1"/>
      </rPr>
      <t xml:space="preserve"> Deus qui nos beatae ill martyris tuae sollemnitate letificas da qs ut quam uenera</t>
    </r>
    <r>
      <rPr>
        <sz val="11"/>
        <rFont val="Cambria"/>
        <family val="0"/>
        <charset val="1"/>
      </rPr>
      <t xml:space="preserve">[mur], bricht ab;
(2v) [...] </t>
    </r>
    <r>
      <rPr>
        <i val="true"/>
        <sz val="11"/>
        <rFont val="Cambria"/>
        <family val="0"/>
        <charset val="1"/>
      </rPr>
      <t xml:space="preserve">da nobis quaesumus in aeterna laetitia de eius societate gaudere. Per</t>
    </r>
    <r>
      <rPr>
        <sz val="11"/>
        <rFont val="Cambria"/>
        <family val="0"/>
        <charset val="1"/>
      </rPr>
      <t xml:space="preserve">; </t>
    </r>
    <r>
      <rPr>
        <i val="true"/>
        <sz val="11"/>
        <rFont val="Cambria"/>
        <family val="0"/>
        <charset val="1"/>
      </rPr>
      <t xml:space="preserve">Da qs domine fidelibus tuis ut qui beatae ill uirginis ...-... ad inuicem. Per</t>
    </r>
    <r>
      <rPr>
        <sz val="11"/>
        <rFont val="Cambria"/>
        <family val="0"/>
        <charset val="1"/>
      </rPr>
      <t xml:space="preserve">; </t>
    </r>
    <r>
      <rPr>
        <i val="true"/>
        <sz val="11"/>
        <rFont val="Cambria"/>
        <family val="0"/>
        <charset val="1"/>
      </rPr>
      <t xml:space="preserve">Domine deus omnipotens cui omnis deuota constat uirginitas praesta quesumus ut beatae ill uirginis et martyris tuae ueneranda</t>
    </r>
    <r>
      <rPr>
        <sz val="11"/>
        <rFont val="Cambria"/>
        <family val="0"/>
        <charset val="1"/>
      </rPr>
      <t xml:space="preserve">, bricht ab;
Fragm. 7-2
(1r) [Commune confessoris: Adesto domine supplicationibus nostris ut] </t>
    </r>
    <r>
      <rPr>
        <i val="true"/>
        <sz val="11"/>
        <rFont val="Cambria"/>
        <family val="0"/>
        <charset val="1"/>
      </rPr>
      <t xml:space="preserve">qui ex iniquitate nostra reos nos esse cognoscimus beati ill confessoris tui intercessione liberemur. Per; Sancti confessoris tui ill qs domine …-… nobis augmentum. Per</t>
    </r>
    <r>
      <rPr>
        <sz val="11"/>
        <rFont val="Cambria"/>
        <family val="0"/>
        <charset val="1"/>
      </rPr>
      <t xml:space="preserve">; </t>
    </r>
    <r>
      <rPr>
        <i val="true"/>
        <sz val="11"/>
        <rFont val="Cambria"/>
        <family val="0"/>
        <charset val="1"/>
      </rPr>
      <t xml:space="preserve">Adesto domine fidelibus tuis nec eos …-… gloriosa confession. Per</t>
    </r>
    <r>
      <rPr>
        <sz val="11"/>
        <rFont val="Cambria"/>
        <family val="0"/>
        <charset val="1"/>
      </rPr>
      <t xml:space="preserve"> (Deshusses Nr. 3242); 
(1v) </t>
    </r>
    <r>
      <rPr>
        <sz val="11"/>
        <color rgb="FFFF0000"/>
        <rFont val="Cambria"/>
        <family val="0"/>
        <charset val="1"/>
      </rPr>
      <t xml:space="preserve">In natale sanctorum confessorum</t>
    </r>
    <r>
      <rPr>
        <sz val="11"/>
        <rFont val="Cambria"/>
        <family val="0"/>
        <charset val="1"/>
      </rPr>
      <t xml:space="preserve">.  </t>
    </r>
    <r>
      <rPr>
        <i val="true"/>
        <sz val="11"/>
        <rFont val="Cambria"/>
        <family val="0"/>
        <charset val="1"/>
      </rPr>
      <t xml:space="preserve">Sanctorum confessorum tuorum quaesumus domine foueat nos praeciosa confessio ...-... intercessio tueatur. Per</t>
    </r>
    <r>
      <rPr>
        <sz val="11"/>
        <rFont val="Cambria"/>
        <family val="0"/>
        <charset val="1"/>
      </rPr>
      <t xml:space="preserve"> (Deshusses Nr. 3373); [E]</t>
    </r>
    <r>
      <rPr>
        <i val="true"/>
        <sz val="11"/>
        <rFont val="Cambria"/>
        <family val="0"/>
        <charset val="1"/>
      </rPr>
      <t xml:space="preserve">xaudi domine preces nostras …-… foueamur auxiliis. Per </t>
    </r>
    <r>
      <rPr>
        <sz val="11"/>
        <rFont val="Cambria"/>
        <family val="0"/>
        <charset val="1"/>
      </rPr>
      <t xml:space="preserve">(Deshusses Nr. 701); [D]</t>
    </r>
    <r>
      <rPr>
        <i val="true"/>
        <sz val="11"/>
        <rFont val="Cambria"/>
        <family val="0"/>
        <charset val="1"/>
      </rPr>
      <t xml:space="preserve">eus qui nos conspicis ex nostra …-… exempla restaura. Per</t>
    </r>
    <r>
      <rPr>
        <sz val="11"/>
        <rFont val="Cambria"/>
        <family val="0"/>
        <charset val="1"/>
      </rPr>
      <t xml:space="preserve"> (Deshusses Nr. 732); </t>
    </r>
    <r>
      <rPr>
        <i val="true"/>
        <sz val="11"/>
        <rFont val="Cambria"/>
        <family val="0"/>
        <charset val="1"/>
      </rPr>
      <t xml:space="preserve">Exaudi domine populum tuum sanctorum con</t>
    </r>
    <r>
      <rPr>
        <sz val="11"/>
        <rFont val="Cambria"/>
        <family val="0"/>
        <charset val="1"/>
      </rPr>
      <t xml:space="preserve">[fessorum], bricht ab.
(2r) [colimus]</t>
    </r>
    <r>
      <rPr>
        <i val="true"/>
        <sz val="11"/>
        <rFont val="Cambria"/>
        <family val="0"/>
        <charset val="1"/>
      </rPr>
      <t xml:space="preserve">mus a cunctis malis imminentibus eorum intercession liberemur. Per</t>
    </r>
    <r>
      <rPr>
        <sz val="11"/>
        <rFont val="Cambria"/>
        <family val="0"/>
        <charset val="1"/>
      </rPr>
      <t xml:space="preserve">; </t>
    </r>
    <r>
      <rPr>
        <i val="true"/>
        <sz val="11"/>
        <rFont val="Cambria"/>
        <family val="0"/>
        <charset val="1"/>
      </rPr>
      <t xml:space="preserve">Praesta qs omnipotens deus ut qui gloriosus martyres fortes …-… sentiamus. Per</t>
    </r>
    <r>
      <rPr>
        <sz val="11"/>
        <rFont val="Cambria"/>
        <family val="0"/>
        <charset val="1"/>
      </rPr>
      <t xml:space="preserve">. (Deshusses Nr. 613); </t>
    </r>
    <r>
      <rPr>
        <i val="true"/>
        <sz val="11"/>
        <rFont val="Cambria"/>
        <family val="0"/>
        <charset val="1"/>
      </rPr>
      <t xml:space="preserve">Deus qui nos sanctorum martyrum tuorum ill confessionibus …-… intercession gaudere. Per</t>
    </r>
    <r>
      <rPr>
        <sz val="11"/>
        <rFont val="Cambria"/>
        <family val="0"/>
        <charset val="1"/>
      </rPr>
      <t xml:space="preserve">; </t>
    </r>
    <r>
      <rPr>
        <i val="true"/>
        <sz val="11"/>
        <rFont val="Cambria"/>
        <family val="0"/>
        <charset val="1"/>
      </rPr>
      <t xml:space="preserve">Deus qui sanctis tuis ill ad hanc gloriam …-… intercedentibus meritis. Per</t>
    </r>
    <r>
      <rPr>
        <sz val="11"/>
        <rFont val="Cambria"/>
        <family val="0"/>
        <charset val="1"/>
      </rPr>
      <t xml:space="preserve">.
(2v) [Commune pluriorum Martyrum extra Tempus Paschale:] </t>
    </r>
    <r>
      <rPr>
        <i val="true"/>
        <sz val="11"/>
        <rFont val="Cambria"/>
        <family val="0"/>
        <charset val="1"/>
      </rPr>
      <t xml:space="preserve">Praesta domine praecibus nostris cum exultatione prouentum ...-... fideo constantiam subsequamur. Per</t>
    </r>
    <r>
      <rPr>
        <sz val="11"/>
        <rFont val="Cambria"/>
        <family val="0"/>
        <charset val="1"/>
      </rPr>
      <t xml:space="preserve">.
[Oratio in natale sanctorum Felicissimi et Agapiti:] </t>
    </r>
    <r>
      <rPr>
        <i val="true"/>
        <sz val="11"/>
        <rFont val="Cambria"/>
        <family val="0"/>
        <charset val="1"/>
      </rPr>
      <t xml:space="preserve">Deus qui nos concedis sanctorum martyrum tuorum Felicissimi et Agapiti natalicia colere, da nobis in aeterna leticia de eorum sociatate gaudere. Per</t>
    </r>
    <r>
      <rPr>
        <sz val="11"/>
        <rFont val="Cambria"/>
        <family val="0"/>
        <charset val="1"/>
      </rPr>
      <t xml:space="preserve">. (Nachtrag von einer zeitnaher Hand in dunkler Tinte).
</t>
    </r>
  </si>
  <si>
    <t xml:space="preserve">Wien, ÖNB: Fragm. 9</t>
  </si>
  <si>
    <t xml:space="preserve">Fragm Cod. 78, Fragm. 67</t>
  </si>
  <si>
    <t xml:space="preserve">Cantus Planus (http://www.cantusplanus.at/de-at/fragmentphp/fragmente/signaturGET.php?Signatur=Fragm009).</t>
  </si>
  <si>
    <t xml:space="preserve">http://www.fragmentarium.unifr.ch/overview/F-daam</t>
  </si>
  <si>
    <t xml:space="preserve">22 Streifen (1 Streife besteht heute aus 2 Stücken); 3 Blätter rekonstruirt: aus 3, 7 und 8 Streifen</t>
  </si>
  <si>
    <t xml:space="preserve">ca. 285 x 10-15</t>
  </si>
  <si>
    <t xml:space="preserve">Theologische Sammelhandschrift:
Henricus, de Frimaria: Tractatus super decalogum.; Unbekannt: Sermo de decimis.; Unbekannt: Sermo de passione domini.; Unbekannt: Sermo de passione domini.; Rodericus, Sancius de Arevalo: Speculum vitae humanae.; Henricus, de Frimaria: Tractatus de instinctibus.; Johannes, Algrinus: Postilla epistolarum et evangeliorum dominicalium.; Petrus, Blesensis: Commentarius in Iob.</t>
  </si>
  <si>
    <t xml:space="preserve">um 1475/80</t>
  </si>
  <si>
    <t xml:space="preserve">http://data.onb.ac.at/rec/AL00174749</t>
  </si>
  <si>
    <t xml:space="preserve">Mondsee, Benediktinerkloster St. Michael </t>
  </si>
  <si>
    <t xml:space="preserve">Roter Schaflederband über Holz mit Blinddruck (Stempel:)</t>
  </si>
  <si>
    <t xml:space="preserve">Rote Überschriften; 1- bis 5-zeilige rote Initialen mit Verzierung in Gelb. </t>
  </si>
  <si>
    <r>
      <rPr>
        <sz val="11"/>
        <rFont val="Cambria"/>
        <family val="0"/>
        <charset val="1"/>
      </rPr>
      <t xml:space="preserve">Fragm. 9-1
(1r) </t>
    </r>
    <r>
      <rPr>
        <sz val="11"/>
        <color rgb="FFFF0000"/>
        <rFont val="Cambria"/>
        <family val="0"/>
        <charset val="1"/>
      </rPr>
      <t xml:space="preserve">[Dominica IV post Octavas epiphaniae. S]ecreta</t>
    </r>
    <r>
      <rPr>
        <sz val="11"/>
        <rFont val="Cambria"/>
        <family val="0"/>
        <charset val="1"/>
      </rPr>
      <t xml:space="preserve">. [...] </t>
    </r>
    <r>
      <rPr>
        <i val="true"/>
        <sz val="11"/>
        <rFont val="Cambria"/>
        <family val="0"/>
        <charset val="1"/>
      </rPr>
      <t xml:space="preserve">huius sacrificii munus</t>
    </r>
    <r>
      <rPr>
        <sz val="11"/>
        <rFont val="Cambria"/>
        <family val="0"/>
        <charset val="1"/>
      </rPr>
      <t xml:space="preserve"> [... nost]</t>
    </r>
    <r>
      <rPr>
        <i val="true"/>
        <sz val="11"/>
        <rFont val="Cambria"/>
        <family val="0"/>
        <charset val="1"/>
      </rPr>
      <t xml:space="preserve">ram ab omni malo</t>
    </r>
    <r>
      <rPr>
        <sz val="11"/>
        <rFont val="Cambria"/>
        <family val="0"/>
        <charset val="1"/>
      </rPr>
      <t xml:space="preserve"> [... muni]</t>
    </r>
    <r>
      <rPr>
        <i val="true"/>
        <sz val="11"/>
        <rFont val="Cambria"/>
        <family val="0"/>
        <charset val="1"/>
      </rPr>
      <t xml:space="preserve">at. Per. ...</t>
    </r>
    <r>
      <rPr>
        <sz val="11"/>
        <rFont val="Cambria"/>
        <family val="0"/>
        <charset val="1"/>
      </rPr>
      <t xml:space="preserve"> </t>
    </r>
    <r>
      <rPr>
        <sz val="11"/>
        <color rgb="FFFF0000"/>
        <rFont val="Cambria"/>
        <family val="0"/>
        <charset val="1"/>
      </rPr>
      <t xml:space="preserve">Dominica V </t>
    </r>
    <r>
      <rPr>
        <sz val="11"/>
        <rFont val="Cambria"/>
        <family val="0"/>
        <charset val="1"/>
      </rPr>
      <t xml:space="preserve">...</t>
    </r>
    <r>
      <rPr>
        <sz val="11"/>
        <color rgb="FFFF0000"/>
        <rFont val="Cambria"/>
        <family val="0"/>
        <charset val="1"/>
      </rPr>
      <t xml:space="preserve"> Dominica VI</t>
    </r>
    <r>
      <rPr>
        <sz val="11"/>
        <rFont val="Cambria"/>
        <family val="0"/>
        <charset val="1"/>
      </rPr>
      <t xml:space="preserve">. [Conserva populum tuum deus et tu]</t>
    </r>
    <r>
      <rPr>
        <i val="true"/>
        <sz val="11"/>
        <rFont val="Cambria"/>
        <family val="0"/>
        <charset val="1"/>
      </rPr>
      <t xml:space="preserve">o nomini fac deuotum </t>
    </r>
    <r>
      <rPr>
        <sz val="11"/>
        <rFont val="Cambria"/>
        <family val="0"/>
        <charset val="1"/>
      </rPr>
      <t xml:space="preserve">... [aet]</t>
    </r>
    <r>
      <rPr>
        <i val="true"/>
        <sz val="11"/>
        <rFont val="Cambria"/>
        <family val="0"/>
        <charset val="1"/>
      </rPr>
      <t xml:space="preserve">rna dona percipiet. Per. </t>
    </r>
    <r>
      <rPr>
        <sz val="11"/>
        <color rgb="FFFF0000"/>
        <rFont val="Cambria"/>
        <family val="0"/>
        <charset val="1"/>
      </rPr>
      <t xml:space="preserve">Secreta</t>
    </r>
    <r>
      <rPr>
        <sz val="11"/>
        <rFont val="Cambria"/>
        <family val="0"/>
        <charset val="1"/>
      </rPr>
      <t xml:space="preserve">. [...]</t>
    </r>
    <r>
      <rPr>
        <i val="true"/>
        <sz val="11"/>
        <rFont val="Cambria"/>
        <family val="0"/>
        <charset val="1"/>
      </rPr>
      <t xml:space="preserve">det quaesumus domine</t>
    </r>
    <r>
      <rPr>
        <sz val="11"/>
        <rFont val="Cambria"/>
        <family val="0"/>
        <charset val="1"/>
      </rPr>
      <t xml:space="preserve">. (1v) et renouet et gubernet [...]; Celestibus domine pasti deli[ciis ...] (Deshusses Nr. 1106-1113);
(1v) [Natale sancti Felicis in Pincis:] </t>
    </r>
    <r>
      <rPr>
        <i val="true"/>
        <sz val="11"/>
        <rFont val="Cambria"/>
        <family val="0"/>
        <charset val="1"/>
      </rPr>
      <t xml:space="preserve">Concede quaesumus deus ut ad</t>
    </r>
    <r>
      <rPr>
        <sz val="11"/>
        <rFont val="Cambria"/>
        <family val="0"/>
        <charset val="1"/>
      </rPr>
      <t xml:space="preserve"> [meliorem vitam sanctorum tuorum] </t>
    </r>
    <r>
      <rPr>
        <i val="true"/>
        <sz val="11"/>
        <rFont val="Cambria"/>
        <family val="0"/>
        <charset val="1"/>
      </rPr>
      <t xml:space="preserve">exempla nos prouocent ... sollemnia agimu</t>
    </r>
    <r>
      <rPr>
        <sz val="11"/>
        <rFont val="Cambria"/>
        <family val="0"/>
        <charset val="1"/>
      </rPr>
      <t xml:space="preserve">[s etiam actus imitemur. Per.] [Super oblata:] </t>
    </r>
    <r>
      <rPr>
        <i val="true"/>
        <sz val="11"/>
        <rFont val="Cambria"/>
        <family val="0"/>
        <charset val="1"/>
      </rPr>
      <t xml:space="preserve">Hostia tibi domine beat</t>
    </r>
    <r>
      <rPr>
        <sz val="11"/>
        <rFont val="Cambria"/>
        <family val="0"/>
        <charset val="1"/>
      </rPr>
      <t xml:space="preserve">[i Felicis con]</t>
    </r>
    <r>
      <rPr>
        <i val="true"/>
        <sz val="11"/>
        <rFont val="Cambria"/>
        <family val="0"/>
        <charset val="1"/>
      </rPr>
      <t xml:space="preserve">fessoris tui ... ad perpetuum nobis t</t>
    </r>
    <r>
      <rPr>
        <sz val="11"/>
        <rFont val="Cambria"/>
        <family val="0"/>
        <charset val="1"/>
      </rPr>
      <t xml:space="preserve">[ribue provenire subsiduum. Per.] u.a.
[Natale sancti Marcelli Papae:] </t>
    </r>
    <r>
      <rPr>
        <i val="true"/>
        <sz val="11"/>
        <rFont val="Cambria"/>
        <family val="0"/>
        <charset val="1"/>
      </rPr>
      <t xml:space="preserve">Preces populi t</t>
    </r>
    <r>
      <rPr>
        <sz val="11"/>
        <rFont val="Cambria"/>
        <family val="0"/>
        <charset val="1"/>
      </rPr>
      <t xml:space="preserve">[ui domine] </t>
    </r>
    <r>
      <rPr>
        <i val="true"/>
        <sz val="11"/>
        <rFont val="Cambria"/>
        <family val="0"/>
        <charset val="1"/>
      </rPr>
      <t xml:space="preserve">clementer exa</t>
    </r>
    <r>
      <rPr>
        <sz val="11"/>
        <rFont val="Cambria"/>
        <family val="0"/>
        <charset val="1"/>
      </rPr>
      <t xml:space="preserve">[udi] ... </t>
    </r>
    <r>
      <rPr>
        <i val="true"/>
        <sz val="11"/>
        <rFont val="Cambria"/>
        <family val="0"/>
        <charset val="1"/>
      </rPr>
      <t xml:space="preserve">passione laetem</t>
    </r>
    <r>
      <rPr>
        <sz val="11"/>
        <rFont val="Cambria"/>
        <family val="0"/>
        <charset val="1"/>
      </rPr>
      <t xml:space="preserve">[ur. Per]. </t>
    </r>
    <r>
      <rPr>
        <i val="true"/>
        <sz val="11"/>
        <rFont val="Cambria"/>
        <family val="0"/>
        <charset val="1"/>
      </rPr>
      <t xml:space="preserve">Suscipe quaesumus domine mune</t>
    </r>
    <r>
      <rPr>
        <sz val="11"/>
        <rFont val="Cambria"/>
        <family val="0"/>
        <charset val="1"/>
      </rPr>
      <t xml:space="preserve">[ra dignanter oblata] </t>
    </r>
    <r>
      <rPr>
        <i val="true"/>
        <sz val="11"/>
        <rFont val="Cambria"/>
        <family val="0"/>
        <charset val="1"/>
      </rPr>
      <t xml:space="preserve">et beati Marcelli ... auxilium pro</t>
    </r>
    <r>
      <rPr>
        <sz val="11"/>
        <rFont val="Cambria"/>
        <family val="0"/>
        <charset val="1"/>
      </rPr>
      <t xml:space="preserve">[uenire concede. Per] (Deshusses Nr. 99-104);
Fragm. 9-2
[Sabbato Sancto:] </t>
    </r>
    <r>
      <rPr>
        <i val="true"/>
        <sz val="11"/>
        <rFont val="Cambria"/>
        <family val="0"/>
        <charset val="1"/>
      </rPr>
      <t xml:space="preserve">IN</t>
    </r>
    <r>
      <rPr>
        <sz val="11"/>
        <rFont val="Cambria"/>
        <family val="0"/>
        <charset val="1"/>
      </rPr>
      <t xml:space="preserve"> [PR]</t>
    </r>
    <r>
      <rPr>
        <i val="true"/>
        <sz val="11"/>
        <rFont val="Cambria"/>
        <family val="0"/>
        <charset val="1"/>
      </rPr>
      <t xml:space="preserve">INCIPIO CREAV</t>
    </r>
    <r>
      <rPr>
        <sz val="11"/>
        <rFont val="Cambria"/>
        <family val="0"/>
        <charset val="1"/>
      </rPr>
      <t xml:space="preserve">[IT] </t>
    </r>
    <r>
      <rPr>
        <i val="true"/>
        <sz val="11"/>
        <rFont val="Cambria"/>
        <family val="0"/>
        <charset val="1"/>
      </rPr>
      <t xml:space="preserve">DEUS ce</t>
    </r>
    <r>
      <rPr>
        <sz val="11"/>
        <rFont val="Cambria"/>
        <family val="0"/>
        <charset val="1"/>
      </rPr>
      <t xml:space="preserve">[lum]. </t>
    </r>
    <r>
      <rPr>
        <sz val="11"/>
        <color rgb="FFFF0000"/>
        <rFont val="Cambria"/>
        <family val="0"/>
        <charset val="1"/>
      </rPr>
      <t xml:space="preserve">Oratio</t>
    </r>
    <r>
      <rPr>
        <sz val="11"/>
        <rFont val="Cambria"/>
        <family val="0"/>
        <charset val="1"/>
      </rPr>
      <t xml:space="preserve"> </t>
    </r>
    <r>
      <rPr>
        <i val="true"/>
        <sz val="11"/>
        <rFont val="Cambria"/>
        <family val="0"/>
        <charset val="1"/>
      </rPr>
      <t xml:space="preserve">Deus qui mirabiliter crea</t>
    </r>
    <r>
      <rPr>
        <sz val="11"/>
        <rFont val="Cambria"/>
        <family val="0"/>
        <charset val="1"/>
      </rPr>
      <t xml:space="preserve">[sti h]</t>
    </r>
    <r>
      <rPr>
        <i val="true"/>
        <sz val="11"/>
        <rFont val="Cambria"/>
        <family val="0"/>
        <charset val="1"/>
      </rPr>
      <t xml:space="preserve">omi</t>
    </r>
    <r>
      <rPr>
        <sz val="11"/>
        <rFont val="Cambria"/>
        <family val="0"/>
        <charset val="1"/>
      </rPr>
      <t xml:space="preserve">[nem et mi]</t>
    </r>
    <r>
      <rPr>
        <i val="true"/>
        <sz val="11"/>
        <rFont val="Cambria"/>
        <family val="0"/>
        <charset val="1"/>
      </rPr>
      <t xml:space="preserve">rabilius ... peruenire ... </t>
    </r>
    <r>
      <rPr>
        <sz val="11"/>
        <rFont val="Cambria"/>
        <family val="0"/>
        <charset val="1"/>
      </rPr>
      <t xml:space="preserve">(Deshusses Nr. 362-369) Zwischen den Gebeten, Verweise auf Gesänge u.a. Tr. </t>
    </r>
    <r>
      <rPr>
        <i val="true"/>
        <sz val="11"/>
        <rFont val="Cambria"/>
        <family val="0"/>
        <charset val="1"/>
      </rPr>
      <t xml:space="preserve">C</t>
    </r>
    <r>
      <rPr>
        <sz val="11"/>
        <rFont val="Cambria"/>
        <family val="0"/>
        <charset val="1"/>
      </rPr>
      <t xml:space="preserve">[ante]</t>
    </r>
    <r>
      <rPr>
        <i val="true"/>
        <sz val="11"/>
        <rFont val="Cambria"/>
        <family val="0"/>
        <charset val="1"/>
      </rPr>
      <t xml:space="preserve">mus domino</t>
    </r>
    <r>
      <rPr>
        <sz val="11"/>
        <rFont val="Cambria"/>
        <family val="0"/>
        <charset val="1"/>
      </rPr>
      <t xml:space="preserve"> (Can g02371).
Auf dem Verso, späterer Nachtrag (frühgotische Minuskel, letztes Viertel 12. Jh. / 1. Viertel 13. Jh.) 21 Zeilen: Officium de [martyribus plur]ioribus ... Deus qui ineffabilis [...] tuae prouid[entia ...] seniores in conspectu di[vini] maiestatis ... mit Verweis auf Lectiones, Gesänge und Kyrie mit linienlose Neumennotation.
Fragm. 9-3
(1r) [De nocte ad sanctan Anastasiam] Da quaesumus omnipotens deus ut qui beatę a[nastasiae martyris tuae sollemnia] colimus e[ius ...] u.s.w. (Deshusses Nr. 41, 44, 43, 48, 47)
(1v) [In natale domini ad sanctum Petrum] [Concede quaesumus omnipotens deus] </t>
    </r>
    <r>
      <rPr>
        <i val="true"/>
        <sz val="11"/>
        <rFont val="Cambria"/>
        <family val="0"/>
        <charset val="1"/>
      </rPr>
      <t xml:space="preserve">ut nos u</t>
    </r>
    <r>
      <rPr>
        <sz val="11"/>
        <rFont val="Cambria"/>
        <family val="0"/>
        <charset val="1"/>
      </rPr>
      <t xml:space="preserve">[nigenti ...] (Deshusses Nr. 49, 50, 53); [Natale sancti Stephani]: [Da no]</t>
    </r>
    <r>
      <rPr>
        <i val="true"/>
        <sz val="11"/>
        <rFont val="Cambria"/>
        <family val="0"/>
        <charset val="1"/>
      </rPr>
      <t xml:space="preserve">bis queasumus d</t>
    </r>
    <r>
      <rPr>
        <sz val="11"/>
        <rFont val="Cambria"/>
        <family val="0"/>
        <charset val="1"/>
      </rPr>
      <t xml:space="preserve">[omine ...] </t>
    </r>
    <r>
      <rPr>
        <i val="true"/>
        <sz val="11"/>
        <rFont val="Cambria"/>
        <family val="0"/>
        <charset val="1"/>
      </rPr>
      <t xml:space="preserve">ut discamus</t>
    </r>
    <r>
      <rPr>
        <sz val="11"/>
        <rFont val="Cambria"/>
        <family val="0"/>
        <charset val="1"/>
      </rPr>
      <t xml:space="preserve"> ... (Deshusses Nr. 62-64).
Vier weitere Streifen wohl vom gleichen Sacramentarium.</t>
    </r>
  </si>
  <si>
    <t xml:space="preserve">Späterer Nachtrag (frühgotische Minuskel, letztes Viertel 12. Jh. / 1. Viertel 13. Jh.) 21 Zeilen, für Officium de [martyribus plur]ioribus mit Verweis auf Gesänge und Kyrie mit linienlose Neumennotation.</t>
  </si>
  <si>
    <t xml:space="preserve">Wien, ÖNB: Fragm. 10</t>
  </si>
  <si>
    <t xml:space="preserve">http://fragmentarium.ms/overview/F-6u7w</t>
  </si>
  <si>
    <t xml:space="preserve">Wien, ÖNB, Cod. 15347; Cod. Ser. n. 3753; Fragm. 6; Fragm. 10.</t>
  </si>
  <si>
    <r>
      <rPr>
        <sz val="11"/>
        <rFont val="Cambria"/>
        <family val="0"/>
        <charset val="1"/>
      </rPr>
      <t xml:space="preserve">Fragm.10-1: Sir 32:6-33:7: [in]</t>
    </r>
    <r>
      <rPr>
        <i val="true"/>
        <sz val="11"/>
        <rFont val="Cambria"/>
        <family val="0"/>
        <charset val="1"/>
      </rPr>
      <t xml:space="preserve">portun</t>
    </r>
    <r>
      <rPr>
        <sz val="11"/>
        <rFont val="Cambria"/>
        <family val="0"/>
        <charset val="1"/>
      </rPr>
      <t xml:space="preserve">[e noli extolli in sapientia tua gem]</t>
    </r>
    <r>
      <rPr>
        <i val="true"/>
        <sz val="11"/>
        <rFont val="Cambria"/>
        <family val="0"/>
        <charset val="1"/>
      </rPr>
      <t xml:space="preserve">mula bis iterum lux lucem et a</t>
    </r>
    <r>
      <rPr>
        <sz val="11"/>
        <rFont val="Cambria"/>
        <family val="0"/>
        <charset val="1"/>
      </rPr>
      <t xml:space="preserve">[nnus];
Fragm. 10-2: Sir 38:29-39:17:</t>
    </r>
    <r>
      <rPr>
        <i val="true"/>
        <sz val="11"/>
        <rFont val="Cambria"/>
        <family val="0"/>
        <charset val="1"/>
      </rPr>
      <t xml:space="preserve"> incudem et considerans o</t>
    </r>
    <r>
      <rPr>
        <sz val="11"/>
        <rFont val="Cambria"/>
        <family val="0"/>
        <charset val="1"/>
      </rPr>
      <t xml:space="preserve">[pu]</t>
    </r>
    <r>
      <rPr>
        <i val="true"/>
        <sz val="11"/>
        <rFont val="Cambria"/>
        <family val="0"/>
        <charset val="1"/>
      </rPr>
      <t xml:space="preserve">s ferri bis ut furo</t>
    </r>
    <r>
      <rPr>
        <sz val="11"/>
        <rFont val="Cambria"/>
        <family val="0"/>
        <charset val="1"/>
      </rPr>
      <t xml:space="preserve">[re eni]</t>
    </r>
    <r>
      <rPr>
        <i val="true"/>
        <sz val="11"/>
        <rFont val="Cambria"/>
        <family val="0"/>
        <charset val="1"/>
      </rPr>
      <t xml:space="preserve">m repletus sum </t>
    </r>
    <r>
      <rPr>
        <sz val="11"/>
        <rFont val="Cambria"/>
        <family val="0"/>
        <charset val="1"/>
      </rPr>
      <t xml:space="preserve">[in] </t>
    </r>
    <r>
      <rPr>
        <i val="true"/>
        <sz val="11"/>
        <rFont val="Cambria"/>
        <family val="0"/>
        <charset val="1"/>
      </rPr>
      <t xml:space="preserve">uoce dic</t>
    </r>
    <r>
      <rPr>
        <sz val="11"/>
        <rFont val="Cambria"/>
        <family val="0"/>
        <charset val="1"/>
      </rPr>
      <t xml:space="preserve">[it].</t>
    </r>
  </si>
  <si>
    <t xml:space="preserve">Wien, ÖNB: Fragm. 15</t>
  </si>
  <si>
    <t xml:space="preserve">http://www.fragmentarium.unifr.ch/overview/F-8a0c</t>
  </si>
  <si>
    <t xml:space="preserve">9 Querstreifen und 12 Langstreifen, zusammengesetzt in 4 Teilen und 1 Einzelstreife. </t>
  </si>
  <si>
    <t xml:space="preserve">Sammelhandschrift:
Unbekannt: De quattuor generibus monachorum.; Unbekannt: Commentarii in regulam s. Benedicti varii: Fragmenta.; Unbekannt: Commentarii in regulam s. Benedicti varii: Fragmenta.; Unbekannt: Varia notabilia, loci e regula s. Benedicti etc..; Franciscus magister: Dicta ad populum.; Unbekannt: Super consultatione Friderici archiepiscopi Salisburgensis deliberatio facultatis theologicae studii Viennae.; Unbekannt: Epistola de novissimis temporibus ad Bonifatium IX..; Unbekannt: Commentarius in regulam s. Benedicti varii: Fragmentum.; Andreas, de Escobar: De decimis, primitiis etc..; Unbekannt: Notabilia theologica.; Guilelmus, Peraldus: De professione monachorum.; Gerson, Johannes: De vita spirituali animae lectiones sex.</t>
  </si>
  <si>
    <t xml:space="preserve">Wien, ÖNB, Cod. 3792</t>
  </si>
  <si>
    <t xml:space="preserve">AC13961413 </t>
  </si>
  <si>
    <t xml:space="preserve">Mondsee, Benediktinerkloster St. Michael (748-1791): Vorsignatur 'Lunael. q. 92'.</t>
  </si>
  <si>
    <t xml:space="preserve">Die drei Stücke Fragm. 15-3, -4 und -5 lassen sich zusammen fügen, wobei mindestens zwei Zeilen oben und eine Zeile zwischen die zwei Blöcke weggeschnitten wurden.</t>
  </si>
  <si>
    <t xml:space="preserve">ähnlich zu den ältesten erhaltenen Handschriften von Mondsee. Rund, gerade und breit; zwei Formen für a - karolingische und cc-formig ohne Köpfchen des ersten Bogens; g z. T. mit scharfer Spitze zweischen den Bögen; zahlreiche Ligaturen mit e und r (er, es, et, te, ex, ra, ri), noch -nt und -us, e-caudata. Der Abkürzungsstrich - wagerecht und wellenartig.</t>
  </si>
  <si>
    <t xml:space="preserve">4439551-6</t>
  </si>
  <si>
    <r>
      <rPr>
        <sz val="11"/>
        <rFont val="Cambria"/>
        <family val="0"/>
        <charset val="1"/>
      </rPr>
      <t xml:space="preserve">(1ra-vb = Fragm. 15-1 und Fragm. 15-2) Lib. 1, Homilia 12, § 7: [ni]</t>
    </r>
    <r>
      <rPr>
        <i val="true"/>
        <sz val="11"/>
        <rFont val="Cambria"/>
        <family val="0"/>
        <charset val="1"/>
      </rPr>
      <t xml:space="preserve">mirum constat quia pro nobis ... nam illi tetros spiritus </t>
    </r>
    <r>
      <rPr>
        <sz val="11"/>
        <rFont val="Cambria"/>
        <family val="0"/>
        <charset val="1"/>
      </rPr>
      <t xml:space="preserve">[lacuna] (1rb) </t>
    </r>
    <r>
      <rPr>
        <i val="true"/>
        <sz val="11"/>
        <rFont val="Cambria"/>
        <family val="0"/>
        <charset val="1"/>
      </rPr>
      <t xml:space="preserve">orate nefiat fuga uestra ... fugire quando iam per peniten</t>
    </r>
    <r>
      <rPr>
        <sz val="11"/>
        <rFont val="Cambria"/>
        <family val="0"/>
        <charset val="1"/>
      </rPr>
      <t xml:space="preserve">[tiam ...] (1va) [pulsa]</t>
    </r>
    <r>
      <rPr>
        <i val="true"/>
        <sz val="11"/>
        <rFont val="Cambria"/>
        <family val="0"/>
        <charset val="1"/>
      </rPr>
      <t xml:space="preserve">uerit confestim aperie ei ... et facit illos</t>
    </r>
    <r>
      <rPr>
        <sz val="11"/>
        <rFont val="Cambria"/>
        <family val="0"/>
        <charset val="1"/>
      </rPr>
      <t xml:space="preserve"> [lacuna]; (1vb) Homilia 13, § 1: </t>
    </r>
    <r>
      <rPr>
        <i val="true"/>
        <sz val="11"/>
        <rFont val="Cambria"/>
        <family val="0"/>
        <charset val="1"/>
      </rPr>
      <t xml:space="preserve">transcurrimus quatenus eius expositio ... </t>
    </r>
    <r>
      <rPr>
        <sz val="11"/>
        <rFont val="Cambria"/>
        <family val="0"/>
        <charset val="1"/>
      </rPr>
      <t xml:space="preserve">[dia]</t>
    </r>
    <r>
      <rPr>
        <i val="true"/>
        <sz val="11"/>
        <rFont val="Cambria"/>
        <family val="0"/>
        <charset val="1"/>
      </rPr>
      <t xml:space="preserve">bolo ad beatum Iob</t>
    </r>
    <r>
      <rPr>
        <sz val="11"/>
        <rFont val="Cambria"/>
        <family val="0"/>
        <charset val="1"/>
      </rPr>
      <t xml:space="preserve">.
(2ra-vb = Fragm. 15-3, 15-4, 15-5) Homilia 13, § 1-4: </t>
    </r>
    <r>
      <rPr>
        <i val="true"/>
        <sz val="11"/>
        <rFont val="Cambria"/>
        <family val="0"/>
        <charset val="1"/>
      </rPr>
      <t xml:space="preserve">et fortitudo illius in umbilico uentris eius ...-... quid uigilantibus seruis exhi</t>
    </r>
    <r>
      <rPr>
        <sz val="11"/>
        <rFont val="Cambria"/>
        <family val="0"/>
        <charset val="1"/>
      </rPr>
      <t xml:space="preserve">[beat].</t>
    </r>
  </si>
  <si>
    <t xml:space="preserve">Wien, ÖNB: Fragm. 31</t>
  </si>
  <si>
    <t xml:space="preserve">http://www.fragmentarium.unifr.ch/overview/F-2e7x</t>
  </si>
  <si>
    <t xml:space="preserve">140-145 x 108 mm</t>
  </si>
  <si>
    <t xml:space="preserve">15. Jhdt.; 1460, 1465</t>
  </si>
  <si>
    <t xml:space="preserve">Wien, ÖNB, Cod. 3848</t>
  </si>
  <si>
    <t xml:space="preserve">AC13958439 </t>
  </si>
  <si>
    <t xml:space="preserve">Johannes Hugel de Werdea (= Hieronymus v. Mondsee; Mag.; Uni. Wien ab 1438, ab 1451 Mönch in Mondsee; +1475): als Schreiber beteiligt [Stohlmann, Verfasserlexikon 4, 1983]. - Matthias (Mönch in Mondsee um 1465): Vermerk fol. 125r (für 125-136) [Unterkircher, Datierte IV, 1976, 186]. - Mondsee, Benediktinerkloster St. Michael (748-1791): Vorsignatur 'Lunael. o. 86'. </t>
  </si>
  <si>
    <t xml:space="preserve">Rote Überschrifte und Satzmajuskeln; 4-zeilige Initiale F. </t>
  </si>
  <si>
    <t xml:space="preserve">Erhalten sind Gebete für Officium defunctorum. 
(1r) &gt;P&lt;rosit quaesumus domine hec sancta praesentis sacrificii obl[atio ...] quae in oratione nobis commendate sunt ...-... transire in requiem mereantur, bricht ab. &gt;P&lt;roficiat quaesumus domine ad indulgentiam anim[abus ...] in orationem commendatae sunt ...-... peruenire habitationem. Per (Deshusses Nr. 3054); &gt;Pro omni[...]&lt;. &gt;F&lt;IDELIUM DEUS omnium conditor et red[emptor ani]mabus famulorum ...-... quam semper optauerunt, bricht ab, (Deshusses Nr. 1437).
(1v) Oratio, Text beginnt verstümmelt: ęternę consortium qui in hac luce prositi tuum [...sacr]amentum. Per (wohl Deshusses Nr. 1436); &gt;ALIA&lt;.[ANIM]ABUS QUAESUMUS DOMINE famulorum famularumque [tua]rum misericordiam concede ...-... sperauerunt et crediderunt. Per (Deshusses 1441); Verweis auf Capitulum; Oratio: [Supplices qs domin]e pro animabus famulorum famularumque ...-... redemptorum. Per (cf. Deshusses Nr. 1443); &gt;Pro patre et Matre&lt;. [DEUS QU]I NOS patrem et matrem honorare praecepis[ti] ...-... clementer dimitte meque, bricht ab.</t>
  </si>
  <si>
    <t xml:space="preserve">Wien, ÖNB: Fragm. 73</t>
  </si>
  <si>
    <t xml:space="preserve">Beschreibung nach Fotos von Cantus Planus. Unklar welches Fragment??? Gibt keine Signatur Fragm. 73 in der ÖNB.</t>
  </si>
  <si>
    <t xml:space="preserve">Cantus Planus (http://www.cantusplanus.at/de-at/fragmentphp/fragmente/signaturGET.php?Signatur=Fragm007).</t>
  </si>
  <si>
    <t xml:space="preserve">12 Str.</t>
  </si>
  <si>
    <r>
      <rPr>
        <sz val="11"/>
        <rFont val="Cambria"/>
        <family val="0"/>
        <charset val="1"/>
      </rPr>
      <t xml:space="preserve">[BVM] Sq: [I]</t>
    </r>
    <r>
      <rPr>
        <i val="true"/>
        <sz val="11"/>
        <rFont val="Cambria"/>
        <family val="0"/>
        <charset val="1"/>
      </rPr>
      <t xml:space="preserve">mperatrix gloriosa ... generosa mater </t>
    </r>
    <r>
      <rPr>
        <sz val="11"/>
        <rFont val="Cambria"/>
        <family val="0"/>
        <charset val="1"/>
      </rPr>
      <t xml:space="preserve">[... E]</t>
    </r>
    <r>
      <rPr>
        <i val="true"/>
        <sz val="11"/>
        <rFont val="Cambria"/>
        <family val="0"/>
        <charset val="1"/>
      </rPr>
      <t xml:space="preserve">rgo clemens et benigna ... </t>
    </r>
    <r>
      <rPr>
        <sz val="11"/>
        <rFont val="Cambria"/>
        <family val="0"/>
        <charset val="1"/>
      </rPr>
      <t xml:space="preserve">[U]</t>
    </r>
    <r>
      <rPr>
        <i val="true"/>
        <sz val="11"/>
        <rFont val="Cambria"/>
        <family val="0"/>
        <charset val="1"/>
      </rPr>
      <t xml:space="preserve">t carnali qua</t>
    </r>
    <r>
      <rPr>
        <sz val="11"/>
        <rFont val="Cambria"/>
        <family val="0"/>
        <charset val="1"/>
      </rPr>
      <t xml:space="preserve"> (AH 54 Nr. 221 Str. 1 und 9-10 unvollständig); Sq: [Hodiernae lux diei ...] </t>
    </r>
    <r>
      <rPr>
        <i val="true"/>
        <sz val="11"/>
        <rFont val="Cambria"/>
        <family val="0"/>
        <charset val="1"/>
      </rPr>
      <t xml:space="preserve">post et ante uia uiris inuiam </t>
    </r>
    <r>
      <rPr>
        <sz val="11"/>
        <rFont val="Cambria"/>
        <family val="0"/>
        <charset val="1"/>
      </rPr>
      <t xml:space="preserve">[S]</t>
    </r>
    <r>
      <rPr>
        <i val="true"/>
        <sz val="11"/>
        <rFont val="Cambria"/>
        <family val="0"/>
        <charset val="1"/>
      </rPr>
      <t xml:space="preserve">alve decus firmamenti tu caligi</t>
    </r>
    <r>
      <rPr>
        <sz val="11"/>
        <rFont val="Cambria"/>
        <family val="0"/>
        <charset val="1"/>
      </rPr>
      <t xml:space="preserve">[nosae] (AH 54 Nr. 219 Str. 7 und 9 unvollständig erhalten);
[Conversio Pauli] Sq: [Dixit dominus ex Basan ... ling]</t>
    </r>
    <r>
      <rPr>
        <i val="true"/>
        <sz val="11"/>
        <rFont val="Cambria"/>
        <family val="0"/>
        <charset val="1"/>
      </rPr>
      <t xml:space="preserve">ua tuorum est ... crucifixum non esse ali</t>
    </r>
    <r>
      <rPr>
        <sz val="11"/>
        <rFont val="Cambria"/>
        <family val="0"/>
        <charset val="1"/>
      </rPr>
      <t xml:space="preserve">[um ... te]</t>
    </r>
    <r>
      <rPr>
        <i val="true"/>
        <sz val="11"/>
        <rFont val="Cambria"/>
        <family val="0"/>
        <charset val="1"/>
      </rPr>
      <t xml:space="preserve">stis paulus </t>
    </r>
    <r>
      <rPr>
        <sz val="11"/>
        <rFont val="Cambria"/>
        <family val="0"/>
        <charset val="1"/>
      </rPr>
      <t xml:space="preserve">[H]</t>
    </r>
    <r>
      <rPr>
        <i val="true"/>
        <sz val="11"/>
        <rFont val="Cambria"/>
        <family val="0"/>
        <charset val="1"/>
      </rPr>
      <t xml:space="preserve">inc linzua sacerdotum ... </t>
    </r>
    <r>
      <rPr>
        <sz val="11"/>
        <rFont val="Cambria"/>
        <family val="0"/>
        <charset val="1"/>
      </rPr>
      <t xml:space="preserve">[C]</t>
    </r>
    <r>
      <rPr>
        <i val="true"/>
        <sz val="11"/>
        <rFont val="Cambria"/>
        <family val="0"/>
        <charset val="1"/>
      </rPr>
      <t xml:space="preserve">orrasit uniuersas species</t>
    </r>
    <r>
      <rPr>
        <sz val="11"/>
        <rFont val="Cambria"/>
        <family val="0"/>
        <charset val="1"/>
      </rPr>
      <t xml:space="preserve"> (AH 50 Nr. 269 Str. 5a-7b unvollständig erhalten); [Joannis Evang.] Sq: [Verbum dei deo natum ...] </t>
    </r>
    <r>
      <rPr>
        <i val="true"/>
        <sz val="11"/>
        <rFont val="Cambria"/>
        <family val="0"/>
        <charset val="1"/>
      </rPr>
      <t xml:space="preserve">ueros ueri fontis johannes</t>
    </r>
    <r>
      <rPr>
        <sz val="11"/>
        <rFont val="Cambria"/>
        <family val="0"/>
        <charset val="1"/>
      </rPr>
      <t xml:space="preserve"> ... [C]</t>
    </r>
    <r>
      <rPr>
        <i val="true"/>
        <sz val="11"/>
        <rFont val="Cambria"/>
        <family val="0"/>
        <charset val="1"/>
      </rPr>
      <t xml:space="preserve">elum transit ueri</t>
    </r>
    <r>
      <rPr>
        <sz val="11"/>
        <rFont val="Cambria"/>
        <family val="0"/>
        <charset val="1"/>
      </rPr>
      <t xml:space="preserve"> [...] // purius. [S]</t>
    </r>
    <r>
      <rPr>
        <i val="true"/>
        <sz val="11"/>
        <rFont val="Cambria"/>
        <family val="0"/>
        <charset val="1"/>
      </rPr>
      <t xml:space="preserve">ponsus rubra ueste tect</t>
    </r>
    <r>
      <rPr>
        <sz val="11"/>
        <rFont val="Cambria"/>
        <family val="0"/>
        <charset val="1"/>
      </rPr>
      <t xml:space="preserve">[us] (AH 55 Nr. 188 Str. 3-5 und 18-19 unvollständig erhalten); [Valentini] Sq: [Gloriosa fulget dies ...] </t>
    </r>
    <r>
      <rPr>
        <i val="true"/>
        <sz val="11"/>
        <rFont val="Cambria"/>
        <family val="0"/>
        <charset val="1"/>
      </rPr>
      <t xml:space="preserve">Valentinus pontifex spes nostra salu</t>
    </r>
    <r>
      <rPr>
        <sz val="11"/>
        <rFont val="Cambria"/>
        <family val="0"/>
        <charset val="1"/>
      </rPr>
      <t xml:space="preserve">[s]  (AH 54 Nr. 89 Str. 2).
Gesang: </t>
    </r>
    <r>
      <rPr>
        <i val="true"/>
        <sz val="11"/>
        <rFont val="Cambria"/>
        <family val="0"/>
        <charset val="1"/>
      </rPr>
      <t xml:space="preserve">Sancte paule apostole gencium doctor </t>
    </r>
    <r>
      <rPr>
        <sz val="11"/>
        <rFont val="Cambria"/>
        <family val="0"/>
        <charset val="1"/>
      </rPr>
      <t xml:space="preserve">[</t>
    </r>
    <r>
      <rPr>
        <i val="true"/>
        <sz val="11"/>
        <rFont val="Cambria"/>
        <family val="0"/>
        <charset val="1"/>
      </rPr>
      <t xml:space="preserve">...</t>
    </r>
    <r>
      <rPr>
        <sz val="11"/>
        <rFont val="Cambria"/>
        <family val="0"/>
        <charset val="1"/>
      </rPr>
      <t xml:space="preserve">]</t>
    </r>
    <r>
      <rPr>
        <i val="true"/>
        <sz val="11"/>
        <rFont val="Cambria"/>
        <family val="0"/>
        <charset val="1"/>
      </rPr>
      <t xml:space="preserve"> pro nobis ad deum qui te elegit.</t>
    </r>
  </si>
  <si>
    <t xml:space="preserve">26.01.2018</t>
  </si>
  <si>
    <t xml:space="preserve">Wien, ÖNB: Fragm. 102</t>
  </si>
  <si>
    <t xml:space="preserve">Wien, ÖNB, Cod. 3664</t>
  </si>
  <si>
    <t xml:space="preserve">AL00175812</t>
  </si>
  <si>
    <t xml:space="preserve">Mondsee, Benediktinerkloster St. Michael (748-1791): Vorsignatur 'Lunael. f. 156'.</t>
  </si>
  <si>
    <t xml:space="preserve">Wien, ÖNB: Fragm. 107b</t>
  </si>
  <si>
    <t xml:space="preserve">Cantus Planus (http://www.cantusplanus.at/de-at/fragmentphp/fragmente/signaturGET.php?Signatur=Fragm107).</t>
  </si>
  <si>
    <t xml:space="preserve">107-1: 12-19 x 270 mm; 107-2: 20-28 x 268 mm</t>
  </si>
  <si>
    <t xml:space="preserve">Salzburg ?; Mondsee</t>
  </si>
  <si>
    <t xml:space="preserve">Wien, ÖNB, Cod. 1796</t>
  </si>
  <si>
    <t xml:space="preserve">http://data.onb.ac.at/rec/AL00164237</t>
  </si>
  <si>
    <r>
      <rPr>
        <sz val="11"/>
        <rFont val="Cambria"/>
        <family val="0"/>
        <charset val="1"/>
      </rPr>
      <t xml:space="preserve">Fragm. 107-1a [Mariae Magdalenae] A: [Intendens porro Maria unum] (Can 003364); 
Fragm. 107-1b [Mariae Magdalenae] A:  [Fundans Sion in sapphiris rex] (Can 002913); 
Fragm. 107-2a [Mariae Magdalenae] R: [Adest testis divinae] (Can 006034); 
Fragm. 107-2b [Mariae Magdalenae] V:</t>
    </r>
    <r>
      <rPr>
        <i val="true"/>
        <sz val="11"/>
        <rFont val="Cambria"/>
        <family val="0"/>
        <charset val="1"/>
      </rPr>
      <t xml:space="preserve"> Gloria patri et filio et</t>
    </r>
    <r>
      <rPr>
        <sz val="11"/>
        <rFont val="Cambria"/>
        <family val="0"/>
        <charset val="1"/>
      </rPr>
      <t xml:space="preserve"> (Can 009000).</t>
    </r>
  </si>
  <si>
    <t xml:space="preserve">Wien, ÖNB: Fragm. 107a</t>
  </si>
  <si>
    <t xml:space="preserve">2 Teile zwei Einzelblätter und 10 kleinere Stücke aus dem Einbandrücken</t>
  </si>
  <si>
    <t xml:space="preserve">Fragm. 107-3: 320-335 x 161-172 mm; Fragm. 107-4: 338 x 178-184 mm; 6 Stücke ca. 57 x 57 mm; 2 Stücke ca. 35 x 60 mm; 1 Stück 13 x 17 mm.</t>
  </si>
  <si>
    <t xml:space="preserve">Spiegel und Rückenverstärkung</t>
  </si>
  <si>
    <t xml:space="preserve">Überschriften und Lombarden in Rot.</t>
  </si>
  <si>
    <r>
      <rPr>
        <sz val="11"/>
        <rFont val="Cambria"/>
        <family val="0"/>
        <charset val="1"/>
      </rPr>
      <t xml:space="preserve">Fragm. 107-3 zusammen mit Fragm. 107-5 bis 107-7: 2. Reg 5, 1-15 von Erat autem uir fortis et diues bis uenit et stetit;
Fragm. 107-4 zusammen mit Fragm. 107-8 bis 107-11: Gn 37, 22 von [...]</t>
    </r>
    <r>
      <rPr>
        <i val="true"/>
        <sz val="11"/>
        <rFont val="Cambria"/>
        <family val="0"/>
        <charset val="1"/>
      </rPr>
      <t xml:space="preserve">mus sanguinem sed proicite ... et reddere patri suo</t>
    </r>
    <r>
      <rPr>
        <sz val="11"/>
        <rFont val="Cambria"/>
        <family val="0"/>
        <charset val="1"/>
      </rPr>
      <t xml:space="preserve">; Mt 21, 33-46: </t>
    </r>
    <r>
      <rPr>
        <sz val="11"/>
        <color rgb="FFFF0000"/>
        <rFont val="Cambria"/>
        <family val="0"/>
        <charset val="1"/>
      </rPr>
      <t xml:space="preserve">Secundum Matheum</t>
    </r>
    <r>
      <rPr>
        <sz val="11"/>
        <rFont val="Cambria"/>
        <family val="0"/>
        <charset val="1"/>
      </rPr>
      <t xml:space="preserve">.</t>
    </r>
    <r>
      <rPr>
        <i val="true"/>
        <sz val="11"/>
        <rFont val="Cambria"/>
        <family val="0"/>
        <charset val="1"/>
      </rPr>
      <t xml:space="preserve"> In illo tempore dicit Iesus discipulis suis et turbis iudeorum parabolam hanc. Homo erat paterfamilias ...-... quia sicut prophetam eum </t>
    </r>
    <r>
      <rPr>
        <sz val="11"/>
        <rFont val="Cambria"/>
        <family val="0"/>
        <charset val="1"/>
      </rPr>
      <t xml:space="preserve">[habebant]; Gn 27, 6-10: </t>
    </r>
    <r>
      <rPr>
        <sz val="11"/>
        <color rgb="FFFF0000"/>
        <rFont val="Cambria"/>
        <family val="0"/>
        <charset val="1"/>
      </rPr>
      <t xml:space="preserve">Sabbato</t>
    </r>
    <r>
      <rPr>
        <sz val="11"/>
        <rFont val="Cambria"/>
        <family val="0"/>
        <charset val="1"/>
      </rPr>
      <t xml:space="preserve"> [...].</t>
    </r>
    <r>
      <rPr>
        <i val="true"/>
        <sz val="11"/>
        <rFont val="Cambria"/>
        <family val="0"/>
        <charset val="1"/>
      </rPr>
      <t xml:space="preserve"> In diebus illis. Dixit Rebecca filio suo Iacob: Audiui ...-... libenter uescitur. Quas cum</t>
    </r>
    <r>
      <rPr>
        <sz val="11"/>
        <rFont val="Cambria"/>
        <family val="0"/>
        <charset val="1"/>
      </rPr>
      <t xml:space="preserve">, brich ab.
</t>
    </r>
  </si>
  <si>
    <t xml:space="preserve">Wien, ÖNB: Fragm. 122a</t>
  </si>
  <si>
    <t xml:space="preserve">15. Jhdt.; 1437; 1438; 1441</t>
  </si>
  <si>
    <t xml:space="preserve">Sankt Wolfgang; Mondsee</t>
  </si>
  <si>
    <t xml:space="preserve">Wien, ÖNB, Cod. 3891</t>
  </si>
  <si>
    <t xml:space="preserve">AL00157259</t>
  </si>
  <si>
    <t xml:space="preserve">Wolfgang Chranekker (Organist in St. Wolfgang, um 1441): Schreiber; [Unterkircher, Datierte II, 1971]; Mondsee, Benediktinerkloster St. Michael (748-1791): Vorsignatur 'Lunael. f. 223'.</t>
  </si>
  <si>
    <t xml:space="preserve">Wien, ÖNB: Fragm. 122b</t>
  </si>
  <si>
    <t xml:space="preserve">Wien, ÖNB: Fragm. 123a</t>
  </si>
  <si>
    <t xml:space="preserve">Nr. 115, Fragm. 94</t>
  </si>
  <si>
    <t xml:space="preserve">CantusPlanus: http://www.cantusplanus.at/de-at/fragmentphp/fragmente/signaturGET.php?Signatur=Fragm123a;
Klugseder, Robert. Quellen zur mittelalterlichen Musik- und Liturgiegeschichte des Klosters Mondsee. Codices Manuscripti, Zeitschrift für Handschriftenkunde, Supplementum 7. Purkersdorf: Brüder Hollinek, 2012, S. 232-40.
Zayaruznaya, A. "Quotation, perfection and the eloquence of form: Introducing Beatius/Cum humanum." In: Plainsong and Medieval Music, 24(2), 129-166.
Zayaruznaya, A. The Monstrous New Art, Cambrige 2015, S. 264-65.</t>
  </si>
  <si>
    <t xml:space="preserve">http://www.fragmentarium.unifr.ch/overview/F-yuut</t>
  </si>
  <si>
    <t xml:space="preserve">123-1: 295-300 x 230-240 mm; 299-301 x 220-230 mm</t>
  </si>
  <si>
    <t xml:space="preserve">15. Jhdt. </t>
  </si>
  <si>
    <t xml:space="preserve">Wien, ÖNB, Cod. 3883</t>
  </si>
  <si>
    <t xml:space="preserve">http://data.onb.ac.at/rec/AL00173299</t>
  </si>
  <si>
    <t xml:space="preserve">Mondsee, Benediktinerkloster St. Michael (748-1791): Vorsignatur 'Lunael. f. 151'.</t>
  </si>
  <si>
    <t xml:space="preserve">auf gutem kalligraphischem Niveau.</t>
  </si>
  <si>
    <t xml:space="preserve">2. Viertel / 2. Drittel 15. Jh.</t>
  </si>
  <si>
    <t xml:space="preserve">1426-1466</t>
  </si>
  <si>
    <t xml:space="preserve">Rote Überschriften; rote Fleuronnéinitiale (ca. 4 cm groß) </t>
  </si>
  <si>
    <t xml:space="preserve">Missale; Zweistimmige Credos / Motettenfragment</t>
  </si>
  <si>
    <t xml:space="preserve">(1r) Zweistimmige Credo-Satz: [P]atrem omnipotentem factorem celi et terre ...-... nobis datur in summo polo sine termino; [De BMV] A: Regina celi laetare alleluia (Can 004597); Tropus: Alle domina flos virginalis ...-... ora mater resurgentis alleluia pro salute tue ga (?);
(1v) Weitere zweistimmige Patrem-Vertonung: [P]atrem omnipotentem factore ...-... homo factus est factus est. Amen, die zweite Stimme bricht ab: consubstancialem patri per quem.
(2r) Credo erhalten von sanctam katholicam et apostolicam ecclesiam. Confiteor unum baptisma bis et vitam venturi seculi. Amen. Rubrizierte Anweisungen: &gt;Finito offertorio fac crucem super hostiam et dic&lt; In nomine patris et filii et spiritus sancti. &gt;Deinde tolle patenam cum hostia dicas&lt; ...-... &gt;Post hoc oremus et secreta et per omnia secula seculorum et cetera&lt;, mit roten Kreuzen;
(2v) Motete: [B]eacius se servans liberet ...-... malum coactus vitare, bricht ab.
Nachtrag (Kursive, 2. Hälfte 15. Jh.) am Rand und freiem Platz zwischen die Gesänge: Memoria mortuorum, u.a. mit Bezug zu Mondsee wie z. B. Abt Konrad (Chunradi) und Victoria Michaelis. 
Wieterer Nachtrag (Bastarda, 2. Drittel 15. jh.): fünf Hexameter über den rhetorischen Vortrag von Predigten - Gestum compone, non protrahe nec celer esto / lucida sint verba non aspera vilia numquam / vox non clamosa, thussim preme, sputa caveto / Sis paciens multum populo moderato latinum / undecim hec bene valent predicare volenti.</t>
  </si>
  <si>
    <t xml:space="preserve">Mensuralnotation</t>
  </si>
  <si>
    <t xml:space="preserve">Unterschiedliche Notationssystemen auf roten Linien. Cantus-fractus Notation, Mensuralnotation, Choralnotation, Ars nova-Motette.</t>
  </si>
  <si>
    <t xml:space="preserve">Wien, ÖNB: Fragm. 123b</t>
  </si>
  <si>
    <t xml:space="preserve">http://www.fragmentarium.unifr.ch/overview/F-0bd4</t>
  </si>
  <si>
    <t xml:space="preserve">6 Streifen von drei Doppelblättern</t>
  </si>
  <si>
    <t xml:space="preserve">Fragm. 123-4: 45 x 107 mm; Fragm. 123-5: 47 x 64 mm; Fragm. 123-6 bis 123-9 ca. 45-53 x 170 mm</t>
  </si>
  <si>
    <t xml:space="preserve">3,5</t>
  </si>
  <si>
    <t xml:space="preserve">Ursprünglich wohl ein Ternio. Fragm. 123-8 ist das aüßerste Blatt, Fragm. 123-4, 123-5 und 123-9 - das zweite, Fragm. 123-6 und 123-7 das dritte von Außen.</t>
  </si>
  <si>
    <t xml:space="preserve">Überschriften und Rubriken für den Beginn der Gesangsteilen; Satzmajuskeln in Rot.</t>
  </si>
  <si>
    <r>
      <rPr>
        <sz val="11"/>
        <rFont val="Cambria"/>
        <family val="0"/>
        <charset val="1"/>
      </rPr>
      <t xml:space="preserve">Kurze Verweise auf Gesänge und Capitula für die Messe und das Stundengebet mit Anweisungen für den Ablauf der Messe. 
Fragm. 123b-1 = Doppelblatt f. 1 und f. 6 
Fragm. 123-4, 123-5 und 123-9 = Doppelblatt f. 2 und f. 5
Fragm. 123-6 und 123-7 = Doppelblatt f. 3 und f. 4
(1r) Dom. 1 Adventus, u.a. Anweisung: [...]</t>
    </r>
    <r>
      <rPr>
        <i val="true"/>
        <sz val="11"/>
        <rFont val="Cambria"/>
        <family val="0"/>
        <charset val="1"/>
      </rPr>
      <t xml:space="preserve">te domini laudamus. Cotidie ad missam dicamus Oratio de sancta Maria</t>
    </r>
    <r>
      <rPr>
        <sz val="11"/>
        <rFont val="Cambria"/>
        <family val="0"/>
        <charset val="1"/>
      </rPr>
      <t xml:space="preserve">. </t>
    </r>
    <r>
      <rPr>
        <i val="true"/>
        <sz val="11"/>
        <rFont val="Cambria"/>
        <family val="0"/>
        <charset val="1"/>
      </rPr>
      <t xml:space="preserve">Deus qui de beate usque ad natiuitatem domini quod nullum impediet festum</t>
    </r>
    <r>
      <rPr>
        <sz val="11"/>
        <rFont val="Cambria"/>
        <family val="0"/>
        <charset val="1"/>
      </rPr>
      <t xml:space="preserve">. </t>
    </r>
    <r>
      <rPr>
        <i val="true"/>
        <sz val="11"/>
        <rFont val="Cambria"/>
        <family val="0"/>
        <charset val="1"/>
      </rPr>
      <t xml:space="preserve">Ordo ad vespertinali officio. In adventu domini</t>
    </r>
    <r>
      <rPr>
        <sz val="11"/>
        <rFont val="Cambria"/>
        <family val="0"/>
        <charset val="1"/>
      </rPr>
      <t xml:space="preserve">. </t>
    </r>
    <r>
      <rPr>
        <sz val="11"/>
        <color rgb="FFFF0000"/>
        <rFont val="Cambria"/>
        <family val="0"/>
        <charset val="1"/>
      </rPr>
      <t xml:space="preserve">Ad vesperam A super psalmos</t>
    </r>
    <r>
      <rPr>
        <sz val="11"/>
        <rFont val="Cambria"/>
        <family val="0"/>
        <charset val="1"/>
      </rPr>
      <t xml:space="preserve">. A: </t>
    </r>
    <r>
      <rPr>
        <i val="true"/>
        <sz val="11"/>
        <rFont val="Cambria"/>
        <family val="0"/>
        <charset val="1"/>
      </rPr>
      <t xml:space="preserve">Respondens </t>
    </r>
    <r>
      <rPr>
        <sz val="11"/>
        <rFont val="Cambria"/>
        <family val="0"/>
        <charset val="1"/>
      </rPr>
      <t xml:space="preserve">(?) (Can 204271) A: </t>
    </r>
    <r>
      <rPr>
        <i val="true"/>
        <sz val="11"/>
        <rFont val="Cambria"/>
        <family val="0"/>
        <charset val="1"/>
      </rPr>
      <t xml:space="preserve">In eternum</t>
    </r>
    <r>
      <rPr>
        <sz val="11"/>
        <rFont val="Cambria"/>
        <family val="0"/>
        <charset val="1"/>
      </rPr>
      <t xml:space="preserve"> (Can 003204) Ps: </t>
    </r>
    <r>
      <rPr>
        <i val="true"/>
        <sz val="11"/>
        <rFont val="Cambria"/>
        <family val="0"/>
        <charset val="1"/>
      </rPr>
      <t xml:space="preserve">Exaltabo </t>
    </r>
    <r>
      <rPr>
        <sz val="11"/>
        <rFont val="Cambria"/>
        <family val="0"/>
        <charset val="1"/>
      </rPr>
      <t xml:space="preserve">(Ps 29); 
(1v) Hy: </t>
    </r>
    <r>
      <rPr>
        <i val="true"/>
        <sz val="11"/>
        <rFont val="Cambria"/>
        <family val="0"/>
        <charset val="1"/>
      </rPr>
      <t xml:space="preserve">Verbum supernum</t>
    </r>
    <r>
      <rPr>
        <sz val="11"/>
        <rFont val="Cambria"/>
        <family val="0"/>
        <charset val="1"/>
      </rPr>
      <t xml:space="preserve"> (Can 008409), </t>
    </r>
    <r>
      <rPr>
        <sz val="11"/>
        <color rgb="FFFF0000"/>
        <rFont val="Cambria"/>
        <family val="0"/>
        <charset val="1"/>
      </rPr>
      <t xml:space="preserve">In I° nocturno</t>
    </r>
    <r>
      <rPr>
        <sz val="11"/>
        <rFont val="Cambria"/>
        <family val="0"/>
        <charset val="1"/>
      </rPr>
      <t xml:space="preserve"> A: </t>
    </r>
    <r>
      <rPr>
        <i val="true"/>
        <sz val="11"/>
        <rFont val="Cambria"/>
        <family val="0"/>
        <charset val="1"/>
      </rPr>
      <t xml:space="preserve">Scientes</t>
    </r>
    <r>
      <rPr>
        <sz val="11"/>
        <rFont val="Cambria"/>
        <family val="0"/>
        <charset val="1"/>
      </rPr>
      <t xml:space="preserve">; 
(2r) Dom. 1 Adventus, u.a. R: </t>
    </r>
    <r>
      <rPr>
        <i val="true"/>
        <sz val="11"/>
        <rFont val="Cambria"/>
        <family val="0"/>
        <charset val="1"/>
      </rPr>
      <t xml:space="preserve">Aspiciens </t>
    </r>
    <r>
      <rPr>
        <sz val="11"/>
        <rFont val="Cambria"/>
        <family val="0"/>
        <charset val="1"/>
      </rPr>
      <t xml:space="preserve">(Can 006129); </t>
    </r>
    <r>
      <rPr>
        <sz val="11"/>
        <color rgb="FFFF0000"/>
        <rFont val="Cambria"/>
        <family val="0"/>
        <charset val="1"/>
      </rPr>
      <t xml:space="preserve">In II° nocturno</t>
    </r>
    <r>
      <rPr>
        <sz val="11"/>
        <rFont val="Cambria"/>
        <family val="0"/>
        <charset val="1"/>
      </rPr>
      <t xml:space="preserve">, A: </t>
    </r>
    <r>
      <rPr>
        <i val="true"/>
        <sz val="11"/>
        <rFont val="Cambria"/>
        <family val="0"/>
        <charset val="1"/>
      </rPr>
      <t xml:space="preserve">Hora est</t>
    </r>
    <r>
      <rPr>
        <sz val="11"/>
        <rFont val="Cambria"/>
        <family val="0"/>
        <charset val="1"/>
      </rPr>
      <t xml:space="preserve"> (Can 003134); </t>
    </r>
    <r>
      <rPr>
        <sz val="11"/>
        <color rgb="FFFF0000"/>
        <rFont val="Cambria"/>
        <family val="0"/>
        <charset val="1"/>
      </rPr>
      <t xml:space="preserve">In III° nocturno</t>
    </r>
    <r>
      <rPr>
        <sz val="11"/>
        <rFont val="Cambria"/>
        <family val="0"/>
        <charset val="1"/>
      </rPr>
      <t xml:space="preserve">, A: </t>
    </r>
    <r>
      <rPr>
        <i val="true"/>
        <sz val="11"/>
        <rFont val="Cambria"/>
        <family val="0"/>
        <charset val="1"/>
      </rPr>
      <t xml:space="preserve">Nox precessit</t>
    </r>
    <r>
      <rPr>
        <sz val="11"/>
        <rFont val="Cambria"/>
        <family val="0"/>
        <charset val="1"/>
      </rPr>
      <t xml:space="preserve"> (Can 003967), R: </t>
    </r>
    <r>
      <rPr>
        <i val="true"/>
        <sz val="11"/>
        <rFont val="Cambria"/>
        <family val="0"/>
        <charset val="1"/>
      </rPr>
      <t xml:space="preserve">Obsecro domine</t>
    </r>
    <r>
      <rPr>
        <sz val="11"/>
        <rFont val="Cambria"/>
        <family val="0"/>
        <charset val="1"/>
      </rPr>
      <t xml:space="preserve"> (Can 007305); </t>
    </r>
    <r>
      <rPr>
        <sz val="11"/>
        <color rgb="FFFF0000"/>
        <rFont val="Cambria"/>
        <family val="0"/>
        <charset val="1"/>
      </rPr>
      <t xml:space="preserve">Ad laudes</t>
    </r>
    <r>
      <rPr>
        <sz val="11"/>
        <rFont val="Cambria"/>
        <family val="0"/>
        <charset val="1"/>
      </rPr>
      <t xml:space="preserve">, A: </t>
    </r>
    <r>
      <rPr>
        <i val="true"/>
        <sz val="11"/>
        <rFont val="Cambria"/>
        <family val="0"/>
        <charset val="1"/>
      </rPr>
      <t xml:space="preserve">Omnes scienten</t>
    </r>
    <r>
      <rPr>
        <sz val="11"/>
        <rFont val="Cambria"/>
        <family val="0"/>
        <charset val="1"/>
      </rPr>
      <t xml:space="preserve"> (Can 004133), Hy: </t>
    </r>
    <r>
      <rPr>
        <i val="true"/>
        <sz val="11"/>
        <rFont val="Cambria"/>
        <family val="0"/>
        <charset val="1"/>
      </rPr>
      <t xml:space="preserve">Iam lucis</t>
    </r>
    <r>
      <rPr>
        <sz val="11"/>
        <rFont val="Cambria"/>
        <family val="0"/>
        <charset val="1"/>
      </rPr>
      <t xml:space="preserve"> (Can 008328); 
(2v) </t>
    </r>
    <r>
      <rPr>
        <i val="true"/>
        <sz val="11"/>
        <rFont val="Cambria"/>
        <family val="0"/>
        <charset val="1"/>
      </rPr>
      <t xml:space="preserve">Ad processione </t>
    </r>
    <r>
      <rPr>
        <sz val="11"/>
        <rFont val="Cambria"/>
        <family val="0"/>
        <charset val="1"/>
      </rPr>
      <t xml:space="preserve">R: </t>
    </r>
    <r>
      <rPr>
        <i val="true"/>
        <sz val="11"/>
        <rFont val="Cambria"/>
        <family val="0"/>
        <charset val="1"/>
      </rPr>
      <t xml:space="preserve">Ecce dies ue</t>
    </r>
    <r>
      <rPr>
        <sz val="11"/>
        <rFont val="Cambria"/>
        <family val="0"/>
        <charset val="1"/>
      </rPr>
      <t xml:space="preserve">[nit] (Can 006583) [...] finito [...]</t>
    </r>
    <r>
      <rPr>
        <i val="true"/>
        <sz val="11"/>
        <rFont val="Cambria"/>
        <family val="0"/>
        <charset val="1"/>
      </rPr>
      <t xml:space="preserve"> in loco suo et dicitur</t>
    </r>
    <r>
      <rPr>
        <sz val="11"/>
        <rFont val="Cambria"/>
        <family val="0"/>
        <charset val="1"/>
      </rPr>
      <t xml:space="preserve"> Ps: </t>
    </r>
    <r>
      <rPr>
        <i val="true"/>
        <sz val="11"/>
        <rFont val="Cambria"/>
        <family val="0"/>
        <charset val="1"/>
      </rPr>
      <t xml:space="preserve">De profundis</t>
    </r>
    <r>
      <rPr>
        <sz val="11"/>
        <rFont val="Cambria"/>
        <family val="0"/>
        <charset val="1"/>
      </rPr>
      <t xml:space="preserve"> (Ps 130) </t>
    </r>
    <r>
      <rPr>
        <i val="true"/>
        <sz val="11"/>
        <rFont val="Cambria"/>
        <family val="0"/>
        <charset val="1"/>
      </rPr>
      <t xml:space="preserve">Ad missam I</t>
    </r>
    <r>
      <rPr>
        <sz val="11"/>
        <rFont val="Cambria"/>
        <family val="0"/>
        <charset val="1"/>
      </rPr>
      <t xml:space="preserve">. In: </t>
    </r>
    <r>
      <rPr>
        <i val="true"/>
        <sz val="11"/>
        <rFont val="Cambria"/>
        <family val="0"/>
        <charset val="1"/>
      </rPr>
      <t xml:space="preserve">Ad te leuaui</t>
    </r>
    <r>
      <rPr>
        <sz val="11"/>
        <rFont val="Cambria"/>
        <family val="0"/>
        <charset val="1"/>
      </rPr>
      <t xml:space="preserve"> (Can g00489) 
(3r) Dom. 1 Adventus, u.a. </t>
    </r>
    <r>
      <rPr>
        <sz val="11"/>
        <color rgb="FFFF0000"/>
        <rFont val="Cambria"/>
        <family val="0"/>
        <charset val="1"/>
      </rPr>
      <t xml:space="preserve">Ad VI</t>
    </r>
    <r>
      <rPr>
        <sz val="11"/>
        <rFont val="Cambria"/>
        <family val="0"/>
        <charset val="1"/>
      </rPr>
      <t xml:space="preserve">., V: </t>
    </r>
    <r>
      <rPr>
        <i val="true"/>
        <sz val="11"/>
        <rFont val="Cambria"/>
        <family val="0"/>
        <charset val="1"/>
      </rPr>
      <t xml:space="preserve">Memento nostri domine</t>
    </r>
    <r>
      <rPr>
        <sz val="11"/>
        <rFont val="Cambria"/>
        <family val="0"/>
        <charset val="1"/>
      </rPr>
      <t xml:space="preserve"> (Can 008137); V: </t>
    </r>
    <r>
      <rPr>
        <i val="true"/>
        <sz val="11"/>
        <rFont val="Cambria"/>
        <family val="0"/>
        <charset val="1"/>
      </rPr>
      <t xml:space="preserve">Egreditur </t>
    </r>
    <r>
      <rPr>
        <sz val="11"/>
        <rFont val="Cambria"/>
        <family val="0"/>
        <charset val="1"/>
      </rPr>
      <t xml:space="preserve">[virga] (Can 008044), (3v) Oratio. </t>
    </r>
    <r>
      <rPr>
        <i val="true"/>
        <sz val="11"/>
        <rFont val="Cambria"/>
        <family val="0"/>
        <charset val="1"/>
      </rPr>
      <t xml:space="preserve">Deus qui de beate</t>
    </r>
    <r>
      <rPr>
        <sz val="11"/>
        <rFont val="Cambria"/>
        <family val="0"/>
        <charset val="1"/>
      </rPr>
      <t xml:space="preserve">; Hy: </t>
    </r>
    <r>
      <rPr>
        <i val="true"/>
        <sz val="11"/>
        <rFont val="Cambria"/>
        <family val="0"/>
        <charset val="1"/>
      </rPr>
      <t xml:space="preserve">Vox clara</t>
    </r>
    <r>
      <rPr>
        <sz val="11"/>
        <rFont val="Cambria"/>
        <family val="0"/>
        <charset val="1"/>
      </rPr>
      <t xml:space="preserve"> (Can 008413); Rubriken für Feria III bis V mit je zwei Antiphonae; </t>
    </r>
    <r>
      <rPr>
        <sz val="11"/>
        <color rgb="FFFF0000"/>
        <rFont val="Cambria"/>
        <family val="0"/>
        <charset val="1"/>
      </rPr>
      <t xml:space="preserve">Sabbato</t>
    </r>
    <r>
      <rPr>
        <sz val="11"/>
        <rFont val="Cambria"/>
        <family val="0"/>
        <charset val="1"/>
      </rPr>
      <t xml:space="preserve"> R: </t>
    </r>
    <r>
      <rPr>
        <i val="true"/>
        <sz val="11"/>
        <rFont val="Cambria"/>
        <family val="0"/>
        <charset val="1"/>
      </rPr>
      <t xml:space="preserve">Rex noster</t>
    </r>
    <r>
      <rPr>
        <sz val="11"/>
        <rFont val="Cambria"/>
        <family val="0"/>
        <charset val="1"/>
      </rPr>
      <t xml:space="preserve">; R: </t>
    </r>
    <r>
      <rPr>
        <i val="true"/>
        <sz val="11"/>
        <rFont val="Cambria"/>
        <family val="0"/>
        <charset val="1"/>
      </rPr>
      <t xml:space="preserve">Ecce dominus</t>
    </r>
    <r>
      <rPr>
        <sz val="11"/>
        <rFont val="Cambria"/>
        <family val="0"/>
        <charset val="1"/>
      </rPr>
      <t xml:space="preserve"> (Can 006584); Hy: </t>
    </r>
    <r>
      <rPr>
        <i val="true"/>
        <sz val="11"/>
        <rFont val="Cambria"/>
        <family val="0"/>
        <charset val="1"/>
      </rPr>
      <t xml:space="preserve">Conditor</t>
    </r>
    <r>
      <rPr>
        <sz val="11"/>
        <rFont val="Cambria"/>
        <family val="0"/>
        <charset val="1"/>
      </rPr>
      <t xml:space="preserve">. 
(4r) Dom. 2 Adventus, u.a. </t>
    </r>
    <r>
      <rPr>
        <sz val="11"/>
        <color rgb="FFFF0000"/>
        <rFont val="Cambria"/>
        <family val="0"/>
        <charset val="1"/>
      </rPr>
      <t xml:space="preserve">Ad laudes</t>
    </r>
    <r>
      <rPr>
        <sz val="11"/>
        <rFont val="Cambria"/>
        <family val="0"/>
        <charset val="1"/>
      </rPr>
      <t xml:space="preserve"> A: </t>
    </r>
    <r>
      <rPr>
        <i val="true"/>
        <sz val="11"/>
        <rFont val="Cambria"/>
        <family val="0"/>
        <charset val="1"/>
      </rPr>
      <t xml:space="preserve">Ecce in nubibus</t>
    </r>
    <r>
      <rPr>
        <sz val="11"/>
        <rFont val="Cambria"/>
        <family val="0"/>
        <charset val="1"/>
      </rPr>
      <t xml:space="preserve"> (Can 002515); In: </t>
    </r>
    <r>
      <rPr>
        <i val="true"/>
        <sz val="11"/>
        <rFont val="Cambria"/>
        <family val="0"/>
        <charset val="1"/>
      </rPr>
      <t xml:space="preserve">Populus Syon</t>
    </r>
    <r>
      <rPr>
        <sz val="11"/>
        <rFont val="Cambria"/>
        <family val="0"/>
        <charset val="1"/>
      </rPr>
      <t xml:space="preserve">. </t>
    </r>
    <r>
      <rPr>
        <sz val="11"/>
        <color rgb="FFFF0000"/>
        <rFont val="Cambria"/>
        <family val="0"/>
        <charset val="1"/>
      </rPr>
      <t xml:space="preserve">Oratio</t>
    </r>
    <r>
      <rPr>
        <sz val="11"/>
        <rFont val="Cambria"/>
        <family val="0"/>
        <charset val="1"/>
      </rPr>
      <t xml:space="preserve">. </t>
    </r>
    <r>
      <rPr>
        <i val="true"/>
        <sz val="11"/>
        <rFont val="Cambria"/>
        <family val="0"/>
        <charset val="1"/>
      </rPr>
      <t xml:space="preserve">Excita domine</t>
    </r>
    <r>
      <rPr>
        <sz val="11"/>
        <rFont val="Cambria"/>
        <family val="0"/>
        <charset val="1"/>
      </rPr>
      <t xml:space="preserve">. </t>
    </r>
    <r>
      <rPr>
        <sz val="11"/>
        <color rgb="FFFF0000"/>
        <rFont val="Cambria"/>
        <family val="0"/>
        <charset val="1"/>
      </rPr>
      <t xml:space="preserve">Ad VI</t>
    </r>
    <r>
      <rPr>
        <sz val="11"/>
        <rFont val="Cambria"/>
        <family val="0"/>
        <charset val="1"/>
      </rPr>
      <t xml:space="preserve">. A:</t>
    </r>
    <r>
      <rPr>
        <i val="true"/>
        <sz val="11"/>
        <rFont val="Cambria"/>
        <family val="0"/>
        <charset val="1"/>
      </rPr>
      <t xml:space="preserve"> Tuam domine</t>
    </r>
    <r>
      <rPr>
        <sz val="11"/>
        <rFont val="Cambria"/>
        <family val="0"/>
        <charset val="1"/>
      </rPr>
      <t xml:space="preserve"> (Can 005229); R: </t>
    </r>
    <r>
      <rPr>
        <i val="true"/>
        <sz val="11"/>
        <rFont val="Cambria"/>
        <family val="0"/>
        <charset val="1"/>
      </rPr>
      <t xml:space="preserve">Tu exsurgens </t>
    </r>
    <r>
      <rPr>
        <sz val="11"/>
        <rFont val="Cambria"/>
        <family val="0"/>
        <charset val="1"/>
      </rPr>
      <t xml:space="preserve">(Can 007790); (4v) Festum Nicolai, u.a. In: </t>
    </r>
    <r>
      <rPr>
        <i val="true"/>
        <sz val="11"/>
        <rFont val="Cambria"/>
        <family val="0"/>
        <charset val="1"/>
      </rPr>
      <t xml:space="preserve">Confessorum</t>
    </r>
    <r>
      <rPr>
        <sz val="11"/>
        <rFont val="Cambria"/>
        <family val="0"/>
        <charset val="1"/>
      </rPr>
      <t xml:space="preserve">; A: </t>
    </r>
    <r>
      <rPr>
        <i val="true"/>
        <sz val="11"/>
        <rFont val="Cambria"/>
        <family val="0"/>
        <charset val="1"/>
      </rPr>
      <t xml:space="preserve">Nobilissimis</t>
    </r>
    <r>
      <rPr>
        <sz val="11"/>
        <rFont val="Cambria"/>
        <family val="0"/>
        <charset val="1"/>
      </rPr>
      <t xml:space="preserve">; V:</t>
    </r>
    <r>
      <rPr>
        <i val="true"/>
        <sz val="11"/>
        <rFont val="Cambria"/>
        <family val="0"/>
        <charset val="1"/>
      </rPr>
      <t xml:space="preserve"> Iustus ut palma</t>
    </r>
    <r>
      <rPr>
        <sz val="11"/>
        <rFont val="Cambria"/>
        <family val="0"/>
        <charset val="1"/>
      </rPr>
      <t xml:space="preserve"> (Can 008117).
(5r) Festum Nicolai, u.a. A: </t>
    </r>
    <r>
      <rPr>
        <i val="true"/>
        <sz val="11"/>
        <rFont val="Cambria"/>
        <family val="0"/>
        <charset val="1"/>
      </rPr>
      <t xml:space="preserve">Beatus Nicolaus</t>
    </r>
    <r>
      <rPr>
        <sz val="11"/>
        <rFont val="Cambria"/>
        <family val="0"/>
        <charset val="1"/>
      </rPr>
      <t xml:space="preserve"> (Can 001651); A: </t>
    </r>
    <r>
      <rPr>
        <i val="true"/>
        <sz val="11"/>
        <rFont val="Cambria"/>
        <family val="0"/>
        <charset val="1"/>
      </rPr>
      <t xml:space="preserve">O Christi pietas </t>
    </r>
    <r>
      <rPr>
        <sz val="11"/>
        <rFont val="Cambria"/>
        <family val="0"/>
        <charset val="1"/>
      </rPr>
      <t xml:space="preserve">(Can 004008); In: </t>
    </r>
    <r>
      <rPr>
        <i val="true"/>
        <sz val="11"/>
        <rFont val="Cambria"/>
        <family val="0"/>
        <charset val="1"/>
      </rPr>
      <t xml:space="preserve">Regem apostolorum</t>
    </r>
    <r>
      <rPr>
        <sz val="11"/>
        <rFont val="Cambria"/>
        <family val="0"/>
        <charset val="1"/>
      </rPr>
      <t xml:space="preserve"> (Can 001125) 
(5v) Gr: </t>
    </r>
    <r>
      <rPr>
        <i val="true"/>
        <sz val="11"/>
        <rFont val="Cambria"/>
        <family val="0"/>
        <charset val="1"/>
      </rPr>
      <t xml:space="preserve">Dilexisti</t>
    </r>
    <r>
      <rPr>
        <sz val="11"/>
        <rFont val="Cambria"/>
        <family val="0"/>
        <charset val="1"/>
      </rPr>
      <t xml:space="preserve">; Co: </t>
    </r>
    <r>
      <rPr>
        <i val="true"/>
        <sz val="11"/>
        <rFont val="Cambria"/>
        <family val="0"/>
        <charset val="1"/>
      </rPr>
      <t xml:space="preserve">Diffusa </t>
    </r>
    <r>
      <rPr>
        <sz val="11"/>
        <rFont val="Cambria"/>
        <family val="0"/>
        <charset val="1"/>
      </rPr>
      <t xml:space="preserve">(Can g00302); Antiphonae Majores mit Anweisungen: </t>
    </r>
    <r>
      <rPr>
        <i val="true"/>
        <sz val="11"/>
        <rFont val="Cambria"/>
        <family val="0"/>
        <charset val="1"/>
      </rPr>
      <t xml:space="preserve">Iuxta romanum ordinem dicta oratio est de festo inclinantur </t>
    </r>
    <r>
      <rPr>
        <sz val="11"/>
        <rFont val="Cambria"/>
        <family val="0"/>
        <charset val="1"/>
      </rPr>
      <t xml:space="preserve">(?) </t>
    </r>
    <r>
      <rPr>
        <i val="true"/>
        <sz val="11"/>
        <rFont val="Cambria"/>
        <family val="0"/>
        <charset val="1"/>
      </rPr>
      <t xml:space="preserve">antiphonae maiores quarum</t>
    </r>
    <r>
      <rPr>
        <sz val="11"/>
        <rFont val="Cambria"/>
        <family val="0"/>
        <charset val="1"/>
      </rPr>
      <t xml:space="preserve"> [...]; A: </t>
    </r>
    <r>
      <rPr>
        <i val="true"/>
        <sz val="11"/>
        <rFont val="Cambria"/>
        <family val="0"/>
        <charset val="1"/>
      </rPr>
      <t xml:space="preserve">O sapientia </t>
    </r>
    <r>
      <rPr>
        <sz val="11"/>
        <rFont val="Cambria"/>
        <family val="0"/>
        <charset val="1"/>
      </rPr>
      <t xml:space="preserve">(Can 004081); </t>
    </r>
    <r>
      <rPr>
        <i val="true"/>
        <sz val="11"/>
        <rFont val="Cambria"/>
        <family val="0"/>
        <charset val="1"/>
      </rPr>
      <t xml:space="preserve">Incipit ordo maiorum antiphonarum</t>
    </r>
    <r>
      <rPr>
        <sz val="11"/>
        <rFont val="Cambria"/>
        <family val="0"/>
        <charset val="1"/>
      </rPr>
      <t xml:space="preserve">. A: </t>
    </r>
    <r>
      <rPr>
        <i val="true"/>
        <sz val="11"/>
        <rFont val="Cambria"/>
        <family val="0"/>
        <charset val="1"/>
      </rPr>
      <t xml:space="preserve">O clauis David</t>
    </r>
    <r>
      <rPr>
        <sz val="11"/>
        <rFont val="Cambria"/>
        <family val="0"/>
        <charset val="1"/>
      </rPr>
      <t xml:space="preserve"> (Can 004010). 
(6r) Dom. 3 Adventus, u.a. Of: </t>
    </r>
    <r>
      <rPr>
        <i val="true"/>
        <sz val="11"/>
        <rFont val="Cambria"/>
        <family val="0"/>
        <charset val="1"/>
      </rPr>
      <t xml:space="preserve">Benedixisti </t>
    </r>
    <r>
      <rPr>
        <sz val="11"/>
        <rFont val="Cambria"/>
        <family val="0"/>
        <charset val="1"/>
      </rPr>
      <t xml:space="preserve">(Can g00505) 
(6v) Gr: </t>
    </r>
    <r>
      <rPr>
        <i val="true"/>
        <sz val="11"/>
        <rFont val="Cambria"/>
        <family val="0"/>
        <charset val="1"/>
      </rPr>
      <t xml:space="preserve">Prope </t>
    </r>
    <r>
      <rPr>
        <sz val="11"/>
        <rFont val="Cambria"/>
        <family val="0"/>
        <charset val="1"/>
      </rPr>
      <t xml:space="preserve">(Can g00530), Of: </t>
    </r>
    <r>
      <rPr>
        <i val="true"/>
        <sz val="11"/>
        <rFont val="Cambria"/>
        <family val="0"/>
        <charset val="1"/>
      </rPr>
      <t xml:space="preserve">Confortamini </t>
    </r>
    <r>
      <rPr>
        <sz val="11"/>
        <rFont val="Cambria"/>
        <family val="0"/>
        <charset val="1"/>
      </rPr>
      <t xml:space="preserve">(Can g00509), Co: </t>
    </r>
    <r>
      <rPr>
        <i val="true"/>
        <sz val="11"/>
        <rFont val="Cambria"/>
        <family val="0"/>
        <charset val="1"/>
      </rPr>
      <t xml:space="preserve">Ecce virgo </t>
    </r>
    <r>
      <rPr>
        <sz val="11"/>
        <rFont val="Cambria"/>
        <family val="0"/>
        <charset val="1"/>
      </rPr>
      <t xml:space="preserve">(Can 503007) </t>
    </r>
    <r>
      <rPr>
        <i val="true"/>
        <sz val="11"/>
        <rFont val="Cambria"/>
        <family val="0"/>
        <charset val="1"/>
      </rPr>
      <t xml:space="preserve">Clauditur cum benedicamus domino</t>
    </r>
    <r>
      <rPr>
        <sz val="11"/>
        <rFont val="Cambria"/>
        <family val="0"/>
        <charset val="1"/>
      </rPr>
      <t xml:space="preserve">. Feria VI. </t>
    </r>
    <r>
      <rPr>
        <sz val="11"/>
        <color rgb="FFFF0000"/>
        <rFont val="Cambria"/>
        <family val="0"/>
        <charset val="1"/>
      </rPr>
      <t xml:space="preserve">In nocturno</t>
    </r>
    <r>
      <rPr>
        <sz val="11"/>
        <rFont val="Cambria"/>
        <family val="0"/>
        <charset val="1"/>
      </rPr>
      <t xml:space="preserve"> </t>
    </r>
    <r>
      <rPr>
        <i val="true"/>
        <sz val="11"/>
        <rFont val="Cambria"/>
        <family val="0"/>
        <charset val="1"/>
      </rPr>
      <t xml:space="preserve">Surgite </t>
    </r>
    <r>
      <rPr>
        <sz val="11"/>
        <rFont val="Cambria"/>
        <family val="0"/>
        <charset val="1"/>
      </rPr>
      <t xml:space="preserve">(?)</t>
    </r>
    <r>
      <rPr>
        <i val="true"/>
        <sz val="11"/>
        <rFont val="Cambria"/>
        <family val="0"/>
        <charset val="1"/>
      </rPr>
      <t xml:space="preserve"> finita nocturna legitur ewangelium</t>
    </r>
    <r>
      <rPr>
        <sz val="11"/>
        <rFont val="Cambria"/>
        <family val="0"/>
        <charset val="1"/>
      </rPr>
      <t xml:space="preserve"> ... . 
</t>
    </r>
  </si>
  <si>
    <t xml:space="preserve">Wien, ÖNB: Fragm. 123c</t>
  </si>
  <si>
    <t xml:space="preserve">z Bilder in Fragmentarium</t>
  </si>
  <si>
    <t xml:space="preserve">1 Langestreifen eines Einzelblattes</t>
  </si>
  <si>
    <t xml:space="preserve">306 x 37 mm</t>
  </si>
  <si>
    <t xml:space="preserve">Wien, ÖNB, Cod. 3884</t>
  </si>
  <si>
    <t xml:space="preserve">http://data.onb.ac.at/rec/AL00173300</t>
  </si>
  <si>
    <t xml:space="preserve">unklar</t>
  </si>
  <si>
    <t xml:space="preserve">Das Fragment ist auf einen Karton aufgeklebt.</t>
  </si>
  <si>
    <t xml:space="preserve">von flüchtig wirkenden Hand</t>
  </si>
  <si>
    <t xml:space="preserve">Liturgische Notizen</t>
  </si>
  <si>
    <t xml:space="preserve">Wien, ÖNB: Fragm. 124</t>
  </si>
  <si>
    <t xml:space="preserve">Nr. 76, Fragm. 66</t>
  </si>
  <si>
    <t xml:space="preserve">Cantus Planus (http://www.cantusplanus.at/de-at/fragmentphp/fragmente/signaturGET.php?Signatur=Fragm124).</t>
  </si>
  <si>
    <t xml:space="preserve">http://www.fragmentarium.unifr.ch/overview/F-r5xu</t>
  </si>
  <si>
    <t xml:space="preserve">1 Teil (ursprünglich 2 Teile) eines Einzelblattes</t>
  </si>
  <si>
    <t xml:space="preserve">234 x 272 mm</t>
  </si>
  <si>
    <t xml:space="preserve">Wien, ÖNB, Cod. 3703</t>
  </si>
  <si>
    <t xml:space="preserve">http://data.onb.ac.at/rec/AL00177048</t>
  </si>
  <si>
    <t xml:space="preserve">Mondsee, Benediktinerkloster St. Michael (748-1791): Vorsignatur 'Lunael. f. 111'. </t>
  </si>
  <si>
    <t xml:space="preserve">Zwei Makulaturfragmente, die nach der Auslösung zusammen geklebt worden sind.</t>
  </si>
  <si>
    <t xml:space="preserve">Responsoria rubriziert mit roten Lombarden (ca. 30 mm groß), Versen - mit Cadellen (ca. 35 mm groß) mit roten Zierstrichlinien. </t>
  </si>
  <si>
    <t xml:space="preserve">Gesänge erhalten zu Dom. 1 Adventus: (1r) [V: Praeoccupe]mus faciem eius (Can 007262a); R: Audite uerbum domini (Can 006149); (1r-v) R: [Alieni non transibunt ... il]la die stillabunt (Anfang in Cod. 3659 in situ Fragm.) ...-... et mel dicit dominus (Can 006066); V: Ego veniam dicit dominus (Can 006066a).</t>
  </si>
  <si>
    <t xml:space="preserve">Wien, ÖNB: Fragm. 125</t>
  </si>
  <si>
    <t xml:space="preserve">Nr. 22</t>
  </si>
  <si>
    <t xml:space="preserve">http://www.fragmentarium.unifr.ch/overview/F-yloo</t>
  </si>
  <si>
    <t xml:space="preserve">Nicht sehr gut kalziniertes Pergament</t>
  </si>
  <si>
    <t xml:space="preserve">125-1: 140 x 202; 125-2 141 x 201 mm</t>
  </si>
  <si>
    <t xml:space="preserve">14. Jhdt.; Nach 1385</t>
  </si>
  <si>
    <t xml:space="preserve">Prag</t>
  </si>
  <si>
    <t xml:space="preserve">Wien, ÖNB, Cod. 1892</t>
  </si>
  <si>
    <t xml:space="preserve">http://data.onb.ac.at/rec/AL00163261 </t>
  </si>
  <si>
    <t xml:space="preserve">Die Schrift teilweise abgerieben und unleserlich; einzelne Schriftpassagen durch die abgelöste Tinte schwer lesbar.</t>
  </si>
  <si>
    <t xml:space="preserve">Rote Überschriften, 2zeilige Lombarden und Satzmajuskeln.</t>
  </si>
  <si>
    <t xml:space="preserve">Capitulare (Comes, Capitula lectionum) (?)</t>
  </si>
  <si>
    <r>
      <rPr>
        <sz val="11"/>
        <rFont val="Cambria"/>
        <family val="0"/>
        <charset val="1"/>
      </rPr>
      <t xml:space="preserve">(1r) Lectio wohl zu Festum Philippi et Jacobi apostolorum u.a. Sap. 5,3-5 von </t>
    </r>
    <r>
      <rPr>
        <i val="true"/>
        <sz val="11"/>
        <rFont val="Cambria"/>
        <family val="0"/>
        <charset val="1"/>
      </rPr>
      <t xml:space="preserve">hi sunt quos aliquando habuimus</t>
    </r>
    <r>
      <rPr>
        <sz val="11"/>
        <rFont val="Cambria"/>
        <family val="0"/>
        <charset val="1"/>
      </rPr>
      <t xml:space="preserve"> bis </t>
    </r>
    <r>
      <rPr>
        <i val="true"/>
        <sz val="11"/>
        <rFont val="Cambria"/>
        <family val="0"/>
        <charset val="1"/>
      </rPr>
      <t xml:space="preserve">sors illorum</t>
    </r>
    <r>
      <rPr>
        <sz val="11"/>
        <rFont val="Cambria"/>
        <family val="0"/>
        <charset val="1"/>
      </rPr>
      <t xml:space="preserve">; (1r-v) Act 4, 33 </t>
    </r>
    <r>
      <rPr>
        <i val="true"/>
        <sz val="11"/>
        <rFont val="Cambria"/>
        <family val="0"/>
        <charset val="1"/>
      </rPr>
      <t xml:space="preserve">virtute magna reddebant </t>
    </r>
    <r>
      <rPr>
        <sz val="11"/>
        <rFont val="Cambria"/>
        <family val="0"/>
        <charset val="1"/>
      </rPr>
      <t xml:space="preserve">[apostoli] </t>
    </r>
    <r>
      <rPr>
        <i val="true"/>
        <sz val="11"/>
        <rFont val="Cambria"/>
        <family val="0"/>
        <charset val="1"/>
      </rPr>
      <t xml:space="preserve">testimonium resurrectionis Iesu Christi Domini et gratia magna erat in omnibus illis.
</t>
    </r>
    <r>
      <rPr>
        <sz val="11"/>
        <rFont val="Cambria"/>
        <family val="0"/>
        <charset val="1"/>
      </rPr>
      <t xml:space="preserve">(1v) Capitula oder Verweise auf Lectiones zu den Festtagen: &gt;In inuenc[ione sanctae crucis]&lt;, &gt;De S. Gordians (!) et Epim[achi]&lt; (10. Mai), &gt;De S. Pangrato&lt; (12. Mai), &gt;De S. Petronellea&lt; (19. Mai) &gt;[De S.]Marcellini et Petri&lt; (2. Juni).</t>
    </r>
  </si>
  <si>
    <t xml:space="preserve">Querständiger Nachtrag (Kursive 2. Hälfte 15. Jh.), eingetragen wohl nach der Makulierung. Inhalt: 2. Tim. 4,1-8.</t>
  </si>
  <si>
    <t xml:space="preserve">19.05.2017</t>
  </si>
  <si>
    <t xml:space="preserve">Wien, ÖNB: Fragm. 127</t>
  </si>
  <si>
    <t xml:space="preserve">Fragm. 73, Nr. 88</t>
  </si>
  <si>
    <t xml:space="preserve">280 x 191 mm</t>
  </si>
  <si>
    <t xml:space="preserve">Wien, ÖNB, Cod. 3727</t>
  </si>
  <si>
    <t xml:space="preserve">Leim- und Papierreste; Kettenloch (?).</t>
  </si>
  <si>
    <t xml:space="preserve">Wien, ÖNB: Fragm. 134a</t>
  </si>
  <si>
    <t xml:space="preserve">Fragm. 89, Nr. 108</t>
  </si>
  <si>
    <t xml:space="preserve">WZ: Kopf - Mohr mit Krone und Stirnband (82 x 45 mm), Zeichen Typ WZIS, DE6300-PO-20723 (1420, Dinkelsbühl) und DE0960-Mm89_82 (1. H. 15. Jh., Mitteldeutschland) / http://www.wzma.at/3789.</t>
  </si>
  <si>
    <t xml:space="preserve">309 x 215 mm</t>
  </si>
  <si>
    <t xml:space="preserve">Expositio, collationes et sermones evangeliorum dominicalium</t>
  </si>
  <si>
    <t xml:space="preserve">15. Jhdt.; 1420</t>
  </si>
  <si>
    <t xml:space="preserve">Passau ?</t>
  </si>
  <si>
    <t xml:space="preserve">Wien, ÖNB, Cod. 3864</t>
  </si>
  <si>
    <t xml:space="preserve">AL00167961</t>
  </si>
  <si>
    <t xml:space="preserve">Georius Ryczman (aus St. Pölten; um 1420): Schreiber; [Unterkircher, Datierte II, 1971]. - Johannes Schäffler de Gars (Kooperator v. St. Paul in Passau, um 1420) [Unterkircher, Datierte II, 1971]; Mondsee, Benediktinerkloster St. Michael (748-1791): Vorsignatur 'Lunael. f. 59'.</t>
  </si>
  <si>
    <t xml:space="preserve">Risse am Rand mit aufgeklebten Papierstreifen verstärkt</t>
  </si>
  <si>
    <t xml:space="preserve">2. / 3. Jahrzehnt 15. Jh.</t>
  </si>
  <si>
    <t xml:space="preserve">1421-1440</t>
  </si>
  <si>
    <t xml:space="preserve">Initialbuchstaben KL in Rot; Teil der astronomischen Angaben und die wichtigeren Feste mit roter Tinte geschrieben.</t>
  </si>
  <si>
    <t xml:space="preserve">Ein wohl verworfenes Blatt eines Kalendars. (1r) Januar. Besondere Feste: Erhardi ep. Ratisb. (2r) Februar, mit eingetragenen Feste nur bis 6. Feb. Dorothee v. et m. Auf der rechten Seite eine Spalte Gradus solis und noch eine für Iter signorum; auf der linken Seiten weitere Spalten mit astronomischen Daten: Contensio, Oppositio, weiter geteilt in Aureus numerus, Hora oppositionis bzw. Hore incensionis und Minuta horarum.</t>
  </si>
  <si>
    <t xml:space="preserve">06.06.2017</t>
  </si>
  <si>
    <t xml:space="preserve">Wien, ÖNB: Fragm. 134b</t>
  </si>
  <si>
    <t xml:space="preserve">1 Streifen eines EInzelblattes</t>
  </si>
  <si>
    <t xml:space="preserve">15 x 305 mm</t>
  </si>
  <si>
    <t xml:space="preserve">Notariatsinstrument (?)</t>
  </si>
  <si>
    <t xml:space="preserve">des not geschicht. Als dann [...] und des lanndes recht und des gerichtes [...] schaden. Ob wir des nicht taten namen sy des den selben schaden sullen wir leiden und tragen [...] und sy sullen und mugen denselben schaden haben zu uns und zu aller [...].
Auf der Versoseite eine Liste mit Namen und Summen: Joathan III marcas.</t>
  </si>
  <si>
    <t xml:space="preserve">Wien, ÖNB: Fragm. 134c</t>
  </si>
  <si>
    <t xml:space="preserve">2 Stücke</t>
  </si>
  <si>
    <t xml:space="preserve">134c-1: 51 x 80 mm; 134c-2: 65 x 83 mm</t>
  </si>
  <si>
    <t xml:space="preserve">Stark abgerieben und unleserlich</t>
  </si>
  <si>
    <t xml:space="preserve">Unidentifiziert.</t>
  </si>
  <si>
    <t xml:space="preserve">Wien, ÖNB: Fragm. 135a</t>
  </si>
  <si>
    <t xml:space="preserve">Nr. 84</t>
  </si>
  <si>
    <t xml:space="preserve">Überprüfen wo das Fragment genau im Trägerband war.</t>
  </si>
  <si>
    <t xml:space="preserve">178 x 287 mm</t>
  </si>
  <si>
    <t xml:space="preserve">14. Jhdt.; Um 1375/1380</t>
  </si>
  <si>
    <t xml:space="preserve">Wien, ÖNB, Cod. 3720</t>
  </si>
  <si>
    <t xml:space="preserve">http://data.onb.ac.at/rec/AL00176578</t>
  </si>
  <si>
    <t xml:space="preserve">Georg Apfenthaler aus Neydlingen (Dr. theol.; Uni. Wien ab 1402 bis ca. 1434): Besitz vermutet: Signet auf ausgelöstem Fragm. 135 = Signet in Cod. 3680, 3681 u. 3862 aus Apfenthals Besitz [Autopsie]. - Besitzersignet (Wien oder Mondsee, 15. Jhdt.): auf Fragm. 135 [Ergänzungen zu MiSchu II, 2000, 12]. - Mondsee, Benediktinerkloster St. Michael (748-1791): Vorsignatur 'Lunael. f. 94'.</t>
  </si>
  <si>
    <t xml:space="preserve">Spiegel und Flügelfalz</t>
  </si>
  <si>
    <t xml:space="preserve">Risse durch einen Gazestreifen zusammengehalten. </t>
  </si>
  <si>
    <t xml:space="preserve">Rote Überschriften; Platz für 2zeilige Initiale freigelassen.</t>
  </si>
  <si>
    <t xml:space="preserve">Missale / Lectionarium</t>
  </si>
  <si>
    <t xml:space="preserve">(1ra) Lectio Lc 9,61-62; &gt;Dominica III&lt; &gt;collecta&lt; [F]amiliam tuam qaesimus domine continua ... (Deshusses 228, 1108); (1ra-b) Lectio Col 3,12-17 &gt;Ad Romanos&lt;; (1rb-va) Lectio Mt 11,25-30 &gt;Matheum&lt; ; (1vb) Lectio Cor 11,25-31.</t>
  </si>
  <si>
    <t xml:space="preserve">Kalligraphische Notiz nach der Makulierung, wohl als das Fragment als VS im Trägerband war.</t>
  </si>
  <si>
    <t xml:space="preserve">Wien, ÖNB: Fragm. 135b</t>
  </si>
  <si>
    <t xml:space="preserve">1 Streifen und 1 Stück eines Doppelblattes</t>
  </si>
  <si>
    <t xml:space="preserve">135b-1: 56 x 70 mm; 135b-2: 59 x 225 mm</t>
  </si>
  <si>
    <t xml:space="preserve">Schlechter Erhaltungszustand. Rostige Löcher wohl von Buckeln. Die Schrift teilweise abgerieben und unleserlich.</t>
  </si>
  <si>
    <t xml:space="preserve">Ende 13. Jh. / 1. Viertel 14. Jh.</t>
  </si>
  <si>
    <t xml:space="preserve">1286-1325</t>
  </si>
  <si>
    <t xml:space="preserve">3zeilige rote Lombarden.</t>
  </si>
  <si>
    <t xml:space="preserve">Nachträge in Kursive (1. H. 15. Jh.) querständig im leeren Rand. schon bevor die zwei Teile geschnitten wurden.</t>
  </si>
  <si>
    <t xml:space="preserve">Wien, ÖNB: Fragm. 141</t>
  </si>
  <si>
    <t xml:space="preserve">ADS</t>
  </si>
  <si>
    <t xml:space="preserve">Gesänge von CantusPlanus zu übersiedeln</t>
  </si>
  <si>
    <t xml:space="preserve">Fragm. 64, Nr. 74</t>
  </si>
  <si>
    <t xml:space="preserve">CantusPlanus: http://www.cantusplanus.at/de-at/fragmentphp/fragmente/signaturGET.php?Signatur=Fragm141;
Klugseder Quellen, S: 22-27;
Pfaff, S. 94.</t>
  </si>
  <si>
    <t xml:space="preserve">Gelbliches, mäßig starkes, nicht sehr gut kalziniertes Pergament.</t>
  </si>
  <si>
    <t xml:space="preserve">6 Teile von 2 Einzelblättern</t>
  </si>
  <si>
    <t xml:space="preserve">141-1: 215-245 x 45; 141-2: 252 x 30-40; 141-3: 85 x 100; 141-4: 80 x 95-111; 141-5: 80 x 30-43; 141-6: 85 x 31</t>
  </si>
  <si>
    <t xml:space="preserve">Fragment ausgelöst 1965.</t>
  </si>
  <si>
    <t xml:space="preserve">Rücken und Deckel</t>
  </si>
  <si>
    <t xml:space="preserve">Schlechter Erhaltungszustand. Rostige Löcher wohl von Buckeln und Schließen. Risse durch einen Gazestreifen zusammengehalten. Die Schrift teilweise abgerieben und unleserlich.</t>
  </si>
  <si>
    <t xml:space="preserve">Rote Überschriften, Initialmajuskeln (2- bis 3zeilig) und Satzmajuskeln.</t>
  </si>
  <si>
    <t xml:space="preserve">
CANTUS Nummer hinzufügen!!
Fer. 4 p. Pascha, Fer. 5 p. Pascha, Octava Paschae, Dom. 2 p. Pascha und Dom. 3 p. Pascha. 
(1r) [Fer. 4 p. Pascha] Sq: [Grates salvatori ac regi] (AH 53 Nr. 52); Of: Portas cae[li aperuit] dominus (Can g01030); OfV: Attendite [popule meus in] (Can g01030a); OfV: Aperiam in parabolis os meum (Can g01030b); Cm: Christus resurgens a mortuis (Can g01031); In: V[ictricem manum tuam] (Can g01032); 
(1v) [Fer. 5 p. Pascha] InPs: [Dominus] regnavit decore (Can ); Gr: Haec dies (Can ); GrV: Lapidem quem reprobaverunt (Can ); AlV: In die resurrectionis meae (Can ); Sq: Christe Domine laetifica (AH 53-48); Of: In die sollemnitatis vestrae (Can ); OfV: Audi po[pule meus et loquar] (Can ); Lacuna.
(2r) [Octava Paschae] Sq: [Haec est sancta sollemnitas] (AH 53 Nr. 56); Of: Angelus domini* (Can ); Cm: [Mitte ma]num tuam et (Can ); Dom. 2 p. Pascha In: Miser[icordia] domini plena (Can ); InPs: [Exsultate] justi in domin[o] (Can ); AlV: Surrexit [pastor bo]nus qui (Can ); Sq: Summa (?);
(2v) Of: D[eus de]us meus ad te de (Can ); OfV: [S]itiuit in te anim[a mea] (Can ); OfV: In matuti[nis ?] (Can ); Cm: [Ego sum pastor bo]nus (Can ); Dom. 3 p. Pascha In: [Jubilate deo om]nis terra (Can ); InPs: [Dicite deo] quam terribila (Can ); AlV: [Surrexit altissimu[s de] (Can ); AlV: Christe resurgens* (Can ); Sq: [Laus tibi s]it o fidelis deus (AH 53 Nr. 58). </t>
  </si>
  <si>
    <t xml:space="preserve">Linienlose deutsche Neumennotation. Marginaliennotation bei der Sequenzen.</t>
  </si>
  <si>
    <t xml:space="preserve">Wien, ÖNB: Fragm. 144</t>
  </si>
  <si>
    <t xml:space="preserve">Fragm. 49, Nr. 53</t>
  </si>
  <si>
    <t xml:space="preserve">Gelbliches, mäßig starkes Pergament.</t>
  </si>
  <si>
    <t xml:space="preserve">2 Teile eines EInzelblattes</t>
  </si>
  <si>
    <t xml:space="preserve">144-1: 227 x 295 mm; 144-2: 220 x 297 mm</t>
  </si>
  <si>
    <t xml:space="preserve">Sammelhandschrift:
Unbekannt: Liber de moribus philosophorum et poetarum.; Unbekannt: Historia ridicula de Salomone et Marcolfo.</t>
  </si>
  <si>
    <t xml:space="preserve">15. Jhdt.; Um 1425–1435</t>
  </si>
  <si>
    <t xml:space="preserve">Wien, ÖNB, Cod. 3337</t>
  </si>
  <si>
    <t xml:space="preserve">AL00173733</t>
  </si>
  <si>
    <t xml:space="preserve">Mondsee, Benediktinerkloster St. Michael (748-1791): Vorsignatur 'Lunael. f. 126'.</t>
  </si>
  <si>
    <t xml:space="preserve">Wurmfraß und rote Spuren vom Einband.</t>
  </si>
  <si>
    <t xml:space="preserve">1316-1350</t>
  </si>
  <si>
    <t xml:space="preserve">St. Andrä in Freising</t>
  </si>
  <si>
    <t xml:space="preserve">Urkunde; Notariatsinstrument</t>
  </si>
  <si>
    <r>
      <rPr>
        <sz val="11"/>
        <rFont val="Cambria"/>
        <family val="0"/>
        <charset val="1"/>
      </rPr>
      <t xml:space="preserve">Urkunde mit Notariatsinstrument von Notar Hainricus Gotfridi </t>
    </r>
    <r>
      <rPr>
        <i val="true"/>
        <sz val="11"/>
        <rFont val="Cambria"/>
        <family val="0"/>
        <charset val="1"/>
      </rPr>
      <t xml:space="preserve">clericus dyocese Bambergensis</t>
    </r>
    <r>
      <rPr>
        <sz val="11"/>
        <rFont val="Cambria"/>
        <family val="0"/>
        <charset val="1"/>
      </rPr>
      <t xml:space="preserve">. Die urkunde selbst ist vom einem gewissen Fridricus canonicus von St. Andrä in Freising. Inc.: </t>
    </r>
    <r>
      <rPr>
        <i val="true"/>
        <sz val="11"/>
        <rFont val="Cambria"/>
        <family val="0"/>
        <charset val="1"/>
      </rPr>
      <t xml:space="preserve">In nomine domini amen. Cum appelacionis remedium sit inuentum</t>
    </r>
    <r>
      <rPr>
        <sz val="11"/>
        <rFont val="Cambria"/>
        <family val="0"/>
        <charset val="1"/>
      </rPr>
      <t xml:space="preserve"> [...] </t>
    </r>
    <r>
      <rPr>
        <i val="true"/>
        <sz val="11"/>
        <rFont val="Cambria"/>
        <family val="0"/>
        <charset val="1"/>
      </rPr>
      <t xml:space="preserve">ego Fridricus</t>
    </r>
    <r>
      <rPr>
        <sz val="11"/>
        <rFont val="Cambria"/>
        <family val="0"/>
        <charset val="1"/>
      </rPr>
      <t xml:space="preserve"> (?) ... . Erwähnen sind u.a. dominus Ulricus de Achdorf, Wermarus olim canonicus ecclesiae sancti Andree, dominus Johannes de Messenhausen.</t>
    </r>
  </si>
  <si>
    <t xml:space="preserve">Ein gewisser Hainricus Gotfridi clericus dyocese Bambergensi publicus </t>
  </si>
  <si>
    <t xml:space="preserve">Wien, ÖNB: Fragm. 145</t>
  </si>
  <si>
    <t xml:space="preserve">Fragm. 61, Nr. 70</t>
  </si>
  <si>
    <t xml:space="preserve">4 Teile von 4 Doppelblättern</t>
  </si>
  <si>
    <t xml:space="preserve">145-1: 136-141 x 220 mm; 145-2: 180-186 x 220 mm; 145-3: 152 x 208 mm; 145-4: 170 x 160-168 mm</t>
  </si>
  <si>
    <t xml:space="preserve">Quaestiones in forma sermonum de tempore: Pars hiemalis</t>
  </si>
  <si>
    <t xml:space="preserve">15. Jhdt.; 1455</t>
  </si>
  <si>
    <t xml:space="preserve">Wien, ÖNB, Cod. 3689</t>
  </si>
  <si>
    <t xml:space="preserve">AL00168299</t>
  </si>
  <si>
    <t xml:space="preserve">Cunradus Etteldorfer (um 1455 Priester von St. Paul in Regensburg): Vermerk fol. Ir; schenkt an 1455 an Mondsee [Lidl, Mantissa, 1749, 363];  Mondsee, Benediktinerkloster St. Michael (748-1791): Vorsignatur 'Lunael. f. 66'.</t>
  </si>
  <si>
    <t xml:space="preserve">Schlechter Erhaltungszustand. Kettenloch, Wurmfraß und Leimschaden. Risse durch einen Gazestreifen zusammengehalten. Die Schrift teilweise abgerieben und unleserlich.</t>
  </si>
  <si>
    <t xml:space="preserve">winzige Schrift auf niedrigem kalligraphischen Niveau und vielen Abkürzungen.</t>
  </si>
  <si>
    <t xml:space="preserve">Die kommentierte Textstelle innerhalb des Kommentars unterstrichen. </t>
  </si>
  <si>
    <t xml:space="preserve">Kommentar zu Aristoteles Latinus, Categoriae und Periermenias</t>
  </si>
  <si>
    <t xml:space="preserve">145-1 und 145-2 (zwei aufeinander folgende Doppleblätter): Kommentar zu Aristoteles, Categoriae cap. 6-7 und cap. 10.
145-3 und 145-4 (zwei aufeinander folgende Doppelblätter aus der Mitte einer Lage): Kommentar zu Aristotel, Periermenias cap. 2-7.</t>
  </si>
  <si>
    <t xml:space="preserve">07.06.2017</t>
  </si>
  <si>
    <t xml:space="preserve">Wien, ÖNB: Fragm. 176a</t>
  </si>
  <si>
    <t xml:space="preserve">Nr. 263</t>
  </si>
  <si>
    <t xml:space="preserve">Kanonistische Sammelhandschrift</t>
  </si>
  <si>
    <t xml:space="preserve">Wien, ÖNB, Cod. 5439</t>
  </si>
  <si>
    <t xml:space="preserve">AL00178206</t>
  </si>
  <si>
    <t xml:space="preserve">Mondsee, Benediktinerkloster St. Michael (748-1791): Vorsignatur 'Lunael. f. 27'.</t>
  </si>
  <si>
    <t xml:space="preserve">Edition bestellt!
(1r) 
(1v) vv. 150 Mas aut commune si fiat in es [breviatam]</t>
  </si>
  <si>
    <t xml:space="preserve">Wien, ÖNB: Fragm. 176b</t>
  </si>
  <si>
    <t xml:space="preserve">Wien, ÖNB: Fragm. 178</t>
  </si>
  <si>
    <t xml:space="preserve">z </t>
  </si>
  <si>
    <t xml:space="preserve">Wien, ÖNB, Cod. 5425</t>
  </si>
  <si>
    <t xml:space="preserve">AL00174871</t>
  </si>
  <si>
    <t xml:space="preserve">Mondsee, Benediktinerkloster St. Michael (748-1791): Vorsignatur 'Lunael. f. 57'.</t>
  </si>
  <si>
    <t xml:space="preserve">Rostige Löcher von den Buckeln.</t>
  </si>
  <si>
    <t xml:space="preserve">Arnoldus Leodiensis</t>
  </si>
  <si>
    <t xml:space="preserve">178-1: (1r) Text beginnt verstümmelt  Cap. Ordinacio dei non potest impediri : [i]n nemore occident et cor eius ..., bis Cap.  [O]rnatus immoderatus causa est exultacionis demonum ... uariis ornamentis textam ante (1v) hostium ecclesie ... [weitere Kapiteln bis Cap. P]aciencia. Paciens etiam ab inferioribus suis iniurias tollerat ...-... male mulctant fugien[t?].
178-2: (1r) Text beginnt verstümmelt von Cap. Predicatori infundit deus aliquando scienciam: [m]anifesta ait intra se, bis Cap. [P]redicator ea que predicat debet facere ... gloriari cepisset conti, bricht ab; Verso wegen aufgeklebtem Papier unsichtbar.</t>
  </si>
  <si>
    <t xml:space="preserve">Arnoldus Leodiensis,
Alphabetum narrationum, hg. von
E. Brilli, CCCM 160, Turnhout 2015.</t>
  </si>
  <si>
    <t xml:space="preserve">Wien, ÖNB: Fragm. 210a</t>
  </si>
  <si>
    <t xml:space="preserve">http://www.fragmentarium.unifr.ch/overview/F-nxmr</t>
  </si>
  <si>
    <t xml:space="preserve">2 Bruchstücke</t>
  </si>
  <si>
    <t xml:space="preserve">210a-1: 33 x 65; 210a-2: 148 x 23 mm</t>
  </si>
  <si>
    <t xml:space="preserve">1. Hälfte 13. Jhdt.</t>
  </si>
  <si>
    <t xml:space="preserve">http://data.onb.ac.at/rec/AL00176568 </t>
  </si>
  <si>
    <t xml:space="preserve">Eberhardus (Benediktiner in Mondsee, 1. Hälfte 13. Jhdt.): Vermerk fol. 153r [Hermann, Handschriften, 1926, 324f.]. - Mondsee, Benediktinerkloster St. Michael (748-1791).</t>
  </si>
  <si>
    <t xml:space="preserve">Anhand des fehlenden Textes und Vergleich mit den zusammengehörigen Fragmenten ist es zu vermüten dass dieses Fragmente zur aüßeren Textspalte gehört.</t>
  </si>
  <si>
    <r>
      <rPr>
        <sz val="11"/>
        <rFont val="Cambria"/>
        <family val="0"/>
        <charset val="1"/>
      </rPr>
      <t xml:space="preserve">Fragm. 210a-1: Lib. 1, Homilia X, §2: (1r) [i]</t>
    </r>
    <r>
      <rPr>
        <i val="true"/>
        <sz val="11"/>
        <rFont val="Cambria"/>
        <family val="0"/>
        <charset val="1"/>
      </rPr>
      <t xml:space="preserve">udaeorum corde du</t>
    </r>
    <r>
      <rPr>
        <sz val="11"/>
        <rFont val="Cambria"/>
        <family val="0"/>
        <charset val="1"/>
      </rPr>
      <t xml:space="preserve">[ritia] </t>
    </r>
    <r>
      <rPr>
        <i val="true"/>
        <sz val="11"/>
        <rFont val="Cambria"/>
        <family val="0"/>
        <charset val="1"/>
      </rPr>
      <t xml:space="preserve">Quae hunc neque</t>
    </r>
    <r>
      <rPr>
        <sz val="11"/>
        <rFont val="Cambria"/>
        <family val="0"/>
        <charset val="1"/>
      </rPr>
      <t xml:space="preserve"> [per prop]</t>
    </r>
    <r>
      <rPr>
        <i val="true"/>
        <sz val="11"/>
        <rFont val="Cambria"/>
        <family val="0"/>
        <charset val="1"/>
      </rPr>
      <t xml:space="preserve">hetiae donum nec per</t>
    </r>
    <r>
      <rPr>
        <sz val="11"/>
        <rFont val="Cambria"/>
        <family val="0"/>
        <charset val="1"/>
      </rPr>
      <t xml:space="preserve">, bricht ab; (1v) [poe]</t>
    </r>
    <r>
      <rPr>
        <i val="true"/>
        <sz val="11"/>
        <rFont val="Cambria"/>
        <family val="0"/>
        <charset val="1"/>
      </rPr>
      <t xml:space="preserve">nitendum nolunt e</t>
    </r>
    <r>
      <rPr>
        <sz val="11"/>
        <rFont val="Cambria"/>
        <family val="0"/>
        <charset val="1"/>
      </rPr>
      <t xml:space="preserve">[umque] </t>
    </r>
    <r>
      <rPr>
        <i val="true"/>
        <sz val="11"/>
        <rFont val="Cambria"/>
        <family val="0"/>
        <charset val="1"/>
      </rPr>
      <t xml:space="preserve">confiteri abnega</t>
    </r>
    <r>
      <rPr>
        <sz val="11"/>
        <rFont val="Cambria"/>
        <family val="0"/>
        <charset val="1"/>
      </rPr>
      <t xml:space="preserve">[nt quem] </t>
    </r>
    <r>
      <rPr>
        <i val="true"/>
        <sz val="11"/>
        <rFont val="Cambria"/>
        <family val="0"/>
        <charset val="1"/>
      </rPr>
      <t xml:space="preserve">elementa ut dixi</t>
    </r>
    <r>
      <rPr>
        <sz val="11"/>
        <rFont val="Cambria"/>
        <family val="0"/>
        <charset val="1"/>
      </rPr>
      <t xml:space="preserve">[mus].
Fragm. 210a-2: unidentifiziert.</t>
    </r>
  </si>
  <si>
    <t xml:space="preserve">CCSL 141; CPL 1711, p. 67, ll. 30.</t>
  </si>
  <si>
    <t xml:space="preserve">24.05.2017</t>
  </si>
  <si>
    <t xml:space="preserve">Wien, ÖNB: Fragm. 210b</t>
  </si>
  <si>
    <t xml:space="preserve">1 Bruchstück</t>
  </si>
  <si>
    <t xml:space="preserve">35 x 25 mm</t>
  </si>
  <si>
    <t xml:space="preserve">2. Drittel / 3. Viertel 13. Jh.</t>
  </si>
  <si>
    <t xml:space="preserve">1234-1275</t>
  </si>
  <si>
    <t xml:space="preserve">Rote Lombarde als Satzmajuskel.</t>
  </si>
  <si>
    <t xml:space="preserve">Grusspsalter von Pontigny</t>
  </si>
  <si>
    <r>
      <rPr>
        <sz val="11"/>
        <rFont val="Cambria"/>
        <family val="0"/>
        <charset val="1"/>
      </rPr>
      <t xml:space="preserve">Strophen 109-111: [salutem] </t>
    </r>
    <r>
      <rPr>
        <i val="true"/>
        <sz val="11"/>
        <rFont val="Cambria"/>
        <family val="0"/>
        <charset val="1"/>
      </rPr>
      <t xml:space="preserve">pacem gentiu</t>
    </r>
    <r>
      <rPr>
        <sz val="11"/>
        <rFont val="Cambria"/>
        <family val="0"/>
        <charset val="1"/>
      </rPr>
      <t xml:space="preserve">[m. Ave beata nuntio quae no]</t>
    </r>
    <r>
      <rPr>
        <i val="true"/>
        <sz val="11"/>
        <rFont val="Cambria"/>
        <family val="0"/>
        <charset val="1"/>
      </rPr>
      <t xml:space="preserve">stra redemptio</t>
    </r>
    <r>
      <rPr>
        <sz val="11"/>
        <rFont val="Cambria"/>
        <family val="0"/>
        <charset val="1"/>
      </rPr>
      <t xml:space="preserve"> [cuius nomen terribile malis sanctis] </t>
    </r>
    <r>
      <rPr>
        <i val="true"/>
        <sz val="11"/>
        <rFont val="Cambria"/>
        <family val="0"/>
        <charset val="1"/>
      </rPr>
      <t xml:space="preserve">amabile</t>
    </r>
    <r>
      <rPr>
        <sz val="11"/>
        <rFont val="Cambria"/>
        <family val="0"/>
        <charset val="1"/>
      </rPr>
      <t xml:space="preserve">. [A]</t>
    </r>
    <r>
      <rPr>
        <i val="true"/>
        <sz val="11"/>
        <rFont val="Cambria"/>
        <family val="0"/>
        <charset val="1"/>
      </rPr>
      <t xml:space="preserve">v</t>
    </r>
    <r>
      <rPr>
        <sz val="11"/>
        <rFont val="Cambria"/>
        <family val="0"/>
        <charset val="1"/>
      </rPr>
      <t xml:space="preserve">[e regina celebris de qua lumen in]</t>
    </r>
    <r>
      <rPr>
        <i val="true"/>
        <sz val="11"/>
        <rFont val="Cambria"/>
        <family val="0"/>
        <charset val="1"/>
      </rPr>
      <t xml:space="preserve"> tenebris exort</t>
    </r>
    <r>
      <rPr>
        <sz val="11"/>
        <rFont val="Cambria"/>
        <family val="0"/>
        <charset val="1"/>
      </rPr>
      <t xml:space="preserve">[um].
Verso: unleserlich.</t>
    </r>
  </si>
  <si>
    <t xml:space="preserve">Meersseman, Gilles G. Der Hymnos Akathistos im Abendland. Bd. 2. Gruß-Psalter, Gruß-Orationen, Gaude-Andachten und Litaneien, Freiburg 1960, hier S. 91.</t>
  </si>
  <si>
    <t xml:space="preserve">Wien, ÖNB: Fragm. 210c</t>
  </si>
  <si>
    <t xml:space="preserve">210c-1: 16 x 91; 210c-2: 10-18 x 177 mm</t>
  </si>
  <si>
    <t xml:space="preserve">Oratio</t>
  </si>
  <si>
    <t xml:space="preserve">(1r) Pater noster qui est in celis ... uoluntas tua sicut, bricht ab.</t>
  </si>
  <si>
    <t xml:space="preserve">Wien, ÖNB: Fragm. 210d</t>
  </si>
  <si>
    <t xml:space="preserve">http://www.fragmentarium.unifr.ch/overview/F-g60i</t>
  </si>
  <si>
    <t xml:space="preserve">210d-1: 122 x 107-111; 210d-2: 40-44 x 81 mm</t>
  </si>
  <si>
    <t xml:space="preserve">Rostige Löcher und Wurmfraß; 210d-1 ursprüngliches Loch (ca, 70 mm, genäht); Text abgerieben und schwer leserlich, besonders auf Fragm. 210d-2, wo das Blatt wegen Leimschaden durchsichtig geworden ist.</t>
  </si>
  <si>
    <t xml:space="preserve">(1r) Bastarda von einer flüchtig wirkenden Hand;
(1v) Textualis auf einfachem Niveau.</t>
  </si>
  <si>
    <t xml:space="preserve">2. Hälfte 13. Jh. und 1. Hälfte 15. Jh.</t>
  </si>
  <si>
    <t xml:space="preserve">1251-1451</t>
  </si>
  <si>
    <t xml:space="preserve">Satzmajuskeln und Überschriften in Rot; (1v) Rankiert durch ein Wellenband in Rot.</t>
  </si>
  <si>
    <r>
      <rPr>
        <sz val="11"/>
        <rFont val="Cambria"/>
        <family val="0"/>
        <charset val="1"/>
      </rPr>
      <t xml:space="preserve">Fragm. 210d-1, wohl asl später Nachtrag (1r) Orationen Deshusses Nr. 3009, 2863 (ähnlich zu), 1444 und 1437; 
(1v) Sequenz. &gt;Incipit sequentia [...]&lt; &gt;A&lt; [...] Mediatrix ho[mimnum] ...-... cum Christo uiuere [possimus] (AH 54 Nr. 285); Sequenz: &gt;Victima&lt; paschalis laudes immolent Christiani [...] maria [...] natum quem ...-... Credendum est magis soli Gabrieli, bricht ab (ähnlich zu AH 54 Nr. 7).
Eintrag nach der Makulierung am Rand von f. 1v: Anfang einer Oratio: </t>
    </r>
    <r>
      <rPr>
        <i val="true"/>
        <sz val="11"/>
        <rFont val="Cambria"/>
        <family val="0"/>
        <charset val="1"/>
      </rPr>
      <t xml:space="preserve">Gloriosa domina excelsa ... </t>
    </r>
    <r>
      <rPr>
        <sz val="11"/>
        <rFont val="Cambria"/>
        <family val="0"/>
        <charset val="1"/>
      </rPr>
      <t xml:space="preserve">.
Fragm. 210d-2 unleserlich, nur rote Versalien erkennbar.</t>
    </r>
  </si>
  <si>
    <t xml:space="preserve">Wien, ÖNB: Fragm. 211a</t>
  </si>
  <si>
    <t xml:space="preserve">Dünnes und weißes Pergament</t>
  </si>
  <si>
    <t xml:space="preserve">1 Querstreifen und 2 Bruchstücke</t>
  </si>
  <si>
    <t xml:space="preserve">211a-1: 46 x 210; 211a-2: 38 x 21; 211a-3: 38 x 24 mm</t>
  </si>
  <si>
    <t xml:space="preserve">14. Jhdt.; 1398</t>
  </si>
  <si>
    <t xml:space="preserve">Wien, ÖNB, Cod. 3754</t>
  </si>
  <si>
    <t xml:space="preserve">AL00174193</t>
  </si>
  <si>
    <t xml:space="preserve">Mondsee, Benediktinerkloster St. Michael (748-1791): Vorsignatur 'Lunael. f. 211'.</t>
  </si>
  <si>
    <t xml:space="preserve">Notariatsinstrument (instrumenta publica)</t>
  </si>
  <si>
    <t xml:space="preserve">211a-1: Notarssignet (ein vier-stufiges Podest mit wohl einem in Kreis gesetzten Kreuz, davon nur untere Hälfte erhalten) links vom Notarsvermerk: [...] forma redegi ipsa manuque scripsi ac signo et nota meis solitis et cons[ueti]s signaui rogatus et requisitus in fidem et testimonium omnium et singulorum premissorum;
211a-2: nur einzelne Wörter erhalten
211a-3: nur einzelne Wörter erhalten, darunter: Salzburg;</t>
  </si>
  <si>
    <t xml:space="preserve">Wien, ÖNB: Fragm. 211b</t>
  </si>
  <si>
    <t xml:space="preserve">Wien, ÖNB: Fragm. 211c</t>
  </si>
  <si>
    <t xml:space="preserve">Wien, ÖNB: Fragm. 211d</t>
  </si>
  <si>
    <t xml:space="preserve">3 Zettel</t>
  </si>
  <si>
    <t xml:space="preserve">211d-1: 
211d-2:
211d-3:</t>
  </si>
  <si>
    <t xml:space="preserve">Titelschild / Signatur</t>
  </si>
  <si>
    <t xml:space="preserve">Wien, ÖNB: Fragm. 221a</t>
  </si>
  <si>
    <t xml:space="preserve">Fragm. 76, Nr. 91</t>
  </si>
  <si>
    <t xml:space="preserve">http://www.fragmentarium.unifr.ch/overview/F-f827</t>
  </si>
  <si>
    <t xml:space="preserve">221a-1: ca. 55 x 190 mm</t>
  </si>
  <si>
    <t xml:space="preserve">Wien, ÖNB, Cod. 3738 </t>
  </si>
  <si>
    <t xml:space="preserve">http://data.onb.ac.at/rec/AL00167819</t>
  </si>
  <si>
    <t xml:space="preserve">Mondsee, Benediktinerkloster St. Michael (748-1791): Vorsignatur 'Lunael. f. 212'. </t>
  </si>
  <si>
    <t xml:space="preserve">Brauner Ledereinband mit Streicheisenlinien über Holzdeckeln mit abgerundeten Kanten, Mondsee, 1. Hälfte 15. Jhdt. </t>
  </si>
  <si>
    <t xml:space="preserve">Rückenverstärkung; Spiegel und Ansetzfalz</t>
  </si>
  <si>
    <t xml:space="preserve">Papierreste, Löcher und Risse. Text besonders beim Falz abgerieben und teilweise unleserlich. Die drei Bruchstücke, die als Rückenverstärkung gedient haben, verdunkelt und durchsichtig geworden, Schrift kaum leserlich.</t>
  </si>
  <si>
    <t xml:space="preserve">jüngere gotische Kursive</t>
  </si>
  <si>
    <t xml:space="preserve">Kopialbuch / Urkunden Abschriften</t>
  </si>
  <si>
    <r>
      <rPr>
        <sz val="11"/>
        <rFont val="Cambria"/>
        <family val="0"/>
        <charset val="1"/>
      </rPr>
      <t xml:space="preserve">Auf den beiden Seiten zwei Folia ist eine Urkunde angeschriben. Erwähnt wurde einen gewissen Peter zu Mondsee </t>
    </r>
    <r>
      <rPr>
        <i val="true"/>
        <sz val="11"/>
        <rFont val="Cambria"/>
        <family val="0"/>
        <charset val="1"/>
      </rPr>
      <t xml:space="preserve">diezeit pfarer zu Sand Khunradt, </t>
    </r>
    <r>
      <rPr>
        <sz val="11"/>
        <rFont val="Cambria"/>
        <family val="0"/>
        <charset val="1"/>
      </rPr>
      <t xml:space="preserve">weiter Zitat: testis das ich  [...] </t>
    </r>
    <r>
      <rPr>
        <i val="true"/>
        <sz val="11"/>
        <rFont val="Cambria"/>
        <family val="0"/>
        <charset val="1"/>
      </rPr>
      <t xml:space="preserve">gangen und vollen gebalt han</t>
    </r>
    <r>
      <rPr>
        <sz val="11"/>
        <rFont val="Cambria"/>
        <family val="0"/>
        <charset val="1"/>
      </rPr>
      <t xml:space="preserve"> </t>
    </r>
    <r>
      <rPr>
        <i val="true"/>
        <sz val="11"/>
        <rFont val="Cambria"/>
        <family val="0"/>
        <charset val="1"/>
      </rPr>
      <t xml:space="preserve">geben von der geltschuld wegen als mir dann ulreich von Salzburg es say mit recht oder an recht wie sich das fuegit oder wie es im am aller pesten kumbt und wie er damit hanndlt und </t>
    </r>
    <r>
      <rPr>
        <sz val="11"/>
        <rFont val="Cambria"/>
        <family val="0"/>
        <charset val="1"/>
      </rPr>
      <t xml:space="preserve">[...] </t>
    </r>
    <r>
      <rPr>
        <i val="true"/>
        <sz val="11"/>
        <rFont val="Cambria"/>
        <family val="0"/>
        <charset val="1"/>
      </rPr>
      <t xml:space="preserve">ist alles meinen gutliech willen mit urchuntt das brieffs denoch  </t>
    </r>
    <r>
      <rPr>
        <sz val="11"/>
        <rFont val="Cambria"/>
        <family val="0"/>
        <charset val="1"/>
      </rPr>
      <t xml:space="preserve">[...] </t>
    </r>
    <r>
      <rPr>
        <i val="true"/>
        <sz val="11"/>
        <rFont val="Cambria"/>
        <family val="0"/>
        <charset val="1"/>
      </rPr>
      <t xml:space="preserve">mit meinen aygen furgedrukchten</t>
    </r>
    <r>
      <rPr>
        <sz val="11"/>
        <rFont val="Cambria"/>
        <family val="0"/>
        <charset val="1"/>
      </rPr>
      <t xml:space="preserve"> [...] </t>
    </r>
    <r>
      <rPr>
        <i val="true"/>
        <sz val="11"/>
        <rFont val="Cambria"/>
        <family val="0"/>
        <charset val="1"/>
      </rPr>
      <t xml:space="preserve">datum zu monnsee martenis</t>
    </r>
    <r>
      <rPr>
        <sz val="11"/>
        <rFont val="Cambria"/>
        <family val="0"/>
        <charset val="1"/>
      </rPr>
      <t xml:space="preserve">.</t>
    </r>
  </si>
  <si>
    <t xml:space="preserve">22.05.2017</t>
  </si>
  <si>
    <t xml:space="preserve">Wien, ÖNB: Fragm. 221b</t>
  </si>
  <si>
    <t xml:space="preserve">http://www.fragmentarium.unifr.ch/overview/F-rpd0</t>
  </si>
  <si>
    <t xml:space="preserve">53-92 x 305 mm</t>
  </si>
  <si>
    <t xml:space="preserve">Wien, ÖNB, Cod. 3740</t>
  </si>
  <si>
    <t xml:space="preserve">http://data.onb.ac.at/rec/AL00167821</t>
  </si>
  <si>
    <t xml:space="preserve">1351-1451</t>
  </si>
  <si>
    <t xml:space="preserve">Musterschrift (?)</t>
  </si>
  <si>
    <r>
      <rPr>
        <sz val="11"/>
        <rFont val="Cambria"/>
        <family val="0"/>
        <charset val="1"/>
      </rPr>
      <t xml:space="preserve">Der Anfang von einer Gedisch aus der hussitischen Zeit: </t>
    </r>
    <r>
      <rPr>
        <i val="true"/>
        <sz val="11"/>
        <rFont val="Cambria"/>
        <family val="0"/>
        <charset val="1"/>
      </rPr>
      <t xml:space="preserve">Omnes iam adtendite animaduertite quid fit iam plangite </t>
    </r>
    <r>
      <rPr>
        <sz val="11"/>
        <rFont val="Cambria"/>
        <family val="0"/>
        <charset val="1"/>
      </rPr>
      <t xml:space="preserve">(cf. Sitzungsberichte der Kaiserlichen Akademie der Wissenschaften 36 (1861), 119-191, hier S. 156); Auf dem Verso: Probatio pennae und Schriftproben (?), ein Alphabet, </t>
    </r>
    <r>
      <rPr>
        <i val="true"/>
        <sz val="11"/>
        <rFont val="Cambria"/>
        <family val="0"/>
        <charset val="1"/>
      </rPr>
      <t xml:space="preserve">Dorsa eorum</t>
    </r>
    <r>
      <rPr>
        <sz val="11"/>
        <rFont val="Cambria"/>
        <family val="0"/>
        <charset val="1"/>
      </rPr>
      <t xml:space="preserve"> wohl Anfang einer Aleluia (Can g02710) etc.</t>
    </r>
  </si>
  <si>
    <t xml:space="preserve">Wien, ÖNB: Fragm. 221c</t>
  </si>
  <si>
    <t xml:space="preserve">http://www.fragmentarium.unifr.ch/overview/F-tbrf</t>
  </si>
  <si>
    <t xml:space="preserve">Weißes Pergament. Nur einseitig beschrieben.</t>
  </si>
  <si>
    <t xml:space="preserve">2 Streifen eines Einzelblattes</t>
  </si>
  <si>
    <t xml:space="preserve">221b-1: 12 x 320; 221b-2: 12 x 360 mm</t>
  </si>
  <si>
    <t xml:space="preserve">Wien, ÖNB, Cod. 3739</t>
  </si>
  <si>
    <t xml:space="preserve">http://data.onb.ac.at/rec/AL00167820</t>
  </si>
  <si>
    <r>
      <rPr>
        <sz val="11"/>
        <rFont val="Cambria"/>
        <family val="0"/>
        <charset val="1"/>
      </rPr>
      <t xml:space="preserve">Auf dem Verso eine rote Initiale </t>
    </r>
    <r>
      <rPr>
        <i val="true"/>
        <sz val="11"/>
        <rFont val="Cambria"/>
        <family val="0"/>
        <charset val="1"/>
      </rPr>
      <t xml:space="preserve">A</t>
    </r>
    <r>
      <rPr>
        <sz val="11"/>
        <rFont val="Cambria"/>
        <family val="0"/>
        <charset val="1"/>
      </rPr>
      <t xml:space="preserve"> (10 mm groß).</t>
    </r>
  </si>
  <si>
    <t xml:space="preserve">Urkunde / Notariatsdokument</t>
  </si>
  <si>
    <t xml:space="preserve">deutsch &amp; lateinisch</t>
  </si>
  <si>
    <t xml:space="preserve">Erwähnt sind einen gewissenen Elyas Chramer, und ein Richter in Salzburg. Zitat:
signaui rogatus et requisitus in fidem et testimonium omnium premiss[orum ...] daz mich der egenant mein wirt Helyas Chramer  (?) ze rechter zeit und an all schaden ausgerichtet und betzalet hat hundert pfunt pfennig [...] ... Richter ze Salzburg anhangenden insigel den ich [...] darumb gepeten hab ... .</t>
  </si>
  <si>
    <t xml:space="preserve">Wien, ÖNB: Fragm. 232</t>
  </si>
  <si>
    <t xml:space="preserve">Fragm. 71, Nr. 85</t>
  </si>
  <si>
    <t xml:space="preserve">2 Langstreifen eines Doppelblattes und 9 Brüchstücke</t>
  </si>
  <si>
    <t xml:space="preserve">232-1: 70 x 206; 232-2: 57-66 x 207; 232-3: 110 x 26; 232-4: 60 x 25; 232-575 x 25; 232-6: 55 x 30; 232-7: 45 x 22; 232-8:53 x 24; 232-9: 22 x 25; 232-10: 22 x 22; 232-11: 26 x 20 mm</t>
  </si>
  <si>
    <t xml:space="preserve">15. Jhdt.; um 1425; 1437 (original Band)</t>
  </si>
  <si>
    <t xml:space="preserve">Irning; Mondsee</t>
  </si>
  <si>
    <t xml:space="preserve">Wien, ÖNB, Cod. 3722</t>
  </si>
  <si>
    <t xml:space="preserve">http://data.onb.ac.at/rec/AL00176441</t>
  </si>
  <si>
    <t xml:space="preserve">Mondsee, Benediktinerkloster St. Michael (748-1791): Vorsignatur 'Lunael. f. 214'.</t>
  </si>
  <si>
    <t xml:space="preserve">232-1 und 232-2 mit Rissen, die durch Gazestreifen zusammengehalten werden; Wurmfraß und Leimschaden.</t>
  </si>
  <si>
    <t xml:space="preserve">Lombarden und Buchstabenstrichelung in Rot.</t>
  </si>
  <si>
    <t xml:space="preserve">Grammatikalischer Text</t>
  </si>
  <si>
    <r>
      <rPr>
        <sz val="11"/>
        <rFont val="Cambria"/>
        <family val="0"/>
        <charset val="1"/>
      </rPr>
      <t xml:space="preserve">Zitate:</t>
    </r>
    <r>
      <rPr>
        <i val="true"/>
        <sz val="11"/>
        <rFont val="Cambria"/>
        <family val="0"/>
        <charset val="1"/>
      </rPr>
      <t xml:space="preserve"> Unde dicitur uerbum a uerbera</t>
    </r>
    <r>
      <rPr>
        <sz val="11"/>
        <rFont val="Cambria"/>
        <family val="0"/>
        <charset val="1"/>
      </rPr>
      <t xml:space="preserve">[...] </t>
    </r>
    <r>
      <rPr>
        <i val="true"/>
        <sz val="11"/>
        <rFont val="Cambria"/>
        <family val="0"/>
        <charset val="1"/>
      </rPr>
      <t xml:space="preserve">uel a uerberato aere plectro</t>
    </r>
    <r>
      <rPr>
        <sz val="11"/>
        <rFont val="Cambria"/>
        <family val="0"/>
        <charset val="1"/>
      </rPr>
      <t xml:space="preserve"> ... ; </t>
    </r>
    <r>
      <rPr>
        <i val="true"/>
        <sz val="11"/>
        <rFont val="Cambria"/>
        <family val="0"/>
        <charset val="1"/>
      </rPr>
      <t xml:space="preserve">Unde dicitur modus a moderando Quot sunt forme in uerbo. quatuor. quae. perfecta, med</t>
    </r>
    <r>
      <rPr>
        <sz val="11"/>
        <rFont val="Cambria"/>
        <family val="0"/>
        <charset val="1"/>
      </rPr>
      <t xml:space="preserve">[itatiua], </t>
    </r>
    <r>
      <rPr>
        <i val="true"/>
        <sz val="11"/>
        <rFont val="Cambria"/>
        <family val="0"/>
        <charset val="1"/>
      </rPr>
      <t xml:space="preserve">frequentativa et inchoatiua. Perfecta forma in qua des</t>
    </r>
    <r>
      <rPr>
        <sz val="11"/>
        <rFont val="Cambria"/>
        <family val="0"/>
        <charset val="1"/>
      </rPr>
      <t xml:space="preserve">[init ...]</t>
    </r>
  </si>
  <si>
    <t xml:space="preserve">Wien, ÖNB: Fragm. 234</t>
  </si>
  <si>
    <t xml:space="preserve">Nr. 35</t>
  </si>
  <si>
    <t xml:space="preserve">http://www.fragmentarium.unifr.ch/overview/F-ygv8</t>
  </si>
  <si>
    <t xml:space="preserve">Weißliches Pergament.</t>
  </si>
  <si>
    <t xml:space="preserve">Querstreifen eines Einzelblattes</t>
  </si>
  <si>
    <t xml:space="preserve">62-71 x 294 mm</t>
  </si>
  <si>
    <t xml:space="preserve">Wien, ÖNB, Cod. 2827</t>
  </si>
  <si>
    <t xml:space="preserve">http://data.onb.ac.at/rec/AL00175856</t>
  </si>
  <si>
    <t xml:space="preserve">Mondsee, Benediktinerkloster St. Michael (748-1791): Vorsignatur 'Lunael. f. 60'.</t>
  </si>
  <si>
    <r>
      <rPr>
        <sz val="11"/>
        <rFont val="Cambria"/>
        <family val="0"/>
        <charset val="1"/>
      </rPr>
      <t xml:space="preserve">Antiphon zum Festum Agathae: </t>
    </r>
    <r>
      <rPr>
        <i val="true"/>
        <sz val="11"/>
        <rFont val="Cambria"/>
        <family val="0"/>
        <charset val="1"/>
      </rPr>
      <t xml:space="preserve">Paganorum multitudo fugiens ...-... Agathe martiris sue eos liberaret</t>
    </r>
    <r>
      <rPr>
        <sz val="11"/>
        <rFont val="Cambria"/>
        <family val="0"/>
        <charset val="1"/>
      </rPr>
      <t xml:space="preserve"> (Can 004208).</t>
    </r>
  </si>
  <si>
    <t xml:space="preserve">Wien, ÖNB: Fragm. 238</t>
  </si>
  <si>
    <r>
      <rPr>
        <sz val="11"/>
        <rFont val="Cambria"/>
        <family val="0"/>
        <charset val="1"/>
      </rPr>
      <t xml:space="preserve">
</t>
    </r>
    <r>
      <rPr>
        <sz val="11"/>
        <color rgb="FFFF0000"/>
        <rFont val="Cambria"/>
        <family val="0"/>
        <charset val="1"/>
      </rPr>
      <t xml:space="preserve">Nochmal probieren mit einer Lupe zu lesen.</t>
    </r>
  </si>
  <si>
    <t xml:space="preserve">Fragm. 59, Nr. 68</t>
  </si>
  <si>
    <t xml:space="preserve">Langstreifen eines Doppelblattes</t>
  </si>
  <si>
    <t xml:space="preserve">300 x 20-65 mm</t>
  </si>
  <si>
    <t xml:space="preserve">Summa casuum: Pars II</t>
  </si>
  <si>
    <t xml:space="preserve">Wien (?)</t>
  </si>
  <si>
    <t xml:space="preserve">Wien, ÖNB, Cod. 3681</t>
  </si>
  <si>
    <t xml:space="preserve">http://data.onb.ac.at/rec/AL00168144 </t>
  </si>
  <si>
    <t xml:space="preserve">Georg Apfenthaler aus Neydlingen (Dr. theol.; Uni. Wien ab 1402 bis ca. 1434): Wappen auf fol. 150r - Auftraggeber [Pirker-Aurenhammer, Albrechts-Gebetbuch, 2002, 39 (mit Anm. 144)]. Besitzersignet (Wien oder Mondsee, 15. Jhdt.): HD-Spiegel [Ergänzungen zu MiSchu II, 2000, bei Cod. 3862]. - Mondsee, Benediktinerkloster St. Michael (748-1791): Vorsignatur 'Lunael. f. 20'.</t>
  </si>
  <si>
    <t xml:space="preserve">Falzverstärkung (?)</t>
  </si>
  <si>
    <t xml:space="preserve">Auf der Seite, wo das Fragment auf den Deckel geklebt wurde, Tinte durch Leim komplett abgerieben.</t>
  </si>
  <si>
    <t xml:space="preserve">flüchtig wirkende Hand mit vielen Abkürzungen.</t>
  </si>
  <si>
    <t xml:space="preserve">2. / 3. Viertel 14. Jh.</t>
  </si>
  <si>
    <t xml:space="preserve">Nicht identifizierter Text, wohl theologisches Inhaltes.</t>
  </si>
  <si>
    <t xml:space="preserve">Wien, ÖNB: Fragm. 240a</t>
  </si>
  <si>
    <t xml:space="preserve">Fragm. 95, Nr. 116</t>
  </si>
  <si>
    <t xml:space="preserve">240a-1: 55 x 233 mm; 240a-2: 57 x 234 mm</t>
  </si>
  <si>
    <t xml:space="preserve">Wien, ÖNB, Cod. 3885</t>
  </si>
  <si>
    <t xml:space="preserve">AL00177499</t>
  </si>
  <si>
    <t xml:space="preserve">Fliegendes Blatt und Rückenverstärkung</t>
  </si>
  <si>
    <t xml:space="preserve">Tinte teilweise stark abgerieben; Rote Spuren vom Bucheinband; Risse durch Gazestreifen zusammengehalten.</t>
  </si>
  <si>
    <t xml:space="preserve">2. / 3. Viertel 15. Jh.</t>
  </si>
  <si>
    <t xml:space="preserve">1434-1475</t>
  </si>
  <si>
    <t xml:space="preserve">Privaturkunde (?)</t>
  </si>
  <si>
    <r>
      <rPr>
        <sz val="11"/>
        <rFont val="Cambria"/>
        <family val="0"/>
        <charset val="1"/>
      </rPr>
      <t xml:space="preserve">Nur einzelne Phrasen lesbar, erwähnt sind einen gewissen Peter Neufarer und der Graffchaft eines Landes. Am Ende Datierung unvollständig: </t>
    </r>
    <r>
      <rPr>
        <i val="true"/>
        <sz val="11"/>
        <rFont val="Cambria"/>
        <family val="0"/>
        <charset val="1"/>
      </rPr>
      <t xml:space="preserve">im vierzchen hundertisten und</t>
    </r>
    <r>
      <rPr>
        <sz val="11"/>
        <rFont val="Cambria"/>
        <family val="0"/>
        <charset val="1"/>
      </rPr>
      <t xml:space="preserve">, bricht ab.</t>
    </r>
  </si>
  <si>
    <t xml:space="preserve">Wien, ÖNB: Fragm. 240b</t>
  </si>
  <si>
    <t xml:space="preserve">3 Bruchstücken wohl eines Einzelblattes</t>
  </si>
  <si>
    <t xml:space="preserve">240b-1: 27 x 54 mm; 240b-2: 25 x 54 mm; 240b-3: 26 x 52 mm </t>
  </si>
  <si>
    <t xml:space="preserve">Verschmutzt und abgerieben, Text schwer lesbar.</t>
  </si>
  <si>
    <t xml:space="preserve">auf niedrigem kalligraphischem Niveau</t>
  </si>
  <si>
    <t xml:space="preserve">Bonaventura</t>
  </si>
  <si>
    <r>
      <rPr>
        <sz val="11"/>
        <rFont val="Cambria"/>
        <family val="0"/>
        <charset val="1"/>
      </rPr>
      <t xml:space="preserve">Sermo II in resurrectione domini. Text beginnt: [aequit]</t>
    </r>
    <r>
      <rPr>
        <i val="true"/>
        <sz val="11"/>
        <rFont val="Cambria"/>
        <family val="0"/>
        <charset val="1"/>
      </rPr>
      <t xml:space="preserve">atem qui fugerunt peditem animam Christi de </t>
    </r>
    <r>
      <rPr>
        <sz val="11"/>
        <rFont val="Cambria"/>
        <family val="0"/>
        <charset val="1"/>
      </rPr>
      <t xml:space="preserve">[equo corporis descendens in morte daemones] fugauit cum in resurrectione ad equm redirit m[agis timeant et fugiant. Fugiant autem] non solum demones sed etiam eorum armigeri, bricht ab.</t>
    </r>
  </si>
  <si>
    <t xml:space="preserve">Sancti Bonaventurae Operum Tomus Tertius. Sermones de tempore ac de sanctis complectens, Rom 1596, S. 104.</t>
  </si>
  <si>
    <t xml:space="preserve">Wien, ÖNB: Fragm. 240c</t>
  </si>
  <si>
    <t xml:space="preserve">2 Teile </t>
  </si>
  <si>
    <t xml:space="preserve">240c-1: 290 x 57 mm; 240c-2: 30 x 29 mm</t>
  </si>
  <si>
    <t xml:space="preserve">Auf Papier gelegt.</t>
  </si>
  <si>
    <t xml:space="preserve">Wien, ÖNB: Fragm. 244</t>
  </si>
  <si>
    <t xml:space="preserve">Fragm. 75, Nr. 90</t>
  </si>
  <si>
    <t xml:space="preserve">Gelbes Pergament.</t>
  </si>
  <si>
    <t xml:space="preserve">11 Teile </t>
  </si>
  <si>
    <t xml:space="preserve">244-1: 172 x 60; 244-2:172 x 59; 244-3: 175 x 62; 244-4: 130 x 59; 244-5: 128 x 60; 244-6: 131 x 58; 244-7: 170 x 27; 244-8: 165 x 27; 244-9: 127 x 25; 244-1085 x 25; 244-11: 40 x 25 mm.</t>
  </si>
  <si>
    <t xml:space="preserve">Wien, ÖNB, Cod. 3737</t>
  </si>
  <si>
    <t xml:space="preserve">http://data.onb.ac.at/rec/AL00177522</t>
  </si>
  <si>
    <t xml:space="preserve">Tinte teilweise stark abgerieben. </t>
  </si>
  <si>
    <t xml:space="preserve">Rote Überschriften und Initialmajuskeln. </t>
  </si>
  <si>
    <t xml:space="preserve">Fragm. 244-4 - rote Rankeninitiale ca. 6 cm (Federzeichnung).</t>
  </si>
  <si>
    <t xml:space="preserve">Passionale (?)</t>
  </si>
  <si>
    <r>
      <rPr>
        <sz val="11"/>
        <rFont val="Cambria"/>
        <family val="0"/>
        <charset val="1"/>
      </rPr>
      <t xml:space="preserve">Lectiones (wohl acht) aus der Passio Agnetis, Cap. I
(1r-v = Fragm. 244-7, 244-8, 244-3, 244-2, 244-1) §1-6. Text beginnt:  </t>
    </r>
    <r>
      <rPr>
        <i val="true"/>
        <sz val="11"/>
        <rFont val="Cambria"/>
        <family val="0"/>
        <charset val="1"/>
      </rPr>
      <t xml:space="preserve">Hinc populorum turbe </t>
    </r>
    <r>
      <rPr>
        <sz val="11"/>
        <rFont val="Cambria"/>
        <family val="0"/>
        <charset val="1"/>
      </rPr>
      <t xml:space="preserve">[lætetur, inde subleu]</t>
    </r>
    <r>
      <rPr>
        <i val="true"/>
        <sz val="11"/>
        <rFont val="Cambria"/>
        <family val="0"/>
        <charset val="1"/>
      </rPr>
      <t xml:space="preserve">itantur pauperes Christi ... dicta a filio </t>
    </r>
    <r>
      <rPr>
        <sz val="11"/>
        <rFont val="Cambria"/>
        <family val="0"/>
        <charset val="1"/>
      </rPr>
      <t xml:space="preserve">- Fortsetzung zu (2r-v = Fragm. 244-5 und 244-4 seitlich starker Textverlust) von [A]</t>
    </r>
    <r>
      <rPr>
        <i val="true"/>
        <sz val="11"/>
        <rFont val="Cambria"/>
        <family val="0"/>
        <charset val="1"/>
      </rPr>
      <t xml:space="preserve">GNES beatis</t>
    </r>
    <r>
      <rPr>
        <sz val="11"/>
        <rFont val="Cambria"/>
        <family val="0"/>
        <charset val="1"/>
      </rPr>
      <t xml:space="preserve">[sima, et se nullo pacto asserit prioris sponsi fœde]</t>
    </r>
    <r>
      <rPr>
        <i val="true"/>
        <sz val="11"/>
        <rFont val="Cambria"/>
        <family val="0"/>
        <charset val="1"/>
      </rPr>
      <t xml:space="preserve">ra uiolare ... incurras. B</t>
    </r>
    <r>
      <rPr>
        <sz val="11"/>
        <rFont val="Cambria"/>
        <family val="0"/>
        <charset val="1"/>
      </rPr>
      <t xml:space="preserve">[eata], Ende auf 244-4 unleserlich (BHL Nr. 0156). Danach fängt neuer Text an, nur eine Initiale erhalten.
244-6 unidentifiziert.
Fragm. 244-9 und 244-11, unbeschriftet.
Fragm. 244-10: Teil einer Neumennotation.</t>
    </r>
  </si>
  <si>
    <t xml:space="preserve">Wien, ÖNB: Fragm. 247</t>
  </si>
  <si>
    <t xml:space="preserve">Fragm. 93, Nr. 113</t>
  </si>
  <si>
    <t xml:space="preserve">Haarseite deutlich dunkler als die Fleischseite.</t>
  </si>
  <si>
    <t xml:space="preserve">2 Querstreifen und 2 Falzstreifen aus Doppelblättern</t>
  </si>
  <si>
    <t xml:space="preserve">247-1: 65-70 x 277 mm; 247-2: 65-70 x 277 mm; 247-3: 12 x 280 mm; 247-4: 11 x 275 mm</t>
  </si>
  <si>
    <t xml:space="preserve">Wien oder Mondsee</t>
  </si>
  <si>
    <t xml:space="preserve">Wien, ÖNB, Cod. 3879</t>
  </si>
  <si>
    <t xml:space="preserve">AL00175559</t>
  </si>
  <si>
    <t xml:space="preserve">Besitzersignet (Wien oder Mondsee, 15. Jhdt.): auf ausgelöstem hebr. Fragm. A 58 [Autopsie]. - Georg Apfenthaler aus Neydlingen (Dr. theol.; Uni. Wien ab 1402 bis ca. 1434): Besitz vermutet: Signet auf ausgelöstem Fragm. 135 = Signet in Cod. 3680, 3681 u. 3862 aus Apfenthals Besitz [Autopsie]. Mondsee, Benediktinerkloster St. Michael (748-1791): Vorsignatur 'Lunael. f. 7'.</t>
  </si>
  <si>
    <t xml:space="preserve">4,5</t>
  </si>
  <si>
    <t xml:space="preserve">Süd Frankreich (?)</t>
  </si>
  <si>
    <t xml:space="preserve">Alternierende rote und blaue Lombarden als Satzmajuskeln; 3- bis 4zeilige Lombarde als Initialmajuskeln; Rubrizierte Überschriften.</t>
  </si>
  <si>
    <t xml:space="preserve">Medizinischer Text (Liber antidotarius)</t>
  </si>
  <si>
    <r>
      <rPr>
        <sz val="11"/>
        <rFont val="Cambria"/>
        <family val="0"/>
        <charset val="1"/>
      </rPr>
      <t xml:space="preserve">Sammlung von Rezepten (?). Zitate: 
Fragm.247-1:</t>
    </r>
    <r>
      <rPr>
        <i val="true"/>
        <sz val="11"/>
        <rFont val="Cambria"/>
        <family val="0"/>
        <charset val="1"/>
      </rPr>
      <t xml:space="preserve"> Ad fluxum sanguinis e naribus</t>
    </r>
    <r>
      <rPr>
        <sz val="11"/>
        <rFont val="Cambria"/>
        <family val="0"/>
        <charset val="1"/>
      </rPr>
      <t xml:space="preserve">;
Fragm. 247-2: </t>
    </r>
    <r>
      <rPr>
        <i val="true"/>
        <sz val="11"/>
        <rFont val="Cambria"/>
        <family val="0"/>
        <charset val="1"/>
      </rPr>
      <t xml:space="preserve">Ad fetum mortuum expellendum </t>
    </r>
    <r>
      <rPr>
        <sz val="11"/>
        <rFont val="Cambria"/>
        <family val="0"/>
        <charset val="1"/>
      </rPr>
      <t xml:space="preserve">[...] </t>
    </r>
    <r>
      <rPr>
        <i val="true"/>
        <sz val="11"/>
        <rFont val="Cambria"/>
        <family val="0"/>
        <charset val="1"/>
      </rPr>
      <t xml:space="preserve">parenda cum aqua tepida bibere ... Ad ungues scabiosus</t>
    </r>
    <r>
      <rPr>
        <sz val="11"/>
        <rFont val="Cambria"/>
        <family val="0"/>
        <charset val="1"/>
      </rPr>
      <t xml:space="preserve">; 
Fragm. 247-4: </t>
    </r>
    <r>
      <rPr>
        <i val="true"/>
        <sz val="11"/>
        <rFont val="Cambria"/>
        <family val="0"/>
        <charset val="1"/>
      </rPr>
      <t xml:space="preserve">donec sit sanus.</t>
    </r>
    <r>
      <rPr>
        <sz val="11"/>
        <rFont val="Cambria"/>
        <family val="0"/>
        <charset val="1"/>
      </rPr>
      <t xml:space="preserve"> </t>
    </r>
    <r>
      <rPr>
        <sz val="11"/>
        <color rgb="FFFF0000"/>
        <rFont val="Cambria"/>
        <family val="0"/>
        <charset val="1"/>
      </rPr>
      <t xml:space="preserve">Explicit antidotarius liber</t>
    </r>
    <r>
      <rPr>
        <sz val="11"/>
        <rFont val="Cambria"/>
        <family val="0"/>
        <charset val="1"/>
      </rPr>
      <t xml:space="preserve">. [...] </t>
    </r>
    <r>
      <rPr>
        <i val="true"/>
        <sz val="11"/>
        <rFont val="Cambria"/>
        <family val="0"/>
        <charset val="1"/>
      </rPr>
      <t xml:space="preserve">Terna fit humano digestio corpore certe</t>
    </r>
    <r>
      <rPr>
        <sz val="11"/>
        <rFont val="Cambria"/>
        <family val="0"/>
        <charset val="1"/>
      </rPr>
      <t xml:space="preserve"> ... . </t>
    </r>
  </si>
  <si>
    <t xml:space="preserve">Wien, ÖNB: Fragm. 248</t>
  </si>
  <si>
    <t xml:space="preserve">Wien, ÖNB, Cod. 3776</t>
  </si>
  <si>
    <t xml:space="preserve">AL00177488</t>
  </si>
  <si>
    <t xml:space="preserve">Mondsee, Benediktinerkloster St. Michael (748-1791): Vorsignatur 'Lunael. f. 231'.</t>
  </si>
  <si>
    <t xml:space="preserve">Vitae</t>
  </si>
  <si>
    <r>
      <rPr>
        <sz val="11"/>
        <rFont val="Cambria"/>
        <family val="0"/>
        <charset val="1"/>
      </rPr>
      <t xml:space="preserve">(Fragm. 248-1 bis 13 = 1r-v) Vita beati Antonii abatis, cap. 3-4. Text beginnt: </t>
    </r>
    <r>
      <rPr>
        <i val="true"/>
        <sz val="11"/>
        <rFont val="Cambria"/>
        <family val="0"/>
        <charset val="1"/>
      </rPr>
      <t xml:space="preserve">partibus irrigatus ad ...-... per dies et iam tam</t>
    </r>
    <r>
      <rPr>
        <sz val="11"/>
        <rFont val="Cambria"/>
        <family val="0"/>
        <charset val="1"/>
      </rPr>
      <t xml:space="preserve"> (PL 73, 129A-C);
(Fragm. 248-14 bis 16) Vita Malchi monachi captivi, cap. 1-3. Seitlich starker Textverlust. Text beginnt: </t>
    </r>
    <r>
      <rPr>
        <i val="true"/>
        <sz val="11"/>
        <rFont val="Cambria"/>
        <family val="0"/>
        <charset val="1"/>
      </rPr>
      <t xml:space="preserve">haronias </t>
    </r>
    <r>
      <rPr>
        <sz val="11"/>
        <rFont val="Cambria"/>
        <family val="0"/>
        <charset val="1"/>
      </rPr>
      <t xml:space="preserve">(für Maronias?) [...] </t>
    </r>
    <r>
      <rPr>
        <i val="true"/>
        <sz val="11"/>
        <rFont val="Cambria"/>
        <family val="0"/>
        <charset val="1"/>
      </rPr>
      <t xml:space="preserve">antiocia urbe ...-... ut pudititiam prode</t>
    </r>
    <r>
      <rPr>
        <sz val="11"/>
        <rFont val="Cambria"/>
        <family val="0"/>
        <charset val="1"/>
      </rPr>
      <t xml:space="preserve">[rem] (PL 23, 55-62);</t>
    </r>
  </si>
  <si>
    <t xml:space="preserve">Wien, ÖNB: Fragm. 253</t>
  </si>
  <si>
    <t xml:space="preserve">Nr. 218</t>
  </si>
  <si>
    <t xml:space="preserve">1 Streifen und 13 Stücke</t>
  </si>
  <si>
    <t xml:space="preserve">253-1: 24 x 293 mm; 7 wetere Stücke ca. 40-60 x 70-80 mm; 5 Stücke ca. 35-55 x 55-60 mm; 253-7: 7 x 152 mm </t>
  </si>
  <si>
    <t xml:space="preserve">Wien, ÖNB, Cod. 5062</t>
  </si>
  <si>
    <t xml:space="preserve">AL00175493</t>
  </si>
  <si>
    <t xml:space="preserve">Mondsee, Benediktinerkloster St. Michael (748-1791): Vorsignatur 'Lunael. f. 230'.</t>
  </si>
  <si>
    <t xml:space="preserve">Schlechter Erhaltungszustand. Wegen Leim ist das Pergament durchsichtig und die Schrift teilweise abgerieben und unleserlich geworden.</t>
  </si>
  <si>
    <t xml:space="preserve">Kursive / Bastarda</t>
  </si>
  <si>
    <t xml:space="preserve">Rote Überschriften. </t>
  </si>
  <si>
    <t xml:space="preserve">Unidentifiziertes Notarhandbuch</t>
  </si>
  <si>
    <r>
      <rPr>
        <sz val="11"/>
        <rFont val="Cambria"/>
        <family val="0"/>
        <charset val="1"/>
      </rPr>
      <t xml:space="preserve">Lesbar nur einzelne Phrase: (253-1:) </t>
    </r>
    <r>
      <rPr>
        <i val="true"/>
        <sz val="11"/>
        <rFont val="Cambria"/>
        <family val="0"/>
        <charset val="1"/>
      </rPr>
      <t xml:space="preserve">Johannis in</t>
    </r>
    <r>
      <rPr>
        <sz val="11"/>
        <rFont val="Cambria"/>
        <family val="0"/>
        <charset val="1"/>
      </rPr>
      <t xml:space="preserve"> [...]</t>
    </r>
    <r>
      <rPr>
        <i val="true"/>
        <sz val="11"/>
        <rFont val="Cambria"/>
        <family val="0"/>
        <charset val="1"/>
      </rPr>
      <t xml:space="preserve"> edificio et terreno a pensione ea de eo terreno de benda</t>
    </r>
    <r>
      <rPr>
        <sz val="11"/>
        <rFont val="Cambria"/>
        <family val="0"/>
        <charset val="1"/>
      </rPr>
      <t xml:space="preserve"> [...] (253-9:) </t>
    </r>
    <r>
      <rPr>
        <i val="true"/>
        <sz val="11"/>
        <rFont val="Cambria"/>
        <family val="0"/>
        <charset val="1"/>
      </rPr>
      <t xml:space="preserve">singulis annis</t>
    </r>
    <r>
      <rPr>
        <sz val="11"/>
        <rFont val="Cambria"/>
        <family val="0"/>
        <charset val="1"/>
      </rPr>
      <t xml:space="preserve"> [...] </t>
    </r>
    <r>
      <rPr>
        <i val="true"/>
        <sz val="11"/>
        <rFont val="Cambria"/>
        <family val="0"/>
        <charset val="1"/>
      </rPr>
      <t xml:space="preserve">confessus et contentus fuit se ab ipso</t>
    </r>
    <r>
      <rPr>
        <sz val="11"/>
        <rFont val="Cambria"/>
        <family val="0"/>
        <charset val="1"/>
      </rPr>
      <t xml:space="preserve"> [...] </t>
    </r>
    <r>
      <rPr>
        <i val="true"/>
        <sz val="11"/>
        <rFont val="Cambria"/>
        <family val="0"/>
        <charset val="1"/>
      </rPr>
      <t xml:space="preserve">recepisse exceptione sibi non dati</t>
    </r>
    <r>
      <rPr>
        <sz val="11"/>
        <rFont val="Cambria"/>
        <family val="0"/>
        <charset val="1"/>
      </rPr>
      <t xml:space="preserve"> [...] (253-1:) </t>
    </r>
    <r>
      <rPr>
        <i val="true"/>
        <sz val="11"/>
        <rFont val="Cambria"/>
        <family val="0"/>
        <charset val="1"/>
      </rPr>
      <t xml:space="preserve">suprascripta perpetuo firma et racta</t>
    </r>
    <r>
      <rPr>
        <sz val="11"/>
        <rFont val="Cambria"/>
        <family val="0"/>
        <charset val="1"/>
      </rPr>
      <t xml:space="preserve"> [...]; (253-7:) </t>
    </r>
    <r>
      <rPr>
        <i val="true"/>
        <sz val="11"/>
        <rFont val="Cambria"/>
        <family val="0"/>
        <charset val="1"/>
      </rPr>
      <t xml:space="preserve">quia aliquando fit codicillus ante testamentum et tunc in eodem testamento</t>
    </r>
    <r>
      <rPr>
        <sz val="11"/>
        <rFont val="Cambria"/>
        <family val="0"/>
        <charset val="1"/>
      </rPr>
      <t xml:space="preserve">, wohl (ähnlich zu) Rolandinus de Passageriis: Summa totius artis notariae.</t>
    </r>
  </si>
  <si>
    <t xml:space="preserve">Wien, ÖNB: Fragm. 257a</t>
  </si>
  <si>
    <t xml:space="preserve">Fragm. 79, Nr. 96.</t>
  </si>
  <si>
    <t xml:space="preserve">Cantus Planus (http://www.cantusplanus.at/de-at/fragmentphp/fragmente/signaturGET.php?Signatur=Fragm257).</t>
  </si>
  <si>
    <t xml:space="preserve">7 Bruchstücke, zusammengesetzt zu 3 Stücken (257a-1 bis 3), und 6 weitere Brüchstücke</t>
  </si>
  <si>
    <t xml:space="preserve">257a-1: 112 x 50-97; 257a-2: 110 x 62; 257a-3: 57 x 157; 257a-4: 57 x 47 257a-5: 35 x 9 mm; 257a-6, 257a-7 und 257a-8 ca 55 x 4 mm; 257a-9: 22 x 26 mm</t>
  </si>
  <si>
    <t xml:space="preserve">Wien, ÖNB, Cod. 3769</t>
  </si>
  <si>
    <t xml:space="preserve">http://data.onb.ac.at/rec/AL00176628</t>
  </si>
  <si>
    <t xml:space="preserve">Mondsee, Benediktinerkloster St. Michael (748-1791): Vorsignatur 'Lunael. f. 173'.</t>
  </si>
  <si>
    <r>
      <rPr>
        <sz val="11"/>
        <rFont val="Cambria"/>
        <family val="0"/>
        <charset val="1"/>
      </rPr>
      <t xml:space="preserve">(1r) [Comm. plur. Mart.]; R: [Propter testamentum domini et] (Can 007440); R: [Certamen magnum habuerunt] (Can 006274); V: </t>
    </r>
    <r>
      <rPr>
        <i val="true"/>
        <sz val="11"/>
        <rFont val="Cambria"/>
        <family val="0"/>
        <charset val="1"/>
      </rPr>
      <t xml:space="preserve">Isti sunt sancti qui pro </t>
    </r>
    <r>
      <rPr>
        <sz val="11"/>
        <rFont val="Cambria"/>
        <family val="0"/>
        <charset val="1"/>
      </rPr>
      <t xml:space="preserve">(Can 006274a); R: [In] </t>
    </r>
    <r>
      <rPr>
        <i val="true"/>
        <sz val="11"/>
        <rFont val="Cambria"/>
        <family val="0"/>
        <charset val="1"/>
      </rPr>
      <t xml:space="preserve">circuitu tuo domi</t>
    </r>
    <r>
      <rPr>
        <sz val="11"/>
        <rFont val="Cambria"/>
        <family val="0"/>
        <charset val="1"/>
      </rPr>
      <t xml:space="preserve">[ne lumen] (Can 006891) Lacuna; R: [Verbera carnificum non] (Can 007836); V: </t>
    </r>
    <r>
      <rPr>
        <i val="true"/>
        <sz val="11"/>
        <rFont val="Cambria"/>
        <family val="0"/>
        <charset val="1"/>
      </rPr>
      <t xml:space="preserve">Trad</t>
    </r>
    <r>
      <rPr>
        <sz val="11"/>
        <rFont val="Cambria"/>
        <family val="0"/>
        <charset val="1"/>
      </rPr>
      <t xml:space="preserve">[iderunt corpora sua ad] (Can 007836b); R: </t>
    </r>
    <r>
      <rPr>
        <i val="true"/>
        <sz val="11"/>
        <rFont val="Cambria"/>
        <family val="0"/>
        <charset val="1"/>
      </rPr>
      <t xml:space="preserve">Haec est Vera</t>
    </r>
    <r>
      <rPr>
        <sz val="11"/>
        <rFont val="Cambria"/>
        <family val="0"/>
        <charset val="1"/>
      </rPr>
      <t xml:space="preserve"> [fraternitas] (Can 006804); 
(1v) [Fer. 6 in Parasceve] W: Diviserunt sibi Vestimenta mea* (Can 008020); W: Insurrexerunt in me* (Can 008102) Lacuna [Comm. Apostolorum]; R: [Vos estis sal terrae; Vos] (Can 602533); [Comm. Apostolorum]; V: </t>
    </r>
    <r>
      <rPr>
        <i val="true"/>
        <sz val="11"/>
        <rFont val="Cambria"/>
        <family val="0"/>
        <charset val="1"/>
      </rPr>
      <t xml:space="preserve">Videant opera Ve</t>
    </r>
    <r>
      <rPr>
        <sz val="11"/>
        <rFont val="Cambria"/>
        <family val="0"/>
        <charset val="1"/>
      </rPr>
      <t xml:space="preserve">[stra bona et] (Can 602533a). 
Inhalt nach Cantus Planus. </t>
    </r>
  </si>
  <si>
    <t xml:space="preserve">Wien, ÖNB: Fragm. 257b</t>
  </si>
  <si>
    <t xml:space="preserve">2 Langstreifen und 7 Bruchstücke</t>
  </si>
  <si>
    <t xml:space="preserve">257b-1: 285 x 14; 257b-2: 280 x 14; 257b-3: 90 x 26; 257b-4: 80 x 58; 257b-5: 83 x 56 ;257b-6: 85 x 57; 257b-7: 150 x 26; 257b-8: 150 x 27; 257b-9: 64 x 27 mm</t>
  </si>
  <si>
    <t xml:space="preserve">Tinte teilweise stark abgerieben besonders im Bereich des ehemaligen
Rückens</t>
  </si>
  <si>
    <r>
      <rPr>
        <sz val="11"/>
        <rFont val="Cambria"/>
        <family val="0"/>
        <charset val="1"/>
      </rPr>
      <t xml:space="preserve">Maximus Taurinensis, Homilia LXXXV, nur einzelne Wörte und Phrasen erhalten: (257b-6)[perfe]</t>
    </r>
    <r>
      <rPr>
        <i val="true"/>
        <sz val="11"/>
        <rFont val="Cambria"/>
        <family val="0"/>
        <charset val="1"/>
      </rPr>
      <t xml:space="preserve">ctus esse</t>
    </r>
    <r>
      <rPr>
        <sz val="11"/>
        <rFont val="Cambria"/>
        <family val="0"/>
        <charset val="1"/>
      </rPr>
      <t xml:space="preserve"> [...] </t>
    </r>
    <r>
      <rPr>
        <i val="true"/>
        <sz val="11"/>
        <rFont val="Cambria"/>
        <family val="0"/>
        <charset val="1"/>
      </rPr>
      <t xml:space="preserve">uirtus apta celo</t>
    </r>
    <r>
      <rPr>
        <sz val="11"/>
        <rFont val="Cambria"/>
        <family val="0"/>
        <charset val="1"/>
      </rPr>
      <t xml:space="preserve"> [...]</t>
    </r>
    <r>
      <rPr>
        <i val="true"/>
        <sz val="11"/>
        <rFont val="Cambria"/>
        <family val="0"/>
        <charset val="1"/>
      </rPr>
      <t xml:space="preserve"> diuitias possidens</t>
    </r>
    <r>
      <rPr>
        <sz val="11"/>
        <rFont val="Cambria"/>
        <family val="0"/>
        <charset val="1"/>
      </rPr>
      <t xml:space="preserve"> [... adol]</t>
    </r>
    <r>
      <rPr>
        <i val="true"/>
        <sz val="11"/>
        <rFont val="Cambria"/>
        <family val="0"/>
        <charset val="1"/>
      </rPr>
      <t xml:space="preserve">escentem illum dominus</t>
    </r>
    <r>
      <rPr>
        <sz val="11"/>
        <rFont val="Cambria"/>
        <family val="0"/>
        <charset val="1"/>
      </rPr>
      <t xml:space="preserve"> [...] </t>
    </r>
    <r>
      <rPr>
        <i val="true"/>
        <sz val="11"/>
        <rFont val="Cambria"/>
        <family val="0"/>
        <charset val="1"/>
      </rPr>
      <t xml:space="preserve">de paradysi subli</t>
    </r>
    <r>
      <rPr>
        <sz val="11"/>
        <rFont val="Cambria"/>
        <family val="0"/>
        <charset val="1"/>
      </rPr>
      <t xml:space="preserve">[mitate ...]</t>
    </r>
    <r>
      <rPr>
        <i val="true"/>
        <sz val="11"/>
        <rFont val="Cambria"/>
        <family val="0"/>
        <charset val="1"/>
      </rPr>
      <t xml:space="preserve"> incolam fuit de</t>
    </r>
    <r>
      <rPr>
        <sz val="11"/>
        <rFont val="Cambria"/>
        <family val="0"/>
        <charset val="1"/>
      </rPr>
      <t xml:space="preserve">[nique ...] (257b-5:) [... pa]</t>
    </r>
    <r>
      <rPr>
        <i val="true"/>
        <sz val="11"/>
        <rFont val="Cambria"/>
        <family val="0"/>
        <charset val="1"/>
      </rPr>
      <t xml:space="preserve">liis. Sed</t>
    </r>
    <r>
      <rPr>
        <sz val="11"/>
        <rFont val="Cambria"/>
        <family val="0"/>
        <charset val="1"/>
      </rPr>
      <t xml:space="preserve"> [...] </t>
    </r>
    <r>
      <rPr>
        <i val="true"/>
        <sz val="11"/>
        <rFont val="Cambria"/>
        <family val="0"/>
        <charset val="1"/>
      </rPr>
      <t xml:space="preserve">uestiti uidentur</t>
    </r>
    <r>
      <rPr>
        <sz val="11"/>
        <rFont val="Cambria"/>
        <family val="0"/>
        <charset val="1"/>
      </rPr>
      <t xml:space="preserve"> [... custodiens] </t>
    </r>
    <r>
      <rPr>
        <i val="true"/>
        <sz val="11"/>
        <rFont val="Cambria"/>
        <family val="0"/>
        <charset val="1"/>
      </rPr>
      <t xml:space="preserve">ho</t>
    </r>
    <r>
      <rPr>
        <sz val="11"/>
        <rFont val="Cambria"/>
        <family val="0"/>
        <charset val="1"/>
      </rPr>
      <t xml:space="preserve">[nestatis ...] (PL 57, 447C-448A); 
Passio sancti Dionysii brevior, nur einzelne Wörter und Phrasen erhalten: (257b-5:) [... saluti]</t>
    </r>
    <r>
      <rPr>
        <i val="true"/>
        <sz val="11"/>
        <rFont val="Cambria"/>
        <family val="0"/>
        <charset val="1"/>
      </rPr>
      <t xml:space="preserve">feram pa</t>
    </r>
    <r>
      <rPr>
        <sz val="11"/>
        <rFont val="Cambria"/>
        <family val="0"/>
        <charset val="1"/>
      </rPr>
      <t xml:space="preserve">[ssionem] (257b-4:) [parturi]</t>
    </r>
    <r>
      <rPr>
        <i val="true"/>
        <sz val="11"/>
        <rFont val="Cambria"/>
        <family val="0"/>
        <charset val="1"/>
      </rPr>
      <t xml:space="preserve">enda su</t>
    </r>
    <r>
      <rPr>
        <sz val="11"/>
        <rFont val="Cambria"/>
        <family val="0"/>
        <charset val="1"/>
      </rPr>
      <t xml:space="preserve">[sceperat ... c]</t>
    </r>
    <r>
      <rPr>
        <i val="true"/>
        <sz val="11"/>
        <rFont val="Cambria"/>
        <family val="0"/>
        <charset val="1"/>
      </rPr>
      <t xml:space="preserve">ognouit errorem</t>
    </r>
    <r>
      <rPr>
        <sz val="11"/>
        <rFont val="Cambria"/>
        <family val="0"/>
        <charset val="1"/>
      </rPr>
      <t xml:space="preserve"> [... fl]</t>
    </r>
    <r>
      <rPr>
        <i val="true"/>
        <sz val="11"/>
        <rFont val="Cambria"/>
        <family val="0"/>
        <charset val="1"/>
      </rPr>
      <t xml:space="preserve">amatus accessit</t>
    </r>
    <r>
      <rPr>
        <sz val="11"/>
        <rFont val="Cambria"/>
        <family val="0"/>
        <charset val="1"/>
      </rPr>
      <t xml:space="preserve"> [...] </t>
    </r>
    <r>
      <rPr>
        <i val="true"/>
        <sz val="11"/>
        <rFont val="Cambria"/>
        <family val="0"/>
        <charset val="1"/>
      </rPr>
      <t xml:space="preserve">Ecclesiam illic</t>
    </r>
    <r>
      <rPr>
        <sz val="11"/>
        <rFont val="Cambria"/>
        <family val="0"/>
        <charset val="1"/>
      </rPr>
      <t xml:space="preserve"> [...] </t>
    </r>
    <r>
      <rPr>
        <i val="true"/>
        <sz val="11"/>
        <rFont val="Cambria"/>
        <family val="0"/>
        <charset val="1"/>
      </rPr>
      <t xml:space="preserve">officia </t>
    </r>
    <r>
      <rPr>
        <sz val="11"/>
        <rFont val="Cambria"/>
        <family val="0"/>
        <charset val="1"/>
      </rPr>
      <t xml:space="preserve">[...] (verso 257b-6:) </t>
    </r>
    <r>
      <rPr>
        <i val="true"/>
        <sz val="11"/>
        <rFont val="Cambria"/>
        <family val="0"/>
        <charset val="1"/>
      </rPr>
      <t xml:space="preserve">insinuare qu</t>
    </r>
    <r>
      <rPr>
        <sz val="11"/>
        <rFont val="Cambria"/>
        <family val="0"/>
        <charset val="1"/>
      </rPr>
      <t xml:space="preserve">[em ... antepo]</t>
    </r>
    <r>
      <rPr>
        <i val="true"/>
        <sz val="11"/>
        <rFont val="Cambria"/>
        <family val="0"/>
        <charset val="1"/>
      </rPr>
      <t xml:space="preserve">nens paulatim</t>
    </r>
    <r>
      <rPr>
        <sz val="11"/>
        <rFont val="Cambria"/>
        <family val="0"/>
        <charset val="1"/>
      </rPr>
      <t xml:space="preserve">, etc.(257b-5:) </t>
    </r>
    <r>
      <rPr>
        <i val="true"/>
        <sz val="11"/>
        <rFont val="Cambria"/>
        <family val="0"/>
        <charset val="1"/>
      </rPr>
      <t xml:space="preserve">quo rusticum et Ele</t>
    </r>
    <r>
      <rPr>
        <sz val="11"/>
        <rFont val="Cambria"/>
        <family val="0"/>
        <charset val="1"/>
      </rPr>
      <t xml:space="preserve">[utherium ... auert]</t>
    </r>
    <r>
      <rPr>
        <i val="true"/>
        <sz val="11"/>
        <rFont val="Cambria"/>
        <family val="0"/>
        <charset val="1"/>
      </rPr>
      <t xml:space="preserve">ere non poterant</t>
    </r>
    <r>
      <rPr>
        <sz val="11"/>
        <rFont val="Cambria"/>
        <family val="0"/>
        <charset val="1"/>
      </rPr>
      <t xml:space="preserve"> [...] </t>
    </r>
    <r>
      <rPr>
        <i val="true"/>
        <sz val="11"/>
        <rFont val="Cambria"/>
        <family val="0"/>
        <charset val="1"/>
      </rPr>
      <t xml:space="preserve">meruerunt professi</t>
    </r>
    <r>
      <rPr>
        <sz val="11"/>
        <rFont val="Cambria"/>
        <family val="0"/>
        <charset val="1"/>
      </rPr>
      <t xml:space="preserve">[one ...] (257b-4) </t>
    </r>
    <r>
      <rPr>
        <i val="true"/>
        <sz val="11"/>
        <rFont val="Cambria"/>
        <family val="0"/>
        <charset val="1"/>
      </rPr>
      <t xml:space="preserve">capita in manibus </t>
    </r>
    <r>
      <rPr>
        <sz val="11"/>
        <rFont val="Cambria"/>
        <family val="0"/>
        <charset val="1"/>
      </rPr>
      <t xml:space="preserve">[... percus]</t>
    </r>
    <r>
      <rPr>
        <i val="true"/>
        <sz val="11"/>
        <rFont val="Cambria"/>
        <family val="0"/>
        <charset val="1"/>
      </rPr>
      <t xml:space="preserve">ores ne fidelium ... Et dum co</t>
    </r>
    <r>
      <rPr>
        <sz val="11"/>
        <rFont val="Cambria"/>
        <family val="0"/>
        <charset val="1"/>
      </rPr>
      <t xml:space="preserve">[piose]. Edition: Predigt und Politik im frühmittelalterlichen Bayern. Karl der Große, Arn von Salzburg und die Salzburger Sermones-Sammlung, hg. von Maximilian Diesenberger, Berlin 2016, S. 439-440.</t>
    </r>
  </si>
  <si>
    <t xml:space="preserve">26.05.2017</t>
  </si>
  <si>
    <t xml:space="preserve">Wien, ÖNB: Fragm. 278</t>
  </si>
  <si>
    <t xml:space="preserve"> Fragm. 92, Nr. 111</t>
  </si>
  <si>
    <t xml:space="preserve">Gelbliches, starkes, nicht sehr gut kalziniertes Pergament.</t>
  </si>
  <si>
    <t xml:space="preserve">285 x 35 mm</t>
  </si>
  <si>
    <t xml:space="preserve">Wien, ÖNB, Cod. 3869</t>
  </si>
  <si>
    <t xml:space="preserve">AL00168338</t>
  </si>
  <si>
    <t xml:space="preserve">Mondsee, Benediktinerkloster St. Michael (748-1791): Vorsignatur 'Lunael. f. 12'.</t>
  </si>
  <si>
    <t xml:space="preserve">Deckel</t>
  </si>
  <si>
    <t xml:space="preserve">Rostige Löcher von den zwei äußeren Buckeln und den Schließen.</t>
  </si>
  <si>
    <t xml:space="preserve">Probatio pennae (?)</t>
  </si>
  <si>
    <r>
      <rPr>
        <sz val="11"/>
        <rFont val="Cambria"/>
        <family val="0"/>
        <charset val="1"/>
      </rPr>
      <t xml:space="preserve">Nur einzelne Wörter erhalten, wohl als Federproben: Omnia, [M]</t>
    </r>
    <r>
      <rPr>
        <i val="true"/>
        <sz val="11"/>
        <rFont val="Cambria"/>
        <family val="0"/>
        <charset val="1"/>
      </rPr>
      <t xml:space="preserve">aria, magni, homo </t>
    </r>
    <r>
      <rPr>
        <sz val="11"/>
        <rFont val="Cambria"/>
        <family val="0"/>
        <charset val="1"/>
      </rPr>
      <t xml:space="preserve">(?). Auf der anderen Seite Notizen in Kursive (wohl 1. Hälfte 15. Jh.), nur einzelne Wörter erhalten: </t>
    </r>
    <r>
      <rPr>
        <i val="true"/>
        <sz val="11"/>
        <rFont val="Cambria"/>
        <family val="0"/>
        <charset val="1"/>
      </rPr>
      <t xml:space="preserve">palmarum</t>
    </r>
    <r>
      <rPr>
        <sz val="11"/>
        <rFont val="Cambria"/>
        <family val="0"/>
        <charset val="1"/>
      </rPr>
      <t xml:space="preserve">.</t>
    </r>
  </si>
  <si>
    <t xml:space="preserve">Wien, ÖNB: Fragm. 298</t>
  </si>
  <si>
    <t xml:space="preserve">Fragm. 74, Nr. 89</t>
  </si>
  <si>
    <t xml:space="preserve">275 x 18-25 mm</t>
  </si>
  <si>
    <t xml:space="preserve">Wien, ÖNB, Cod. 3735</t>
  </si>
  <si>
    <t xml:space="preserve">Nur einseitig beschrieben.</t>
  </si>
  <si>
    <t xml:space="preserve">2. Viertel / Mitte 15. Jh.</t>
  </si>
  <si>
    <t xml:space="preserve">1426-1460</t>
  </si>
  <si>
    <t xml:space="preserve">Unidentifiziert </t>
  </si>
  <si>
    <r>
      <rPr>
        <sz val="11"/>
        <rFont val="Cambria"/>
        <family val="0"/>
        <charset val="1"/>
      </rPr>
      <t xml:space="preserve">Nur einzelne Wörter erhalten: </t>
    </r>
    <r>
      <rPr>
        <i val="true"/>
        <sz val="11"/>
        <rFont val="Cambria"/>
        <family val="0"/>
        <charset val="1"/>
      </rPr>
      <t xml:space="preserve">uel illis adqu</t>
    </r>
    <r>
      <rPr>
        <sz val="11"/>
        <rFont val="Cambria"/>
        <family val="0"/>
        <charset val="1"/>
      </rPr>
      <t xml:space="preserve">[...] </t>
    </r>
    <r>
      <rPr>
        <i val="true"/>
        <sz val="11"/>
        <rFont val="Cambria"/>
        <family val="0"/>
        <charset val="1"/>
      </rPr>
      <t xml:space="preserve">non iuratas</t>
    </r>
    <r>
      <rPr>
        <sz val="11"/>
        <rFont val="Cambria"/>
        <family val="0"/>
        <charset val="1"/>
      </rPr>
      <t xml:space="preserve"> [...]</t>
    </r>
    <r>
      <rPr>
        <i val="true"/>
        <sz val="11"/>
        <rFont val="Cambria"/>
        <family val="0"/>
        <charset val="1"/>
      </rPr>
      <t xml:space="preserve">cario publico</t>
    </r>
    <r>
      <rPr>
        <sz val="11"/>
        <rFont val="Cambria"/>
        <family val="0"/>
        <charset val="1"/>
      </rPr>
      <t xml:space="preserve"> [...] </t>
    </r>
    <r>
      <rPr>
        <i val="true"/>
        <sz val="11"/>
        <rFont val="Cambria"/>
        <family val="0"/>
        <charset val="1"/>
      </rPr>
      <t xml:space="preserve">Iudeia</t>
    </r>
    <r>
      <rPr>
        <sz val="11"/>
        <rFont val="Cambria"/>
        <family val="0"/>
        <charset val="1"/>
      </rPr>
      <t xml:space="preserve">, u.s.w.</t>
    </r>
  </si>
  <si>
    <t xml:space="preserve">Wien, ÖNB: Fragm. 305</t>
  </si>
  <si>
    <t xml:space="preserve">Fragm. 88, Nr. 107</t>
  </si>
  <si>
    <t xml:space="preserve">Cantus Planus (http://www.cantusplanus.at/de-at/fragmentphp/fragmente/signaturGET.php?Signatur=Fragm305).</t>
  </si>
  <si>
    <t xml:space="preserve">4 Stücke aus 8 Stücken zusammengefügt</t>
  </si>
  <si>
    <t xml:space="preserve">ca. 135 x 130 mm</t>
  </si>
  <si>
    <t xml:space="preserve">Sammelhandschrift:
Nicolaus, de Dinkelspuhel: De confessione et de tribus partibus paenitentiae.; Unbekannt: Tractatus de tribus partibus paenitentiae.; Nider, Johannes: Manuale confessorum.; Nider, Johannes: De lepra morali.; Unbekannt: Collectanea ex iure canonico.; Nicolaus, de Dinkelspuhel: Expositio brevis septem sacramentorum: Excerpta.; Unbekannt: Sermones dominicales.</t>
  </si>
  <si>
    <t xml:space="preserve">Kirschrotes Leder mit Streicheisenlinien über Holzdeckeln.</t>
  </si>
  <si>
    <t xml:space="preserve">Tinte stark abgerieben. </t>
  </si>
  <si>
    <t xml:space="preserve">Rote Lombarden und schwarze Cadellen mit rote Zierstrichlinien zum Teil mit Masken.</t>
  </si>
  <si>
    <t xml:space="preserve">Lamentationes</t>
  </si>
  <si>
    <r>
      <rPr>
        <sz val="11"/>
        <rFont val="Cambria"/>
        <family val="0"/>
        <charset val="1"/>
      </rPr>
      <t xml:space="preserve">Die vier Stücke lassen sich zu zwei beschnittenen Einzelblättern rekonstruiren (mit Textverlust seitlich):
(1r) [Fer. in Cena Dom.] L:</t>
    </r>
    <r>
      <rPr>
        <i val="true"/>
        <sz val="11"/>
        <rFont val="Cambria"/>
        <family val="0"/>
        <charset val="1"/>
      </rPr>
      <t xml:space="preserve"> Aleph Expandit Sion ma</t>
    </r>
    <r>
      <rPr>
        <sz val="11"/>
        <rFont val="Cambria"/>
        <family val="0"/>
        <charset val="1"/>
      </rPr>
      <t xml:space="preserve">[nus suas] ... </t>
    </r>
    <r>
      <rPr>
        <i val="true"/>
        <sz val="11"/>
        <rFont val="Cambria"/>
        <family val="0"/>
        <charset val="1"/>
      </rPr>
      <t xml:space="preserve">quasi </t>
    </r>
    <r>
      <rPr>
        <sz val="11"/>
        <rFont val="Cambria"/>
        <family val="0"/>
        <charset val="1"/>
      </rPr>
      <t xml:space="preserve">[polluta menstruis int]</t>
    </r>
    <r>
      <rPr>
        <i val="true"/>
        <sz val="11"/>
        <rFont val="Cambria"/>
        <family val="0"/>
        <charset val="1"/>
      </rPr>
      <t xml:space="preserve">er illos </t>
    </r>
    <r>
      <rPr>
        <sz val="11"/>
        <rFont val="Cambria"/>
        <family val="0"/>
        <charset val="1"/>
      </rPr>
      <t xml:space="preserve">(Lam 18,17; Can 850109); (1v) L: </t>
    </r>
    <r>
      <rPr>
        <i val="true"/>
        <sz val="11"/>
        <rFont val="Cambria"/>
        <family val="0"/>
        <charset val="1"/>
      </rPr>
      <t xml:space="preserve">Beth </t>
    </r>
    <r>
      <rPr>
        <sz val="11"/>
        <rFont val="Cambria"/>
        <family val="0"/>
        <charset val="1"/>
      </rPr>
      <t xml:space="preserve">[Just]</t>
    </r>
    <r>
      <rPr>
        <i val="true"/>
        <sz val="11"/>
        <rFont val="Cambria"/>
        <family val="0"/>
        <charset val="1"/>
      </rPr>
      <t xml:space="preserve">us dominus quia os eius</t>
    </r>
    <r>
      <rPr>
        <sz val="11"/>
        <rFont val="Cambria"/>
        <family val="0"/>
        <charset val="1"/>
      </rPr>
      <t xml:space="preserve"> ... </t>
    </r>
    <r>
      <rPr>
        <i val="true"/>
        <sz val="11"/>
        <rFont val="Cambria"/>
        <family val="0"/>
        <charset val="1"/>
      </rPr>
      <t xml:space="preserve">abierunt in captivita</t>
    </r>
    <r>
      <rPr>
        <sz val="11"/>
        <rFont val="Cambria"/>
        <family val="0"/>
        <charset val="1"/>
      </rPr>
      <t xml:space="preserve">[tem] (Lam 18,18; Can 850386); </t>
    </r>
    <r>
      <rPr>
        <i val="true"/>
        <sz val="11"/>
        <rFont val="Cambria"/>
        <family val="0"/>
        <charset val="1"/>
      </rPr>
      <t xml:space="preserve">Caph </t>
    </r>
    <r>
      <rPr>
        <sz val="11"/>
        <rFont val="Cambria"/>
        <family val="0"/>
        <charset val="1"/>
      </rPr>
      <t xml:space="preserve">(Lam 18,19)
(2r) [Sabbato Sancto] L: [Filii Sion inclyti ...] </t>
    </r>
    <r>
      <rPr>
        <i val="true"/>
        <sz val="11"/>
        <rFont val="Cambria"/>
        <family val="0"/>
        <charset val="1"/>
      </rPr>
      <t xml:space="preserve">sunt in vasa ...</t>
    </r>
    <r>
      <rPr>
        <sz val="11"/>
        <rFont val="Cambria"/>
        <family val="0"/>
        <charset val="1"/>
      </rPr>
      <t xml:space="preserve"> (Lam 4,2; Can 850094a); L: </t>
    </r>
    <r>
      <rPr>
        <i val="true"/>
        <sz val="11"/>
        <rFont val="Cambria"/>
        <family val="0"/>
        <charset val="1"/>
      </rPr>
      <t xml:space="preserve">S</t>
    </r>
    <r>
      <rPr>
        <sz val="11"/>
        <rFont val="Cambria"/>
        <family val="0"/>
        <charset val="1"/>
      </rPr>
      <t xml:space="preserve">[ed et lamiae nu]</t>
    </r>
    <r>
      <rPr>
        <i val="true"/>
        <sz val="11"/>
        <rFont val="Cambria"/>
        <family val="0"/>
        <charset val="1"/>
      </rPr>
      <t xml:space="preserve">daverunt ... strutio in deserto </t>
    </r>
    <r>
      <rPr>
        <sz val="11"/>
        <rFont val="Cambria"/>
        <family val="0"/>
        <charset val="1"/>
      </rPr>
      <t xml:space="preserve">(Lam 4,3; Can 850094b); (2v) [Sabbato Sancto] M: </t>
    </r>
    <r>
      <rPr>
        <i val="true"/>
        <sz val="11"/>
        <rFont val="Cambria"/>
        <family val="0"/>
        <charset val="1"/>
      </rPr>
      <t xml:space="preserve">Jerusalem Jerusalem</t>
    </r>
    <r>
      <rPr>
        <sz val="11"/>
        <rFont val="Cambria"/>
        <family val="0"/>
        <charset val="1"/>
      </rPr>
      <t xml:space="preserve"> (Can 850330); L: </t>
    </r>
    <r>
      <rPr>
        <i val="true"/>
        <sz val="11"/>
        <rFont val="Cambria"/>
        <family val="0"/>
        <charset val="1"/>
      </rPr>
      <t xml:space="preserve">Oratio yeremiae pro</t>
    </r>
    <r>
      <rPr>
        <sz val="11"/>
        <rFont val="Cambria"/>
        <family val="0"/>
        <charset val="1"/>
      </rPr>
      <t xml:space="preserve">[phetae] (Can 850128); L: [Recor]</t>
    </r>
    <r>
      <rPr>
        <i val="true"/>
        <sz val="11"/>
        <rFont val="Cambria"/>
        <family val="0"/>
        <charset val="1"/>
      </rPr>
      <t xml:space="preserve">dare domine quid</t>
    </r>
    <r>
      <rPr>
        <sz val="11"/>
        <rFont val="Cambria"/>
        <family val="0"/>
        <charset val="1"/>
      </rPr>
      <t xml:space="preserve">  </t>
    </r>
    <r>
      <rPr>
        <i val="true"/>
        <sz val="11"/>
        <rFont val="Cambria"/>
        <family val="0"/>
        <charset val="1"/>
      </rPr>
      <t xml:space="preserve">acciderit ... et respice obprorium nos</t>
    </r>
    <r>
      <rPr>
        <sz val="11"/>
        <rFont val="Cambria"/>
        <family val="0"/>
        <charset val="1"/>
      </rPr>
      <t xml:space="preserve">[trum] (Lam 5,1; Can 850136); L: </t>
    </r>
    <r>
      <rPr>
        <i val="true"/>
        <sz val="11"/>
        <rFont val="Cambria"/>
        <family val="0"/>
        <charset val="1"/>
      </rPr>
      <t xml:space="preserve">Hereditas nostra versa est ad</t>
    </r>
    <r>
      <rPr>
        <sz val="11"/>
        <rFont val="Cambria"/>
        <family val="0"/>
        <charset val="1"/>
      </rPr>
      <t xml:space="preserve"> (Lam 5,1; Can 850136a).</t>
    </r>
  </si>
  <si>
    <t xml:space="preserve">auf vier roten Notenlinien mit c-Schlüssel.</t>
  </si>
  <si>
    <t xml:space="preserve">Wien, ÖNB: Fragm. 306</t>
  </si>
  <si>
    <t xml:space="preserve">Wien, ÖNB, Fragm. 253.</t>
  </si>
  <si>
    <t xml:space="preserve">16 Stücke</t>
  </si>
  <si>
    <t xml:space="preserve">Das kleinste Stück ca 15 x 38, das gröste 85 x 39 mm</t>
  </si>
  <si>
    <t xml:space="preserve">Lassing</t>
  </si>
  <si>
    <t xml:space="preserve">Wien, ÖNB, Cod. 3724</t>
  </si>
  <si>
    <t xml:space="preserve">AL00178170</t>
  </si>
  <si>
    <t xml:space="preserve">Vitus Grebner (Cooperator in Lassing, um 1478): Schreiber; [Unterkircher, Datierte III, 1974]. - Mondsee, Benediktinerkloster St. Michael (748-1791): Vorsignatur 'Lunael. f. 174'.</t>
  </si>
  <si>
    <t xml:space="preserve">Rote Überschrifte und Lombarden. </t>
  </si>
  <si>
    <r>
      <rPr>
        <sz val="11"/>
        <rFont val="Cambria"/>
        <family val="0"/>
        <charset val="1"/>
      </rPr>
      <t xml:space="preserve">Lesbar nur einzelne Phrase: </t>
    </r>
    <r>
      <rPr>
        <i val="true"/>
        <sz val="11"/>
        <rFont val="Cambria"/>
        <family val="0"/>
        <charset val="1"/>
      </rPr>
      <t xml:space="preserve">rei immobilis estima</t>
    </r>
    <r>
      <rPr>
        <sz val="11"/>
        <rFont val="Cambria"/>
        <family val="0"/>
        <charset val="1"/>
      </rPr>
      <t xml:space="preserve">[...] </t>
    </r>
    <r>
      <rPr>
        <i val="true"/>
        <sz val="11"/>
        <rFont val="Cambria"/>
        <family val="0"/>
        <charset val="1"/>
      </rPr>
      <t xml:space="preserve">et continuabis per totum</t>
    </r>
    <r>
      <rPr>
        <sz val="11"/>
        <rFont val="Cambria"/>
        <family val="0"/>
        <charset val="1"/>
      </rPr>
      <t xml:space="preserve"> [...] </t>
    </r>
    <r>
      <rPr>
        <i val="true"/>
        <sz val="11"/>
        <rFont val="Cambria"/>
        <family val="0"/>
        <charset val="1"/>
      </rPr>
      <t xml:space="preserve">ad </t>
    </r>
    <r>
      <rPr>
        <sz val="11"/>
        <rFont val="Cambria"/>
        <family val="0"/>
        <charset val="1"/>
      </rPr>
      <t xml:space="preserve">[... termi]</t>
    </r>
    <r>
      <rPr>
        <i val="true"/>
        <sz val="11"/>
        <rFont val="Cambria"/>
        <family val="0"/>
        <charset val="1"/>
      </rPr>
      <t xml:space="preserve">nabis instrum</t>
    </r>
    <r>
      <rPr>
        <sz val="11"/>
        <rFont val="Cambria"/>
        <family val="0"/>
        <charset val="1"/>
      </rPr>
      <t xml:space="preserve">[entum ...], wohl (ähnlich zu) Rolandinus de Passageriis: Summa totius artis notariae.
Verglichen mit: Orlandini Rudolphini Bononiensis in artem notariae ordinatis Summulae, Venedig 1584, f. 29v.</t>
    </r>
  </si>
  <si>
    <t xml:space="preserve">Wien, ÖNB: Fragm. 315a</t>
  </si>
  <si>
    <t xml:space="preserve">6 Stücke</t>
  </si>
  <si>
    <t xml:space="preserve">315a-1: 58 x 88 mm; 315a-2: 75 x 50 mm; 315a-3: 80 x 58; 315a-4: 77 x 61 mm; 315a-5: 60 x 4 mm; 315a-6: 15 x 15 mm</t>
  </si>
  <si>
    <t xml:space="preserve">Novum Testamentum cum prologis Hieronymi</t>
  </si>
  <si>
    <t xml:space="preserve">15. Jhdt.; 1410</t>
  </si>
  <si>
    <t xml:space="preserve">Wien, ÖNB, Cod. 3698</t>
  </si>
  <si>
    <t xml:space="preserve">AL00167304</t>
  </si>
  <si>
    <t xml:space="preserve">Georius Viti (aus St. Veit im Pongau; um 1410): Schreiber; Vermerk fol. 334v [Unterkircher, Datierte II, 1971]; Mondsee, Benediktinerkloster St. Michael (748-1791): Vorsignatur 'Lunael. f. 38'.</t>
  </si>
  <si>
    <t xml:space="preserve">Schlechter Erhaltungszustand. Wegen Leimschaden ist das Pergament durchsichtig und die Schrift teilweise abgerieben und unleserlich geworden.</t>
  </si>
  <si>
    <t xml:space="preserve">Unidentifiziertes Fragment theologischen Inhaltes</t>
  </si>
  <si>
    <r>
      <rPr>
        <sz val="11"/>
        <rFont val="Cambria"/>
        <family val="0"/>
        <charset val="1"/>
      </rPr>
      <t xml:space="preserve">Wohl Kommentar zu den Psalmen. Zitate: [Fragm. 315a-3] </t>
    </r>
    <r>
      <rPr>
        <i val="true"/>
        <sz val="11"/>
        <rFont val="Cambria"/>
        <family val="0"/>
        <charset val="1"/>
      </rPr>
      <t xml:space="preserve">ait beatus Bern. psalmus abyssus abyssum inuocat. abyssus</t>
    </r>
    <r>
      <rPr>
        <sz val="11"/>
        <rFont val="Cambria"/>
        <family val="0"/>
        <charset val="1"/>
      </rPr>
      <t xml:space="preserve"> [...] </t>
    </r>
    <r>
      <rPr>
        <i val="true"/>
        <sz val="11"/>
        <rFont val="Cambria"/>
        <family val="0"/>
        <charset val="1"/>
      </rPr>
      <t xml:space="preserve">inuocat abyssum</t>
    </r>
    <r>
      <rPr>
        <sz val="11"/>
        <rFont val="Cambria"/>
        <family val="0"/>
        <charset val="1"/>
      </rPr>
      <t xml:space="preserve"> [...] </t>
    </r>
    <r>
      <rPr>
        <i val="true"/>
        <sz val="11"/>
        <rFont val="Cambria"/>
        <family val="0"/>
        <charset val="1"/>
      </rPr>
      <t xml:space="preserve">deus deus meus</t>
    </r>
    <r>
      <rPr>
        <sz val="11"/>
        <rFont val="Cambria"/>
        <family val="0"/>
        <charset val="1"/>
      </rPr>
      <t xml:space="preserve">; [Fragm. 315a-2]</t>
    </r>
    <r>
      <rPr>
        <i val="true"/>
        <sz val="11"/>
        <rFont val="Cambria"/>
        <family val="0"/>
        <charset val="1"/>
      </rPr>
      <t xml:space="preserve"> S. Anselmus ibi</t>
    </r>
    <r>
      <rPr>
        <sz val="11"/>
        <rFont val="Cambria"/>
        <family val="0"/>
        <charset val="1"/>
      </rPr>
      <t xml:space="preserve"> [...] </t>
    </r>
    <r>
      <rPr>
        <i val="true"/>
        <sz val="11"/>
        <rFont val="Cambria"/>
        <family val="0"/>
        <charset val="1"/>
      </rPr>
      <t xml:space="preserve">unde Job</t>
    </r>
    <r>
      <rPr>
        <sz val="11"/>
        <rFont val="Cambria"/>
        <family val="0"/>
        <charset val="1"/>
      </rPr>
      <t xml:space="preserve"> [...] </t>
    </r>
    <r>
      <rPr>
        <i val="true"/>
        <sz val="11"/>
        <rFont val="Cambria"/>
        <family val="0"/>
        <charset val="1"/>
      </rPr>
      <t xml:space="preserve">amore salli</t>
    </r>
    <r>
      <rPr>
        <sz val="11"/>
        <rFont val="Cambria"/>
        <family val="0"/>
        <charset val="1"/>
      </rPr>
      <t xml:space="preserve">[...].</t>
    </r>
  </si>
  <si>
    <t xml:space="preserve">Wien, ÖNB: Fragm. 315b</t>
  </si>
  <si>
    <t xml:space="preserve">3 Stücke</t>
  </si>
  <si>
    <t xml:space="preserve">315b-1: 15 x 30; 315b-2: 25 x 35; 315b-3: 30 x 25 mm</t>
  </si>
  <si>
    <t xml:space="preserve">Schrift teilweise abgerieben und unleserlich geworden.</t>
  </si>
  <si>
    <r>
      <rPr>
        <sz val="11"/>
        <rFont val="Cambria"/>
        <family val="0"/>
        <charset val="1"/>
      </rPr>
      <t xml:space="preserve">Nur einzelne Wörter erhalten: </t>
    </r>
    <r>
      <rPr>
        <i val="true"/>
        <sz val="11"/>
        <rFont val="Cambria"/>
        <family val="0"/>
        <charset val="1"/>
      </rPr>
      <t xml:space="preserve">lapide</t>
    </r>
    <r>
      <rPr>
        <sz val="11"/>
        <rFont val="Cambria"/>
        <family val="0"/>
        <charset val="1"/>
      </rPr>
      <t xml:space="preserve">[...], </t>
    </r>
    <r>
      <rPr>
        <i val="true"/>
        <sz val="11"/>
        <rFont val="Cambria"/>
        <family val="0"/>
        <charset val="1"/>
      </rPr>
      <t xml:space="preserve">agnus, ibi sa</t>
    </r>
    <r>
      <rPr>
        <sz val="11"/>
        <rFont val="Cambria"/>
        <family val="0"/>
        <charset val="1"/>
      </rPr>
      <t xml:space="preserve">[...]</t>
    </r>
    <r>
      <rPr>
        <i val="true"/>
        <sz val="11"/>
        <rFont val="Cambria"/>
        <family val="0"/>
        <charset val="1"/>
      </rPr>
      <t xml:space="preserve">bat ut ubicumque</t>
    </r>
    <r>
      <rPr>
        <sz val="11"/>
        <rFont val="Cambria"/>
        <family val="0"/>
        <charset val="1"/>
      </rPr>
      <t xml:space="preserve"> [...] </t>
    </r>
    <r>
      <rPr>
        <i val="true"/>
        <sz val="11"/>
        <rFont val="Cambria"/>
        <family val="0"/>
        <charset val="1"/>
      </rPr>
      <t xml:space="preserve">christianas et sac</t>
    </r>
    <r>
      <rPr>
        <sz val="11"/>
        <rFont val="Cambria"/>
        <family val="0"/>
        <charset val="1"/>
      </rPr>
      <t xml:space="preserve">[...] </t>
    </r>
    <r>
      <rPr>
        <i val="true"/>
        <sz val="11"/>
        <rFont val="Cambria"/>
        <family val="0"/>
        <charset val="1"/>
      </rPr>
      <t xml:space="preserve">et adduc</t>
    </r>
    <r>
      <rPr>
        <sz val="11"/>
        <rFont val="Cambria"/>
        <family val="0"/>
        <charset val="1"/>
      </rPr>
      <t xml:space="preserve">[...]</t>
    </r>
  </si>
  <si>
    <t xml:space="preserve">Wien, ÖNB: Fragm. 324</t>
  </si>
  <si>
    <t xml:space="preserve">324-1:43 x 90; 324-2: 44 x 98; 324-3: 40 x 45; 324-4: 40 x 40; 324-5: 25 x 15; 324-6: 19 x 9 mm</t>
  </si>
  <si>
    <t xml:space="preserve">Quaestiones super decem libris Ethicorum Aristotelis</t>
  </si>
  <si>
    <t xml:space="preserve">Wien, ÖNB, Cod. 3694</t>
  </si>
  <si>
    <t xml:space="preserve">AL00168301</t>
  </si>
  <si>
    <t xml:space="preserve">Zacharias Ridlar de Monaco (Mag; Uni. Wien ab 1400; +1416): verkauft an Apfenthaler für 4 ungarische Gulden [Autopsie]. - Georg Apfenthaler aus Neydlingen (Dr. theol.; Uni. Wien ab 1402 bis ca. 1434): Vermerk fol. 291v [Autopsie]; Mondsee, Benediktinerkloster St. Michael (748-1791): Vorsignatur 'Lunael. f. 40'.</t>
  </si>
  <si>
    <t xml:space="preserve">Schrift teilweise abgerieben und unleserlich geworden. Risse durch einen Gazestreifen zusammengehalten.</t>
  </si>
  <si>
    <t xml:space="preserve">Buchstabenstrichelung, Satzmajuskeln und Überschriften in Rot.</t>
  </si>
  <si>
    <r>
      <rPr>
        <sz val="11"/>
        <rFont val="Cambria"/>
        <family val="0"/>
        <charset val="1"/>
      </rPr>
      <t xml:space="preserve">Fragm. 324-1: wohl Lectio aus Ez 1,27 - 2,3: </t>
    </r>
    <r>
      <rPr>
        <i val="true"/>
        <sz val="11"/>
        <rFont val="Cambria"/>
        <family val="0"/>
        <charset val="1"/>
      </rPr>
      <t xml:space="preserve">et a lumbis eius bis diem hanc </t>
    </r>
    <r>
      <rPr>
        <sz val="11"/>
        <rFont val="Cambria"/>
        <family val="0"/>
        <charset val="1"/>
      </rPr>
      <t xml:space="preserve">[...], verso Ez 3,12-15 von [... a]</t>
    </r>
    <r>
      <rPr>
        <i val="true"/>
        <sz val="11"/>
        <rFont val="Cambria"/>
        <family val="0"/>
        <charset val="1"/>
      </rPr>
      <t xml:space="preserve">nimalium percu</t>
    </r>
    <r>
      <rPr>
        <sz val="11"/>
        <rFont val="Cambria"/>
        <family val="0"/>
        <charset val="1"/>
      </rPr>
      <t xml:space="preserve">[tientium] ... </t>
    </r>
    <r>
      <rPr>
        <i val="true"/>
        <sz val="11"/>
        <rFont val="Cambria"/>
        <family val="0"/>
        <charset val="1"/>
      </rPr>
      <t xml:space="preserve">nouarum ad eos qui </t>
    </r>
    <r>
      <rPr>
        <sz val="11"/>
        <rFont val="Cambria"/>
        <family val="0"/>
        <charset val="1"/>
      </rPr>
      <t xml:space="preserve">[...]; 
324-2: wohl Lectio aus 1.Mcc 1,1-5: </t>
    </r>
    <r>
      <rPr>
        <i val="true"/>
        <sz val="11"/>
        <rFont val="Cambria"/>
        <family val="0"/>
        <charset val="1"/>
      </rPr>
      <t xml:space="preserve">constituit </t>
    </r>
    <r>
      <rPr>
        <sz val="11"/>
        <rFont val="Cambria"/>
        <family val="0"/>
        <charset val="1"/>
      </rPr>
      <t xml:space="preserve">... </t>
    </r>
    <r>
      <rPr>
        <i val="true"/>
        <sz val="11"/>
        <rFont val="Cambria"/>
        <family val="0"/>
        <charset val="1"/>
      </rPr>
      <t xml:space="preserve">et tyrannos</t>
    </r>
    <r>
      <rPr>
        <sz val="11"/>
        <rFont val="Cambria"/>
        <family val="0"/>
        <charset val="1"/>
      </rPr>
      <t xml:space="preserve">; inzwischen Versus (unleserlich); verso Lectio aus Est 2,14-15 </t>
    </r>
    <r>
      <rPr>
        <i val="true"/>
        <sz val="11"/>
        <rFont val="Cambria"/>
        <family val="0"/>
        <charset val="1"/>
      </rPr>
      <t xml:space="preserve">deduce</t>
    </r>
    <r>
      <rPr>
        <sz val="11"/>
        <rFont val="Cambria"/>
        <family val="0"/>
        <charset val="1"/>
      </rPr>
      <t xml:space="preserve">[batur] bis </t>
    </r>
    <r>
      <rPr>
        <i val="true"/>
        <sz val="11"/>
        <rFont val="Cambria"/>
        <family val="0"/>
        <charset val="1"/>
      </rPr>
      <t xml:space="preserve">Euoluto autem</t>
    </r>
    <r>
      <rPr>
        <sz val="11"/>
        <rFont val="Cambria"/>
        <family val="0"/>
        <charset val="1"/>
      </rPr>
      <t xml:space="preserve">.
</t>
    </r>
  </si>
  <si>
    <t xml:space="preserve">Wien, ÖNB: Fragm. 329</t>
  </si>
  <si>
    <t xml:space="preserve">11 Stücke</t>
  </si>
  <si>
    <t xml:space="preserve">zwischen 70 x 50 mm und 50 x 20 mm.</t>
  </si>
  <si>
    <t xml:space="preserve">Wien, ÖNB, Cod. 3774</t>
  </si>
  <si>
    <t xml:space="preserve">AL00177005</t>
  </si>
  <si>
    <t xml:space="preserve">Mondsee, Benediktinerkloster St. Michael (748-1791): Vorsignatur 'Lunael. f. 13'.</t>
  </si>
  <si>
    <t xml:space="preserve">5,5</t>
  </si>
  <si>
    <t xml:space="preserve">Buchstabenstrichelung, Lombarden und Satzmajuskeln in Rot.</t>
  </si>
  <si>
    <r>
      <rPr>
        <sz val="11"/>
        <rFont val="Cambria"/>
        <family val="0"/>
        <charset val="1"/>
      </rPr>
      <t xml:space="preserve">Hymnus (?): </t>
    </r>
    <r>
      <rPr>
        <i val="true"/>
        <sz val="11"/>
        <rFont val="Cambria"/>
        <family val="0"/>
        <charset val="1"/>
      </rPr>
      <t xml:space="preserve">Mittit </t>
    </r>
    <r>
      <rPr>
        <sz val="11"/>
        <rFont val="Cambria"/>
        <family val="0"/>
        <charset val="1"/>
      </rPr>
      <t xml:space="preserve">[ad virginem] (Can ah54191); (1r-v) Lectio aus Lc 1,26-38</t>
    </r>
    <r>
      <rPr>
        <i val="true"/>
        <sz val="11"/>
        <rFont val="Cambria"/>
        <family val="0"/>
        <charset val="1"/>
      </rPr>
      <t xml:space="preserve"> In illo tempore missus</t>
    </r>
    <r>
      <rPr>
        <sz val="11"/>
        <rFont val="Cambria"/>
        <family val="0"/>
        <charset val="1"/>
      </rPr>
      <t xml:space="preserve"> [...] </t>
    </r>
    <r>
      <rPr>
        <i val="true"/>
        <sz val="11"/>
        <rFont val="Cambria"/>
        <family val="0"/>
        <charset val="1"/>
      </rPr>
      <t xml:space="preserve">cui nomen ... uerbum tuum</t>
    </r>
    <r>
      <rPr>
        <sz val="11"/>
        <rFont val="Cambria"/>
        <family val="0"/>
        <charset val="1"/>
      </rPr>
      <t xml:space="preserve">.</t>
    </r>
  </si>
  <si>
    <t xml:space="preserve">Wien, ÖNB: Fragm. 349a</t>
  </si>
  <si>
    <t xml:space="preserve">1 Doppelblatt, 1 Einzelblatt und 1 Streifen</t>
  </si>
  <si>
    <t xml:space="preserve">349a-1: 115 x 168; 349a-2: 117 x 82; 349a-3: 110 x 10 mm</t>
  </si>
  <si>
    <t xml:space="preserve">Theologische Sammelhandschrift:
Unbekannt: Speculum peccatorum.; Unbekannt: Commentarius in Boethii De consolatione philosophiae III, 9.; Unbekannt: Glossula in Theodulum.; Unbekannt: Super Martiani Capellae nuptias Philologiae et Mercurii.; Unbekannt: Glossa in Statium.; Unbekannt: Vita P. Ovidii Nasonis.; Unbekannt: Liturgica et orationes variae.; Unbekannt: Acta s. Sebastiani.; Unbekannt: Vocabularius latino-germanicus.; Unbekannt: Preces ad angelos, salvatorem, BMV etc..; Unbekannt: De memoria artificiali.</t>
  </si>
  <si>
    <t xml:space="preserve">11. Jhdt.; 2. Hälfte 12. Jhdt.; 14. Jhdt.; 15. Jhdt.</t>
  </si>
  <si>
    <t xml:space="preserve">Wien, ÖNB, Cod. 1757</t>
  </si>
  <si>
    <t xml:space="preserve">AL00174153</t>
  </si>
  <si>
    <t xml:space="preserve">Mondsee, Benediktinerkloster St. Michael (748-1791): Vorsignatur 'Rec. 3355'.</t>
  </si>
  <si>
    <t xml:space="preserve">Weißer Pergamenteinband, 1933 restauriert.</t>
  </si>
  <si>
    <t xml:space="preserve">Kustode in der Mitte des unteren Blattrandes des Fragm. 349a-1 "i".</t>
  </si>
  <si>
    <t xml:space="preserve">349a-1 war das äußerste Blatt einer Lage.</t>
  </si>
  <si>
    <t xml:space="preserve">Wurmfraß und Risse, durch Gazestreifen zusammengehalten. Fragm. 349a-3 und die Verso-Seite von 349a-2, ursprünglich unbeschriftet.</t>
  </si>
  <si>
    <t xml:space="preserve">von zwei Händen.</t>
  </si>
  <si>
    <t xml:space="preserve">14. Jh. </t>
  </si>
  <si>
    <t xml:space="preserve">Petrus de Insulis</t>
  </si>
  <si>
    <t xml:space="preserve">Compendium grammaticae</t>
  </si>
  <si>
    <r>
      <rPr>
        <sz val="11"/>
        <rFont val="Cambria"/>
        <family val="0"/>
        <charset val="1"/>
      </rPr>
      <t xml:space="preserve">Fragm. 349a-1 (1r) Inc. </t>
    </r>
    <r>
      <rPr>
        <i val="true"/>
        <sz val="11"/>
        <rFont val="Cambria"/>
        <family val="0"/>
        <charset val="1"/>
      </rPr>
      <t xml:space="preserve">Ut ad scienciam </t>
    </r>
    <r>
      <rPr>
        <sz val="11"/>
        <rFont val="Cambria"/>
        <family val="0"/>
        <charset val="1"/>
      </rPr>
      <t xml:space="preserve">[...] </t>
    </r>
    <r>
      <rPr>
        <i val="true"/>
        <sz val="11"/>
        <rFont val="Cambria"/>
        <family val="0"/>
        <charset val="1"/>
      </rPr>
      <t xml:space="preserve">sciendum est quod quinque sunt claues </t>
    </r>
    <r>
      <rPr>
        <sz val="11"/>
        <rFont val="Cambria"/>
        <family val="0"/>
        <charset val="1"/>
      </rPr>
      <t xml:space="preserve">... (2r) </t>
    </r>
    <r>
      <rPr>
        <i val="true"/>
        <sz val="11"/>
        <rFont val="Cambria"/>
        <family val="0"/>
        <charset val="1"/>
      </rPr>
      <t xml:space="preserve">ut reus capitis et reus mortis. Item nomina quae denotant precium rei exidunt ut p</t>
    </r>
    <r>
      <rPr>
        <sz val="11"/>
        <rFont val="Cambria"/>
        <family val="0"/>
        <charset val="1"/>
      </rPr>
      <t xml:space="preserve">[...]</t>
    </r>
    <r>
      <rPr>
        <i val="true"/>
        <sz val="11"/>
        <rFont val="Cambria"/>
        <family val="0"/>
        <charset val="1"/>
      </rPr>
      <t xml:space="preserve">us duorum denariorum</t>
    </r>
    <r>
      <rPr>
        <sz val="11"/>
        <rFont val="Cambria"/>
        <family val="0"/>
        <charset val="1"/>
      </rPr>
      <t xml:space="preserve"> ... (2v) ... </t>
    </r>
    <r>
      <rPr>
        <i val="true"/>
        <sz val="11"/>
        <rFont val="Cambria"/>
        <family val="0"/>
        <charset val="1"/>
      </rPr>
      <t xml:space="preserve">et uerba pertinencia aditur ut ambulo</t>
    </r>
    <r>
      <rPr>
        <sz val="11"/>
        <rFont val="Cambria"/>
        <family val="0"/>
        <charset val="1"/>
      </rPr>
      <t xml:space="preserve">, bricht ab. Wohl von demselben Werk 349a-2: </t>
    </r>
    <r>
      <rPr>
        <i val="true"/>
        <sz val="11"/>
        <rFont val="Cambria"/>
        <family val="0"/>
        <charset val="1"/>
      </rPr>
      <t xml:space="preserve">dictionis ut marcus tulius tercio modo ad manifestandum speciem ut in ouidio quid meruere boues animal sine fraude ... sunt nomina participalia quae resoluuntur in nomina in nomina dignitatis ut homines sunt diligendi id est digni diligi</t>
    </r>
    <r>
      <rPr>
        <sz val="11"/>
        <rFont val="Cambria"/>
        <family val="0"/>
        <charset val="1"/>
      </rPr>
      <t xml:space="preserve"> [...]. Nachgetragen von zeitnaher Hand: </t>
    </r>
    <r>
      <rPr>
        <i val="true"/>
        <sz val="11"/>
        <rFont val="Cambria"/>
        <family val="0"/>
        <charset val="1"/>
      </rPr>
      <t xml:space="preserve">Explicit. Nota quod si quid in hoc libro incorrectum inveniatur non scriptori sed exemplari penitus inputetur et consustert</t>
    </r>
    <r>
      <rPr>
        <sz val="11"/>
        <rFont val="Cambria"/>
        <family val="0"/>
        <charset val="1"/>
      </rPr>
      <t xml:space="preserve">.
HS Überlieferung u.a.: Kremsmünster, Benediktinerstift, CC 269; München, BSB, Clm 23504.</t>
    </r>
  </si>
  <si>
    <t xml:space="preserve">12.06.2017</t>
  </si>
  <si>
    <t xml:space="preserve">Wien, ÖNB: Fragm. 349b</t>
  </si>
  <si>
    <t xml:space="preserve">feritg machen!</t>
  </si>
  <si>
    <t xml:space="preserve">Tintelinierung mit verdünnter Tinte</t>
  </si>
  <si>
    <t xml:space="preserve">Fragm. 349b-1 und 349b-2 waren ursprünglich ein Folio.
Die Legendae sind am Rand mit Buchstaben durchnummeriert a bis d auf Fragm. 349b-1, s auf Fragm. 349-2, t bis y auf Fragm. 349b-3.</t>
  </si>
  <si>
    <t xml:space="preserve">Wurmfraß und Risse, durch Gazestreifen zusammengehalten.</t>
  </si>
  <si>
    <t xml:space="preserve">mehrere Hände. Die erste Hand schreibt Kursive, die zwei spätere Hände - flüchtige Textualis mit kursiven Elementen.</t>
  </si>
  <si>
    <t xml:space="preserve">2. Hälfte 13. Jh. (?)</t>
  </si>
  <si>
    <t xml:space="preserve">Collectio exeplorum</t>
  </si>
  <si>
    <r>
      <rPr>
        <sz val="11"/>
        <rFont val="Cambria"/>
        <family val="0"/>
        <charset val="1"/>
      </rPr>
      <t xml:space="preserve">Fragm. 349b: Legendae, u.a. Excerpte aus Caesarius Heisterbachensis, Dialogus miraculorum: (1r) Lib. VII, cap. 25: </t>
    </r>
    <r>
      <rPr>
        <i val="true"/>
        <sz val="11"/>
        <rFont val="Cambria"/>
        <family val="0"/>
        <charset val="1"/>
      </rPr>
      <t xml:space="preserve">posset ab illo liberari visibiliter ei</t>
    </r>
    <r>
      <rPr>
        <sz val="11"/>
        <rFont val="Cambria"/>
        <family val="0"/>
        <charset val="1"/>
      </rPr>
      <t xml:space="preserve"> [apparens] </t>
    </r>
    <r>
      <rPr>
        <i val="true"/>
        <sz val="11"/>
        <rFont val="Cambria"/>
        <family val="0"/>
        <charset val="1"/>
      </rPr>
      <t xml:space="preserve">multis modis ... te hoc docuit et sic liberatus est</t>
    </r>
    <r>
      <rPr>
        <sz val="11"/>
        <rFont val="Cambria"/>
        <family val="0"/>
        <charset val="1"/>
      </rPr>
      <t xml:space="preserve">. (1r-v) Cap. 34 </t>
    </r>
    <r>
      <rPr>
        <i val="true"/>
        <sz val="11"/>
        <rFont val="Cambria"/>
        <family val="0"/>
        <charset val="1"/>
      </rPr>
      <t xml:space="preserve">In monasterio quodam monalium uirgo sponsa beatre nomine mente deuota ... circa se gesta manifestans</t>
    </r>
    <r>
      <rPr>
        <sz val="11"/>
        <rFont val="Cambria"/>
        <family val="0"/>
        <charset val="1"/>
      </rPr>
      <t xml:space="preserve">. Cap. 33</t>
    </r>
    <r>
      <rPr>
        <i val="true"/>
        <sz val="11"/>
        <rFont val="Cambria"/>
        <family val="0"/>
        <charset val="1"/>
      </rPr>
      <t xml:space="preserve"> Quedam uirgo sanctimonialis a clerico uerbis luxuriosis stumilata ... a temptatione liberatam nunciauit</t>
    </r>
    <r>
      <rPr>
        <sz val="11"/>
        <rFont val="Cambria"/>
        <family val="0"/>
        <charset val="1"/>
      </rPr>
      <t xml:space="preserve"> (?). Edition: Dialogus miraculorum, hg. von Josephus Strange, Bd. 1, Köln 1851, S. 35f (hier mit Abweichungen).
(1v) </t>
    </r>
    <r>
      <rPr>
        <i val="true"/>
        <sz val="11"/>
        <rFont val="Cambria"/>
        <family val="0"/>
        <charset val="1"/>
      </rPr>
      <t xml:space="preserve">Bunne erat quidam sacerdos Petrus nomine nescio quo dei iudicio ... et ecce demon obuiauit ei in uia dicens</t>
    </r>
    <r>
      <rPr>
        <sz val="11"/>
        <rFont val="Cambria"/>
        <family val="0"/>
        <charset val="1"/>
      </rPr>
      <t xml:space="preserve">, bricht ab (vgl. Mainz, Stadtbibliothek, Hs I 259 ff. 141va-142ra und Uppsala  UB C 304, 63v; auch als Cap. 29 in Aegidius Faber, Speculum Exemplorum, Dist. 6).
(3r) Unidentifiziert:</t>
    </r>
    <r>
      <rPr>
        <i val="true"/>
        <sz val="11"/>
        <rFont val="Cambria"/>
        <family val="0"/>
        <charset val="1"/>
      </rPr>
      <t xml:space="preserve"> Item dicitur quod</t>
    </r>
    <r>
      <rPr>
        <sz val="11"/>
        <rFont val="Cambria"/>
        <family val="0"/>
        <charset val="1"/>
      </rPr>
      <t xml:space="preserve"> [...] </t>
    </r>
    <r>
      <rPr>
        <i val="true"/>
        <sz val="11"/>
        <rFont val="Cambria"/>
        <family val="0"/>
        <charset val="1"/>
      </rPr>
      <t xml:space="preserve">diabolus  </t>
    </r>
    <r>
      <rPr>
        <sz val="11"/>
        <rFont val="Cambria"/>
        <family val="0"/>
        <charset val="1"/>
      </rPr>
      <t xml:space="preserve">[...] </t>
    </r>
    <r>
      <rPr>
        <i val="true"/>
        <sz val="11"/>
        <rFont val="Cambria"/>
        <family val="0"/>
        <charset val="1"/>
      </rPr>
      <t xml:space="preserve">cuidam inuenis mortui</t>
    </r>
    <r>
      <rPr>
        <sz val="11"/>
        <rFont val="Cambria"/>
        <family val="0"/>
        <charset val="1"/>
      </rPr>
      <t xml:space="preserve"> (?) ... </t>
    </r>
    <r>
      <rPr>
        <i val="true"/>
        <sz val="11"/>
        <rFont val="Cambria"/>
        <family val="0"/>
        <charset val="1"/>
      </rPr>
      <t xml:space="preserve">signauit se signo crucis</t>
    </r>
    <r>
      <rPr>
        <sz val="11"/>
        <rFont val="Cambria"/>
        <family val="0"/>
        <charset val="1"/>
      </rPr>
      <t xml:space="preserve"> [...] </t>
    </r>
    <r>
      <rPr>
        <i val="true"/>
        <sz val="11"/>
        <rFont val="Cambria"/>
        <family val="0"/>
        <charset val="1"/>
      </rPr>
      <t xml:space="preserve">demonstrari fugit</t>
    </r>
    <r>
      <rPr>
        <sz val="11"/>
        <rFont val="Cambria"/>
        <family val="0"/>
        <charset val="1"/>
      </rPr>
      <t xml:space="preserve"> ... ; Unidentifiziert; </t>
    </r>
    <r>
      <rPr>
        <i val="true"/>
        <sz val="11"/>
        <rFont val="Cambria"/>
        <family val="0"/>
        <charset val="1"/>
      </rPr>
      <t xml:space="preserve">Item dicitur quod cum</t>
    </r>
    <r>
      <rPr>
        <sz val="11"/>
        <rFont val="Cambria"/>
        <family val="0"/>
        <charset val="1"/>
      </rPr>
      <t xml:space="preserve"> [...] </t>
    </r>
    <r>
      <rPr>
        <i val="true"/>
        <sz val="11"/>
        <rFont val="Cambria"/>
        <family val="0"/>
        <charset val="1"/>
      </rPr>
      <t xml:space="preserve">cum uxore et illa similiter cum eo. Immisit diabolus uidens utique temptationem</t>
    </r>
    <r>
      <rPr>
        <sz val="11"/>
        <rFont val="Cambria"/>
        <family val="0"/>
        <charset val="1"/>
      </rPr>
      <t xml:space="preserve"> [...]</t>
    </r>
    <r>
      <rPr>
        <i val="true"/>
        <sz val="11"/>
        <rFont val="Cambria"/>
        <family val="0"/>
        <charset val="1"/>
      </rPr>
      <t xml:space="preserve"> et sic praesentes miserias euaderent ...-... confessionem fugerunt</t>
    </r>
    <r>
      <rPr>
        <sz val="11"/>
        <rFont val="Cambria"/>
        <family val="0"/>
        <charset val="1"/>
      </rPr>
      <t xml:space="preserve"> [...] </t>
    </r>
    <r>
      <rPr>
        <i val="true"/>
        <sz val="11"/>
        <rFont val="Cambria"/>
        <family val="0"/>
        <charset val="1"/>
      </rPr>
      <t xml:space="preserve">remedium docuit beatus benedictus </t>
    </r>
    <r>
      <rPr>
        <sz val="11"/>
        <rFont val="Cambria"/>
        <family val="0"/>
        <charset val="1"/>
      </rPr>
      <t xml:space="preserve">[...];
(3v) Cap. 32:</t>
    </r>
    <r>
      <rPr>
        <i val="true"/>
        <sz val="11"/>
        <rFont val="Cambria"/>
        <family val="0"/>
        <charset val="1"/>
      </rPr>
      <t xml:space="preserve"> Miles quidam iuuenis</t>
    </r>
    <r>
      <rPr>
        <sz val="11"/>
        <rFont val="Cambria"/>
        <family val="0"/>
        <charset val="1"/>
      </rPr>
      <t xml:space="preserve"> ... ; Cap. 25 (?) </t>
    </r>
    <r>
      <rPr>
        <i val="true"/>
        <sz val="11"/>
        <rFont val="Cambria"/>
        <family val="0"/>
        <charset val="1"/>
      </rPr>
      <t xml:space="preserve">Dia</t>
    </r>
    <r>
      <rPr>
        <sz val="11"/>
        <rFont val="Cambria"/>
        <family val="0"/>
        <charset val="1"/>
      </rPr>
      <t xml:space="preserve">(conus) </t>
    </r>
    <r>
      <rPr>
        <i val="true"/>
        <sz val="11"/>
        <rFont val="Cambria"/>
        <family val="0"/>
        <charset val="1"/>
      </rPr>
      <t xml:space="preserve">cuidam conuerso ordinis nostri ita fuit infestatus ut non per aliqu</t>
    </r>
    <r>
      <rPr>
        <sz val="11"/>
        <rFont val="Cambria"/>
        <family val="0"/>
        <charset val="1"/>
      </rPr>
      <t xml:space="preserve">[...].</t>
    </r>
  </si>
  <si>
    <t xml:space="preserve">Wien, ÖNB: Fragm. 349c</t>
  </si>
  <si>
    <t xml:space="preserve">3 Bruchstücke</t>
  </si>
  <si>
    <t xml:space="preserve">349c-1: 52 x 110; 349a-2: 115 x 180; 349c-3: 40 x 110 mm</t>
  </si>
  <si>
    <t xml:space="preserve">Papier brüchig, einseitig violett verfärbt, mit Abklatsch vom Text wohl vom Fragm. 349a oder 349b.</t>
  </si>
  <si>
    <t xml:space="preserve">Unbeschriftet / unleserlich.</t>
  </si>
  <si>
    <t xml:space="preserve">Wien, ÖNB: Fragm. 351a</t>
  </si>
  <si>
    <t xml:space="preserve">Fragm. 77, Nr. 93</t>
  </si>
  <si>
    <t xml:space="preserve">ehemaliger VS</t>
  </si>
  <si>
    <t xml:space="preserve">306 x 190 mm</t>
  </si>
  <si>
    <t xml:space="preserve">Biblia latina a libro Proverbiorum usque ad Apocalypsim cum prologis Hieronymi</t>
  </si>
  <si>
    <t xml:space="preserve">15. Jhdt.; um 1460</t>
  </si>
  <si>
    <t xml:space="preserve">Wien, ÖNB, Cod. 3751</t>
  </si>
  <si>
    <t xml:space="preserve">AL00167526</t>
  </si>
  <si>
    <t xml:space="preserve">Mondsee, Benediktinerkloster St. Michael (748-1791): Vorsignatur 'Lunael. f. 37'.</t>
  </si>
  <si>
    <t xml:space="preserve">Kirschrotes Leder mit Streicheisenlinien über Holzdeckeln</t>
  </si>
  <si>
    <t xml:space="preserve">Fünf große Löcher von den Beschlägen; Wurmfraß.</t>
  </si>
  <si>
    <t xml:space="preserve">Besitzvermerk</t>
  </si>
  <si>
    <t xml:space="preserve">ursprümglich unbeschriftetes Blatt, mit nachgetragenem Besitzvermerk vom Kloster Mondsee.</t>
  </si>
  <si>
    <t xml:space="preserve">19.06.2017</t>
  </si>
  <si>
    <t xml:space="preserve">Wien, ÖNB: Fragm. 351b</t>
  </si>
  <si>
    <t xml:space="preserve">http://www.fragmentarium.unifr.ch/overview/F-mhe2</t>
  </si>
  <si>
    <t xml:space="preserve">Dickes Papier aus niedriger Qualität, ohne WZ</t>
  </si>
  <si>
    <t xml:space="preserve">3 Streifen zusammengefügt</t>
  </si>
  <si>
    <t xml:space="preserve">233 x 221 mm</t>
  </si>
  <si>
    <t xml:space="preserve">Spuren von roter Farbe wohl vom Einband; Wurmfraß.</t>
  </si>
  <si>
    <t xml:space="preserve">Ende 15. Jh. - 1.Viertel 16. Jh.</t>
  </si>
  <si>
    <t xml:space="preserve">1486-1525</t>
  </si>
  <si>
    <r>
      <rPr>
        <sz val="11"/>
        <rFont val="Cambria"/>
        <family val="0"/>
        <charset val="1"/>
      </rPr>
      <t xml:space="preserve">Liste der Lectores und Cantatores für eine gewisse Periode. </t>
    </r>
    <r>
      <rPr>
        <i val="true"/>
        <sz val="11"/>
        <rFont val="Cambria"/>
        <family val="0"/>
        <charset val="1"/>
      </rPr>
      <t xml:space="preserve">Lectores et Sermitores mesio. Primam passione cantabit frater Marcus Christoferus,</t>
    </r>
    <r>
      <rPr>
        <sz val="11"/>
        <rFont val="Cambria"/>
        <family val="0"/>
        <charset val="1"/>
      </rPr>
      <t xml:space="preserve"> [Secundam] </t>
    </r>
    <r>
      <rPr>
        <i val="true"/>
        <sz val="11"/>
        <rFont val="Cambria"/>
        <family val="0"/>
        <charset val="1"/>
      </rPr>
      <t xml:space="preserve">cantabit frater Christoferus vel Beorius Marcus </t>
    </r>
    <r>
      <rPr>
        <sz val="11"/>
        <rFont val="Cambria"/>
        <family val="0"/>
        <charset val="1"/>
      </rPr>
      <t xml:space="preserve">etc. Namen der erwähnten Brüder: Christoferus, Marcus, Beorius, Benedictus, Egiolus, Sigismundus, Georius (?), Leopoldus, Leonhardus, Erasmus, Adalgarius, Placidus. Die meisten sind als Professe am Ende 15. Jh. oder im ersten Viertel 16. Jh. nachzuweisen (vgl. Die Mönche von Mondsee vom Ende des XIV. Jahrhundertes bis zur Aufhebung 1791, bezw. ihrem Aussterben 1833, in: Archiv für die Geschichte der Diözese Linz, Linz 1904, S. 152f.). Einige von den Namen von einer etwa späteren Hand in schwarzer Tinte nachgetragen. </t>
    </r>
  </si>
  <si>
    <t xml:space="preserve">Wien, ÖNB: Fragm. 351c</t>
  </si>
  <si>
    <t xml:space="preserve">Dickes Papier aus niedriger Qualität</t>
  </si>
  <si>
    <t xml:space="preserve">2 Stücke zusammengefügt</t>
  </si>
  <si>
    <t xml:space="preserve">184 x 171 mm</t>
  </si>
  <si>
    <t xml:space="preserve">Papier- und Leimreste</t>
  </si>
  <si>
    <t xml:space="preserve">Epistula</t>
  </si>
  <si>
    <r>
      <rPr>
        <sz val="11"/>
        <rFont val="Cambria"/>
        <family val="0"/>
        <charset val="1"/>
      </rPr>
      <t xml:space="preserve">Brief erkündigt wird der Mord des Abtes Wolfgangus,</t>
    </r>
    <r>
      <rPr>
        <i val="true"/>
        <sz val="11"/>
        <rFont val="Cambria"/>
        <family val="0"/>
        <charset val="1"/>
      </rPr>
      <t xml:space="preserve"> Uolfgangus  abbas nostri monasterii primo die januarii ab hac mortali vita sicut deo placuit est euocatus</t>
    </r>
    <r>
      <rPr>
        <sz val="11"/>
        <rFont val="Cambria"/>
        <family val="0"/>
        <charset val="1"/>
      </rPr>
      <t xml:space="preserve">.
Nachprüfen, der Abt soll schon Okt. 1521 gestorben sein!!!</t>
    </r>
  </si>
  <si>
    <t xml:space="preserve">Wien, ÖNB: Fragm. 351d</t>
  </si>
  <si>
    <t xml:space="preserve">93 x 67 mm</t>
  </si>
  <si>
    <t xml:space="preserve">Deckel (?)</t>
  </si>
  <si>
    <t xml:space="preserve">Gebetbuch (?)</t>
  </si>
  <si>
    <r>
      <rPr>
        <sz val="11"/>
        <rFont val="Cambria"/>
        <family val="0"/>
        <charset val="1"/>
      </rPr>
      <t xml:space="preserve">(1r-v) Gebet (?): </t>
    </r>
    <r>
      <rPr>
        <i val="true"/>
        <sz val="11"/>
        <rFont val="Cambria"/>
        <family val="0"/>
        <charset val="1"/>
      </rPr>
      <t xml:space="preserve">de fiduciam postulandi, spemque impetrandi … Ego enim ex corde credo et ore confiteor Patre deum unigenitum filium deium unigenitum Spiritum sanctum paraclitum … itaque has promissiones tuas domine mente retinens et corde fideliter exedens. tuam exorare maiestatem ut mox peccatorum meorum et misericordiarum tuarum memor … Et omnibus illis familiauiare</t>
    </r>
    <r>
      <rPr>
        <sz val="11"/>
        <rFont val="Cambria"/>
        <family val="0"/>
        <charset val="1"/>
      </rPr>
      <t xml:space="preserve"> (?) </t>
    </r>
    <r>
      <rPr>
        <i val="true"/>
        <sz val="11"/>
        <rFont val="Cambria"/>
        <family val="0"/>
        <charset val="1"/>
      </rPr>
      <t xml:space="preserve">consanguinitare amicicia et subuertus</t>
    </r>
    <r>
      <rPr>
        <sz val="11"/>
        <rFont val="Cambria"/>
        <family val="0"/>
        <charset val="1"/>
      </rPr>
      <t xml:space="preserve"> […] </t>
    </r>
    <r>
      <rPr>
        <i val="true"/>
        <sz val="11"/>
        <rFont val="Cambria"/>
        <family val="0"/>
        <charset val="1"/>
      </rPr>
      <t xml:space="preserve">uiuis et mortuis. Et pro omnibus</t>
    </r>
    <r>
      <rPr>
        <sz val="11"/>
        <rFont val="Cambria"/>
        <family val="0"/>
        <charset val="1"/>
      </rPr>
      <t xml:space="preserve">, bricht ab.</t>
    </r>
  </si>
  <si>
    <t xml:space="preserve">20.06.2017</t>
  </si>
  <si>
    <t xml:space="preserve">Wien, ÖNB: Fragm. 351e</t>
  </si>
  <si>
    <t xml:space="preserve">Kein WZ vorhanden.</t>
  </si>
  <si>
    <t xml:space="preserve">99 x 151 mm</t>
  </si>
  <si>
    <t xml:space="preserve">Schrift teilweiße abgerieben.</t>
  </si>
  <si>
    <t xml:space="preserve">Ende 15. Jh. - 1. Hälfte 16. Jh.</t>
  </si>
  <si>
    <t xml:space="preserve">1486-1550</t>
  </si>
  <si>
    <r>
      <rPr>
        <sz val="11"/>
        <rFont val="Cambria"/>
        <family val="0"/>
        <charset val="1"/>
      </rPr>
      <t xml:space="preserve">Eine Vorlageliste der Cantatores, die Passiones und Lementationes gesungen sollten. </t>
    </r>
    <r>
      <rPr>
        <i val="true"/>
        <sz val="11"/>
        <rFont val="Cambria"/>
        <family val="0"/>
        <charset val="1"/>
      </rPr>
      <t xml:space="preserve">Prima passionem cantabit frater N ..-... Dominica palmarum frater N ... Sabbato frater N</t>
    </r>
    <r>
      <rPr>
        <sz val="11"/>
        <rFont val="Cambria"/>
        <family val="0"/>
        <charset val="1"/>
      </rPr>
      <t xml:space="preserve">.</t>
    </r>
  </si>
  <si>
    <t xml:space="preserve">Wien, ÖNB: Fragm. 351f</t>
  </si>
  <si>
    <t xml:space="preserve">110 x 150 mm</t>
  </si>
  <si>
    <t xml:space="preserve">1486-1550 (wohl 1488-1541)</t>
  </si>
  <si>
    <r>
      <rPr>
        <sz val="11"/>
        <rFont val="Cambria"/>
        <family val="0"/>
        <charset val="1"/>
      </rPr>
      <t xml:space="preserve">Brief eines gewissen Frater Modestus wohl an seinem Abt bezüglich wochentlicher Lektüre: </t>
    </r>
    <r>
      <rPr>
        <i val="true"/>
        <sz val="11"/>
        <rFont val="Cambria"/>
        <family val="0"/>
        <charset val="1"/>
      </rPr>
      <t xml:space="preserve">Reverendus</t>
    </r>
    <r>
      <rPr>
        <sz val="11"/>
        <rFont val="Cambria"/>
        <family val="0"/>
        <charset val="1"/>
      </rPr>
      <t xml:space="preserve"> (?) </t>
    </r>
    <r>
      <rPr>
        <i val="true"/>
        <sz val="11"/>
        <rFont val="Cambria"/>
        <family val="0"/>
        <charset val="1"/>
      </rPr>
      <t xml:space="preserve">pater et domine ego frater Modestus ... Pro regulari exercicio quottidiani volo legere sententias</t>
    </r>
    <r>
      <rPr>
        <sz val="11"/>
        <rFont val="Cambria"/>
        <family val="0"/>
        <charset val="1"/>
      </rPr>
      <t xml:space="preserve"> [...]</t>
    </r>
    <r>
      <rPr>
        <i val="true"/>
        <sz val="11"/>
        <rFont val="Cambria"/>
        <family val="0"/>
        <charset val="1"/>
      </rPr>
      <t xml:space="preserve"> magistri petri lombardi cum addicionibus. In hiis tamen omnibus et aliis me humiliter submitto vestre paternitati et peto benedictionem vestram</t>
    </r>
    <r>
      <rPr>
        <sz val="11"/>
        <rFont val="Cambria"/>
        <family val="0"/>
        <charset val="1"/>
      </rPr>
      <t xml:space="preserve">. Ein gewisser Modestus war Profeß im Mondsee seit 1488 bis seinem Tod 1541.</t>
    </r>
  </si>
  <si>
    <t xml:space="preserve">Wien, ÖNB: Fragm. 351g</t>
  </si>
  <si>
    <t xml:space="preserve">114 x 140 mm</t>
  </si>
  <si>
    <t xml:space="preserve">Schwerer Textverlust oben und seitlich.</t>
  </si>
  <si>
    <r>
      <rPr>
        <sz val="11"/>
        <rFont val="Cambria"/>
        <family val="0"/>
        <charset val="1"/>
      </rPr>
      <t xml:space="preserve">Brief anonym. […] </t>
    </r>
    <r>
      <rPr>
        <i val="true"/>
        <sz val="11"/>
        <rFont val="Cambria"/>
        <family val="0"/>
        <charset val="1"/>
      </rPr>
      <t xml:space="preserve">profecto </t>
    </r>
    <r>
      <rPr>
        <sz val="11"/>
        <rFont val="Cambria"/>
        <family val="0"/>
        <charset val="1"/>
      </rPr>
      <t xml:space="preserve">[…]</t>
    </r>
    <r>
      <rPr>
        <i val="true"/>
        <sz val="11"/>
        <rFont val="Cambria"/>
        <family val="0"/>
        <charset val="1"/>
      </rPr>
      <t xml:space="preserve"> interea Hec panta</t>
    </r>
    <r>
      <rPr>
        <sz val="11"/>
        <rFont val="Cambria"/>
        <family val="0"/>
        <charset val="1"/>
      </rPr>
      <t xml:space="preserve"> [...]</t>
    </r>
    <r>
      <rPr>
        <i val="true"/>
        <sz val="11"/>
        <rFont val="Cambria"/>
        <family val="0"/>
        <charset val="1"/>
      </rPr>
      <t xml:space="preserve">uerssa grato praecor accipe animo. Aliquid</t>
    </r>
    <r>
      <rPr>
        <sz val="11"/>
        <rFont val="Cambria"/>
        <family val="0"/>
        <charset val="1"/>
      </rPr>
      <t xml:space="preserve"> […] </t>
    </r>
    <r>
      <rPr>
        <i val="true"/>
        <sz val="11"/>
        <rFont val="Cambria"/>
        <family val="0"/>
        <charset val="1"/>
      </rPr>
      <t xml:space="preserve">aliquid Bene</t>
    </r>
    <r>
      <rPr>
        <sz val="11"/>
        <rFont val="Cambria"/>
        <family val="0"/>
        <charset val="1"/>
      </rPr>
      <t xml:space="preserve"> (?) </t>
    </r>
    <r>
      <rPr>
        <i val="true"/>
        <sz val="11"/>
        <rFont val="Cambria"/>
        <family val="0"/>
        <charset val="1"/>
      </rPr>
      <t xml:space="preserve">habiturum jucundioris</t>
    </r>
    <r>
      <rPr>
        <sz val="11"/>
        <rFont val="Cambria"/>
        <family val="0"/>
        <charset val="1"/>
      </rPr>
      <t xml:space="preserve"> […] </t>
    </r>
    <r>
      <rPr>
        <i val="true"/>
        <sz val="11"/>
        <rFont val="Cambria"/>
        <family val="0"/>
        <charset val="1"/>
      </rPr>
      <t xml:space="preserve">Vale bene. Gratioso patri meo</t>
    </r>
    <r>
      <rPr>
        <sz val="11"/>
        <rFont val="Cambria"/>
        <family val="0"/>
        <charset val="1"/>
      </rPr>
      <t xml:space="preserve"> […] [qu]</t>
    </r>
    <r>
      <rPr>
        <i val="true"/>
        <sz val="11"/>
        <rFont val="Cambria"/>
        <family val="0"/>
        <charset val="1"/>
      </rPr>
      <t xml:space="preserve">isque </t>
    </r>
    <r>
      <rPr>
        <sz val="11"/>
        <rFont val="Cambria"/>
        <family val="0"/>
        <charset val="1"/>
      </rPr>
      <t xml:space="preserve">n(ostr)</t>
    </r>
    <r>
      <rPr>
        <i val="true"/>
        <sz val="11"/>
        <rFont val="Cambria"/>
        <family val="0"/>
        <charset val="1"/>
      </rPr>
      <t xml:space="preserve">is meis. Salutem ac gratiam in Christo … Calarro</t>
    </r>
    <r>
      <rPr>
        <sz val="11"/>
        <rFont val="Cambria"/>
        <family val="0"/>
        <charset val="1"/>
      </rPr>
      <t xml:space="preserve"> (?) </t>
    </r>
    <r>
      <rPr>
        <i val="true"/>
        <sz val="11"/>
        <rFont val="Cambria"/>
        <family val="0"/>
        <charset val="1"/>
      </rPr>
      <t xml:space="preserve">et Salzspurgo feria 2a</t>
    </r>
    <r>
      <rPr>
        <sz val="11"/>
        <rFont val="Cambria"/>
        <family val="0"/>
        <charset val="1"/>
      </rPr>
      <t xml:space="preserve"> […] </t>
    </r>
    <r>
      <rPr>
        <i val="true"/>
        <sz val="11"/>
        <rFont val="Cambria"/>
        <family val="0"/>
        <charset val="1"/>
      </rPr>
      <t xml:space="preserve">1524</t>
    </r>
    <r>
      <rPr>
        <sz val="11"/>
        <rFont val="Cambria"/>
        <family val="0"/>
        <charset val="1"/>
      </rPr>
      <t xml:space="preserve">.</t>
    </r>
  </si>
  <si>
    <t xml:space="preserve">Wien, ÖNB: Fragm. 351h</t>
  </si>
  <si>
    <t xml:space="preserve">147 x 109 mm</t>
  </si>
  <si>
    <t xml:space="preserve">Wurmfraß; Schrift teilweiße abgerieben.</t>
  </si>
  <si>
    <r>
      <rPr>
        <sz val="11"/>
        <rFont val="Cambria"/>
        <family val="0"/>
        <charset val="1"/>
      </rPr>
      <t xml:space="preserve">351h-1:</t>
    </r>
    <r>
      <rPr>
        <i val="true"/>
        <sz val="11"/>
        <rFont val="Cambria"/>
        <family val="0"/>
        <charset val="1"/>
      </rPr>
      <t xml:space="preserve"> Saluos fac seruos tuos, deus meus sperantes in te ...-… et de Syon tuere nos. Domine exaudi orationem meam et clamor meus dominus vobiscum et cum spiritu tuo. Oremus. Omnipotens sempiterne deus dirige actus nostros ...-...bonis operibus habundare. Per Christum dominum nostrum. Amen</t>
    </r>
    <r>
      <rPr>
        <sz val="11"/>
        <rFont val="Cambria"/>
        <family val="0"/>
        <charset val="1"/>
      </rPr>
      <t xml:space="preserve">. (Deshusses Nr. 85);
351h-2: </t>
    </r>
    <r>
      <rPr>
        <i val="true"/>
        <sz val="11"/>
        <rFont val="Cambria"/>
        <family val="0"/>
        <charset val="1"/>
      </rPr>
      <t xml:space="preserve">Ad faciendum mandatum. Mandatum nouum do vobis</t>
    </r>
    <r>
      <rPr>
        <sz val="11"/>
        <rFont val="Cambria"/>
        <family val="0"/>
        <charset val="1"/>
      </rPr>
      <t xml:space="preserve"> … (Io 13,34-35); </t>
    </r>
    <r>
      <rPr>
        <i val="true"/>
        <sz val="11"/>
        <rFont val="Cambria"/>
        <family val="0"/>
        <charset val="1"/>
      </rPr>
      <t xml:space="preserve">Post mandatum. Congregasti nos Christe ad glorificandum te ipsum. Reple animas nostras tuo sancto spiritu. Gloria. Sicut erat … Pater noster. Aue Maria</t>
    </r>
    <r>
      <rPr>
        <sz val="11"/>
        <rFont val="Cambria"/>
        <family val="0"/>
        <charset val="1"/>
      </rPr>
      <t xml:space="preserve"> (?) </t>
    </r>
    <r>
      <rPr>
        <i val="true"/>
        <sz val="11"/>
        <rFont val="Cambria"/>
        <family val="0"/>
        <charset val="1"/>
      </rPr>
      <t xml:space="preserve">Et ne nos inducas in</t>
    </r>
    <r>
      <rPr>
        <sz val="11"/>
        <rFont val="Cambria"/>
        <family val="0"/>
        <charset val="1"/>
      </rPr>
      <t xml:space="preserve">, brich ab.</t>
    </r>
  </si>
  <si>
    <t xml:space="preserve">Wien, ÖNB: Fragm. 351i</t>
  </si>
  <si>
    <t xml:space="preserve">Cantus Planus [http://www.cantusplanus.at/de-at/fragmentphp/fragmente/signaturGET.php?Signatur=Fragm351];</t>
  </si>
  <si>
    <t xml:space="preserve">http://www.fragmentarium.unifr.ch/overview/F-ulhp</t>
  </si>
  <si>
    <t xml:space="preserve">351i-2: WZ - Teil: Wage im Kreis</t>
  </si>
  <si>
    <t xml:space="preserve">2 Einzelblätter je aus 2 Stücke zusammengesetzt</t>
  </si>
  <si>
    <t xml:space="preserve">351i-1: 135 x 113 mm; 351i-2: 150 x 114 mm</t>
  </si>
  <si>
    <t xml:space="preserve">Wurmfraß.</t>
  </si>
  <si>
    <t xml:space="preserve">Litania Sanctorum</t>
  </si>
  <si>
    <r>
      <rPr>
        <sz val="11"/>
        <rFont val="Cambria"/>
        <family val="0"/>
        <charset val="1"/>
      </rPr>
      <t xml:space="preserve">(1r-2r) Allerheiligenlitanei. Text beginnt verstümmelt: </t>
    </r>
    <r>
      <rPr>
        <i val="true"/>
        <sz val="11"/>
        <rFont val="Cambria"/>
        <family val="0"/>
        <charset val="1"/>
      </rPr>
      <t xml:space="preserve">Per nativitatem tuam libera nos domine </t>
    </r>
    <r>
      <rPr>
        <sz val="11"/>
        <rFont val="Cambria"/>
        <family val="0"/>
        <charset val="1"/>
      </rPr>
      <t xml:space="preserve">..., (2r) </t>
    </r>
    <r>
      <rPr>
        <i val="true"/>
        <sz val="11"/>
        <rFont val="Cambria"/>
        <family val="0"/>
        <charset val="1"/>
      </rPr>
      <t xml:space="preserve">Criste audi nos Criste exaudi nos</t>
    </r>
    <r>
      <rPr>
        <sz val="11"/>
        <rFont val="Cambria"/>
        <family val="0"/>
        <charset val="1"/>
      </rPr>
      <t xml:space="preserve">. (2v) ursprünglich liniert ohne Notation oder Text.</t>
    </r>
  </si>
  <si>
    <t xml:space="preserve">auf vier schwarzen Linien, mit c-Schlüssel.</t>
  </si>
  <si>
    <t xml:space="preserve">Wien, ÖNB: Fragm. 351j</t>
  </si>
  <si>
    <t xml:space="preserve">http://www.fragmentarium.unifr.ch/overview/F-cor1</t>
  </si>
  <si>
    <t xml:space="preserve">351j-1: WZ - Teil von einem Kreis und wohl Wage</t>
  </si>
  <si>
    <t xml:space="preserve">351j-1: 150 x 112 mm; 351j-2: 139 x 111 mm</t>
  </si>
  <si>
    <t xml:space="preserve">Wurmfraß. Beide Blätter ursprünglich nur einseitig geschriben.</t>
  </si>
  <si>
    <r>
      <rPr>
        <sz val="11"/>
        <rFont val="Cambria"/>
        <family val="0"/>
        <charset val="1"/>
      </rPr>
      <t xml:space="preserve">De Judith. R:</t>
    </r>
    <r>
      <rPr>
        <i val="true"/>
        <sz val="11"/>
        <rFont val="Cambria"/>
        <family val="0"/>
        <charset val="1"/>
      </rPr>
      <t xml:space="preserve"> Dominator Domine celorum et terre creator aquarum rex universe creature tue qui conteris bella ab initio eleva brachium tuum super gentes que cogitant seruis tuis mala et dextera tua glorificetur in nobis</t>
    </r>
    <r>
      <rPr>
        <sz val="11"/>
        <rFont val="Cambria"/>
        <family val="0"/>
        <charset val="1"/>
      </rPr>
      <t xml:space="preserve"> (Can 006488 und Can 006492); V: </t>
    </r>
    <r>
      <rPr>
        <i val="true"/>
        <sz val="11"/>
        <rFont val="Cambria"/>
        <family val="0"/>
        <charset val="1"/>
      </rPr>
      <t xml:space="preserve">Erige brachium tuum sicut ab initio et allide uirtutem eorum</t>
    </r>
    <r>
      <rPr>
        <sz val="11"/>
        <rFont val="Cambria"/>
        <family val="0"/>
        <charset val="1"/>
      </rPr>
      <t xml:space="preserve"> (Can 006492b).</t>
    </r>
  </si>
  <si>
    <t xml:space="preserve">auf vier schwarzen Linien, mit f-Schlüssel.</t>
  </si>
  <si>
    <t xml:space="preserve">Wien, ÖNB: Fragm. 351k</t>
  </si>
  <si>
    <t xml:space="preserve">http://www.fragmentarium.unifr.ch/overview/F-lb0h</t>
  </si>
  <si>
    <t xml:space="preserve">168 x 284 mm</t>
  </si>
  <si>
    <t xml:space="preserve">rote Tintelinierung</t>
  </si>
  <si>
    <t xml:space="preserve">15. Jh./16. Jh.</t>
  </si>
  <si>
    <t xml:space="preserve">1401-1600</t>
  </si>
  <si>
    <t xml:space="preserve">Liturgica</t>
  </si>
  <si>
    <r>
      <rPr>
        <sz val="11"/>
        <rFont val="Cambria"/>
        <family val="0"/>
        <charset val="1"/>
      </rPr>
      <t xml:space="preserve">Unidentifiziert, erhalten nur einzelne Wörter: </t>
    </r>
    <r>
      <rPr>
        <i val="true"/>
        <sz val="11"/>
        <rFont val="Cambria"/>
        <family val="0"/>
        <charset val="1"/>
      </rPr>
      <t xml:space="preserve">correspondet su</t>
    </r>
    <r>
      <rPr>
        <sz val="11"/>
        <rFont val="Cambria"/>
        <family val="0"/>
        <charset val="1"/>
      </rPr>
      <t xml:space="preserve">[...] </t>
    </r>
    <r>
      <rPr>
        <i val="true"/>
        <sz val="11"/>
        <rFont val="Cambria"/>
        <family val="0"/>
        <charset val="1"/>
      </rPr>
      <t xml:space="preserve">gradus glorie</t>
    </r>
    <r>
      <rPr>
        <sz val="11"/>
        <rFont val="Cambria"/>
        <family val="0"/>
        <charset val="1"/>
      </rPr>
      <t xml:space="preserve"> [...] </t>
    </r>
    <r>
      <rPr>
        <i val="true"/>
        <sz val="11"/>
        <rFont val="Cambria"/>
        <family val="0"/>
        <charset val="1"/>
      </rPr>
      <t xml:space="preserve">nia </t>
    </r>
    <r>
      <rPr>
        <sz val="11"/>
        <rFont val="Cambria"/>
        <family val="0"/>
        <charset val="1"/>
      </rPr>
      <t xml:space="preserve">(?) </t>
    </r>
    <r>
      <rPr>
        <i val="true"/>
        <sz val="11"/>
        <rFont val="Cambria"/>
        <family val="0"/>
        <charset val="1"/>
      </rPr>
      <t xml:space="preserve">pars meriti</t>
    </r>
    <r>
      <rPr>
        <sz val="11"/>
        <rFont val="Cambria"/>
        <family val="0"/>
        <charset val="1"/>
      </rPr>
      <t xml:space="preserve">.</t>
    </r>
  </si>
  <si>
    <t xml:space="preserve">Wien, ÖNB: Fragm. 351l</t>
  </si>
  <si>
    <t xml:space="preserve">http://www.fragmentarium.unifr.ch/overview/F-bdr2</t>
  </si>
  <si>
    <t xml:space="preserve">1 Streif eines Doppelblattes</t>
  </si>
  <si>
    <t xml:space="preserve">34 x 370 mm</t>
  </si>
  <si>
    <t xml:space="preserve">Ansetzfalz (?)</t>
  </si>
  <si>
    <t xml:space="preserve">letztes Viertel 13. Jh.</t>
  </si>
  <si>
    <t xml:space="preserve">1276-1300</t>
  </si>
  <si>
    <t xml:space="preserve">Legenda aurea</t>
  </si>
  <si>
    <r>
      <rPr>
        <sz val="11"/>
        <rFont val="Cambria"/>
        <family val="0"/>
        <charset val="1"/>
      </rPr>
      <t xml:space="preserve">(1ra) Cap. XXXVII De purificatione BMV. Text beginnt verstümmelt:</t>
    </r>
    <r>
      <rPr>
        <i val="true"/>
        <sz val="11"/>
        <rFont val="Cambria"/>
        <family val="0"/>
        <charset val="1"/>
      </rPr>
      <t xml:space="preserve"> in Egipto per septennitum iminenti prouide reseruauit </t>
    </r>
    <r>
      <rPr>
        <sz val="11"/>
        <rFont val="Cambria"/>
        <family val="0"/>
        <charset val="1"/>
      </rPr>
      <t xml:space="preserve">... [lacuna 1rb] ... </t>
    </r>
    <r>
      <rPr>
        <i val="true"/>
        <sz val="11"/>
        <rFont val="Cambria"/>
        <family val="0"/>
        <charset val="1"/>
      </rPr>
      <t xml:space="preserve">Ille enim qui est ueritas</t>
    </r>
    <r>
      <rPr>
        <sz val="11"/>
        <rFont val="Cambria"/>
        <family val="0"/>
        <charset val="1"/>
      </rPr>
      <t xml:space="preserve"> [lacuna 1va:] </t>
    </r>
    <r>
      <rPr>
        <i val="true"/>
        <sz val="11"/>
        <rFont val="Cambria"/>
        <family val="0"/>
        <charset val="1"/>
      </rPr>
      <t xml:space="preserve">et in manibus fidelium dantur</t>
    </r>
    <r>
      <rPr>
        <sz val="11"/>
        <rFont val="Cambria"/>
        <family val="0"/>
        <charset val="1"/>
      </rPr>
      <t xml:space="preserve"> ... [lacuna 1vb: propitiaren]</t>
    </r>
    <r>
      <rPr>
        <i val="true"/>
        <sz val="11"/>
        <rFont val="Cambria"/>
        <family val="0"/>
        <charset val="1"/>
      </rPr>
      <t xml:space="preserve">tur eorum. Ideo et eis sollemnes hostias offerebant et tota nocte eorum laudibus</t>
    </r>
    <r>
      <rPr>
        <sz val="11"/>
        <rFont val="Cambria"/>
        <family val="0"/>
        <charset val="1"/>
      </rPr>
      <t xml:space="preserve">, bricht ab. 
(2ra-b) Cap. XLII: </t>
    </r>
    <r>
      <rPr>
        <sz val="11"/>
        <color rgb="FFFF0000"/>
        <rFont val="Cambria"/>
        <family val="0"/>
        <charset val="1"/>
      </rPr>
      <t xml:space="preserve">De sancto Valentino</t>
    </r>
    <r>
      <rPr>
        <sz val="11"/>
        <rFont val="Cambria"/>
        <family val="0"/>
        <charset val="1"/>
      </rPr>
      <t xml:space="preserve"> </t>
    </r>
    <r>
      <rPr>
        <i val="true"/>
        <sz val="11"/>
        <rFont val="Cambria"/>
        <family val="0"/>
        <charset val="1"/>
      </rPr>
      <t xml:space="preserve">Valentinus uenerandus presbyterus fuit quem Claudius imperator ad se duci fa</t>
    </r>
    <r>
      <rPr>
        <sz val="11"/>
        <rFont val="Cambria"/>
        <family val="0"/>
        <charset val="1"/>
      </rPr>
      <t xml:space="preserve">[cit ...] (2rb)</t>
    </r>
    <r>
      <rPr>
        <i val="true"/>
        <sz val="11"/>
        <rFont val="Cambria"/>
        <family val="0"/>
        <charset val="1"/>
      </rPr>
      <t xml:space="preserve"> cecam illuminauerit faciam quaecumque preceperis Tunc Valentinus filiam eius illuminauit et omnia de domo sua conuertit Tunc</t>
    </r>
    <r>
      <rPr>
        <sz val="11"/>
        <rFont val="Cambria"/>
        <family val="0"/>
        <charset val="1"/>
      </rPr>
      <t xml:space="preserve"> [imperator] </t>
    </r>
    <r>
      <rPr>
        <i val="true"/>
        <sz val="11"/>
        <rFont val="Cambria"/>
        <family val="0"/>
        <charset val="1"/>
      </rPr>
      <t xml:space="preserve">Valentinum decol</t>
    </r>
    <r>
      <rPr>
        <sz val="11"/>
        <rFont val="Cambria"/>
        <family val="0"/>
        <charset val="1"/>
      </rPr>
      <t xml:space="preserve">[lari], bricht ab; (2va) Cap. XLIII De sancta Juliana, Text beginnt verstümmelt: </t>
    </r>
    <r>
      <rPr>
        <i val="true"/>
        <sz val="11"/>
        <rFont val="Cambria"/>
        <family val="0"/>
        <charset val="1"/>
      </rPr>
      <t xml:space="preserve">sed ostende mihi quis iste sit qui mihi talia persuadet </t>
    </r>
    <r>
      <rPr>
        <sz val="11"/>
        <rFont val="Cambria"/>
        <family val="0"/>
        <charset val="1"/>
      </rPr>
      <t xml:space="preserve">... (2vb) ...</t>
    </r>
    <r>
      <rPr>
        <i val="true"/>
        <sz val="11"/>
        <rFont val="Cambria"/>
        <family val="0"/>
        <charset val="1"/>
      </rPr>
      <t xml:space="preserve"> et statim sibi decollati uiri quingenti et mulieres CXXX deinde dum in</t>
    </r>
    <r>
      <rPr>
        <sz val="11"/>
        <rFont val="Cambria"/>
        <family val="0"/>
        <charset val="1"/>
      </rPr>
      <t xml:space="preserve">, bricht ab. </t>
    </r>
  </si>
  <si>
    <t xml:space="preserve">Wien, ÖNB: Fragm. 351m</t>
  </si>
  <si>
    <t xml:space="preserve">14-23 x 310 mm</t>
  </si>
  <si>
    <r>
      <rPr>
        <sz val="11"/>
        <rFont val="Cambria"/>
        <family val="0"/>
        <charset val="1"/>
      </rPr>
      <t xml:space="preserve">Nur einzelne Phrasen erhalten: </t>
    </r>
    <r>
      <rPr>
        <i val="true"/>
        <sz val="11"/>
        <rFont val="Cambria"/>
        <family val="0"/>
        <charset val="1"/>
      </rPr>
      <t xml:space="preserve">petentes </t>
    </r>
    <r>
      <rPr>
        <sz val="11"/>
        <rFont val="Cambria"/>
        <family val="0"/>
        <charset val="1"/>
      </rPr>
      <t xml:space="preserve">(?) </t>
    </r>
    <r>
      <rPr>
        <i val="true"/>
        <sz val="11"/>
        <rFont val="Cambria"/>
        <family val="0"/>
        <charset val="1"/>
      </rPr>
      <t xml:space="preserve">vidites et omnes subditos non corrigitis; Qui obturat aurem suam a clamore pauperis, ipse clamabit et non exaudietur</t>
    </r>
    <r>
      <rPr>
        <sz val="11"/>
        <rFont val="Cambria"/>
        <family val="0"/>
        <charset val="1"/>
      </rPr>
      <t xml:space="preserve"> (Iob 21,13). </t>
    </r>
    <r>
      <rPr>
        <i val="true"/>
        <sz val="11"/>
        <rFont val="Cambria"/>
        <family val="0"/>
        <charset val="1"/>
      </rPr>
      <t xml:space="preserve">Per </t>
    </r>
    <r>
      <rPr>
        <sz val="11"/>
        <rFont val="Cambria"/>
        <family val="0"/>
        <charset val="1"/>
      </rPr>
      <t xml:space="preserve">[...] </t>
    </r>
    <r>
      <rPr>
        <i val="true"/>
        <sz val="11"/>
        <rFont val="Cambria"/>
        <family val="0"/>
        <charset val="1"/>
      </rPr>
      <t xml:space="preserve">magna dona</t>
    </r>
    <r>
      <rPr>
        <sz val="11"/>
        <rFont val="Cambria"/>
        <family val="0"/>
        <charset val="1"/>
      </rPr>
      <t xml:space="preserve">; </t>
    </r>
    <r>
      <rPr>
        <sz val="11"/>
        <color rgb="FFFF0000"/>
        <rFont val="Cambria"/>
        <family val="0"/>
        <charset val="1"/>
      </rPr>
      <t xml:space="preserve">Sermo communis</t>
    </r>
    <r>
      <rPr>
        <sz val="11"/>
        <rFont val="Cambria"/>
        <family val="0"/>
        <charset val="1"/>
      </rPr>
      <t xml:space="preserve">.</t>
    </r>
  </si>
  <si>
    <t xml:space="preserve">Wien, ÖNB: Fragm. 351n</t>
  </si>
  <si>
    <t xml:space="preserve">7 x 55 mm</t>
  </si>
  <si>
    <r>
      <rPr>
        <sz val="11"/>
        <rFont val="Cambria"/>
        <family val="0"/>
        <charset val="1"/>
      </rPr>
      <t xml:space="preserve">Druck. Nur eine rubrizierte Überschrift erhalten: </t>
    </r>
    <r>
      <rPr>
        <i val="true"/>
        <sz val="11"/>
        <rFont val="Cambria"/>
        <family val="0"/>
        <charset val="1"/>
      </rPr>
      <t xml:space="preserve">Die haubtartikel</t>
    </r>
    <r>
      <rPr>
        <sz val="11"/>
        <rFont val="Cambria"/>
        <family val="0"/>
        <charset val="1"/>
      </rPr>
      <t xml:space="preserve">.</t>
    </r>
  </si>
  <si>
    <t xml:space="preserve">Wien, ÖNB: Fragm. 351o</t>
  </si>
  <si>
    <t xml:space="preserve">http://www.fragmentarium.unifr.ch/overview/F-24ga</t>
  </si>
  <si>
    <t xml:space="preserve">Wien, ÖNB, Fragm. 354a.</t>
  </si>
  <si>
    <t xml:space="preserve">351o-1: 53 x 47 mm; 351o-2: 40 x 35 mm</t>
  </si>
  <si>
    <t xml:space="preserve">Silhouetten-Initiale</t>
  </si>
  <si>
    <r>
      <rPr>
        <sz val="11"/>
        <rFont val="Cambria"/>
        <family val="0"/>
        <charset val="1"/>
      </rPr>
      <t xml:space="preserve">Fragm. 351o-1: Lectio aus 1.Mcc 3,9-11.
De Machabaeis: R: [In hymnis et confessionibus benedicebant dominum qui magna]</t>
    </r>
    <r>
      <rPr>
        <i val="true"/>
        <sz val="11"/>
        <rFont val="Cambria"/>
        <family val="0"/>
        <charset val="1"/>
      </rPr>
      <t xml:space="preserve"> fecit in Israhel et</t>
    </r>
    <r>
      <rPr>
        <sz val="11"/>
        <rFont val="Cambria"/>
        <family val="0"/>
        <charset val="1"/>
      </rPr>
      <t xml:space="preserve"> (Can 006905); V:</t>
    </r>
    <r>
      <rPr>
        <i val="true"/>
        <sz val="11"/>
        <rFont val="Cambria"/>
        <family val="0"/>
        <charset val="1"/>
      </rPr>
      <t xml:space="preserve"> Irnauerunt faciem templi </t>
    </r>
    <r>
      <rPr>
        <sz val="11"/>
        <rFont val="Cambria"/>
        <family val="0"/>
        <charset val="1"/>
      </rPr>
      <t xml:space="preserve">(Can 006905a); </t>
    </r>
    <r>
      <rPr>
        <sz val="11"/>
        <color rgb="FFFF0000"/>
        <rFont val="Cambria"/>
        <family val="0"/>
        <charset val="1"/>
      </rPr>
      <t xml:space="preserve">Ewangelium </t>
    </r>
    <r>
      <rPr>
        <sz val="11"/>
        <rFont val="Cambria"/>
        <family val="0"/>
        <charset val="1"/>
      </rPr>
      <t xml:space="preserve">[Accesseru]</t>
    </r>
    <r>
      <rPr>
        <i val="true"/>
        <sz val="11"/>
        <rFont val="Cambria"/>
        <family val="0"/>
        <charset val="1"/>
      </rPr>
      <t xml:space="preserve">nt ad Ihesum pharysei et</t>
    </r>
    <r>
      <rPr>
        <sz val="11"/>
        <rFont val="Cambria"/>
        <family val="0"/>
        <charset val="1"/>
      </rPr>
      <t xml:space="preserve">, bricht ab (Mt 19,3); R: [Dixit Ju]</t>
    </r>
    <r>
      <rPr>
        <i val="true"/>
        <sz val="11"/>
        <rFont val="Cambria"/>
        <family val="0"/>
        <charset val="1"/>
      </rPr>
      <t xml:space="preserve">das Simoni fratri suo</t>
    </r>
    <r>
      <rPr>
        <sz val="11"/>
        <rFont val="Cambria"/>
        <family val="0"/>
        <charset val="1"/>
      </rPr>
      <t xml:space="preserve">, bricht ab (Can 006478).
Fragm. 351o-2 nur einzelne Buchstaben mit Linienlose Neumennotation und ein Teil einer blauen Silhouetten-Initiale mit roten Konturlinien erhalten.</t>
    </r>
  </si>
  <si>
    <t xml:space="preserve">Die Melismen rot unterstrichen.</t>
  </si>
  <si>
    <t xml:space="preserve">21.06.2017</t>
  </si>
  <si>
    <t xml:space="preserve">Wien, ÖNB: Fragm. 351p</t>
  </si>
  <si>
    <t xml:space="preserve">3 Stücke (1 Stück aus 2 Stücke zusammengesetzt)</t>
  </si>
  <si>
    <t xml:space="preserve">351p-1: 51 x 102 mm; 351p-2:,49 x 51 mm; 351p-3: 40 x 43 mm</t>
  </si>
  <si>
    <r>
      <rPr>
        <sz val="11"/>
        <rFont val="Cambria"/>
        <family val="0"/>
        <charset val="1"/>
      </rPr>
      <t xml:space="preserve">351p-1 ursprünglich leer (wohl unterer Rand der Seite); 
351p-2 und 351p-3: nur einzelne Phrasen erhalten: [miserat]</t>
    </r>
    <r>
      <rPr>
        <i val="true"/>
        <sz val="11"/>
        <rFont val="Cambria"/>
        <family val="0"/>
        <charset val="1"/>
      </rPr>
      <t xml:space="preserve">ione diuina Episcopus Albane</t>
    </r>
    <r>
      <rPr>
        <sz val="11"/>
        <rFont val="Cambria"/>
        <family val="0"/>
        <charset val="1"/>
      </rPr>
      <t xml:space="preserve">[nsis] (?) [...] </t>
    </r>
    <r>
      <rPr>
        <i val="true"/>
        <sz val="11"/>
        <rFont val="Cambria"/>
        <family val="0"/>
        <charset val="1"/>
      </rPr>
      <t xml:space="preserve">ordine p</t>
    </r>
    <r>
      <rPr>
        <sz val="11"/>
        <rFont val="Cambria"/>
        <family val="0"/>
        <charset val="1"/>
      </rPr>
      <t xml:space="preserve">[redicatorum], etc. </t>
    </r>
  </si>
  <si>
    <t xml:space="preserve">351p-1: Später Nachtrag, Oratio zum Festum S. Hermetis: Deus qui beatum Herm(en)etem martyrem tuum virtute constantie in passìone roborasti, ex eius imitatione, bricht ab.
351p-2und 351p-3: Später Nachtrag, wohl Oratio: Domine deus [...] nobis miser[icordia ...] intercesione, bricht ab.</t>
  </si>
  <si>
    <t xml:space="preserve">Wien, ÖNB: Fragm. 351q</t>
  </si>
  <si>
    <t xml:space="preserve">45 x 56 mm</t>
  </si>
  <si>
    <t xml:space="preserve">Überschrifte.</t>
  </si>
  <si>
    <r>
      <rPr>
        <sz val="11"/>
        <rFont val="Cambria"/>
        <family val="0"/>
        <charset val="1"/>
      </rPr>
      <t xml:space="preserve">Recto: </t>
    </r>
    <r>
      <rPr>
        <sz val="11"/>
        <color rgb="FFFF0000"/>
        <rFont val="Cambria"/>
        <family val="0"/>
        <charset val="1"/>
      </rPr>
      <t xml:space="preserve">[I]ncipit conuersanctorum in natiuita[...] apostolorum ad[...] antiphone</t>
    </r>
    <r>
      <rPr>
        <sz val="11"/>
        <rFont val="Cambria"/>
        <family val="0"/>
        <charset val="1"/>
      </rPr>
      <t xml:space="preserve"> [...];
Verso: Comm. Apostolorum, Ende eines Antiphon (?): </t>
    </r>
    <r>
      <rPr>
        <i val="true"/>
        <sz val="11"/>
        <rFont val="Cambria"/>
        <family val="0"/>
        <charset val="1"/>
      </rPr>
      <t xml:space="preserve">verba eorum </t>
    </r>
    <r>
      <rPr>
        <sz val="11"/>
        <rFont val="Cambria"/>
        <family val="0"/>
        <charset val="1"/>
      </rPr>
      <t xml:space="preserve">(wohl Can 003262); Verweiß auf Ps 18: </t>
    </r>
    <r>
      <rPr>
        <i val="true"/>
        <sz val="11"/>
        <rFont val="Cambria"/>
        <family val="0"/>
        <charset val="1"/>
      </rPr>
      <t xml:space="preserve">Celi enarrant</t>
    </r>
    <r>
      <rPr>
        <sz val="11"/>
        <rFont val="Cambria"/>
        <family val="0"/>
        <charset val="1"/>
      </rPr>
      <t xml:space="preserve">; A: </t>
    </r>
    <r>
      <rPr>
        <i val="true"/>
        <sz val="11"/>
        <rFont val="Cambria"/>
        <family val="0"/>
        <charset val="1"/>
      </rPr>
      <t xml:space="preserve">Hec est generatio querentium</t>
    </r>
    <r>
      <rPr>
        <sz val="11"/>
        <rFont val="Cambria"/>
        <family val="0"/>
        <charset val="1"/>
      </rPr>
      <t xml:space="preserve"> (Can 002999); Verweiß auf Psalm, unleserlich; [...]; A: </t>
    </r>
    <r>
      <rPr>
        <i val="true"/>
        <sz val="11"/>
        <rFont val="Cambria"/>
        <family val="0"/>
        <charset val="1"/>
      </rPr>
      <t xml:space="preserve">Exultate iusti</t>
    </r>
    <r>
      <rPr>
        <sz val="11"/>
        <rFont val="Cambria"/>
        <family val="0"/>
        <charset val="1"/>
      </rPr>
      <t xml:space="preserve"> (Can 002815); A: </t>
    </r>
    <r>
      <rPr>
        <i val="true"/>
        <sz val="11"/>
        <rFont val="Cambria"/>
        <family val="0"/>
        <charset val="1"/>
      </rPr>
      <t xml:space="preserve">Cl</t>
    </r>
    <r>
      <rPr>
        <sz val="11"/>
        <rFont val="Cambria"/>
        <family val="0"/>
        <charset val="1"/>
      </rPr>
      <t xml:space="preserve">[a]</t>
    </r>
    <r>
      <rPr>
        <i val="true"/>
        <sz val="11"/>
        <rFont val="Cambria"/>
        <family val="0"/>
        <charset val="1"/>
      </rPr>
      <t xml:space="preserve">mauerunt iusti</t>
    </r>
    <r>
      <rPr>
        <sz val="11"/>
        <rFont val="Cambria"/>
        <family val="0"/>
        <charset val="1"/>
      </rPr>
      <t xml:space="preserve"> [et dominus] </t>
    </r>
    <r>
      <rPr>
        <i val="true"/>
        <sz val="11"/>
        <rFont val="Cambria"/>
        <family val="0"/>
        <charset val="1"/>
      </rPr>
      <t xml:space="preserve">exaudiuit eos</t>
    </r>
    <r>
      <rPr>
        <sz val="11"/>
        <rFont val="Cambria"/>
        <family val="0"/>
        <charset val="1"/>
      </rPr>
      <t xml:space="preserve"> (Can 001823); Verweiß auf Psalm Benedictus (?).</t>
    </r>
  </si>
  <si>
    <t xml:space="preserve">Wien, ÖNB: Fragm. 351r</t>
  </si>
  <si>
    <t xml:space="preserve">Buchstabenstrichelung, Überschrifte und 2-zeilige Lombarde in Rot.</t>
  </si>
  <si>
    <t xml:space="preserve">Missale Canon missae</t>
  </si>
  <si>
    <r>
      <rPr>
        <sz val="11"/>
        <rFont val="Cambria"/>
        <family val="0"/>
        <charset val="1"/>
      </rPr>
      <t xml:space="preserve">Recto: [aeter]</t>
    </r>
    <r>
      <rPr>
        <i val="true"/>
        <sz val="11"/>
        <rFont val="Cambria"/>
        <family val="0"/>
        <charset val="1"/>
      </rPr>
      <t xml:space="preserve">ne caritatis amen. Lauabo inter inn</t>
    </r>
    <r>
      <rPr>
        <sz val="11"/>
        <rFont val="Cambria"/>
        <family val="0"/>
        <charset val="1"/>
      </rPr>
      <t xml:space="preserve">[ocentes];
Verso: </t>
    </r>
    <r>
      <rPr>
        <i val="true"/>
        <sz val="11"/>
        <rFont val="Cambria"/>
        <family val="0"/>
        <charset val="1"/>
      </rPr>
      <t xml:space="preserve">Simili modo </t>
    </r>
    <r>
      <rPr>
        <sz val="11"/>
        <rFont val="Cambria"/>
        <family val="0"/>
        <charset val="1"/>
      </rPr>
      <t xml:space="preserve">[postquam cenatum] </t>
    </r>
    <r>
      <rPr>
        <i val="true"/>
        <sz val="11"/>
        <rFont val="Cambria"/>
        <family val="0"/>
        <charset val="1"/>
      </rPr>
      <t xml:space="preserve">est accipiens ...-... dedit discipulis s</t>
    </r>
    <r>
      <rPr>
        <sz val="11"/>
        <rFont val="Cambria"/>
        <family val="0"/>
        <charset val="1"/>
      </rPr>
      <t xml:space="preserve">[uis], bricht ab.</t>
    </r>
  </si>
  <si>
    <t xml:space="preserve">Wien, ÖNB: Fragm. 351s</t>
  </si>
  <si>
    <t xml:space="preserve">23 x 63 mm</t>
  </si>
  <si>
    <r>
      <rPr>
        <sz val="11"/>
        <rFont val="Cambria"/>
        <family val="0"/>
        <charset val="1"/>
      </rPr>
      <t xml:space="preserve">Nur einzelne Phrasen erhalten: </t>
    </r>
    <r>
      <rPr>
        <i val="true"/>
        <sz val="11"/>
        <rFont val="Cambria"/>
        <family val="0"/>
        <charset val="1"/>
      </rPr>
      <t xml:space="preserve">Anno domini </t>
    </r>
    <r>
      <rPr>
        <sz val="11"/>
        <rFont val="Cambria"/>
        <family val="0"/>
        <charset val="1"/>
      </rPr>
      <t xml:space="preserve">[...]. Versoseite unbeschriftet.</t>
    </r>
  </si>
  <si>
    <t xml:space="preserve">Wien, ÖNB: Fragm. 352</t>
  </si>
  <si>
    <t xml:space="preserve">Fragm. 60, Nr. 69</t>
  </si>
  <si>
    <t xml:space="preserve">352-1: 100-116 x 304 mm; 352-2: 110 x 305 mm</t>
  </si>
  <si>
    <t xml:space="preserve">15. Jhdt.; 1453; 1454</t>
  </si>
  <si>
    <t xml:space="preserve">Wien, ÖNB, Cod. 3684</t>
  </si>
  <si>
    <t xml:space="preserve">AL00176283</t>
  </si>
  <si>
    <t xml:space="preserve">Mondsee, Benediktinerkloster St. Michael (748-1791): Vorsignatur 'Lunael. f. 18'.</t>
  </si>
  <si>
    <t xml:space="preserve">Bei Blatt 1 handelt es sich um die obere, bei Blatt 2 um die untere Hälfte der Urkunde</t>
  </si>
  <si>
    <t xml:space="preserve">Schrift teilweiße stark abgerieben.</t>
  </si>
  <si>
    <t xml:space="preserve">138[?] (?)</t>
  </si>
  <si>
    <t xml:space="preserve">Brixen</t>
  </si>
  <si>
    <t xml:space="preserve">Mehrzeilige Initiale I (Ich) zu Beginn der Urkunde (Intitulatio)</t>
  </si>
  <si>
    <t xml:space="preserve">Urkunde: Albrecht der Rikker und seine Frau Katrein und deren Sohn Hans sowie dessen Frau Angnes kaufen [?] Gründe, welche beim Gericht von Salern hinterlegt und Lehen der Kirche von Brixen sind, von Jacob dem Maier an der Mauer und seiner Frau Katrein. Siegler: Ludwig, Stadtrichter von Brixen; verschiedene Zeugen.</t>
  </si>
  <si>
    <t xml:space="preserve">Wien, ÖNB: Fragm. 353</t>
  </si>
  <si>
    <t xml:space="preserve">Fragm. 58, Nr. 66</t>
  </si>
  <si>
    <t xml:space="preserve">1 Streif eines Einzelblattes</t>
  </si>
  <si>
    <t xml:space="preserve">112 x 287 mm</t>
  </si>
  <si>
    <t xml:space="preserve">Commentarius in IV evangelia cum figuris pictis</t>
  </si>
  <si>
    <t xml:space="preserve">Oberösterreich (Mondsee?) oder Salzburg</t>
  </si>
  <si>
    <t xml:space="preserve">Wien, ÖNB, Cod. 3676</t>
  </si>
  <si>
    <t xml:space="preserve">AL00168021</t>
  </si>
  <si>
    <t xml:space="preserve">Mondsee, Benediktinerkloster St. Michael (748-1791): Vorsignatur 'Lunael. f. 168'.</t>
  </si>
  <si>
    <t xml:space="preserve">Notariatssignet</t>
  </si>
  <si>
    <t xml:space="preserve">Urkunde mit Notariatsinstrument</t>
  </si>
  <si>
    <r>
      <rPr>
        <sz val="11"/>
        <rFont val="Cambria"/>
        <family val="0"/>
        <charset val="1"/>
      </rPr>
      <t xml:space="preserve">Ende einer Urkunde (Schrift fast komplet abgerieben); Unten Notariatsinstrument mit nur einzelnen Wörtern erhalten: </t>
    </r>
    <r>
      <rPr>
        <i val="true"/>
        <sz val="11"/>
        <rFont val="Cambria"/>
        <family val="0"/>
        <charset val="1"/>
      </rPr>
      <t xml:space="preserve">Et ego Henricus</t>
    </r>
    <r>
      <rPr>
        <sz val="11"/>
        <rFont val="Cambria"/>
        <family val="0"/>
        <charset val="1"/>
      </rPr>
      <t xml:space="preserve"> (?) [...].</t>
    </r>
  </si>
  <si>
    <t xml:space="preserve">Kaufpreis eingetragen nach der Makulierung: Iste liber constat x florenis lx denariis [...] Cristiano (?); Darunter ein zweiter Eintrag, radiert.</t>
  </si>
  <si>
    <t xml:space="preserve">Wien, ÖNB: Fragm. 354a</t>
  </si>
  <si>
    <t xml:space="preserve">Fragm. 82, Nr. 98</t>
  </si>
  <si>
    <t xml:space="preserve">Cantus Planus "http://www.cantusplanus.at/de-at/fragmentphp/fragmente/signaturGET.php?Signatur=Fragm354;
Glaser, B.-C. Die Handschrift cvp.3787 der Österreichischen Nationalbibliothek Wien.
</t>
  </si>
  <si>
    <t xml:space="preserve">2 große Teile eines Einzelblattes (ursprünglich 7 Stücke jetzt zusamengefügt) und 3 Bruchstücke</t>
  </si>
  <si>
    <t xml:space="preserve">354a-1: 278 x 65-97 mm; 354a-2: 280 x 65-97 mm; 354a-3,4,5: 7 x 45 mm </t>
  </si>
  <si>
    <t xml:space="preserve">Graduale notis musicis instructum</t>
  </si>
  <si>
    <t xml:space="preserve">Wien, ÖNB, Cod. 3787</t>
  </si>
  <si>
    <t xml:space="preserve">AL00168263</t>
  </si>
  <si>
    <t xml:space="preserve">Mondsee, Benediktinerkloster St. Michael (748-1791): Vorsignatur 'Lunael. f. 72'.</t>
  </si>
  <si>
    <t xml:space="preserve">Überschrifte für den Beginn der Gesangsteilen in roter Tinte; Zur Hervorhebung der Gesangsanfängen 1- bis 3-zeilige rote Initialmajuskeln.</t>
  </si>
  <si>
    <t xml:space="preserve">Silhouetten-Initiale; Fleuronnéinitiale</t>
  </si>
  <si>
    <r>
      <rPr>
        <sz val="11"/>
        <rFont val="Cambria"/>
        <family val="0"/>
        <charset val="1"/>
      </rPr>
      <t xml:space="preserve">(1ra) Ende einer Lectio aus Apostolicae historiae: [dis]</t>
    </r>
    <r>
      <rPr>
        <i val="true"/>
        <sz val="11"/>
        <rFont val="Cambria"/>
        <family val="0"/>
        <charset val="1"/>
      </rPr>
      <t xml:space="preserve">cumbere thoro. Thomas a</t>
    </r>
    <r>
      <rPr>
        <sz val="11"/>
        <rFont val="Cambria"/>
        <family val="0"/>
        <charset val="1"/>
      </rPr>
      <t xml:space="preserve">[utem Apostolus] </t>
    </r>
    <r>
      <rPr>
        <i val="true"/>
        <sz val="11"/>
        <rFont val="Cambria"/>
        <family val="0"/>
        <charset val="1"/>
      </rPr>
      <t xml:space="preserve">discubuit in me[dio in]tendentibus omnibus in eum et scientibus quod peregrinus esset</t>
    </r>
    <r>
      <rPr>
        <sz val="11"/>
        <rFont val="Cambria"/>
        <family val="0"/>
        <charset val="1"/>
      </rPr>
      <t xml:space="preserve">. (1ra-b) Lectio aus Gregorius I., Homilia XXVI, §7: </t>
    </r>
    <r>
      <rPr>
        <sz val="11"/>
        <color rgb="FFFF0000"/>
        <rFont val="Cambria"/>
        <family val="0"/>
        <charset val="1"/>
      </rPr>
      <t xml:space="preserve">Secundum Johanem</t>
    </r>
    <r>
      <rPr>
        <i val="true"/>
        <sz val="11"/>
        <rFont val="Cambria"/>
        <family val="0"/>
        <charset val="1"/>
      </rPr>
      <t xml:space="preserve"> In illo tempore. Thomas unus ex duodecim </t>
    </r>
    <r>
      <rPr>
        <sz val="11"/>
        <rFont val="Cambria"/>
        <family val="0"/>
        <charset val="1"/>
      </rPr>
      <t xml:space="preserve">... (Io 20,24)</t>
    </r>
    <r>
      <rPr>
        <i val="true"/>
        <sz val="11"/>
        <rFont val="Cambria"/>
        <family val="0"/>
        <charset val="1"/>
      </rPr>
      <t xml:space="preserve">. Iste unus discipulus ...-... </t>
    </r>
    <r>
      <rPr>
        <sz val="11"/>
        <rFont val="Cambria"/>
        <family val="0"/>
        <charset val="1"/>
      </rPr>
      <t xml:space="preserve">[integerrimae virgi]</t>
    </r>
    <r>
      <rPr>
        <i val="true"/>
        <sz val="11"/>
        <rFont val="Cambria"/>
        <family val="0"/>
        <charset val="1"/>
      </rPr>
      <t xml:space="preserve">nitatis</t>
    </r>
    <r>
      <rPr>
        <sz val="11"/>
        <rFont val="Cambria"/>
        <family val="0"/>
        <charset val="1"/>
      </rPr>
      <t xml:space="preserve">; [Thomae Apost.] A: [Thoma]</t>
    </r>
    <r>
      <rPr>
        <i val="true"/>
        <sz val="11"/>
        <rFont val="Cambria"/>
        <family val="0"/>
        <charset val="1"/>
      </rPr>
      <t xml:space="preserve">s qui dicitur D</t>
    </r>
    <r>
      <rPr>
        <sz val="11"/>
        <rFont val="Cambria"/>
        <family val="0"/>
        <charset val="1"/>
      </rPr>
      <t xml:space="preserve">[idymus] (Can 00514); A: [Juravit] </t>
    </r>
    <r>
      <rPr>
        <i val="true"/>
        <sz val="11"/>
        <rFont val="Cambria"/>
        <family val="0"/>
        <charset val="1"/>
      </rPr>
      <t xml:space="preserve">dominus</t>
    </r>
    <r>
      <rPr>
        <sz val="11"/>
        <rFont val="Cambria"/>
        <family val="0"/>
        <charset val="1"/>
      </rPr>
      <t xml:space="preserve">* (Can 00352); A: [Quia vidisti me Thoma] (Can 004513);
(2ra=Fragm. 354a-1) Stephani A: </t>
    </r>
    <r>
      <rPr>
        <i val="true"/>
        <sz val="11"/>
        <rFont val="Cambria"/>
        <family val="0"/>
        <charset val="1"/>
      </rPr>
      <t xml:space="preserve">Stepha</t>
    </r>
    <r>
      <rPr>
        <sz val="11"/>
        <rFont val="Cambria"/>
        <family val="0"/>
        <charset val="1"/>
      </rPr>
      <t xml:space="preserve">[nus autem ple]</t>
    </r>
    <r>
      <rPr>
        <i val="true"/>
        <sz val="11"/>
        <rFont val="Cambria"/>
        <family val="0"/>
        <charset val="1"/>
      </rPr>
      <t xml:space="preserve">nus gratia </t>
    </r>
    <r>
      <rPr>
        <sz val="11"/>
        <rFont val="Cambria"/>
        <family val="0"/>
        <charset val="1"/>
      </rPr>
      <t xml:space="preserve">(Can 005025); Oratio: </t>
    </r>
    <r>
      <rPr>
        <i val="true"/>
        <sz val="11"/>
        <rFont val="Cambria"/>
        <family val="0"/>
        <charset val="1"/>
      </rPr>
      <t xml:space="preserve">Da nobis quaesumus domine </t>
    </r>
    <r>
      <rPr>
        <sz val="11"/>
        <rFont val="Cambria"/>
        <family val="0"/>
        <charset val="1"/>
      </rPr>
      <t xml:space="preserve">[...] (Deshusses Nr. 62); [Suff. Mariae Nat.] A: </t>
    </r>
    <r>
      <rPr>
        <i val="true"/>
        <sz val="11"/>
        <rFont val="Cambria"/>
        <family val="0"/>
        <charset val="1"/>
      </rPr>
      <t xml:space="preserve">Virgo ho</t>
    </r>
    <r>
      <rPr>
        <sz val="11"/>
        <rFont val="Cambria"/>
        <family val="0"/>
        <charset val="1"/>
      </rPr>
      <t xml:space="preserve">[die]* (Can 005452); Stephani I: </t>
    </r>
    <r>
      <rPr>
        <i val="true"/>
        <sz val="11"/>
        <rFont val="Cambria"/>
        <family val="0"/>
        <charset val="1"/>
      </rPr>
      <t xml:space="preserve">Regem p</t>
    </r>
    <r>
      <rPr>
        <sz val="11"/>
        <rFont val="Cambria"/>
        <family val="0"/>
        <charset val="1"/>
      </rPr>
      <t xml:space="preserve">[rotomartyris Stephani] (Can 001141); Hy: </t>
    </r>
    <r>
      <rPr>
        <i val="true"/>
        <sz val="11"/>
        <rFont val="Cambria"/>
        <family val="0"/>
        <charset val="1"/>
      </rPr>
      <t xml:space="preserve">S</t>
    </r>
    <r>
      <rPr>
        <sz val="11"/>
        <rFont val="Cambria"/>
        <family val="0"/>
        <charset val="1"/>
      </rPr>
      <t xml:space="preserve">[ancte dei et] </t>
    </r>
    <r>
      <rPr>
        <i val="true"/>
        <sz val="11"/>
        <rFont val="Cambria"/>
        <family val="0"/>
        <charset val="1"/>
      </rPr>
      <t xml:space="preserve">pretiose</t>
    </r>
    <r>
      <rPr>
        <sz val="11"/>
        <rFont val="Cambria"/>
        <family val="0"/>
        <charset val="1"/>
      </rPr>
      <t xml:space="preserve">* (AH 48 Nr.7); A: </t>
    </r>
    <r>
      <rPr>
        <i val="true"/>
        <sz val="11"/>
        <rFont val="Cambria"/>
        <family val="0"/>
        <charset val="1"/>
      </rPr>
      <t xml:space="preserve">Hestern</t>
    </r>
    <r>
      <rPr>
        <sz val="11"/>
        <rFont val="Cambria"/>
        <family val="0"/>
        <charset val="1"/>
      </rPr>
      <t xml:space="preserve">[a die do]</t>
    </r>
    <r>
      <rPr>
        <i val="true"/>
        <sz val="11"/>
        <rFont val="Cambria"/>
        <family val="0"/>
        <charset val="1"/>
      </rPr>
      <t xml:space="preserve">minus natus </t>
    </r>
    <r>
      <rPr>
        <sz val="11"/>
        <rFont val="Cambria"/>
        <family val="0"/>
        <charset val="1"/>
      </rPr>
      <t xml:space="preserve">(Can 00303); A: </t>
    </r>
    <r>
      <rPr>
        <i val="true"/>
        <sz val="11"/>
        <rFont val="Cambria"/>
        <family val="0"/>
        <charset val="1"/>
      </rPr>
      <t xml:space="preserve">Qui </t>
    </r>
    <r>
      <rPr>
        <sz val="11"/>
        <rFont val="Cambria"/>
        <family val="0"/>
        <charset val="1"/>
      </rPr>
      <t xml:space="preserve">[enim corpori suo vir]</t>
    </r>
    <r>
      <rPr>
        <i val="true"/>
        <sz val="11"/>
        <rFont val="Cambria"/>
        <family val="0"/>
        <charset val="1"/>
      </rPr>
      <t xml:space="preserve">ginis </t>
    </r>
    <r>
      <rPr>
        <sz val="11"/>
        <rFont val="Cambria"/>
        <family val="0"/>
        <charset val="1"/>
      </rPr>
      <t xml:space="preserve">(Can 00446); A: </t>
    </r>
    <r>
      <rPr>
        <i val="true"/>
        <sz val="11"/>
        <rFont val="Cambria"/>
        <family val="0"/>
        <charset val="1"/>
      </rPr>
      <t xml:space="preserve">Pr</t>
    </r>
    <r>
      <rPr>
        <sz val="11"/>
        <rFont val="Cambria"/>
        <family val="0"/>
        <charset val="1"/>
      </rPr>
      <t xml:space="preserve">[aesepis angustia Christum] (Can 00436); A: [Stephanus autem] </t>
    </r>
    <r>
      <rPr>
        <i val="true"/>
        <sz val="11"/>
        <rFont val="Cambria"/>
        <family val="0"/>
        <charset val="1"/>
      </rPr>
      <t xml:space="preserve">plenus gratia</t>
    </r>
    <r>
      <rPr>
        <sz val="11"/>
        <rFont val="Cambria"/>
        <family val="0"/>
        <charset val="1"/>
      </rPr>
      <t xml:space="preserve"> (Can 00502); A: </t>
    </r>
    <r>
      <rPr>
        <i val="true"/>
        <sz val="11"/>
        <rFont val="Cambria"/>
        <family val="0"/>
        <charset val="1"/>
      </rPr>
      <t xml:space="preserve">Ne</t>
    </r>
    <r>
      <rPr>
        <sz val="11"/>
        <rFont val="Cambria"/>
        <family val="0"/>
        <charset val="1"/>
      </rPr>
      <t xml:space="preserve">[mo poterat resistere] (Can 00387); (2rb=Fragm 354a-2) A: </t>
    </r>
    <r>
      <rPr>
        <i val="true"/>
        <sz val="11"/>
        <rFont val="Cambria"/>
        <family val="0"/>
        <charset val="1"/>
      </rPr>
      <t xml:space="preserve">Omnes intende</t>
    </r>
    <r>
      <rPr>
        <sz val="11"/>
        <rFont val="Cambria"/>
        <family val="0"/>
        <charset val="1"/>
      </rPr>
      <t xml:space="preserve">[ntes in eum] (Can 004127); W: </t>
    </r>
    <r>
      <rPr>
        <i val="true"/>
        <sz val="11"/>
        <rFont val="Cambria"/>
        <family val="0"/>
        <charset val="1"/>
      </rPr>
      <t xml:space="preserve">Gloria et honore</t>
    </r>
    <r>
      <rPr>
        <sz val="11"/>
        <rFont val="Cambria"/>
        <family val="0"/>
        <charset val="1"/>
      </rPr>
      <t xml:space="preserve">* (Can 008081); Lectio I aus Sermo B. Fulgerntii: </t>
    </r>
    <r>
      <rPr>
        <i val="true"/>
        <sz val="11"/>
        <rFont val="Cambria"/>
        <family val="0"/>
        <charset val="1"/>
      </rPr>
      <t xml:space="preserve">H</t>
    </r>
    <r>
      <rPr>
        <sz val="11"/>
        <rFont val="Cambria"/>
        <family val="0"/>
        <charset val="1"/>
      </rPr>
      <t xml:space="preserve">[eri celebravi]</t>
    </r>
    <r>
      <rPr>
        <i val="true"/>
        <sz val="11"/>
        <rFont val="Cambria"/>
        <family val="0"/>
        <charset val="1"/>
      </rPr>
      <t xml:space="preserve">mus tempora</t>
    </r>
    <r>
      <rPr>
        <sz val="11"/>
        <rFont val="Cambria"/>
        <family val="0"/>
        <charset val="1"/>
      </rPr>
      <t xml:space="preserve">[lem sempiter]</t>
    </r>
    <r>
      <rPr>
        <i val="true"/>
        <sz val="11"/>
        <rFont val="Cambria"/>
        <family val="0"/>
        <charset val="1"/>
      </rPr>
      <t xml:space="preserve">ni regis nostri</t>
    </r>
    <r>
      <rPr>
        <sz val="11"/>
        <rFont val="Cambria"/>
        <family val="0"/>
        <charset val="1"/>
      </rPr>
      <t xml:space="preserve"> [natalem] ...-...</t>
    </r>
    <r>
      <rPr>
        <i val="true"/>
        <sz val="11"/>
        <rFont val="Cambria"/>
        <family val="0"/>
        <charset val="1"/>
      </rPr>
      <t xml:space="preserve"> migrauit ad ce</t>
    </r>
    <r>
      <rPr>
        <sz val="11"/>
        <rFont val="Cambria"/>
        <family val="0"/>
        <charset val="1"/>
      </rPr>
      <t xml:space="preserve">[lum]; R: </t>
    </r>
    <r>
      <rPr>
        <i val="true"/>
        <sz val="11"/>
        <rFont val="Cambria"/>
        <family val="0"/>
        <charset val="1"/>
      </rPr>
      <t xml:space="preserve">H</t>
    </r>
    <r>
      <rPr>
        <sz val="11"/>
        <rFont val="Cambria"/>
        <family val="0"/>
        <charset val="1"/>
      </rPr>
      <t xml:space="preserve">[esterna die dominus] </t>
    </r>
    <r>
      <rPr>
        <i val="true"/>
        <sz val="11"/>
        <rFont val="Cambria"/>
        <family val="0"/>
        <charset val="1"/>
      </rPr>
      <t xml:space="preserve">natus </t>
    </r>
    <r>
      <rPr>
        <sz val="11"/>
        <rFont val="Cambria"/>
        <family val="0"/>
        <charset val="1"/>
      </rPr>
      <t xml:space="preserve">(Can 006810); V: [Ste]</t>
    </r>
    <r>
      <rPr>
        <i val="true"/>
        <sz val="11"/>
        <rFont val="Cambria"/>
        <family val="0"/>
        <charset val="1"/>
      </rPr>
      <t xml:space="preserve">phanus vidit caelos</t>
    </r>
    <r>
      <rPr>
        <sz val="11"/>
        <rFont val="Cambria"/>
        <family val="0"/>
        <charset val="1"/>
      </rPr>
      <t xml:space="preserve"> (Can 006810a); Lectio II: [...] </t>
    </r>
    <r>
      <rPr>
        <i val="true"/>
        <sz val="11"/>
        <rFont val="Cambria"/>
        <family val="0"/>
        <charset val="1"/>
      </rPr>
      <t xml:space="preserve">maiest</t>
    </r>
    <r>
      <rPr>
        <sz val="11"/>
        <rFont val="Cambria"/>
        <family val="0"/>
        <charset val="1"/>
      </rPr>
      <t xml:space="preserve">[ate seruata seruile]</t>
    </r>
    <r>
      <rPr>
        <i val="true"/>
        <sz val="11"/>
        <rFont val="Cambria"/>
        <family val="0"/>
        <charset val="1"/>
      </rPr>
      <t xml:space="preserve"> cinctorium ...-... iste de</t>
    </r>
    <r>
      <rPr>
        <sz val="11"/>
        <rFont val="Cambria"/>
        <family val="0"/>
        <charset val="1"/>
      </rPr>
      <t xml:space="preserve">[positis], bricht ab.</t>
    </r>
  </si>
  <si>
    <t xml:space="preserve">Tixo</t>
  </si>
  <si>
    <t xml:space="preserve">Wien, ÖNB: Fragm. 354b</t>
  </si>
  <si>
    <t xml:space="preserve">11 x 40 mm</t>
  </si>
  <si>
    <t xml:space="preserve">Musik</t>
  </si>
  <si>
    <t xml:space="preserve">Nur Musiknotation erhalten.</t>
  </si>
  <si>
    <t xml:space="preserve">Auf roten Linien.</t>
  </si>
  <si>
    <t xml:space="preserve">Wien, ÖNB: Fragm. 357</t>
  </si>
  <si>
    <t xml:space="preserve">Fragm. 107, Nr. 133</t>
  </si>
  <si>
    <t xml:space="preserve">1 Teil eines Einzelblattes (ursrpünglich 2 Stücke heute zusammengefügt)</t>
  </si>
  <si>
    <t xml:space="preserve">200 x 190 mm</t>
  </si>
  <si>
    <t xml:space="preserve">Wien, ÖNB, Cod. 4011</t>
  </si>
  <si>
    <t xml:space="preserve">AL00176683</t>
  </si>
  <si>
    <t xml:space="preserve">Mondsee, Benediktinerkloster St. Michael (748-1791): Vorsignatur 'Lunael. q. 45'.</t>
  </si>
  <si>
    <t xml:space="preserve">Überschrifte, 2- bis 3-zeilige gespaltene Lombarde mit Punktverdickung und Satzmajuskeln in Rot.</t>
  </si>
  <si>
    <t xml:space="preserve">Lectionarium (Composite lessons for the Hours at Christmastide)</t>
  </si>
  <si>
    <r>
      <rPr>
        <sz val="11"/>
        <rFont val="Cambria"/>
        <family val="0"/>
        <charset val="1"/>
      </rPr>
      <t xml:space="preserve">(1r) Lectio aus Apc 6,10; </t>
    </r>
    <r>
      <rPr>
        <sz val="11"/>
        <color rgb="FFFF0000"/>
        <rFont val="Cambria"/>
        <family val="0"/>
        <charset val="1"/>
      </rPr>
      <t xml:space="preserve">In octauam [nativitatis] domini</t>
    </r>
    <r>
      <rPr>
        <sz val="11"/>
        <rFont val="Cambria"/>
        <family val="0"/>
        <charset val="1"/>
      </rPr>
      <t xml:space="preserve">. Lectiones aus Rm 8,3-4; Rm 15,8; 1.Io 4,2. </t>
    </r>
    <r>
      <rPr>
        <sz val="11"/>
        <color rgb="FFFF0000"/>
        <rFont val="Cambria"/>
        <family val="0"/>
        <charset val="1"/>
      </rPr>
      <t xml:space="preserve">[Ep]</t>
    </r>
    <r>
      <rPr>
        <i val="true"/>
        <sz val="11"/>
        <color rgb="FFFF0000"/>
        <rFont val="Cambria"/>
        <family val="0"/>
        <charset val="1"/>
      </rPr>
      <t xml:space="preserve">yphania domini</t>
    </r>
    <r>
      <rPr>
        <sz val="11"/>
        <color rgb="FFFF0000"/>
        <rFont val="Cambria"/>
        <family val="0"/>
        <charset val="1"/>
      </rPr>
      <t xml:space="preserve"> [...]</t>
    </r>
    <r>
      <rPr>
        <sz val="11"/>
        <rFont val="Cambria"/>
        <family val="0"/>
        <charset val="1"/>
      </rPr>
      <t xml:space="preserve"> Lectiones aus Is 60,4; Is 55,5; (1r-v) Is 60,1-2; </t>
    </r>
    <r>
      <rPr>
        <sz val="11"/>
        <color rgb="FFFF0000"/>
        <rFont val="Cambria"/>
        <family val="0"/>
        <charset val="1"/>
      </rPr>
      <t xml:space="preserve">Al</t>
    </r>
    <r>
      <rPr>
        <sz val="11"/>
        <rFont val="Cambria"/>
        <family val="0"/>
        <charset val="1"/>
      </rPr>
      <t xml:space="preserve"> Is 60,6; </t>
    </r>
    <r>
      <rPr>
        <sz val="11"/>
        <color rgb="FFFF0000"/>
        <rFont val="Cambria"/>
        <family val="0"/>
        <charset val="1"/>
      </rPr>
      <t xml:space="preserve">Al</t>
    </r>
    <r>
      <rPr>
        <sz val="11"/>
        <rFont val="Cambria"/>
        <family val="0"/>
        <charset val="1"/>
      </rPr>
      <t xml:space="preserve"> </t>
    </r>
    <r>
      <rPr>
        <i val="true"/>
        <sz val="11"/>
        <rFont val="Cambria"/>
        <family val="0"/>
        <charset val="1"/>
      </rPr>
      <t xml:space="preserve">Domine deus et refugium meum in die malorum</t>
    </r>
    <r>
      <rPr>
        <sz val="11"/>
        <rFont val="Cambria"/>
        <family val="0"/>
        <charset val="1"/>
      </rPr>
      <t xml:space="preserve"> (nach Ier 16,19); </t>
    </r>
    <r>
      <rPr>
        <sz val="11"/>
        <color rgb="FFFF0000"/>
        <rFont val="Cambria"/>
        <family val="0"/>
        <charset val="1"/>
      </rPr>
      <t xml:space="preserve">Al</t>
    </r>
    <r>
      <rPr>
        <sz val="11"/>
        <rFont val="Cambria"/>
        <family val="0"/>
        <charset val="1"/>
      </rPr>
      <t xml:space="preserve">  Is 61,6; </t>
    </r>
    <r>
      <rPr>
        <sz val="11"/>
        <color rgb="FFFF0000"/>
        <rFont val="Cambria"/>
        <family val="0"/>
        <charset val="1"/>
      </rPr>
      <t xml:space="preserve">Al</t>
    </r>
    <r>
      <rPr>
        <sz val="11"/>
        <rFont val="Cambria"/>
        <family val="0"/>
        <charset val="1"/>
      </rPr>
      <t xml:space="preserve"> Is 42,1; Hbr 3,1; </t>
    </r>
    <r>
      <rPr>
        <sz val="11"/>
        <color rgb="FFFF0000"/>
        <rFont val="Cambria"/>
        <family val="0"/>
        <charset val="1"/>
      </rPr>
      <t xml:space="preserve">In octava Epyphanie</t>
    </r>
    <r>
      <rPr>
        <sz val="11"/>
        <rFont val="Cambria"/>
        <family val="0"/>
        <charset val="1"/>
      </rPr>
      <t xml:space="preserve"> Is 35,1-2.</t>
    </r>
  </si>
  <si>
    <t xml:space="preserve">22.06.2017</t>
  </si>
  <si>
    <t xml:space="preserve">Wien, ÖNB: Fragm. 364</t>
  </si>
  <si>
    <t xml:space="preserve">Nr. 40</t>
  </si>
  <si>
    <t xml:space="preserve">Weißes nicht gut kalziniertes Pergament</t>
  </si>
  <si>
    <t xml:space="preserve">2 Langstreifen (aus 2 Streifen falsch zusammengesetzt)</t>
  </si>
  <si>
    <t xml:space="preserve">285 x 55-62 bzw. 31-37 mm</t>
  </si>
  <si>
    <t xml:space="preserve">Sermones germanici: Pars aestivalis</t>
  </si>
  <si>
    <t xml:space="preserve">1. Drittel 15. Jhdt.</t>
  </si>
  <si>
    <t xml:space="preserve">Wien, ÖNB, Cod. 2869</t>
  </si>
  <si>
    <t xml:space="preserve">AL00167227</t>
  </si>
  <si>
    <t xml:space="preserve">Mondsee, Benediktinerkloster St. Michael (748-1791): Vorsignatur 'Lunael. f. 103'.</t>
  </si>
  <si>
    <t xml:space="preserve">Falz und Spiegel (?)</t>
  </si>
  <si>
    <t xml:space="preserve">Schriftspiegel mit Tinte</t>
  </si>
  <si>
    <t xml:space="preserve">zwei Streifenfragmente fälschlicherweise verbunden</t>
  </si>
  <si>
    <t xml:space="preserve">Tinte z. T. verblasst beziehungsweise berieben; abgefärbte braune Stellen wohl vom Einbandleder; Faltspuren und Löcher beim als Falzstreifen verwendeten Stück.</t>
  </si>
  <si>
    <t xml:space="preserve">rote Initialmajuskeln und Buchstabenstrichelung. </t>
  </si>
  <si>
    <t xml:space="preserve">Wien, ÖNB: Fragm. 365a</t>
  </si>
  <si>
    <t xml:space="preserve">Fragm. 83, Nr. 99</t>
  </si>
  <si>
    <t xml:space="preserve">1 Langstreif eines Einzelblattes</t>
  </si>
  <si>
    <t xml:space="preserve">82 x 257 mm</t>
  </si>
  <si>
    <t xml:space="preserve">Rationale divinorum officiorum</t>
  </si>
  <si>
    <t xml:space="preserve">15. Jhdt.; 1406</t>
  </si>
  <si>
    <t xml:space="preserve">Wien, ÖNB, Cod. 3788</t>
  </si>
  <si>
    <t xml:space="preserve">AL00168264</t>
  </si>
  <si>
    <t xml:space="preserve">Johannes Ryem (Mondsee ?, um 1406): Schreiber; [Unterkircher, Datierte II, 1971]; Mondsee, Benediktinerkloster St. Michael (748-1791): Vorsignatur 'Lunael. f. 63'.</t>
  </si>
  <si>
    <t xml:space="preserve">Rostige Löcher wohl von Beschlägen.</t>
  </si>
  <si>
    <t xml:space="preserve">Ende 14. Jh. / Anfang 15. Jh.</t>
  </si>
  <si>
    <t xml:space="preserve">1390-1406</t>
  </si>
  <si>
    <t xml:space="preserve">Epistola</t>
  </si>
  <si>
    <r>
      <rPr>
        <sz val="11"/>
        <rFont val="Cambria"/>
        <family val="0"/>
        <charset val="1"/>
      </rPr>
      <t xml:space="preserve">Abt Conradus († 1406) schreibt an Georg von Hohenlohe, den Bischof von Passau (1390-1423) mit der Bitte, dass nach dem Tod von Nicolaus, wohl Presbyter ecclesiae Seinenkirhen, einen gewissen Albertus, clericus in Ratisbona, diese Anstellung bekommt. 
</t>
    </r>
    <r>
      <rPr>
        <i val="true"/>
        <sz val="11"/>
        <rFont val="Cambria"/>
        <family val="0"/>
        <charset val="1"/>
      </rPr>
      <t xml:space="preserve">Reverendissimo in Christo patri ac domino domino </t>
    </r>
    <r>
      <rPr>
        <sz val="11"/>
        <rFont val="Cambria"/>
        <family val="0"/>
        <charset val="1"/>
      </rPr>
      <t xml:space="preserve">(!) </t>
    </r>
    <r>
      <rPr>
        <i val="true"/>
        <sz val="11"/>
        <rFont val="Cambria"/>
        <family val="0"/>
        <charset val="1"/>
      </rPr>
      <t xml:space="preserve">Georio </t>
    </r>
    <r>
      <rPr>
        <sz val="11"/>
        <rFont val="Cambria"/>
        <family val="0"/>
        <charset val="1"/>
      </rPr>
      <t xml:space="preserve">(!) </t>
    </r>
    <r>
      <rPr>
        <i val="true"/>
        <sz val="11"/>
        <rFont val="Cambria"/>
        <family val="0"/>
        <charset val="1"/>
      </rPr>
      <t xml:space="preserve">dei et apostolicae sedis gratia Patauiensi Ecclesie episcopo Cunradus diuina permissione Abbas monasterii sancti Michaelis Maansee ordinis sancti Benedicti totusque conuentus ibidem vestre diocesis Cum denotis orationibus obedientiam debitam et condignam Cum prolis ecclesia in Stainenkirhen dicte vestre diocesis</t>
    </r>
    <r>
      <rPr>
        <sz val="11"/>
        <rFont val="Cambria"/>
        <family val="0"/>
        <charset val="1"/>
      </rPr>
      <t xml:space="preserve"> (?) </t>
    </r>
    <r>
      <rPr>
        <i val="true"/>
        <sz val="11"/>
        <rFont val="Cambria"/>
        <family val="0"/>
        <charset val="1"/>
      </rPr>
      <t xml:space="preserve">per obitum bene memoriam domini Nicolai presbyteri ultimi et immediati</t>
    </r>
    <r>
      <rPr>
        <sz val="11"/>
        <rFont val="Cambria"/>
        <family val="0"/>
        <charset val="1"/>
      </rPr>
      <t xml:space="preserve"> (?)</t>
    </r>
    <r>
      <rPr>
        <i val="true"/>
        <sz val="11"/>
        <rFont val="Cambria"/>
        <family val="0"/>
        <charset val="1"/>
      </rPr>
      <t xml:space="preserve"> iam dicte ecclesie in Stainenkirhen sanctorum</t>
    </r>
    <r>
      <rPr>
        <sz val="11"/>
        <rFont val="Cambria"/>
        <family val="0"/>
        <charset val="1"/>
      </rPr>
      <t xml:space="preserve"> (?)</t>
    </r>
    <r>
      <rPr>
        <i val="true"/>
        <sz val="11"/>
        <rFont val="Cambria"/>
        <family val="0"/>
        <charset val="1"/>
      </rPr>
      <t xml:space="preserve"> cuius quis ius ... ad nos nomine et ratione dicti nostri monasterii perineri dinoscitur in christo</t>
    </r>
    <r>
      <rPr>
        <sz val="11"/>
        <rFont val="Cambria"/>
        <family val="0"/>
        <charset val="1"/>
      </rPr>
      <t xml:space="preserve"> [...] </t>
    </r>
    <r>
      <rPr>
        <i val="true"/>
        <sz val="11"/>
        <rFont val="Cambria"/>
        <family val="0"/>
        <charset val="1"/>
      </rPr>
      <t xml:space="preserve">ceperit ac vacat ad</t>
    </r>
    <r>
      <rPr>
        <sz val="11"/>
        <rFont val="Cambria"/>
        <family val="0"/>
        <charset val="1"/>
      </rPr>
      <t xml:space="preserve"> [...] </t>
    </r>
    <r>
      <rPr>
        <i val="true"/>
        <sz val="11"/>
        <rFont val="Cambria"/>
        <family val="0"/>
        <charset val="1"/>
      </rPr>
      <t xml:space="preserve">de jure et de facto. Nos discretum virum Albertum Pernar</t>
    </r>
    <r>
      <rPr>
        <sz val="11"/>
        <rFont val="Cambria"/>
        <family val="0"/>
        <charset val="1"/>
      </rPr>
      <t xml:space="preserve"> (?) </t>
    </r>
    <r>
      <rPr>
        <i val="true"/>
        <sz val="11"/>
        <rFont val="Cambria"/>
        <family val="0"/>
        <charset val="1"/>
      </rPr>
      <t xml:space="preserve">clericum Ratisponensis dioclesie familiarum nostrum</t>
    </r>
    <r>
      <rPr>
        <sz val="11"/>
        <rFont val="Cambria"/>
        <family val="0"/>
        <charset val="1"/>
      </rPr>
      <t xml:space="preserve"> [...] ... </t>
    </r>
    <r>
      <rPr>
        <i val="true"/>
        <sz val="11"/>
        <rFont val="Cambria"/>
        <family val="0"/>
        <charset val="1"/>
      </rPr>
      <t xml:space="preserve">supplicem humiliter et douote quatenus Albertum ... ecclesiam ... institutur.</t>
    </r>
  </si>
  <si>
    <t xml:space="preserve">Datierung und grobe Lokalisierung nach dem Schriftbefund.</t>
  </si>
  <si>
    <t xml:space="preserve">Wien, ÖNB: Fragm. 365b</t>
  </si>
  <si>
    <t xml:space="preserve">1 Langstreifen eines Doppelblattes</t>
  </si>
  <si>
    <t xml:space="preserve">98 x 290 mm</t>
  </si>
  <si>
    <t xml:space="preserve">Rostige Löcher wohl von Beschlägen; rote Spuren vom Ledereinband; bei der Makulierung wurde das Blatt gefaltet und als Ansetzfalz benutzt, was anhand des Falzes in der Mitte des Blattes und den sichtbaren Einstichlöchern der Bindefäden des Trägerbandes nachzuweisen ist.</t>
  </si>
  <si>
    <t xml:space="preserve">14. Jh. - 1. Hälfte 15. Jh.</t>
  </si>
  <si>
    <t xml:space="preserve">Überschrifte, Lombarde und Buchstabenstrichelung in Rot.</t>
  </si>
  <si>
    <r>
      <rPr>
        <sz val="11"/>
        <rFont val="Cambria"/>
        <family val="0"/>
        <charset val="1"/>
      </rPr>
      <t xml:space="preserve">(1r) Dom. 1 Adventus - R: </t>
    </r>
    <r>
      <rPr>
        <i val="true"/>
        <sz val="11"/>
        <rFont val="Cambria"/>
        <family val="0"/>
        <charset val="1"/>
      </rPr>
      <t xml:space="preserve">Ecce uirgo concipiet et pariet</t>
    </r>
    <r>
      <rPr>
        <sz val="11"/>
        <rFont val="Cambria"/>
        <family val="0"/>
        <charset val="1"/>
      </rPr>
      <t xml:space="preserve"> (Can 006620); V: </t>
    </r>
    <r>
      <rPr>
        <i val="true"/>
        <sz val="11"/>
        <rFont val="Cambria"/>
        <family val="0"/>
        <charset val="1"/>
      </rPr>
      <t xml:space="preserve">Tollite portas</t>
    </r>
    <r>
      <rPr>
        <sz val="11"/>
        <rFont val="Cambria"/>
        <family val="0"/>
        <charset val="1"/>
      </rPr>
      <t xml:space="preserve"> (Can 006620a); 
(1v) Lectio aus einem unidentifizierten Kommentar der Evangelia: [n]</t>
    </r>
    <r>
      <rPr>
        <i val="true"/>
        <sz val="11"/>
        <rFont val="Cambria"/>
        <family val="0"/>
        <charset val="1"/>
      </rPr>
      <t xml:space="preserve">omen eius Ihesum hic erit ma</t>
    </r>
    <r>
      <rPr>
        <sz val="11"/>
        <rFont val="Cambria"/>
        <family val="0"/>
        <charset val="1"/>
      </rPr>
      <t xml:space="preserve">[gnus ...] </t>
    </r>
    <r>
      <rPr>
        <i val="true"/>
        <sz val="11"/>
        <rFont val="Cambria"/>
        <family val="0"/>
        <charset val="1"/>
      </rPr>
      <t xml:space="preserve">est quidem etiam de Iohanne ab</t>
    </r>
    <r>
      <rPr>
        <sz val="11"/>
        <rFont val="Cambria"/>
        <family val="0"/>
        <charset val="1"/>
      </rPr>
      <t xml:space="preserve"> [angelo ...] </t>
    </r>
    <r>
      <rPr>
        <i val="true"/>
        <sz val="11"/>
        <rFont val="Cambria"/>
        <family val="0"/>
        <charset val="1"/>
      </rPr>
      <t xml:space="preserve">erit magnus et ille mag</t>
    </r>
    <r>
      <rPr>
        <sz val="11"/>
        <rFont val="Cambria"/>
        <family val="0"/>
        <charset val="1"/>
      </rPr>
      <t xml:space="preserve">[nus ...]</t>
    </r>
    <r>
      <rPr>
        <i val="true"/>
        <sz val="11"/>
        <rFont val="Cambria"/>
        <family val="0"/>
        <charset val="1"/>
      </rPr>
      <t xml:space="preserve"> Hic quasi deus magnu</t>
    </r>
    <r>
      <rPr>
        <sz val="11"/>
        <rFont val="Cambria"/>
        <family val="0"/>
        <charset val="1"/>
      </rPr>
      <t xml:space="preserve">s [...] </t>
    </r>
    <r>
      <rPr>
        <i val="true"/>
        <sz val="11"/>
        <rFont val="Cambria"/>
        <family val="0"/>
        <charset val="1"/>
      </rPr>
      <t xml:space="preserve">et laudabilis nimis et</t>
    </r>
    <r>
      <rPr>
        <sz val="11"/>
        <rFont val="Cambria"/>
        <family val="0"/>
        <charset val="1"/>
      </rPr>
      <t xml:space="preserve">, bricht ab.
(2r) Purificatio Mariae - Lectio aus Bernardus Claraevallensis, De laudibus virginis matris: </t>
    </r>
    <r>
      <rPr>
        <i val="true"/>
        <sz val="11"/>
        <rFont val="Cambria"/>
        <family val="0"/>
        <charset val="1"/>
      </rPr>
      <t xml:space="preserve">Sit </t>
    </r>
    <r>
      <rPr>
        <sz val="11"/>
        <rFont val="Cambria"/>
        <family val="0"/>
        <charset val="1"/>
      </rPr>
      <t xml:space="preserve">[für ait] </t>
    </r>
    <r>
      <rPr>
        <i val="true"/>
        <sz val="11"/>
        <rFont val="Cambria"/>
        <family val="0"/>
        <charset val="1"/>
      </rPr>
      <t xml:space="preserve">namque missus est Gabriel angelus a deo. Non arbitror ... intelligi datur quod</t>
    </r>
    <r>
      <rPr>
        <sz val="11"/>
        <rFont val="Cambria"/>
        <family val="0"/>
        <charset val="1"/>
      </rPr>
      <t xml:space="preserve"> [lacuna - 2v - ta]</t>
    </r>
    <r>
      <rPr>
        <i val="true"/>
        <sz val="11"/>
        <rFont val="Cambria"/>
        <family val="0"/>
        <charset val="1"/>
      </rPr>
      <t xml:space="preserve">li et nomine dignus haberetur et nuncio</t>
    </r>
    <r>
      <rPr>
        <sz val="11"/>
        <rFont val="Cambria"/>
        <family val="0"/>
        <charset val="1"/>
      </rPr>
      <t xml:space="preserve">; R: </t>
    </r>
    <r>
      <rPr>
        <i val="true"/>
        <sz val="11"/>
        <rFont val="Cambria"/>
        <family val="0"/>
        <charset val="1"/>
      </rPr>
      <t xml:space="preserve">Gaude maria uirgo conctas</t>
    </r>
    <r>
      <rPr>
        <sz val="11"/>
        <rFont val="Cambria"/>
        <family val="0"/>
        <charset val="1"/>
      </rPr>
      <t xml:space="preserve"> (Can 006759); V: </t>
    </r>
    <r>
      <rPr>
        <i val="true"/>
        <sz val="11"/>
        <rFont val="Cambria"/>
        <family val="0"/>
        <charset val="1"/>
      </rPr>
      <t xml:space="preserve">Gabrielem archangelum credimus diui</t>
    </r>
    <r>
      <rPr>
        <sz val="11"/>
        <rFont val="Cambria"/>
        <family val="0"/>
        <charset val="1"/>
      </rPr>
      <t xml:space="preserve">[nitus], bricht ab (Can 006759a).</t>
    </r>
  </si>
  <si>
    <t xml:space="preserve">Wien, ÖNB: Fragm. 478</t>
  </si>
  <si>
    <t xml:space="preserve">http://www.fragmentarium.unifr.ch/overview/F-ashk</t>
  </si>
  <si>
    <t xml:space="preserve">302 x 195 mm</t>
  </si>
  <si>
    <t xml:space="preserve">Leim- und Lederreste; ein großer Riss, wohl bei der Auslösung vom Trägerband eingetreten.</t>
  </si>
  <si>
    <t xml:space="preserve">Überschrifte für die einzelne Feste, zwei-zeilige alternierende rote und blaue Lomarden mit Punktverdickungen; Cadellen.</t>
  </si>
  <si>
    <r>
      <rPr>
        <sz val="11"/>
        <rFont val="Cambria"/>
        <family val="0"/>
        <charset val="1"/>
      </rPr>
      <t xml:space="preserve">Praefationes:
Ende eines Gesangs: </t>
    </r>
    <r>
      <rPr>
        <i val="true"/>
        <sz val="11"/>
        <rFont val="Cambria"/>
        <family val="0"/>
        <charset val="1"/>
      </rPr>
      <t xml:space="preserve">dominum nostrum Per quem</t>
    </r>
    <r>
      <rPr>
        <sz val="11"/>
        <rFont val="Cambria"/>
        <family val="0"/>
        <charset val="1"/>
      </rPr>
      <t xml:space="preserve">. </t>
    </r>
    <r>
      <rPr>
        <sz val="11"/>
        <color rgb="FFFF0000"/>
        <rFont val="Cambria"/>
        <family val="0"/>
        <charset val="1"/>
      </rPr>
      <t xml:space="preserve">In natiuitate domini</t>
    </r>
    <r>
      <rPr>
        <sz val="11"/>
        <rFont val="Cambria"/>
        <family val="0"/>
        <charset val="1"/>
      </rPr>
      <t xml:space="preserve">. </t>
    </r>
    <r>
      <rPr>
        <i val="true"/>
        <sz val="11"/>
        <rFont val="Cambria"/>
        <family val="0"/>
        <charset val="1"/>
      </rPr>
      <t xml:space="preserve">Communicantes et diem sacratissimam celebrantes qua beate marie intemerata ... marie gentricis eiusdem dei et domini nostri ihesu christi. Sed et beatorum</t>
    </r>
    <r>
      <rPr>
        <sz val="11"/>
        <rFont val="Cambria"/>
        <family val="0"/>
        <charset val="1"/>
      </rPr>
      <t xml:space="preserve">. </t>
    </r>
    <r>
      <rPr>
        <sz val="11"/>
        <color rgb="FFFF0000"/>
        <rFont val="Cambria"/>
        <family val="0"/>
        <charset val="1"/>
      </rPr>
      <t xml:space="preserve">In epiphania domini</t>
    </r>
    <r>
      <rPr>
        <sz val="11"/>
        <rFont val="Cambria"/>
        <family val="0"/>
        <charset val="1"/>
      </rPr>
      <t xml:space="preserve">.</t>
    </r>
    <r>
      <rPr>
        <i val="true"/>
        <sz val="11"/>
        <rFont val="Cambria"/>
        <family val="0"/>
        <charset val="1"/>
      </rPr>
      <t xml:space="preserve"> Communicantes et diem sacratissimum celebrantes quo unigenitus tuus ... sed et memoriam ve</t>
    </r>
    <r>
      <rPr>
        <sz val="11"/>
        <rFont val="Cambria"/>
        <family val="0"/>
        <charset val="1"/>
      </rPr>
      <t xml:space="preserve">[nerantes]. </t>
    </r>
    <r>
      <rPr>
        <sz val="11"/>
        <color rgb="FFFF0000"/>
        <rFont val="Cambria"/>
        <family val="0"/>
        <charset val="1"/>
      </rPr>
      <t xml:space="preserve">In cena domini</t>
    </r>
    <r>
      <rPr>
        <sz val="11"/>
        <rFont val="Cambria"/>
        <family val="0"/>
        <charset val="1"/>
      </rPr>
      <t xml:space="preserve">. </t>
    </r>
    <r>
      <rPr>
        <i val="true"/>
        <sz val="11"/>
        <rFont val="Cambria"/>
        <family val="0"/>
        <charset val="1"/>
      </rPr>
      <t xml:space="preserve">Communicantes et diem sacratissimum celebrantes quo dominus filius christus pro nobis est traditus. Sed et me</t>
    </r>
    <r>
      <rPr>
        <sz val="11"/>
        <rFont val="Cambria"/>
        <family val="0"/>
        <charset val="1"/>
      </rPr>
      <t xml:space="preserve">. </t>
    </r>
    <r>
      <rPr>
        <sz val="11"/>
        <color rgb="FFFF0000"/>
        <rFont val="Cambria"/>
        <family val="0"/>
        <charset val="1"/>
      </rPr>
      <t xml:space="preserve">Infra</t>
    </r>
    <r>
      <rPr>
        <sz val="11"/>
        <rFont val="Cambria"/>
        <family val="0"/>
        <charset val="1"/>
      </rPr>
      <t xml:space="preserve">. </t>
    </r>
    <r>
      <rPr>
        <i val="true"/>
        <sz val="11"/>
        <rFont val="Cambria"/>
        <family val="0"/>
        <charset val="1"/>
      </rPr>
      <t xml:space="preserve">Hanc igitur oblationem seruitutis nostre ... in sanctras ac venerabiles manus</t>
    </r>
    <r>
      <rPr>
        <sz val="11"/>
        <rFont val="Cambria"/>
        <family val="0"/>
        <charset val="1"/>
      </rPr>
      <t xml:space="preserve">. In pasca.</t>
    </r>
    <r>
      <rPr>
        <i val="true"/>
        <sz val="11"/>
        <rFont val="Cambria"/>
        <family val="0"/>
        <charset val="1"/>
      </rPr>
      <t xml:space="preserve"> Communicantes et diem sacratissimum celebrantes resurrectionis domini nostri ihesu christi secundum</t>
    </r>
    <r>
      <rPr>
        <sz val="11"/>
        <rFont val="Cambria"/>
        <family val="0"/>
        <charset val="1"/>
      </rPr>
      <t xml:space="preserve"> (am Rand: </t>
    </r>
    <r>
      <rPr>
        <i val="true"/>
        <sz val="11"/>
        <rFont val="Cambria"/>
        <family val="0"/>
        <charset val="1"/>
      </rPr>
      <t xml:space="preserve">carnem</t>
    </r>
    <r>
      <rPr>
        <sz val="11"/>
        <rFont val="Cambria"/>
        <family val="0"/>
        <charset val="1"/>
      </rPr>
      <t xml:space="preserve">) </t>
    </r>
    <r>
      <rPr>
        <i val="true"/>
        <sz val="11"/>
        <rFont val="Cambria"/>
        <family val="0"/>
        <charset val="1"/>
      </rPr>
      <t xml:space="preserve">sed et me</t>
    </r>
    <r>
      <rPr>
        <sz val="11"/>
        <rFont val="Cambria"/>
        <family val="0"/>
        <charset val="1"/>
      </rPr>
      <t xml:space="preserve">. </t>
    </r>
    <r>
      <rPr>
        <i val="true"/>
        <sz val="11"/>
        <rFont val="Cambria"/>
        <family val="0"/>
        <charset val="1"/>
      </rPr>
      <t xml:space="preserve">Hanc igitus oblationem seruitutis nostre sed et cuncte familie tue ... remissionem omnium peccatorum. Quasumus domine.</t>
    </r>
    <r>
      <rPr>
        <sz val="11"/>
        <rFont val="Cambria"/>
        <family val="0"/>
        <charset val="1"/>
      </rPr>
      <t xml:space="preserve"> </t>
    </r>
    <r>
      <rPr>
        <sz val="11"/>
        <color rgb="FFFF0000"/>
        <rFont val="Cambria"/>
        <family val="0"/>
        <charset val="1"/>
      </rPr>
      <t xml:space="preserve">In as</t>
    </r>
    <r>
      <rPr>
        <sz val="11"/>
        <rFont val="Cambria"/>
        <family val="0"/>
        <charset val="1"/>
      </rPr>
      <t xml:space="preserve">[...] </t>
    </r>
    <r>
      <rPr>
        <i val="true"/>
        <sz val="11"/>
        <rFont val="Cambria"/>
        <family val="0"/>
        <charset val="1"/>
      </rPr>
      <t xml:space="preserve">Communicantes et diem sacratissimum celebrantes quo domus noster u</t>
    </r>
    <r>
      <rPr>
        <sz val="11"/>
        <rFont val="Cambria"/>
        <family val="0"/>
        <charset val="1"/>
      </rPr>
      <t xml:space="preserve">[ni]</t>
    </r>
    <r>
      <rPr>
        <i val="true"/>
        <sz val="11"/>
        <rFont val="Cambria"/>
        <family val="0"/>
        <charset val="1"/>
      </rPr>
      <t xml:space="preserve">genitus filius tuus unicam sibi ... collocauit. Sed et </t>
    </r>
    <r>
      <rPr>
        <sz val="11"/>
        <rFont val="Cambria"/>
        <family val="0"/>
        <charset val="1"/>
      </rPr>
      <t xml:space="preserve">[...].</t>
    </r>
    <r>
      <rPr>
        <sz val="11"/>
        <color rgb="FFFF0000"/>
        <rFont val="Cambria"/>
        <family val="0"/>
        <charset val="1"/>
      </rPr>
      <t xml:space="preserve"> In pentecoste</t>
    </r>
    <r>
      <rPr>
        <sz val="11"/>
        <rFont val="Cambria"/>
        <family val="0"/>
        <charset val="1"/>
      </rPr>
      <t xml:space="preserve">. </t>
    </r>
    <r>
      <rPr>
        <i val="true"/>
        <sz val="11"/>
        <rFont val="Cambria"/>
        <family val="0"/>
        <charset val="1"/>
      </rPr>
      <t xml:space="preserve">Communicantes et diem sacratiss</t>
    </r>
    <r>
      <rPr>
        <sz val="11"/>
        <rFont val="Cambria"/>
        <family val="0"/>
        <charset val="1"/>
      </rPr>
      <t xml:space="preserve">[imum] </t>
    </r>
    <r>
      <rPr>
        <i val="true"/>
        <sz val="11"/>
        <rFont val="Cambria"/>
        <family val="0"/>
        <charset val="1"/>
      </rPr>
      <t xml:space="preserve">penthecostes preuenientes ... apparuit. Sed et memoriam. </t>
    </r>
    <r>
      <rPr>
        <sz val="11"/>
        <color rgb="FFFF0000"/>
        <rFont val="Cambria"/>
        <family val="0"/>
        <charset val="1"/>
      </rPr>
      <t xml:space="preserve">Infra </t>
    </r>
    <r>
      <rPr>
        <sz val="11"/>
        <rFont val="Cambria"/>
        <family val="0"/>
        <charset val="1"/>
      </rPr>
      <t xml:space="preserve">[...]</t>
    </r>
    <r>
      <rPr>
        <sz val="11"/>
        <color rgb="FFFF0000"/>
        <rFont val="Cambria"/>
        <family val="0"/>
        <charset val="1"/>
      </rPr>
      <t xml:space="preserve"> In pasca</t>
    </r>
    <r>
      <rPr>
        <sz val="11"/>
        <rFont val="Cambria"/>
        <family val="0"/>
        <charset val="1"/>
      </rPr>
      <t xml:space="preserve">. </t>
    </r>
    <r>
      <rPr>
        <i val="true"/>
        <sz val="11"/>
        <rFont val="Cambria"/>
        <family val="0"/>
        <charset val="1"/>
      </rPr>
      <t xml:space="preserve">Hanc igitur</t>
    </r>
    <r>
      <rPr>
        <sz val="11"/>
        <rFont val="Cambria"/>
        <family val="0"/>
        <charset val="1"/>
      </rPr>
      <t xml:space="preserve">.</t>
    </r>
  </si>
  <si>
    <t xml:space="preserve">08.11.2017</t>
  </si>
  <si>
    <t xml:space="preserve">Wien, ÖNB: Fragm. 479</t>
  </si>
  <si>
    <t xml:space="preserve">Fragm. 91, Nr. 110</t>
  </si>
  <si>
    <t xml:space="preserve">Mäßig starkes gut vorbereitetes Pergament.</t>
  </si>
  <si>
    <t xml:space="preserve">1 Teil eines EInzelblattes</t>
  </si>
  <si>
    <t xml:space="preserve">293 x 175 mm</t>
  </si>
  <si>
    <t xml:space="preserve">Ein Papierstück von einem Drück mit Klebeband dazugeklebt.</t>
  </si>
  <si>
    <t xml:space="preserve">Rote Überschrifte und 1- bis 2-zeilige Initiale mit Punktverdichungen und schlichten Binnenfeld-Motive; Dreieckige Capitelumzeichen mit Ausläufern, die sich im Seitensteg zu einem Palmettenfleuronné entfalten.</t>
  </si>
  <si>
    <t xml:space="preserve">Breviarium / Collectarium</t>
  </si>
  <si>
    <r>
      <rPr>
        <sz val="11"/>
        <rFont val="Cambria"/>
        <family val="0"/>
        <charset val="1"/>
      </rPr>
      <t xml:space="preserve">Orationes für Temporale - Nativitas domini, die Octava darauf bis Vigilia Epiphaniae.
(1r) Oratio [Deus cuius hodierna die ... mar]</t>
    </r>
    <r>
      <rPr>
        <i val="true"/>
        <sz val="11"/>
        <rFont val="Cambria"/>
        <family val="0"/>
        <charset val="1"/>
      </rPr>
      <t xml:space="preserve">tires non loquendo sed moriendo</t>
    </r>
    <r>
      <rPr>
        <sz val="11"/>
        <rFont val="Cambria"/>
        <family val="0"/>
        <charset val="1"/>
      </rPr>
      <t xml:space="preserve"> ... (CO 1168; Deshusses Nr. 75); </t>
    </r>
    <r>
      <rPr>
        <sz val="11"/>
        <color rgb="FFFF0000"/>
        <rFont val="Cambria"/>
        <family val="0"/>
        <charset val="1"/>
      </rPr>
      <t xml:space="preserve">Ad VIa</t>
    </r>
    <r>
      <rPr>
        <sz val="11"/>
        <rFont val="Cambria"/>
        <family val="0"/>
        <charset val="1"/>
      </rPr>
      <t xml:space="preserve"> </t>
    </r>
    <r>
      <rPr>
        <i val="true"/>
        <sz val="11"/>
        <rFont val="Cambria"/>
        <family val="0"/>
        <charset val="1"/>
      </rPr>
      <t xml:space="preserve">Deus qui licet sis magnus </t>
    </r>
    <r>
      <rPr>
        <sz val="11"/>
        <rFont val="Cambria"/>
        <family val="0"/>
        <charset val="1"/>
      </rPr>
      <t xml:space="preserve">... (CO 1779; Deshusses Nr. 78); </t>
    </r>
    <r>
      <rPr>
        <sz val="11"/>
        <color rgb="FFFF0000"/>
        <rFont val="Cambria"/>
        <family val="0"/>
        <charset val="1"/>
      </rPr>
      <t xml:space="preserve">Ad nonam</t>
    </r>
    <r>
      <rPr>
        <sz val="11"/>
        <rFont val="Cambria"/>
        <family val="0"/>
        <charset val="1"/>
      </rPr>
      <t xml:space="preserve"> </t>
    </r>
    <r>
      <rPr>
        <i val="true"/>
        <sz val="11"/>
        <rFont val="Cambria"/>
        <family val="0"/>
        <charset val="1"/>
      </rPr>
      <t xml:space="preserve">Tribue quaesumus omnipotens deus ut innocentum sinceritatem</t>
    </r>
    <r>
      <rPr>
        <sz val="11"/>
        <rFont val="Cambria"/>
        <family val="0"/>
        <charset val="1"/>
      </rPr>
      <t xml:space="preserve"> ... (CO 5927); </t>
    </r>
    <r>
      <rPr>
        <sz val="11"/>
        <color rgb="FFFF0000"/>
        <rFont val="Cambria"/>
        <family val="0"/>
        <charset val="1"/>
      </rPr>
      <t xml:space="preserve">Alia</t>
    </r>
    <r>
      <rPr>
        <i val="true"/>
        <sz val="11"/>
        <rFont val="Cambria"/>
        <family val="0"/>
        <charset val="1"/>
      </rPr>
      <t xml:space="preserve"> Ipsi nobis quaesumus domine postulent mentium</t>
    </r>
    <r>
      <rPr>
        <sz val="11"/>
        <rFont val="Cambria"/>
        <family val="0"/>
        <charset val="1"/>
      </rPr>
      <t xml:space="preserve"> ... (CO 3198; Deshusses </t>
    </r>
    <r>
      <rPr>
        <i val="true"/>
        <sz val="11"/>
        <rFont val="Cambria"/>
        <family val="0"/>
        <charset val="1"/>
      </rPr>
      <t xml:space="preserve">44</t>
    </r>
    <r>
      <rPr>
        <sz val="11"/>
        <rFont val="Cambria"/>
        <family val="0"/>
        <charset val="1"/>
      </rPr>
      <t xml:space="preserve">); </t>
    </r>
    <r>
      <rPr>
        <i val="true"/>
        <sz val="11"/>
        <rFont val="Cambria"/>
        <family val="0"/>
        <charset val="1"/>
      </rPr>
      <t xml:space="preserve">Aiuua nos domine quaesimus eorum</t>
    </r>
    <r>
      <rPr>
        <sz val="11"/>
        <rFont val="Cambria"/>
        <family val="0"/>
        <charset val="1"/>
      </rPr>
      <t xml:space="preserve"> ... (CO 192); </t>
    </r>
    <r>
      <rPr>
        <i val="true"/>
        <sz val="11"/>
        <rFont val="Cambria"/>
        <family val="0"/>
        <charset val="1"/>
      </rPr>
      <t xml:space="preserve">Discat ecclesia tua deus infantum</t>
    </r>
    <r>
      <rPr>
        <sz val="11"/>
        <rFont val="Cambria"/>
        <family val="0"/>
        <charset val="1"/>
      </rPr>
      <t xml:space="preserve"> ... ; </t>
    </r>
    <r>
      <rPr>
        <sz val="11"/>
        <color rgb="FFFF0000"/>
        <rFont val="Cambria"/>
        <family val="0"/>
        <charset val="1"/>
      </rPr>
      <t xml:space="preserve">Dom. I post nativitatem domini</t>
    </r>
    <r>
      <rPr>
        <sz val="11"/>
        <rFont val="Cambria"/>
        <family val="0"/>
        <charset val="1"/>
      </rPr>
      <t xml:space="preserve"> </t>
    </r>
    <r>
      <rPr>
        <i val="true"/>
        <sz val="11"/>
        <rFont val="Cambria"/>
        <family val="0"/>
        <charset val="1"/>
      </rPr>
      <t xml:space="preserve">Omnipotens sempiternus deus dirige actus nostros </t>
    </r>
    <r>
      <rPr>
        <sz val="11"/>
        <rFont val="Cambria"/>
        <family val="0"/>
        <charset val="1"/>
      </rPr>
      <t xml:space="preserve">... (CO 3830); </t>
    </r>
    <r>
      <rPr>
        <sz val="11"/>
        <color rgb="FFFF0000"/>
        <rFont val="Cambria"/>
        <family val="0"/>
        <charset val="1"/>
      </rPr>
      <t xml:space="preserve">Siluestri</t>
    </r>
    <r>
      <rPr>
        <sz val="11"/>
        <rFont val="Cambria"/>
        <family val="0"/>
        <charset val="1"/>
      </rPr>
      <t xml:space="preserve"> (1r-v) </t>
    </r>
    <r>
      <rPr>
        <i val="true"/>
        <sz val="11"/>
        <rFont val="Cambria"/>
        <family val="0"/>
        <charset val="1"/>
      </rPr>
      <t xml:space="preserve">Da quaesumus omnipotens deus ut beati Siluestri</t>
    </r>
    <r>
      <rPr>
        <sz val="11"/>
        <rFont val="Cambria"/>
        <family val="0"/>
        <charset val="1"/>
      </rPr>
      <t xml:space="preserve"> ... (CO 925c); (1v) </t>
    </r>
    <r>
      <rPr>
        <sz val="11"/>
        <color rgb="FFFF0000"/>
        <rFont val="Cambria"/>
        <family val="0"/>
        <charset val="1"/>
      </rPr>
      <t xml:space="preserve">In octaua domini ad hor</t>
    </r>
    <r>
      <rPr>
        <sz val="11"/>
        <rFont val="Cambria"/>
        <family val="0"/>
        <charset val="1"/>
      </rPr>
      <t xml:space="preserve">[...] </t>
    </r>
    <r>
      <rPr>
        <i val="true"/>
        <sz val="11"/>
        <rFont val="Cambria"/>
        <family val="0"/>
        <charset val="1"/>
      </rPr>
      <t xml:space="preserve">Deus qui salutis eterne beate Marie</t>
    </r>
    <r>
      <rPr>
        <sz val="11"/>
        <rFont val="Cambria"/>
        <family val="0"/>
        <charset val="1"/>
      </rPr>
      <t xml:space="preserve"> ... (CO2113b); </t>
    </r>
    <r>
      <rPr>
        <sz val="11"/>
        <color rgb="FFFF0000"/>
        <rFont val="Cambria"/>
        <family val="0"/>
        <charset val="1"/>
      </rPr>
      <t xml:space="preserve">Ad VI</t>
    </r>
    <r>
      <rPr>
        <sz val="11"/>
        <rFont val="Cambria"/>
        <family val="0"/>
        <charset val="1"/>
      </rPr>
      <t xml:space="preserve"> </t>
    </r>
    <r>
      <rPr>
        <i val="true"/>
        <sz val="11"/>
        <rFont val="Cambria"/>
        <family val="0"/>
        <charset val="1"/>
      </rPr>
      <t xml:space="preserve">Da nobis quaesumus domine deus ut qui natiuitatem</t>
    </r>
    <r>
      <rPr>
        <sz val="11"/>
        <rFont val="Cambria"/>
        <family val="0"/>
        <charset val="1"/>
      </rPr>
      <t xml:space="preserve"> ... (CO 935b); </t>
    </r>
    <r>
      <rPr>
        <sz val="11"/>
        <color rgb="FFFF0000"/>
        <rFont val="Cambria"/>
        <family val="0"/>
        <charset val="1"/>
      </rPr>
      <t xml:space="preserve">Ad VIIII</t>
    </r>
    <r>
      <rPr>
        <sz val="11"/>
        <rFont val="Cambria"/>
        <family val="0"/>
        <charset val="1"/>
      </rPr>
      <t xml:space="preserve">[I]</t>
    </r>
    <r>
      <rPr>
        <i val="true"/>
        <sz val="11"/>
        <rFont val="Cambria"/>
        <family val="0"/>
        <charset val="1"/>
      </rPr>
      <t xml:space="preserve"> Deus qui nobis nati saluatoris diem</t>
    </r>
    <r>
      <rPr>
        <sz val="11"/>
        <rFont val="Cambria"/>
        <family val="0"/>
        <charset val="1"/>
      </rPr>
      <t xml:space="preserve"> ... (Co 1820); </t>
    </r>
    <r>
      <rPr>
        <i val="true"/>
        <sz val="11"/>
        <rFont val="Cambria"/>
        <family val="0"/>
        <charset val="1"/>
      </rPr>
      <t xml:space="preserve">Quaesumus imnipotens deus ut populis fidelis natiuitate domini nostri ...-... beneficia semper inueniat</t>
    </r>
    <r>
      <rPr>
        <sz val="11"/>
        <rFont val="Cambria"/>
        <family val="0"/>
        <charset val="1"/>
      </rPr>
      <t xml:space="preserve">;</t>
    </r>
    <r>
      <rPr>
        <i val="true"/>
        <sz val="11"/>
        <rFont val="Cambria"/>
        <family val="0"/>
        <charset val="1"/>
      </rPr>
      <t xml:space="preserve"> Da nobis quaesumus omnipotens deus ut per natiuitatem domini nostri ...-...eius semper muniamus auxilio. Per eundem</t>
    </r>
    <r>
      <rPr>
        <sz val="11"/>
        <rFont val="Cambria"/>
        <family val="0"/>
        <charset val="1"/>
      </rPr>
      <t xml:space="preserve">. </t>
    </r>
    <r>
      <rPr>
        <sz val="11"/>
        <color rgb="FFFF0000"/>
        <rFont val="Cambria"/>
        <family val="0"/>
        <charset val="1"/>
      </rPr>
      <t xml:space="preserve">In vigilia Epiphanie</t>
    </r>
    <r>
      <rPr>
        <sz val="11"/>
        <rFont val="Cambria"/>
        <family val="0"/>
        <charset val="1"/>
      </rPr>
      <t xml:space="preserve"> </t>
    </r>
    <r>
      <rPr>
        <i val="true"/>
        <sz val="11"/>
        <rFont val="Cambria"/>
        <family val="0"/>
        <charset val="1"/>
      </rPr>
      <t xml:space="preserve">Corda nostra quaesumus domine uenture </t>
    </r>
    <r>
      <rPr>
        <sz val="11"/>
        <rFont val="Cambria"/>
        <family val="0"/>
        <charset val="1"/>
      </rPr>
      <t xml:space="preserve">... (CO 837a).</t>
    </r>
  </si>
  <si>
    <t xml:space="preserve">29.06.2017</t>
  </si>
  <si>
    <t xml:space="preserve">Wien, ÖNB: Fragm. 557</t>
  </si>
  <si>
    <t xml:space="preserve">Abklatsch auf dem HD in Wien, ÖNB, Cod. 3628</t>
  </si>
  <si>
    <t xml:space="preserve">CantusPlanus [http://www.cantusplanus.at/de-at/fragmentphp/fragmente/signaturGET.php?Signatur=Fragm557]
Klugseder, Mondsee, S. 129f.
Pfaff Nr. 42
Simader</t>
  </si>
  <si>
    <t xml:space="preserve">http://www.fragmentarium.unifr.ch/overview/F-1np6</t>
  </si>
  <si>
    <t xml:space="preserve">162 x 218 mm</t>
  </si>
  <si>
    <t xml:space="preserve">15. Jhdt.; 1448 (Originaleinband mit Streicheisenlinien).</t>
  </si>
  <si>
    <t xml:space="preserve">http://data.onb.ac.at/rec/AL00173011</t>
  </si>
  <si>
    <t xml:space="preserve">Leimschaden; Falz und sichtbare Einstichlöcher der Bindefäden des Trägerbandes.</t>
  </si>
  <si>
    <t xml:space="preserve">Gleiche Hand wie in Gruppe Klugseder NNG1.</t>
  </si>
  <si>
    <t xml:space="preserve">Überschrifte für den Beginn der Gesangsteilen in roter Tinte; Zur Hervorhebung der Gesangsanfängen Satzmajuskeln in Rot oder in Schwarz mit roten Zierpunkten oder Buchstabenstrichelung; (1v) eine 3-zeilige rote Initial F.</t>
  </si>
  <si>
    <r>
      <rPr>
        <sz val="11"/>
        <rFont val="Cambria"/>
        <family val="0"/>
        <charset val="1"/>
      </rPr>
      <t xml:space="preserve">(1r) [Octava Apostolorum]; A: </t>
    </r>
    <r>
      <rPr>
        <i val="true"/>
        <sz val="11"/>
        <rFont val="Cambria"/>
        <family val="0"/>
        <charset val="1"/>
      </rPr>
      <t xml:space="preserve">Inseparabilis fides passioque</t>
    </r>
    <r>
      <rPr>
        <sz val="11"/>
        <rFont val="Cambria"/>
        <family val="0"/>
        <charset val="1"/>
      </rPr>
      <t xml:space="preserve"> (Can 003354); 
</t>
    </r>
    <r>
      <rPr>
        <sz val="11"/>
        <color rgb="FFFF0000"/>
        <rFont val="Cambria"/>
        <family val="0"/>
        <charset val="1"/>
      </rPr>
      <t xml:space="preserve">Kiliani et Soc.</t>
    </r>
    <r>
      <rPr>
        <sz val="11"/>
        <rFont val="Cambria"/>
        <family val="0"/>
        <charset val="1"/>
      </rPr>
      <t xml:space="preserve"> A:</t>
    </r>
    <r>
      <rPr>
        <i val="true"/>
        <sz val="11"/>
        <rFont val="Cambria"/>
        <family val="0"/>
        <charset val="1"/>
      </rPr>
      <t xml:space="preserve"> Isti sunt sancti qui pro dei amore</t>
    </r>
    <r>
      <rPr>
        <sz val="11"/>
        <rFont val="Cambria"/>
        <family val="0"/>
        <charset val="1"/>
      </rPr>
      <t xml:space="preserve">* (Can 003442); I: </t>
    </r>
    <r>
      <rPr>
        <i val="true"/>
        <sz val="11"/>
        <rFont val="Cambria"/>
        <family val="0"/>
        <charset val="1"/>
      </rPr>
      <t xml:space="preserve">Regem martyrum</t>
    </r>
    <r>
      <rPr>
        <sz val="11"/>
        <rFont val="Cambria"/>
        <family val="0"/>
        <charset val="1"/>
      </rPr>
      <t xml:space="preserve">* </t>
    </r>
    <r>
      <rPr>
        <i val="true"/>
        <sz val="11"/>
        <rFont val="Cambria"/>
        <family val="0"/>
        <charset val="1"/>
      </rPr>
      <t xml:space="preserve">Cetera omnia de martyribus</t>
    </r>
    <r>
      <rPr>
        <sz val="11"/>
        <rFont val="Cambria"/>
        <family val="0"/>
        <charset val="1"/>
      </rPr>
      <t xml:space="preserve">; A:</t>
    </r>
    <r>
      <rPr>
        <i val="true"/>
        <sz val="11"/>
        <rFont val="Cambria"/>
        <family val="0"/>
        <charset val="1"/>
      </rPr>
      <t xml:space="preserve"> Iustorum anime</t>
    </r>
    <r>
      <rPr>
        <sz val="11"/>
        <rFont val="Cambria"/>
        <family val="0"/>
        <charset val="1"/>
      </rPr>
      <t xml:space="preserve">* (Can 003538); A: </t>
    </r>
    <r>
      <rPr>
        <i val="true"/>
        <sz val="11"/>
        <rFont val="Cambria"/>
        <family val="0"/>
        <charset val="1"/>
      </rPr>
      <t xml:space="preserve">Sancti per fidem</t>
    </r>
    <r>
      <rPr>
        <sz val="11"/>
        <rFont val="Cambria"/>
        <family val="0"/>
        <charset val="1"/>
      </rPr>
      <t xml:space="preserve">* (Can 004733); A: </t>
    </r>
    <r>
      <rPr>
        <i val="true"/>
        <sz val="11"/>
        <rFont val="Cambria"/>
        <family val="0"/>
        <charset val="1"/>
      </rPr>
      <t xml:space="preserve">Virgam virtutis</t>
    </r>
    <r>
      <rPr>
        <sz val="11"/>
        <rFont val="Cambria"/>
        <family val="0"/>
        <charset val="1"/>
      </rPr>
      <t xml:space="preserve">*; A: </t>
    </r>
    <r>
      <rPr>
        <i val="true"/>
        <sz val="11"/>
        <rFont val="Cambria"/>
        <family val="0"/>
        <charset val="1"/>
      </rPr>
      <t xml:space="preserve">Fulgebunt justi</t>
    </r>
    <r>
      <rPr>
        <sz val="11"/>
        <rFont val="Cambria"/>
        <family val="0"/>
        <charset val="1"/>
      </rPr>
      <t xml:space="preserve">*; 
</t>
    </r>
    <r>
      <rPr>
        <sz val="11"/>
        <color rgb="FFFF0000"/>
        <rFont val="Cambria"/>
        <family val="0"/>
        <charset val="1"/>
      </rPr>
      <t xml:space="preserve">In nativitate VII Fratrum</t>
    </r>
    <r>
      <rPr>
        <sz val="11"/>
        <rFont val="Cambria"/>
        <family val="0"/>
        <charset val="1"/>
      </rPr>
      <t xml:space="preserve"> A: </t>
    </r>
    <r>
      <rPr>
        <i val="true"/>
        <sz val="11"/>
        <rFont val="Cambria"/>
        <family val="0"/>
        <charset val="1"/>
      </rPr>
      <t xml:space="preserve">Hęc est uera fraternitas</t>
    </r>
    <r>
      <rPr>
        <sz val="11"/>
        <rFont val="Cambria"/>
        <family val="0"/>
        <charset val="1"/>
      </rPr>
      <t xml:space="preserve">* (Can 003003); I: </t>
    </r>
    <r>
      <rPr>
        <i val="true"/>
        <sz val="11"/>
        <rFont val="Cambria"/>
        <family val="0"/>
        <charset val="1"/>
      </rPr>
      <t xml:space="preserve">Regem martyrum</t>
    </r>
    <r>
      <rPr>
        <sz val="11"/>
        <rFont val="Cambria"/>
        <family val="0"/>
        <charset val="1"/>
      </rPr>
      <t xml:space="preserve">*; R: </t>
    </r>
    <r>
      <rPr>
        <i val="true"/>
        <sz val="11"/>
        <rFont val="Cambria"/>
        <family val="0"/>
        <charset val="1"/>
      </rPr>
      <t xml:space="preserve">Viri sancti</t>
    </r>
    <r>
      <rPr>
        <sz val="11"/>
        <rFont val="Cambria"/>
        <family val="0"/>
        <charset val="1"/>
      </rPr>
      <t xml:space="preserve">*; R: </t>
    </r>
    <r>
      <rPr>
        <i val="true"/>
        <sz val="11"/>
        <rFont val="Cambria"/>
        <family val="0"/>
        <charset val="1"/>
      </rPr>
      <t xml:space="preserve">Hec est vera fraternitas</t>
    </r>
    <r>
      <rPr>
        <sz val="11"/>
        <rFont val="Cambria"/>
        <family val="0"/>
        <charset val="1"/>
      </rPr>
      <t xml:space="preserve">* (Can 006804); R: </t>
    </r>
    <r>
      <rPr>
        <i val="true"/>
        <sz val="11"/>
        <rFont val="Cambria"/>
        <family val="0"/>
        <charset val="1"/>
      </rPr>
      <t xml:space="preserve">Propter testamentum</t>
    </r>
    <r>
      <rPr>
        <sz val="11"/>
        <rFont val="Cambria"/>
        <family val="0"/>
        <charset val="1"/>
      </rPr>
      <t xml:space="preserve">* (Can 007440); A: </t>
    </r>
    <r>
      <rPr>
        <i val="true"/>
        <sz val="11"/>
        <rFont val="Cambria"/>
        <family val="0"/>
        <charset val="1"/>
      </rPr>
      <t xml:space="preserve">Omnes sancti</t>
    </r>
    <r>
      <rPr>
        <sz val="11"/>
        <rFont val="Cambria"/>
        <family val="0"/>
        <charset val="1"/>
      </rPr>
      <t xml:space="preserve">* (Can 004132); A:</t>
    </r>
    <r>
      <rPr>
        <i val="true"/>
        <sz val="11"/>
        <rFont val="Cambria"/>
        <family val="0"/>
        <charset val="1"/>
      </rPr>
      <t xml:space="preserve"> Tradiderunt corpora</t>
    </r>
    <r>
      <rPr>
        <sz val="11"/>
        <rFont val="Cambria"/>
        <family val="0"/>
        <charset val="1"/>
      </rPr>
      <t xml:space="preserve">* (Can 005168); 
</t>
    </r>
    <r>
      <rPr>
        <sz val="11"/>
        <color rgb="FFFF0000"/>
        <rFont val="Cambria"/>
        <family val="0"/>
        <charset val="1"/>
      </rPr>
      <t xml:space="preserve">In Transl. S. Benedicti</t>
    </r>
    <r>
      <rPr>
        <sz val="11"/>
        <rFont val="Cambria"/>
        <family val="0"/>
        <charset val="1"/>
      </rPr>
      <t xml:space="preserve"> R: </t>
    </r>
    <r>
      <rPr>
        <i val="true"/>
        <sz val="11"/>
        <rFont val="Cambria"/>
        <family val="0"/>
        <charset val="1"/>
      </rPr>
      <t xml:space="preserve">O laudanda sancti Benedicti</t>
    </r>
    <r>
      <rPr>
        <sz val="11"/>
        <rFont val="Cambria"/>
        <family val="0"/>
        <charset val="1"/>
      </rPr>
      <t xml:space="preserve"> (Can 007273); V: </t>
    </r>
    <r>
      <rPr>
        <i val="true"/>
        <sz val="11"/>
        <rFont val="Cambria"/>
        <family val="0"/>
        <charset val="1"/>
      </rPr>
      <t xml:space="preserve">Inter </t>
    </r>
    <r>
      <rPr>
        <sz val="11"/>
        <rFont val="Cambria"/>
        <family val="0"/>
        <charset val="1"/>
      </rPr>
      <t xml:space="preserve">[c]</t>
    </r>
    <r>
      <rPr>
        <i val="true"/>
        <sz val="11"/>
        <rFont val="Cambria"/>
        <family val="0"/>
        <charset val="1"/>
      </rPr>
      <t xml:space="preserve">horos confessorum </t>
    </r>
    <r>
      <rPr>
        <sz val="11"/>
        <rFont val="Cambria"/>
        <family val="0"/>
        <charset val="1"/>
      </rPr>
      <t xml:space="preserve">(Can 007273a); Lacuna; 
(1v) [Transl. Benedicti] R:</t>
    </r>
    <r>
      <rPr>
        <i val="true"/>
        <sz val="11"/>
        <rFont val="Cambria"/>
        <family val="0"/>
        <charset val="1"/>
      </rPr>
      <t xml:space="preserve"> Iste homo ab adolescentia</t>
    </r>
    <r>
      <rPr>
        <sz val="11"/>
        <rFont val="Cambria"/>
        <family val="0"/>
        <charset val="1"/>
      </rPr>
      <t xml:space="preserve">* (Can 007006); R: </t>
    </r>
    <r>
      <rPr>
        <i val="true"/>
        <sz val="11"/>
        <rFont val="Cambria"/>
        <family val="0"/>
        <charset val="1"/>
      </rPr>
      <t xml:space="preserve">O laudanda</t>
    </r>
    <r>
      <rPr>
        <sz val="11"/>
        <rFont val="Cambria"/>
        <family val="0"/>
        <charset val="1"/>
      </rPr>
      <t xml:space="preserve">* (Can 007273); A: </t>
    </r>
    <r>
      <rPr>
        <i val="true"/>
        <sz val="11"/>
        <rFont val="Cambria"/>
        <family val="0"/>
        <charset val="1"/>
      </rPr>
      <t xml:space="preserve">Domine quinque talenta</t>
    </r>
    <r>
      <rPr>
        <sz val="11"/>
        <rFont val="Cambria"/>
        <family val="0"/>
        <charset val="1"/>
      </rPr>
      <t xml:space="preserve">* (Can 002370); A: </t>
    </r>
    <r>
      <rPr>
        <i val="true"/>
        <sz val="11"/>
        <rFont val="Cambria"/>
        <family val="0"/>
        <charset val="1"/>
      </rPr>
      <t xml:space="preserve">Iste est qui ante</t>
    </r>
    <r>
      <rPr>
        <sz val="11"/>
        <rFont val="Cambria"/>
        <family val="0"/>
        <charset val="1"/>
      </rPr>
      <t xml:space="preserve">* (Can 003426); A: </t>
    </r>
    <r>
      <rPr>
        <i val="true"/>
        <sz val="11"/>
        <rFont val="Cambria"/>
        <family val="0"/>
        <charset val="1"/>
      </rPr>
      <t xml:space="preserve">Iocundus homo</t>
    </r>
    <r>
      <rPr>
        <sz val="11"/>
        <rFont val="Cambria"/>
        <family val="0"/>
        <charset val="1"/>
      </rPr>
      <t xml:space="preserve">* (Can 003510); A: </t>
    </r>
    <r>
      <rPr>
        <i val="true"/>
        <sz val="11"/>
        <rFont val="Cambria"/>
        <family val="0"/>
        <charset val="1"/>
      </rPr>
      <t xml:space="preserve">O</t>
    </r>
    <r>
      <rPr>
        <sz val="11"/>
        <rFont val="Cambria"/>
        <family val="0"/>
        <charset val="1"/>
      </rPr>
      <t xml:space="preserve"> [...]; 
</t>
    </r>
    <r>
      <rPr>
        <sz val="11"/>
        <color rgb="FFFF0000"/>
        <rFont val="Cambria"/>
        <family val="0"/>
        <charset val="1"/>
      </rPr>
      <t xml:space="preserve">Margarete uirginis</t>
    </r>
    <r>
      <rPr>
        <sz val="11"/>
        <rFont val="Cambria"/>
        <family val="0"/>
        <charset val="1"/>
      </rPr>
      <t xml:space="preserve"> R: </t>
    </r>
    <r>
      <rPr>
        <i val="true"/>
        <sz val="11"/>
        <rFont val="Cambria"/>
        <family val="0"/>
        <charset val="1"/>
      </rPr>
      <t xml:space="preserve">Concupiuit</t>
    </r>
    <r>
      <rPr>
        <sz val="11"/>
        <rFont val="Cambria"/>
        <family val="0"/>
        <charset val="1"/>
      </rPr>
      <t xml:space="preserve">* (Can 006308); A: </t>
    </r>
    <r>
      <rPr>
        <i val="true"/>
        <sz val="11"/>
        <rFont val="Cambria"/>
        <family val="0"/>
        <charset val="1"/>
      </rPr>
      <t xml:space="preserve">Simile est homini</t>
    </r>
    <r>
      <rPr>
        <sz val="11"/>
        <rFont val="Cambria"/>
        <family val="0"/>
        <charset val="1"/>
      </rPr>
      <t xml:space="preserve">*</t>
    </r>
    <r>
      <rPr>
        <i val="true"/>
        <sz val="11"/>
        <rFont val="Cambria"/>
        <family val="0"/>
        <charset val="1"/>
      </rPr>
      <t xml:space="preserve"> Cetera omnia de uirgine</t>
    </r>
    <r>
      <rPr>
        <sz val="11"/>
        <rFont val="Cambria"/>
        <family val="0"/>
        <charset val="1"/>
      </rPr>
      <t xml:space="preserve">; A: </t>
    </r>
    <r>
      <rPr>
        <i val="true"/>
        <sz val="11"/>
        <rFont val="Cambria"/>
        <family val="0"/>
        <charset val="1"/>
      </rPr>
      <t xml:space="preserve">Vidi speciosam</t>
    </r>
    <r>
      <rPr>
        <sz val="11"/>
        <rFont val="Cambria"/>
        <family val="0"/>
        <charset val="1"/>
      </rPr>
      <t xml:space="preserve">*; A: </t>
    </r>
    <r>
      <rPr>
        <i val="true"/>
        <sz val="11"/>
        <rFont val="Cambria"/>
        <family val="0"/>
        <charset val="1"/>
      </rPr>
      <t xml:space="preserve">Filie regum</t>
    </r>
    <r>
      <rPr>
        <sz val="11"/>
        <rFont val="Cambria"/>
        <family val="0"/>
        <charset val="1"/>
      </rPr>
      <t xml:space="preserve">* (Can 002878); A: </t>
    </r>
    <r>
      <rPr>
        <i val="true"/>
        <sz val="11"/>
        <rFont val="Cambria"/>
        <family val="0"/>
        <charset val="1"/>
      </rPr>
      <t xml:space="preserve">Simile est regnum caelorum decem</t>
    </r>
    <r>
      <rPr>
        <sz val="11"/>
        <rFont val="Cambria"/>
        <family val="0"/>
        <charset val="1"/>
      </rPr>
      <t xml:space="preserve">* (Can 004953); 
</t>
    </r>
    <r>
      <rPr>
        <sz val="11"/>
        <color rgb="FFFF0000"/>
        <rFont val="Cambria"/>
        <family val="0"/>
        <charset val="1"/>
      </rPr>
      <t xml:space="preserve">In Divisione apostolorum</t>
    </r>
    <r>
      <rPr>
        <sz val="11"/>
        <rFont val="Cambria"/>
        <family val="0"/>
        <charset val="1"/>
      </rPr>
      <t xml:space="preserve"> A: </t>
    </r>
    <r>
      <rPr>
        <i val="true"/>
        <sz val="11"/>
        <rFont val="Cambria"/>
        <family val="0"/>
        <charset val="1"/>
      </rPr>
      <t xml:space="preserve">Ecce ego mitto</t>
    </r>
    <r>
      <rPr>
        <sz val="11"/>
        <rFont val="Cambria"/>
        <family val="0"/>
        <charset val="1"/>
      </rPr>
      <t xml:space="preserve">* (Can 002512)</t>
    </r>
    <r>
      <rPr>
        <i val="true"/>
        <sz val="11"/>
        <rFont val="Cambria"/>
        <family val="0"/>
        <charset val="1"/>
      </rPr>
      <t xml:space="preserve"> Cetera omnia de apostolis</t>
    </r>
    <r>
      <rPr>
        <sz val="11"/>
        <rFont val="Cambria"/>
        <family val="0"/>
        <charset val="1"/>
      </rPr>
      <t xml:space="preserve">; A: </t>
    </r>
    <r>
      <rPr>
        <i val="true"/>
        <sz val="11"/>
        <rFont val="Cambria"/>
        <family val="0"/>
        <charset val="1"/>
      </rPr>
      <t xml:space="preserve">Hoc est praeceptum</t>
    </r>
    <r>
      <rPr>
        <sz val="11"/>
        <rFont val="Cambria"/>
        <family val="0"/>
        <charset val="1"/>
      </rPr>
      <t xml:space="preserve">* (Can 003080); 
</t>
    </r>
    <r>
      <rPr>
        <sz val="11"/>
        <color rgb="FFFF0000"/>
        <rFont val="Cambria"/>
        <family val="0"/>
        <charset val="1"/>
      </rPr>
      <t xml:space="preserve">Alexii </t>
    </r>
    <r>
      <rPr>
        <sz val="11"/>
        <rFont val="Cambria"/>
        <family val="0"/>
        <charset val="1"/>
      </rPr>
      <t xml:space="preserve">A: </t>
    </r>
    <r>
      <rPr>
        <i val="true"/>
        <sz val="11"/>
        <rFont val="Cambria"/>
        <family val="0"/>
        <charset val="1"/>
      </rPr>
      <t xml:space="preserve">Iste cognovit</t>
    </r>
    <r>
      <rPr>
        <sz val="11"/>
        <rFont val="Cambria"/>
        <family val="0"/>
        <charset val="1"/>
      </rPr>
      <t xml:space="preserve">* (Can 003418); I: </t>
    </r>
    <r>
      <rPr>
        <i val="true"/>
        <sz val="11"/>
        <rFont val="Cambria"/>
        <family val="0"/>
        <charset val="1"/>
      </rPr>
      <t xml:space="preserve">Regem confessorum</t>
    </r>
    <r>
      <rPr>
        <sz val="11"/>
        <rFont val="Cambria"/>
        <family val="0"/>
        <charset val="1"/>
      </rPr>
      <t xml:space="preserve">* (Can 001129); R: </t>
    </r>
    <r>
      <rPr>
        <i val="true"/>
        <sz val="11"/>
        <rFont val="Cambria"/>
        <family val="0"/>
        <charset val="1"/>
      </rPr>
      <t xml:space="preserve">Iste homo perfecit</t>
    </r>
    <r>
      <rPr>
        <sz val="11"/>
        <rFont val="Cambria"/>
        <family val="0"/>
        <charset val="1"/>
      </rPr>
      <t xml:space="preserve">* (Can 007008); R: </t>
    </r>
    <r>
      <rPr>
        <i val="true"/>
        <sz val="11"/>
        <rFont val="Cambria"/>
        <family val="0"/>
        <charset val="1"/>
      </rPr>
      <t xml:space="preserve">Dominus qui elegit</t>
    </r>
    <r>
      <rPr>
        <sz val="11"/>
        <rFont val="Cambria"/>
        <family val="0"/>
        <charset val="1"/>
      </rPr>
      <t xml:space="preserve">* (Can 006523); R: </t>
    </r>
    <r>
      <rPr>
        <i val="true"/>
        <sz val="11"/>
        <rFont val="Cambria"/>
        <family val="0"/>
        <charset val="1"/>
      </rPr>
      <t xml:space="preserve">Amauit eum</t>
    </r>
    <r>
      <rPr>
        <sz val="11"/>
        <rFont val="Cambria"/>
        <family val="0"/>
        <charset val="1"/>
      </rPr>
      <t xml:space="preserve">* (Can 006081); A: </t>
    </r>
    <r>
      <rPr>
        <i val="true"/>
        <sz val="11"/>
        <rFont val="Cambria"/>
        <family val="0"/>
        <charset val="1"/>
      </rPr>
      <t xml:space="preserve">Iustum deduxit</t>
    </r>
    <r>
      <rPr>
        <sz val="11"/>
        <rFont val="Cambria"/>
        <family val="0"/>
        <charset val="1"/>
      </rPr>
      <t xml:space="preserve">* (Can 003541); A: </t>
    </r>
    <r>
      <rPr>
        <i val="true"/>
        <sz val="11"/>
        <rFont val="Cambria"/>
        <family val="0"/>
        <charset val="1"/>
      </rPr>
      <t xml:space="preserve">Iustus cor suum</t>
    </r>
    <r>
      <rPr>
        <sz val="11"/>
        <rFont val="Cambria"/>
        <family val="0"/>
        <charset val="1"/>
      </rPr>
      <t xml:space="preserve">* (Can 003544); 
</t>
    </r>
    <r>
      <rPr>
        <sz val="11"/>
        <color rgb="FFFF0000"/>
        <rFont val="Cambria"/>
        <family val="0"/>
        <charset val="1"/>
      </rPr>
      <t xml:space="preserve">Braxedis virginis</t>
    </r>
    <r>
      <rPr>
        <sz val="11"/>
        <rFont val="Cambria"/>
        <family val="0"/>
        <charset val="1"/>
      </rPr>
      <t xml:space="preserve"> [für Praxedis] A: </t>
    </r>
    <r>
      <rPr>
        <i val="true"/>
        <sz val="11"/>
        <rFont val="Cambria"/>
        <family val="0"/>
        <charset val="1"/>
      </rPr>
      <t xml:space="preserve">Simile est regnum caelorum sagene</t>
    </r>
    <r>
      <rPr>
        <sz val="11"/>
        <rFont val="Cambria"/>
        <family val="0"/>
        <charset val="1"/>
      </rPr>
      <t xml:space="preserve">* (Can 004956); I: </t>
    </r>
    <r>
      <rPr>
        <i val="true"/>
        <sz val="11"/>
        <rFont val="Cambria"/>
        <family val="0"/>
        <charset val="1"/>
      </rPr>
      <t xml:space="preserve">Regem uirginum</t>
    </r>
    <r>
      <rPr>
        <sz val="11"/>
        <rFont val="Cambria"/>
        <family val="0"/>
        <charset val="1"/>
      </rPr>
      <t xml:space="preserve">*; R: </t>
    </r>
    <r>
      <rPr>
        <i val="true"/>
        <sz val="11"/>
        <rFont val="Cambria"/>
        <family val="0"/>
        <charset val="1"/>
      </rPr>
      <t xml:space="preserve">Hęc est uirgo</t>
    </r>
    <r>
      <rPr>
        <sz val="11"/>
        <rFont val="Cambria"/>
        <family val="0"/>
        <charset val="1"/>
      </rPr>
      <t xml:space="preserve">* (Can 006809); R:</t>
    </r>
    <r>
      <rPr>
        <i val="true"/>
        <sz val="11"/>
        <rFont val="Cambria"/>
        <family val="0"/>
        <charset val="1"/>
      </rPr>
      <t xml:space="preserve"> Diffusa est gratia</t>
    </r>
    <r>
      <rPr>
        <sz val="11"/>
        <rFont val="Cambria"/>
        <family val="0"/>
        <charset val="1"/>
      </rPr>
      <t xml:space="preserve">* (Can 006446); R: </t>
    </r>
    <r>
      <rPr>
        <i val="true"/>
        <sz val="11"/>
        <rFont val="Cambria"/>
        <family val="0"/>
        <charset val="1"/>
      </rPr>
      <t xml:space="preserve">Propter ueritatem</t>
    </r>
    <r>
      <rPr>
        <sz val="11"/>
        <rFont val="Cambria"/>
        <family val="0"/>
        <charset val="1"/>
      </rPr>
      <t xml:space="preserve">* (Can 007441); A: </t>
    </r>
    <r>
      <rPr>
        <i val="true"/>
        <sz val="11"/>
        <rFont val="Cambria"/>
        <family val="0"/>
        <charset val="1"/>
      </rPr>
      <t xml:space="preserve">Hęc est uera fraternitas</t>
    </r>
    <r>
      <rPr>
        <sz val="11"/>
        <rFont val="Cambria"/>
        <family val="0"/>
        <charset val="1"/>
      </rPr>
      <t xml:space="preserve">* (Can 003003); A:</t>
    </r>
    <r>
      <rPr>
        <i val="true"/>
        <sz val="11"/>
        <rFont val="Cambria"/>
        <family val="0"/>
        <charset val="1"/>
      </rPr>
      <t xml:space="preserve"> Ueni electa</t>
    </r>
    <r>
      <rPr>
        <sz val="11"/>
        <rFont val="Cambria"/>
        <family val="0"/>
        <charset val="1"/>
      </rPr>
      <t xml:space="preserve">* (Can 005323); 
</t>
    </r>
    <r>
      <rPr>
        <sz val="11"/>
        <color rgb="FFFF0000"/>
        <rFont val="Cambria"/>
        <family val="0"/>
        <charset val="1"/>
      </rPr>
      <t xml:space="preserve">In Nativitate Sanctę Marię Magdalenę</t>
    </r>
    <r>
      <rPr>
        <sz val="11"/>
        <rFont val="Cambria"/>
        <family val="0"/>
        <charset val="1"/>
      </rPr>
      <t xml:space="preserve"> R: </t>
    </r>
    <r>
      <rPr>
        <i val="true"/>
        <sz val="11"/>
        <rFont val="Cambria"/>
        <family val="0"/>
        <charset val="1"/>
      </rPr>
      <t xml:space="preserve">Accessit ad pedes</t>
    </r>
    <r>
      <rPr>
        <sz val="11"/>
        <rFont val="Cambria"/>
        <family val="0"/>
        <charset val="1"/>
      </rPr>
      <t xml:space="preserve">* (Can 006016); A: </t>
    </r>
    <r>
      <rPr>
        <i val="true"/>
        <sz val="11"/>
        <rFont val="Cambria"/>
        <family val="0"/>
        <charset val="1"/>
      </rPr>
      <t xml:space="preserve">Fidelis sermo et omni </t>
    </r>
    <r>
      <rPr>
        <sz val="11"/>
        <rFont val="Cambria"/>
        <family val="0"/>
        <charset val="1"/>
      </rPr>
      <t xml:space="preserve">… (Can 002867); Lacuna.
Die Angaben zum Inhalt berufen sich auf Cantus Planus Datenbank.</t>
    </r>
  </si>
  <si>
    <t xml:space="preserve">Eintrag nach der makulierung: 1492. Weiterer Eintrag ausradiert.</t>
  </si>
  <si>
    <t xml:space="preserve">Platz für die Melisme freigelassen und zum Teil rot unterstrichen. Neumierte nachgetragene Psalmdifferenten am Seitenrand.</t>
  </si>
  <si>
    <t xml:space="preserve">Wien, ÖNB: Fragm. 579</t>
  </si>
  <si>
    <t xml:space="preserve">http://www.fragmentarium.unifr.ch/overview/F-00f1</t>
  </si>
  <si>
    <t xml:space="preserve">Cod. 660, Cod. 732, Cod. 927, Cod. 1355, Cod. 1707, Cod. 1985, Cod. 3628, Cod. 3781, Cod. 3892, Cod. 15436, Fragm. 557, Fragm. 579, Fragm. 603, Fragm. 604, Fragm. 613, Fragm. 906, Fragm. 954, Fragm. 960 (nach Klugseder Gruppe NNA1)</t>
  </si>
  <si>
    <t xml:space="preserve">210 x 163 mm</t>
  </si>
  <si>
    <t xml:space="preserve">5 Rostige Löcher von Beschlägen und 4 kleinere Löcher von einem Dornlager, der am Radn des Buchdeckels gelegt war; Leimspuren. Das Fragment war um die erste Lage gewicket und mitgebunden - darauf verweisen Einstichlöcher für die Bindung am aüßeren Blattrand</t>
  </si>
  <si>
    <t xml:space="preserve">Satzmajuskeln mit roten Zierpunkten oder Buchstabenstrichelung.</t>
  </si>
  <si>
    <t xml:space="preserve">Fünf-zeilige rote Rankeninitiale. </t>
  </si>
  <si>
    <r>
      <rPr>
        <sz val="11"/>
        <rFont val="Cambria"/>
        <family val="0"/>
        <charset val="1"/>
      </rPr>
      <t xml:space="preserve">(1r) [Omnium Sanctorum] A: [In consilio justorum et] (Can 003214); A: </t>
    </r>
    <r>
      <rPr>
        <i val="true"/>
        <sz val="11"/>
        <rFont val="Cambria"/>
        <family val="0"/>
        <charset val="1"/>
      </rPr>
      <t xml:space="preserve">Pretiosa in conspectu domini </t>
    </r>
    <r>
      <rPr>
        <sz val="11"/>
        <rFont val="Cambria"/>
        <family val="0"/>
        <charset val="1"/>
      </rPr>
      <t xml:space="preserve">(Can 004371); A: </t>
    </r>
    <r>
      <rPr>
        <i val="true"/>
        <sz val="11"/>
        <rFont val="Cambria"/>
        <family val="0"/>
        <charset val="1"/>
      </rPr>
      <t xml:space="preserve">Euntes ibant et flebant</t>
    </r>
    <r>
      <rPr>
        <sz val="11"/>
        <rFont val="Cambria"/>
        <family val="0"/>
        <charset val="1"/>
      </rPr>
      <t xml:space="preserve"> (Can 002736); A: </t>
    </r>
    <r>
      <rPr>
        <i val="true"/>
        <sz val="11"/>
        <rFont val="Cambria"/>
        <family val="0"/>
        <charset val="1"/>
      </rPr>
      <t xml:space="preserve">Justi confitebuntur nomi</t>
    </r>
    <r>
      <rPr>
        <sz val="11"/>
        <rFont val="Cambria"/>
        <family val="0"/>
        <charset val="1"/>
      </rPr>
      <t xml:space="preserve">[ni] (Can 003535); R: </t>
    </r>
    <r>
      <rPr>
        <i val="true"/>
        <sz val="11"/>
        <rFont val="Cambria"/>
        <family val="0"/>
        <charset val="1"/>
      </rPr>
      <t xml:space="preserve">Beati estis</t>
    </r>
    <r>
      <rPr>
        <sz val="11"/>
        <rFont val="Cambria"/>
        <family val="0"/>
        <charset val="1"/>
      </rPr>
      <t xml:space="preserve">* (Can 006175); W: </t>
    </r>
    <r>
      <rPr>
        <i val="true"/>
        <sz val="11"/>
        <rFont val="Cambria"/>
        <family val="0"/>
        <charset val="1"/>
      </rPr>
      <t xml:space="preserve">Timete dominum</t>
    </r>
    <r>
      <rPr>
        <sz val="11"/>
        <rFont val="Cambria"/>
        <family val="0"/>
        <charset val="1"/>
      </rPr>
      <t xml:space="preserve">* (Can 008222); A: </t>
    </r>
    <r>
      <rPr>
        <i val="true"/>
        <sz val="11"/>
        <rFont val="Cambria"/>
        <family val="0"/>
        <charset val="1"/>
      </rPr>
      <t xml:space="preserve">Salvator mundi salva nos om</t>
    </r>
    <r>
      <rPr>
        <sz val="11"/>
        <rFont val="Cambria"/>
        <family val="0"/>
        <charset val="1"/>
      </rPr>
      <t xml:space="preserve">- (Can 004689); A: </t>
    </r>
    <r>
      <rPr>
        <i val="true"/>
        <sz val="11"/>
        <rFont val="Cambria"/>
        <family val="0"/>
        <charset val="1"/>
      </rPr>
      <t xml:space="preserve">Justum deduxit</t>
    </r>
    <r>
      <rPr>
        <sz val="11"/>
        <rFont val="Cambria"/>
        <family val="0"/>
        <charset val="1"/>
      </rPr>
      <t xml:space="preserve">*; A: </t>
    </r>
    <r>
      <rPr>
        <i val="true"/>
        <sz val="11"/>
        <rFont val="Cambria"/>
        <family val="0"/>
        <charset val="1"/>
      </rPr>
      <t xml:space="preserve">Hic est vere martyr</t>
    </r>
    <r>
      <rPr>
        <sz val="11"/>
        <rFont val="Cambria"/>
        <family val="0"/>
        <charset val="1"/>
      </rPr>
      <t xml:space="preserve">* (Can 003056); R:</t>
    </r>
    <r>
      <rPr>
        <i val="true"/>
        <sz val="11"/>
        <rFont val="Cambria"/>
        <family val="0"/>
        <charset val="1"/>
      </rPr>
      <t xml:space="preserve"> Beati pauperes</t>
    </r>
    <r>
      <rPr>
        <sz val="11"/>
        <rFont val="Cambria"/>
        <family val="0"/>
        <charset val="1"/>
      </rPr>
      <t xml:space="preserve">* (Can 006181); I: [Re]</t>
    </r>
    <r>
      <rPr>
        <i val="true"/>
        <sz val="11"/>
        <rFont val="Cambria"/>
        <family val="0"/>
        <charset val="1"/>
      </rPr>
      <t xml:space="preserve">gem omnium sanctorum</t>
    </r>
    <r>
      <rPr>
        <sz val="11"/>
        <rFont val="Cambria"/>
        <family val="0"/>
        <charset val="1"/>
      </rPr>
      <t xml:space="preserve"> (Can 001139); A: [No]</t>
    </r>
    <r>
      <rPr>
        <i val="true"/>
        <sz val="11"/>
        <rFont val="Cambria"/>
        <family val="0"/>
        <charset val="1"/>
      </rPr>
      <t xml:space="preserve">vit dominus viam justorum</t>
    </r>
    <r>
      <rPr>
        <sz val="11"/>
        <rFont val="Cambria"/>
        <family val="0"/>
        <charset val="1"/>
      </rPr>
      <t xml:space="preserve"> (Can 003965); A: </t>
    </r>
    <r>
      <rPr>
        <i val="true"/>
        <sz val="11"/>
        <rFont val="Cambria"/>
        <family val="0"/>
        <charset val="1"/>
      </rPr>
      <t xml:space="preserve">Mirificavit dominus</t>
    </r>
    <r>
      <rPr>
        <sz val="11"/>
        <rFont val="Cambria"/>
        <family val="0"/>
        <charset val="1"/>
      </rPr>
      <t xml:space="preserve"> [sanct]</t>
    </r>
    <r>
      <rPr>
        <i val="true"/>
        <sz val="11"/>
        <rFont val="Cambria"/>
        <family val="0"/>
        <charset val="1"/>
      </rPr>
      <t xml:space="preserve">os </t>
    </r>
    <r>
      <rPr>
        <sz val="11"/>
        <rFont val="Cambria"/>
        <family val="0"/>
        <charset val="1"/>
      </rPr>
      <t xml:space="preserve">(Can 003766); A: [Ad]</t>
    </r>
    <r>
      <rPr>
        <i val="true"/>
        <sz val="11"/>
        <rFont val="Cambria"/>
        <family val="0"/>
        <charset val="1"/>
      </rPr>
      <t xml:space="preserve">mirabile est nomen tuum</t>
    </r>
    <r>
      <rPr>
        <sz val="11"/>
        <rFont val="Cambria"/>
        <family val="0"/>
        <charset val="1"/>
      </rPr>
      <t xml:space="preserve"> (Can 001283); (1v) A: [Domine qui operati sunt] (Can 002369); A:</t>
    </r>
    <r>
      <rPr>
        <i val="true"/>
        <sz val="11"/>
        <rFont val="Cambria"/>
        <family val="0"/>
        <charset val="1"/>
      </rPr>
      <t xml:space="preserve"> Haec est generatio</t>
    </r>
    <r>
      <rPr>
        <sz val="11"/>
        <rFont val="Cambria"/>
        <family val="0"/>
        <charset val="1"/>
      </rPr>
      <t xml:space="preserve"> (Can 002999); A: </t>
    </r>
    <r>
      <rPr>
        <i val="true"/>
        <sz val="11"/>
        <rFont val="Cambria"/>
        <family val="0"/>
        <charset val="1"/>
      </rPr>
      <t xml:space="preserve">Laetamini in domino et</t>
    </r>
    <r>
      <rPr>
        <sz val="11"/>
        <rFont val="Cambria"/>
        <family val="0"/>
        <charset val="1"/>
      </rPr>
      <t xml:space="preserve"> (Can 003564); W: </t>
    </r>
    <r>
      <rPr>
        <i val="true"/>
        <sz val="11"/>
        <rFont val="Cambria"/>
        <family val="0"/>
        <charset val="1"/>
      </rPr>
      <t xml:space="preserve">Justi autem</t>
    </r>
    <r>
      <rPr>
        <sz val="11"/>
        <rFont val="Cambria"/>
        <family val="0"/>
        <charset val="1"/>
      </rPr>
      <t xml:space="preserve">* (Can 008112); R: </t>
    </r>
    <r>
      <rPr>
        <i val="true"/>
        <sz val="11"/>
        <rFont val="Cambria"/>
        <family val="0"/>
        <charset val="1"/>
      </rPr>
      <t xml:space="preserve">Benedicamus patrem</t>
    </r>
    <r>
      <rPr>
        <sz val="11"/>
        <rFont val="Cambria"/>
        <family val="0"/>
        <charset val="1"/>
      </rPr>
      <t xml:space="preserve">*; R: </t>
    </r>
    <r>
      <rPr>
        <i val="true"/>
        <sz val="11"/>
        <rFont val="Cambria"/>
        <family val="0"/>
        <charset val="1"/>
      </rPr>
      <t xml:space="preserve">Felix namque es</t>
    </r>
    <r>
      <rPr>
        <sz val="11"/>
        <rFont val="Cambria"/>
        <family val="0"/>
        <charset val="1"/>
      </rPr>
      <t xml:space="preserve">* (Can 006725); R: </t>
    </r>
    <r>
      <rPr>
        <i val="true"/>
        <sz val="11"/>
        <rFont val="Cambria"/>
        <family val="0"/>
        <charset val="1"/>
      </rPr>
      <t xml:space="preserve">Te sanctum dominum</t>
    </r>
    <r>
      <rPr>
        <sz val="11"/>
        <rFont val="Cambria"/>
        <family val="0"/>
        <charset val="1"/>
      </rPr>
      <t xml:space="preserve">* (Can 007757); R: </t>
    </r>
    <r>
      <rPr>
        <i val="true"/>
        <sz val="11"/>
        <rFont val="Cambria"/>
        <family val="0"/>
        <charset val="1"/>
      </rPr>
      <t xml:space="preserve">Iste est de sublimibus</t>
    </r>
    <r>
      <rPr>
        <sz val="11"/>
        <rFont val="Cambria"/>
        <family val="0"/>
        <charset val="1"/>
      </rPr>
      <t xml:space="preserve">* (Can 006998); A: </t>
    </r>
    <r>
      <rPr>
        <i val="true"/>
        <sz val="11"/>
        <rFont val="Cambria"/>
        <family val="0"/>
        <charset val="1"/>
      </rPr>
      <t xml:space="preserve">Timete dominum omnes sancti </t>
    </r>
    <r>
      <rPr>
        <sz val="11"/>
        <rFont val="Cambria"/>
        <family val="0"/>
        <charset val="1"/>
      </rPr>
      <t xml:space="preserve">(Can 005151); A:</t>
    </r>
    <r>
      <rPr>
        <i val="true"/>
        <sz val="11"/>
        <rFont val="Cambria"/>
        <family val="0"/>
        <charset val="1"/>
      </rPr>
      <t xml:space="preserve"> Domine spes sanctorum et</t>
    </r>
    <r>
      <rPr>
        <sz val="11"/>
        <rFont val="Cambria"/>
        <family val="0"/>
        <charset val="1"/>
      </rPr>
      <t xml:space="preserve"> (Can 002390); A:</t>
    </r>
    <r>
      <rPr>
        <i val="true"/>
        <sz val="11"/>
        <rFont val="Cambria"/>
        <family val="0"/>
        <charset val="1"/>
      </rPr>
      <t xml:space="preserve"> Beati quos eleg</t>
    </r>
    <r>
      <rPr>
        <sz val="11"/>
        <rFont val="Cambria"/>
        <family val="0"/>
        <charset val="1"/>
      </rPr>
      <t xml:space="preserve">[isti] </t>
    </r>
    <r>
      <rPr>
        <i val="true"/>
        <sz val="11"/>
        <rFont val="Cambria"/>
        <family val="0"/>
        <charset val="1"/>
      </rPr>
      <t xml:space="preserve">domine </t>
    </r>
    <r>
      <rPr>
        <sz val="11"/>
        <rFont val="Cambria"/>
        <family val="0"/>
        <charset val="1"/>
      </rPr>
      <t xml:space="preserve">(Can 001593); A: </t>
    </r>
    <r>
      <rPr>
        <i val="true"/>
        <sz val="11"/>
        <rFont val="Cambria"/>
        <family val="0"/>
        <charset val="1"/>
      </rPr>
      <t xml:space="preserve">Domine deus virtutum</t>
    </r>
    <r>
      <rPr>
        <sz val="11"/>
        <rFont val="Cambria"/>
        <family val="0"/>
        <charset val="1"/>
      </rPr>
      <t xml:space="preserve"> [beati] (Can 002340); A: </t>
    </r>
    <r>
      <rPr>
        <i val="true"/>
        <sz val="11"/>
        <rFont val="Cambria"/>
        <family val="0"/>
        <charset val="1"/>
      </rPr>
      <t xml:space="preserve">Qui diligitis dominum</t>
    </r>
    <r>
      <rPr>
        <sz val="11"/>
        <rFont val="Cambria"/>
        <family val="0"/>
        <charset val="1"/>
      </rPr>
      <t xml:space="preserve"> (Can 004466); A: </t>
    </r>
    <r>
      <rPr>
        <i val="true"/>
        <sz val="11"/>
        <rFont val="Cambria"/>
        <family val="0"/>
        <charset val="1"/>
      </rPr>
      <t xml:space="preserve">Benedicite d</t>
    </r>
    <r>
      <rPr>
        <sz val="11"/>
        <rFont val="Cambria"/>
        <family val="0"/>
        <charset val="1"/>
      </rPr>
      <t xml:space="preserve">[omino omnes] (Can 001699).
Die Eingaben zum Inhalt berufen sich aud Cantu Planus Datenbank.</t>
    </r>
  </si>
  <si>
    <t xml:space="preserve">Ausgelöst aus einem Band ca. 210-220 x 150-160 mm mit fünf Beschläge, Dornlager am Rand des VD, 3 Bünde.</t>
  </si>
  <si>
    <t xml:space="preserve">Wien, ÖNB: Fragm. 591</t>
  </si>
  <si>
    <t xml:space="preserve">Fragm. 86, Nr. 103</t>
  </si>
  <si>
    <t xml:space="preserve">Cantus Planus (http://www.cantusplanus.at/de-at/fragmentphp/fragmente/signaturGET.php?Signatur=Fragm591).</t>
  </si>
  <si>
    <t xml:space="preserve">http://www.fragmentarium.unifr.ch/overview/F-6tpw</t>
  </si>
  <si>
    <t xml:space="preserve">180 x 203 mm</t>
  </si>
  <si>
    <t xml:space="preserve">Wien, ÖNB, Cod. 3810</t>
  </si>
  <si>
    <t xml:space="preserve">Johannes Neuburger sive Maurbader de Augusta (Mag.; aus Augsburg, um 1464): Schreiber; [Unterkircher, Datierte III, 1974]; Mondsee, Benediktinerkloster St. Michael (748-1791): Vorsignatur 'Lunael. q. 97'.</t>
  </si>
  <si>
    <t xml:space="preserve">Wurmfraß; Leimschaden; Schlitze, wo die Bünde des Trägebandes waren, ausgeschnitten. Benutzt als Vorderspiegel.</t>
  </si>
  <si>
    <t xml:space="preserve">Überschrifte und 1- bis 2-zeilige Initiale in Rot; Buchstabenstrichelung bei manchen Satzmajuskeln.</t>
  </si>
  <si>
    <r>
      <rPr>
        <sz val="11"/>
        <rFont val="Cambria"/>
        <family val="0"/>
        <charset val="1"/>
      </rPr>
      <t xml:space="preserve">[Fer. 5 Hebd. 4 Quad.] Lectio aus 2.Reg 4,34-38; Gr:</t>
    </r>
    <r>
      <rPr>
        <i val="true"/>
        <sz val="11"/>
        <rFont val="Cambria"/>
        <family val="0"/>
        <charset val="1"/>
      </rPr>
      <t xml:space="preserve"> Respice domine in testamentum</t>
    </r>
    <r>
      <rPr>
        <sz val="11"/>
        <rFont val="Cambria"/>
        <family val="0"/>
        <charset val="1"/>
      </rPr>
      <t xml:space="preserve"> (Can g01195); V: </t>
    </r>
    <r>
      <rPr>
        <i val="true"/>
        <sz val="11"/>
        <rFont val="Cambria"/>
        <family val="0"/>
        <charset val="1"/>
      </rPr>
      <t xml:space="preserve">Exurgo domine et iudica</t>
    </r>
    <r>
      <rPr>
        <sz val="11"/>
        <rFont val="Cambria"/>
        <family val="0"/>
        <charset val="1"/>
      </rPr>
      <t xml:space="preserve"> (Can g01196); (1r-v) Lectio aus Lc 7,11-16: </t>
    </r>
    <r>
      <rPr>
        <i val="true"/>
        <sz val="11"/>
        <rFont val="Cambria"/>
        <family val="0"/>
        <charset val="1"/>
      </rPr>
      <t xml:space="preserve">In illo tempore Ibat Ihesus in ciuitatem quae uocatur Naim ...-... et quia deus uisitauit plebem suam</t>
    </r>
    <r>
      <rPr>
        <sz val="11"/>
        <rFont val="Cambria"/>
        <family val="0"/>
        <charset val="1"/>
      </rPr>
      <t xml:space="preserve">;
(1v) Of: </t>
    </r>
    <r>
      <rPr>
        <i val="true"/>
        <sz val="11"/>
        <rFont val="Cambria"/>
        <family val="0"/>
        <charset val="1"/>
      </rPr>
      <t xml:space="preserve">Domine ad adiuvandum</t>
    </r>
    <r>
      <rPr>
        <sz val="11"/>
        <rFont val="Cambria"/>
        <family val="0"/>
        <charset val="1"/>
      </rPr>
      <t xml:space="preserve"> (Can g00792); </t>
    </r>
    <r>
      <rPr>
        <sz val="11"/>
        <color rgb="FFFF0000"/>
        <rFont val="Cambria"/>
        <family val="0"/>
        <charset val="1"/>
      </rPr>
      <t xml:space="preserve">Secreta</t>
    </r>
    <r>
      <rPr>
        <sz val="11"/>
        <rFont val="Cambria"/>
        <family val="0"/>
        <charset val="1"/>
      </rPr>
      <t xml:space="preserve"> </t>
    </r>
    <r>
      <rPr>
        <i val="true"/>
        <sz val="11"/>
        <rFont val="Cambria"/>
        <family val="0"/>
        <charset val="1"/>
      </rPr>
      <t xml:space="preserve">Purifica nos misericors deus ut aeclesiae tuae preces </t>
    </r>
    <r>
      <rPr>
        <sz val="11"/>
        <rFont val="Cambria"/>
        <family val="0"/>
        <charset val="1"/>
      </rPr>
      <t xml:space="preserve">... (Deshusses Nr. 274); </t>
    </r>
    <r>
      <rPr>
        <i val="true"/>
        <sz val="11"/>
        <rFont val="Cambria"/>
        <family val="0"/>
        <charset val="1"/>
      </rPr>
      <t xml:space="preserve">VD deus cuius bonitas hominem condidit iusticia</t>
    </r>
    <r>
      <rPr>
        <sz val="11"/>
        <rFont val="Cambria"/>
        <family val="0"/>
        <charset val="1"/>
      </rPr>
      <t xml:space="preserve"> ... (Deshusses Nr. 1572); Cm: </t>
    </r>
    <r>
      <rPr>
        <i val="true"/>
        <sz val="11"/>
        <rFont val="Cambria"/>
        <family val="0"/>
        <charset val="1"/>
      </rPr>
      <t xml:space="preserve">Do</t>
    </r>
    <r>
      <rPr>
        <sz val="11"/>
        <rFont val="Cambria"/>
        <family val="0"/>
        <charset val="1"/>
      </rPr>
      <t xml:space="preserve">[mine] </t>
    </r>
    <r>
      <rPr>
        <i val="true"/>
        <sz val="11"/>
        <rFont val="Cambria"/>
        <family val="0"/>
        <charset val="1"/>
      </rPr>
      <t xml:space="preserve">memorabor iu</t>
    </r>
    <r>
      <rPr>
        <sz val="11"/>
        <rFont val="Cambria"/>
        <family val="0"/>
        <charset val="1"/>
      </rPr>
      <t xml:space="preserve">[stitiae] (Can g01215).</t>
    </r>
  </si>
  <si>
    <t xml:space="preserve">Wien, ÖNB: Fragm. 600</t>
  </si>
  <si>
    <t xml:space="preserve">Nr. 61</t>
  </si>
  <si>
    <t xml:space="preserve">CantusPlanus [http://www.cantusplanus.at/de-at/fragmentphp/fragmente/signaturGET.php?Signatur=Fragm600]
Klugseder, Mondsee, S. 30f
Pfaff Nr. 6+7</t>
  </si>
  <si>
    <t xml:space="preserve">http://www.fragmentarium.unifr.ch/overview/F-3arr</t>
  </si>
  <si>
    <t xml:space="preserve">600-1: 142 x 202; 600-2: 196 x 202 mm</t>
  </si>
  <si>
    <t xml:space="preserve">Der untere Teil vom Fragm. 600-1 ist noch in situ im Trägerband als Falz vor fol. 1.</t>
  </si>
  <si>
    <t xml:space="preserve">2- bis 3-zeilige rote Initiale und Überschrifte für den Beginn der Gesangsteilen in roter Tinte; zur Hervorhebung der Gesangsanfängen Satzmajuskeln mit Buchstabenstrichelung.</t>
  </si>
  <si>
    <r>
      <rPr>
        <sz val="11"/>
        <rFont val="Cambria"/>
        <family val="0"/>
        <charset val="1"/>
      </rPr>
      <t xml:space="preserve">(1r) [Fer. 6 p. Pascha] GrV: </t>
    </r>
    <r>
      <rPr>
        <i val="true"/>
        <sz val="11"/>
        <rFont val="Cambria"/>
        <family val="0"/>
        <charset val="1"/>
      </rPr>
      <t xml:space="preserve">Benedictus qui uenit</t>
    </r>
    <r>
      <rPr>
        <sz val="11"/>
        <rFont val="Cambria"/>
        <family val="0"/>
        <charset val="1"/>
      </rPr>
      <t xml:space="preserve"> (Can 008414za); Of: </t>
    </r>
    <r>
      <rPr>
        <i val="true"/>
        <sz val="11"/>
        <rFont val="Cambria"/>
        <family val="0"/>
        <charset val="1"/>
      </rPr>
      <t xml:space="preserve">Erit vobis hic dies</t>
    </r>
    <r>
      <rPr>
        <sz val="11"/>
        <rFont val="Cambria"/>
        <family val="0"/>
        <charset val="1"/>
      </rPr>
      <t xml:space="preserve"> (Can g01042); OfV: </t>
    </r>
    <r>
      <rPr>
        <i val="true"/>
        <sz val="11"/>
        <rFont val="Cambria"/>
        <family val="0"/>
        <charset val="1"/>
      </rPr>
      <t xml:space="preserve">Dixit Moyses </t>
    </r>
    <r>
      <rPr>
        <sz val="11"/>
        <rFont val="Cambria"/>
        <family val="0"/>
        <charset val="1"/>
      </rPr>
      <t xml:space="preserve">(Can g01042a); OfV: </t>
    </r>
    <r>
      <rPr>
        <i val="true"/>
        <sz val="11"/>
        <rFont val="Cambria"/>
        <family val="0"/>
        <charset val="1"/>
      </rPr>
      <t xml:space="preserve">In mente habete</t>
    </r>
    <r>
      <rPr>
        <sz val="11"/>
        <rFont val="Cambria"/>
        <family val="0"/>
        <charset val="1"/>
      </rPr>
      <t xml:space="preserve"> (Can g01042b); Cm: </t>
    </r>
    <r>
      <rPr>
        <i val="true"/>
        <sz val="11"/>
        <rFont val="Cambria"/>
        <family val="0"/>
        <charset val="1"/>
      </rPr>
      <t xml:space="preserve">D</t>
    </r>
    <r>
      <rPr>
        <sz val="11"/>
        <rFont val="Cambria"/>
        <family val="0"/>
        <charset val="1"/>
      </rPr>
      <t xml:space="preserve">[ata e]</t>
    </r>
    <r>
      <rPr>
        <i val="true"/>
        <sz val="11"/>
        <rFont val="Cambria"/>
        <family val="0"/>
        <charset val="1"/>
      </rPr>
      <t xml:space="preserve">st</t>
    </r>
    <r>
      <rPr>
        <sz val="11"/>
        <rFont val="Cambria"/>
        <family val="0"/>
        <charset val="1"/>
      </rPr>
      <t xml:space="preserve"> [mihi] (Can g01043); Fortsetzung im Cod. 3615, Fragm. in situ.
(1v) [Sabbato in Albis] InPs: [Comfitemini domino et invoca]</t>
    </r>
    <r>
      <rPr>
        <i val="true"/>
        <sz val="11"/>
        <rFont val="Cambria"/>
        <family val="0"/>
        <charset val="1"/>
      </rPr>
      <t xml:space="preserve">te nomen eius annuntiate inter ge</t>
    </r>
    <r>
      <rPr>
        <sz val="11"/>
        <rFont val="Cambria"/>
        <family val="0"/>
        <charset val="1"/>
      </rPr>
      <t xml:space="preserve">[ntes opera eius] (Ps 104,1); AlV: </t>
    </r>
    <r>
      <rPr>
        <i val="true"/>
        <sz val="11"/>
        <rFont val="Cambria"/>
        <family val="0"/>
        <charset val="1"/>
      </rPr>
      <t xml:space="preserve">Haec dies</t>
    </r>
    <r>
      <rPr>
        <sz val="11"/>
        <rFont val="Cambria"/>
        <family val="0"/>
        <charset val="1"/>
      </rPr>
      <t xml:space="preserve"> (Can 507015); Of: </t>
    </r>
    <r>
      <rPr>
        <i val="true"/>
        <sz val="11"/>
        <rFont val="Cambria"/>
        <family val="0"/>
        <charset val="1"/>
      </rPr>
      <t xml:space="preserve">Benedictus qui uenit</t>
    </r>
    <r>
      <rPr>
        <sz val="11"/>
        <rFont val="Cambria"/>
        <family val="0"/>
        <charset val="1"/>
      </rPr>
      <t xml:space="preserve"> (Can g01047); OfV: </t>
    </r>
    <r>
      <rPr>
        <i val="true"/>
        <sz val="11"/>
        <rFont val="Cambria"/>
        <family val="0"/>
        <charset val="1"/>
      </rPr>
      <t xml:space="preserve">Lapidem quem</t>
    </r>
    <r>
      <rPr>
        <sz val="11"/>
        <rFont val="Cambria"/>
        <family val="0"/>
        <charset val="1"/>
      </rPr>
      <t xml:space="preserve"> (Can g01047a); OfV: </t>
    </r>
    <r>
      <rPr>
        <i val="true"/>
        <sz val="11"/>
        <rFont val="Cambria"/>
        <family val="0"/>
        <charset val="1"/>
      </rPr>
      <t xml:space="preserve">Haec dies</t>
    </r>
    <r>
      <rPr>
        <sz val="11"/>
        <rFont val="Cambria"/>
        <family val="0"/>
        <charset val="1"/>
      </rPr>
      <t xml:space="preserve"> (Can g01047b); Fortsetzung im Cod. 3615, Fragm. in situ.
(2r) [In Dedicatione Eccl.] Cm: [Domus mea domus] </t>
    </r>
    <r>
      <rPr>
        <i val="true"/>
        <sz val="11"/>
        <rFont val="Cambria"/>
        <family val="0"/>
        <charset val="1"/>
      </rPr>
      <t xml:space="preserve">orationis </t>
    </r>
    <r>
      <rPr>
        <sz val="11"/>
        <rFont val="Cambria"/>
        <family val="0"/>
        <charset val="1"/>
      </rPr>
      <t xml:space="preserve">(Can g01407); </t>
    </r>
    <r>
      <rPr>
        <sz val="11"/>
        <color rgb="FFFF0000"/>
        <rFont val="Cambria"/>
        <family val="0"/>
        <charset val="1"/>
      </rPr>
      <t xml:space="preserve">Potenciane </t>
    </r>
    <r>
      <rPr>
        <sz val="11"/>
        <rFont val="Cambria"/>
        <family val="0"/>
        <charset val="1"/>
      </rPr>
      <t xml:space="preserve">[für Pudentianae, Pudentis] In: </t>
    </r>
    <r>
      <rPr>
        <i val="true"/>
        <sz val="11"/>
        <rFont val="Cambria"/>
        <family val="0"/>
        <charset val="1"/>
      </rPr>
      <t xml:space="preserve">Dilexisti justitiam</t>
    </r>
    <r>
      <rPr>
        <sz val="11"/>
        <rFont val="Cambria"/>
        <family val="0"/>
        <charset val="1"/>
      </rPr>
      <t xml:space="preserve">* (Can g01380); Gr:</t>
    </r>
    <r>
      <rPr>
        <i val="true"/>
        <sz val="11"/>
        <rFont val="Cambria"/>
        <family val="0"/>
        <charset val="1"/>
      </rPr>
      <t xml:space="preserve"> Diffusa est gratia</t>
    </r>
    <r>
      <rPr>
        <sz val="11"/>
        <rFont val="Cambria"/>
        <family val="0"/>
        <charset val="1"/>
      </rPr>
      <t xml:space="preserve">* (Can g01397); Of: </t>
    </r>
    <r>
      <rPr>
        <i val="true"/>
        <sz val="11"/>
        <rFont val="Cambria"/>
        <family val="0"/>
        <charset val="1"/>
      </rPr>
      <t xml:space="preserve">Offerentur</t>
    </r>
    <r>
      <rPr>
        <sz val="11"/>
        <rFont val="Cambria"/>
        <family val="0"/>
        <charset val="1"/>
      </rPr>
      <t xml:space="preserve">* (Can g02069); OfV: </t>
    </r>
    <r>
      <rPr>
        <i val="true"/>
        <sz val="11"/>
        <rFont val="Cambria"/>
        <family val="0"/>
        <charset val="1"/>
      </rPr>
      <t xml:space="preserve">Diffusa est</t>
    </r>
    <r>
      <rPr>
        <sz val="11"/>
        <rFont val="Cambria"/>
        <family val="0"/>
        <charset val="1"/>
      </rPr>
      <t xml:space="preserve">*; </t>
    </r>
    <r>
      <rPr>
        <sz val="11"/>
        <color rgb="FFFF0000"/>
        <rFont val="Cambria"/>
        <family val="0"/>
        <charset val="1"/>
      </rPr>
      <t xml:space="preserve">In Vigilia Ascensionis domini</t>
    </r>
    <r>
      <rPr>
        <sz val="11"/>
        <rFont val="Cambria"/>
        <family val="0"/>
        <charset val="1"/>
      </rPr>
      <t xml:space="preserve"> In: </t>
    </r>
    <r>
      <rPr>
        <i val="true"/>
        <sz val="11"/>
        <rFont val="Cambria"/>
        <family val="0"/>
        <charset val="1"/>
      </rPr>
      <t xml:space="preserve">Vocem iocunditatis</t>
    </r>
    <r>
      <rPr>
        <sz val="11"/>
        <rFont val="Cambria"/>
        <family val="0"/>
        <charset val="1"/>
      </rPr>
      <t xml:space="preserve">*; Of: </t>
    </r>
    <r>
      <rPr>
        <i val="true"/>
        <sz val="11"/>
        <rFont val="Cambria"/>
        <family val="0"/>
        <charset val="1"/>
      </rPr>
      <t xml:space="preserve">Viri Galilaei </t>
    </r>
    <r>
      <rPr>
        <sz val="11"/>
        <rFont val="Cambria"/>
        <family val="0"/>
        <charset val="1"/>
      </rPr>
      <t xml:space="preserve">(Can g02180); OfV: </t>
    </r>
    <r>
      <rPr>
        <i val="true"/>
        <sz val="11"/>
        <rFont val="Cambria"/>
        <family val="0"/>
        <charset val="1"/>
      </rPr>
      <t xml:space="preserve">Cumque intuerentur</t>
    </r>
    <r>
      <rPr>
        <sz val="11"/>
        <rFont val="Cambria"/>
        <family val="0"/>
        <charset val="1"/>
      </rPr>
      <t xml:space="preserve"> (Can g02180a); Lacuna.
(2v) [Ascensio Domini] In: </t>
    </r>
    <r>
      <rPr>
        <i val="true"/>
        <sz val="11"/>
        <rFont val="Cambria"/>
        <family val="0"/>
        <charset val="1"/>
      </rPr>
      <t xml:space="preserve">V</t>
    </r>
    <r>
      <rPr>
        <sz val="11"/>
        <rFont val="Cambria"/>
        <family val="0"/>
        <charset val="1"/>
      </rPr>
      <t xml:space="preserve">[iri Galilaei] (Can g01079); InPs: </t>
    </r>
    <r>
      <rPr>
        <i val="true"/>
        <sz val="11"/>
        <rFont val="Cambria"/>
        <family val="0"/>
        <charset val="1"/>
      </rPr>
      <t xml:space="preserve">Omnes gentes </t>
    </r>
    <r>
      <rPr>
        <sz val="11"/>
        <rFont val="Cambria"/>
        <family val="0"/>
        <charset val="1"/>
      </rPr>
      <t xml:space="preserve">(Ps 46,2); AlV: </t>
    </r>
    <r>
      <rPr>
        <i val="true"/>
        <sz val="11"/>
        <rFont val="Cambria"/>
        <family val="0"/>
        <charset val="1"/>
      </rPr>
      <t xml:space="preserve">Ascendit deus </t>
    </r>
    <r>
      <rPr>
        <sz val="11"/>
        <rFont val="Cambria"/>
        <family val="0"/>
        <charset val="1"/>
      </rPr>
      <t xml:space="preserve">(Can g01080); AlV: </t>
    </r>
    <r>
      <rPr>
        <i val="true"/>
        <sz val="11"/>
        <rFont val="Cambria"/>
        <family val="0"/>
        <charset val="1"/>
      </rPr>
      <t xml:space="preserve">Dominus in Syna</t>
    </r>
    <r>
      <rPr>
        <sz val="11"/>
        <rFont val="Cambria"/>
        <family val="0"/>
        <charset val="1"/>
      </rPr>
      <t xml:space="preserve"> (Can g01081); Of: </t>
    </r>
    <r>
      <rPr>
        <i val="true"/>
        <sz val="11"/>
        <rFont val="Cambria"/>
        <family val="0"/>
        <charset val="1"/>
      </rPr>
      <t xml:space="preserve">Ascendit deus in jubilatione</t>
    </r>
    <r>
      <rPr>
        <sz val="11"/>
        <rFont val="Cambria"/>
        <family val="0"/>
        <charset val="1"/>
      </rPr>
      <t xml:space="preserve"> (Can g01082); OfV:</t>
    </r>
    <r>
      <rPr>
        <i val="true"/>
        <sz val="11"/>
        <rFont val="Cambria"/>
        <family val="0"/>
        <charset val="1"/>
      </rPr>
      <t xml:space="preserve"> Omnes gentes plaudite</t>
    </r>
    <r>
      <rPr>
        <sz val="11"/>
        <rFont val="Cambria"/>
        <family val="0"/>
        <charset val="1"/>
      </rPr>
      <t xml:space="preserve"> (Can g01082a).
Die Angaben zum Inhalt berufen sich auf Cantus Planus.</t>
    </r>
  </si>
  <si>
    <t xml:space="preserve">Wien, ÖNB: Fragm. 603</t>
  </si>
  <si>
    <t xml:space="preserve">Für Fragm. Illumin. Hss; Abklatsch auf dem VD in Cod. 3628</t>
  </si>
  <si>
    <t xml:space="preserve">Cantus Planus (http://www.cantusplanus.at/de-at/fragmentphp/fragmente/signaturGET.php?Signatur=Fragm557);
Klugseder, Mondsee, S. 129-190; Pfaff, Scriptorium und Bibliothek, Katalog Nr. 42.</t>
  </si>
  <si>
    <t xml:space="preserve">http://www.fragmentarium.unifr.ch/overview/F-6znt</t>
  </si>
  <si>
    <t xml:space="preserve">163 x 200-218 mm</t>
  </si>
  <si>
    <t xml:space="preserve">4 kleine Löcher von einem Dornlager, der am Radn des Buchdeckels gelegt war; Leimschaden, Tinte stark ausgelöst. Das Fragment war um die erste Lage gewicket und mitgebunden - daraus verweisen Einstichlöcher für die Bindung am aüßeren Blattrand.</t>
  </si>
  <si>
    <t xml:space="preserve">Satzmajuskeln mit roten Zierpunkten oder Buchstabenstrichelung; Rubrizierung für den Anfang von Gesänge.</t>
  </si>
  <si>
    <t xml:space="preserve">Zwei-zeilige rote Initiale G in desen Binnenfeld ein Gesicht (wohl Jesus) gezeichnet wurde.</t>
  </si>
  <si>
    <t xml:space="preserve">(1r) [Inventio Stephani] A: [Benedictionis tuae domine] (Can 001713); A: O quam admirabile est nomen (Can 004058); W: Gloria et honore* (Can 008081); R: Stephanus autem* (Can 007702); R: Videbant omnes* (Can 007852); R: Intuens in caelum* (Can 006984); R: Vir Israelita* (Can 007898); A: In domino deo suo confisus (Can 003226); A: Sine macula beatus Stephanus (Can 004962); A: Domine virtus et laetitia (Can 002396); A: Lapidaverunt Stephanum* (Can 003576); A: Lapides torrentes* (Can 003580); A: Videbant omnes* (Can 005381); W: Posuisti domine* (Can 008170);     
(1v) [Transl. Valentini] A: Sacerdos et pontifex* (Can 004673); I: Regem confessorum* (Can 001129); R: Inveni David* (Can 006986); R: Posui adjutorium* (Can 007411); R: Amavit eum*; A: Ecce sacerdos* (Can 002544); A: Euge serve* can9999 R: Viri sancti* (Can 007906); A: Isti sunt sancti qui pro* can9999 Sixti I: Regem martyrum* (Can 001137); A: Omnes sancti* (Can 004132); A: Verbera carnificum* (Can 005360); A: Virgam virtutis*; A: Isti sunt sancti qui pro testamento* (Can 003444); Afrae A: Sanctum est verum lumen* (Can 004768); I: Regem martyrum* (Can 001137); R: Exsultabunt sancti* (Can 006703); R: Certamen magnum* (Can 006274); R: Reddet deus* (Can 007513); A: Super nivem* (Can 005060); A: In circuitu* (Can 003208); A: Gratias tibi domine* (Can 002978); R: Martyr sancta* (Can 007135); A: Gloriosa et beatissima (Can 002954).
Die Eingaben zum Inhalt berufen sich auf Cantus Planus Datenbank.</t>
  </si>
  <si>
    <t xml:space="preserve">Wien, ÖNB: Fragm. 604</t>
  </si>
  <si>
    <t xml:space="preserve">Ausgelöst aus einem Bucheinband (ca. 210-220 x 150-160 mm), mit 5 Beschläge auf einem Deckel (wohl HD) und Dornlager am Rand des Buchdeckels, 3 Bünde.</t>
  </si>
  <si>
    <t xml:space="preserve">Cantus Planus (http://www.cantusplanus.at/de-at/fragmentphp/fragmente/signaturGET.php?Signatur=Fragm604);
Klugseder, Mondsee, S. 129-190; Pfaff, Scriptorium und Bibliothek, Katalog Nr. 42.</t>
  </si>
  <si>
    <t xml:space="preserve">http://www.fragmentarium.unifr.ch/overview/F-t0c2</t>
  </si>
  <si>
    <t xml:space="preserve">2 beschn. Einzelblatt</t>
  </si>
  <si>
    <t xml:space="preserve">Fragm. 604-1: 212 x 158 mm; Fragm. 604-2: 206 x 166 mm</t>
  </si>
  <si>
    <t xml:space="preserve">Auf einem Blatt Rostfelcken von 5 Buckeln; die drei Einstichlöcher für Buchbindung deuten darauf hin, dass beide Blätter mit der ersten bzw. letzten Lage gebunden waren.</t>
  </si>
  <si>
    <t xml:space="preserve">Satzmajuskeln mit roten Zierpunkten oder Buchstabenstrichelung; rote Initiale mit Punktverdickung; Rubrizierung für den Anfang von Gesänge; Capitalis als Auszeichnungsschrift.</t>
  </si>
  <si>
    <t xml:space="preserve">Rote Rankeninitiale mit Palmetten teilweise in Blau getönt.</t>
  </si>
  <si>
    <t xml:space="preserve">(1r) [De Sapientia] R: Super salutem et omnem (Can 007727); V: Dixi sapientiae soror mea es (Can 007727a); R: Ne derelinquas me domine (Can 007204); V: Apprehende arma et scutum et (Can 007204a); R: Fili noli deficere a (Can 006734); V: Audi fili mi disciplinam (Can 006734a); R: Audi fili mi disciplinam (Can 006140); V: Honora dominum de tua (Can 006140a); R: A[versio parvulorum] (Can 006158); 
(1v) V: [O viri ad vos clamito et vox mea] ad filios hominum (Can 006158a); A: Sapientia clamitat in plateis (Can 004811); A: Sapientia aedificavit sibi (Can 004810); A: Omnis sapientia a domino deo (Can 004153); A: Ego in altissimis habito et (Can 002576); A: Sicut malum inter ligna (Can 004940); A: Dominus possedit me ab initio (Can 002418); A: Praebe fili cor tuum mihi (Can 004351); A: Magna enim sunt judicia tua (Can 003662); Lacuna :   Fragm960-4b [Michaelis] A: Dum sacrum mysterium (Can 002469); 
(2r) A: Consurgat quaesumus domine 200891 I: Angelorum regi deo jubilemus (Can 001037); A: Omnes fideles Christi devoti (Can 004123); A: Data est potestas archangelo (Can 002100); A: Stetit angelus juxta aram (Can 005029); A: Data sunt ei incensa multa ut (Can 002102); A: Ascendit fumus aromatum in (Can 001491); A: Angelus archangelus Michael (Can 001406); 
(2v) R: [Factum est] silentium in caelo (Can 006715); V: Milia milium ministrabant ei (Can 006715a); R: Stetit angelus juxta aram (Can 007707); V: In conspectu angelorum (Can 007707a); R: In conspectu gentium nolite (Can 006895); V: Stetit [angelus juxta aram] (Can 006895a).
Die Eingaben berufen sich auf Cantus Planus Datenbank.</t>
  </si>
  <si>
    <t xml:space="preserve">25.10.2017</t>
  </si>
  <si>
    <t xml:space="preserve">Wien, ÖNB: Fragm. 612</t>
  </si>
  <si>
    <t xml:space="preserve">Cantus Planus (http://www.cantusplanus.at/de-at/fragmentphp/fragmente/signaturGET.php?Signatur=Fragm612);
Klugseder, Mondsee, S. 34-129.</t>
  </si>
  <si>
    <t xml:space="preserve">http://www.fragmentarium.unifr.ch/overview/F-doyv</t>
  </si>
  <si>
    <t xml:space="preserve">217 x 153 mm</t>
  </si>
  <si>
    <t xml:space="preserve">Gleicher Schreiber wie bei Fragment Gruppe NNA1.</t>
  </si>
  <si>
    <t xml:space="preserve">1- bis 2-zeilige rote Initiale; Überschrifte für den Beginn der Gesangsteilen.</t>
  </si>
  <si>
    <r>
      <rPr>
        <sz val="11"/>
        <rFont val="Cambria"/>
        <family val="0"/>
        <charset val="1"/>
      </rPr>
      <t xml:space="preserve">(1r) [Michaelis] - Of: [Stetit angelus] (Can g00397); OfV:</t>
    </r>
    <r>
      <rPr>
        <i val="true"/>
        <sz val="11"/>
        <rFont val="Cambria"/>
        <family val="0"/>
        <charset val="1"/>
      </rPr>
      <t xml:space="preserve"> In conspectu angelorum</t>
    </r>
    <r>
      <rPr>
        <sz val="11"/>
        <rFont val="Cambria"/>
        <family val="0"/>
        <charset val="1"/>
      </rPr>
      <t xml:space="preserve"> (Can g00397a); Cm: </t>
    </r>
    <r>
      <rPr>
        <i val="true"/>
        <sz val="11"/>
        <rFont val="Cambria"/>
        <family val="0"/>
        <charset val="1"/>
      </rPr>
      <t xml:space="preserve">Benedicite omnes angeli </t>
    </r>
    <r>
      <rPr>
        <sz val="11"/>
        <rFont val="Cambria"/>
        <family val="0"/>
        <charset val="1"/>
      </rPr>
      <t xml:space="preserve">(Can g00398); </t>
    </r>
    <r>
      <rPr>
        <sz val="11"/>
        <color rgb="FFFF0000"/>
        <rFont val="Cambria"/>
        <family val="0"/>
        <charset val="1"/>
      </rPr>
      <t xml:space="preserve">Hieronimi confessoris</t>
    </r>
    <r>
      <rPr>
        <sz val="11"/>
        <rFont val="Cambria"/>
        <family val="0"/>
        <charset val="1"/>
      </rPr>
      <t xml:space="preserve"> In: </t>
    </r>
    <r>
      <rPr>
        <i val="true"/>
        <sz val="11"/>
        <rFont val="Cambria"/>
        <family val="0"/>
        <charset val="1"/>
      </rPr>
      <t xml:space="preserve">Os justi</t>
    </r>
    <r>
      <rPr>
        <sz val="11"/>
        <rFont val="Cambria"/>
        <family val="0"/>
        <charset val="1"/>
      </rPr>
      <t xml:space="preserve">* (Can g01349); Gr: </t>
    </r>
    <r>
      <rPr>
        <i val="true"/>
        <sz val="11"/>
        <rFont val="Cambria"/>
        <family val="0"/>
        <charset val="1"/>
      </rPr>
      <t xml:space="preserve">Os justi</t>
    </r>
    <r>
      <rPr>
        <sz val="11"/>
        <rFont val="Cambria"/>
        <family val="0"/>
        <charset val="1"/>
      </rPr>
      <t xml:space="preserve">* (Can g01343); AlV: </t>
    </r>
    <r>
      <rPr>
        <i val="true"/>
        <sz val="11"/>
        <rFont val="Cambria"/>
        <family val="0"/>
        <charset val="1"/>
      </rPr>
      <t xml:space="preserve">Iste sanctus</t>
    </r>
    <r>
      <rPr>
        <sz val="11"/>
        <rFont val="Cambria"/>
        <family val="0"/>
        <charset val="1"/>
      </rPr>
      <t xml:space="preserve">* (Can g02568); Of: </t>
    </r>
    <r>
      <rPr>
        <i val="true"/>
        <sz val="11"/>
        <rFont val="Cambria"/>
        <family val="0"/>
        <charset val="1"/>
      </rPr>
      <t xml:space="preserve">Desiderium</t>
    </r>
    <r>
      <rPr>
        <sz val="11"/>
        <rFont val="Cambria"/>
        <family val="0"/>
        <charset val="1"/>
      </rPr>
      <t xml:space="preserve">* (Can g01363); Cm: </t>
    </r>
    <r>
      <rPr>
        <i val="true"/>
        <sz val="11"/>
        <rFont val="Cambria"/>
        <family val="0"/>
        <charset val="1"/>
      </rPr>
      <t xml:space="preserve">Domine v talenta</t>
    </r>
    <r>
      <rPr>
        <sz val="11"/>
        <rFont val="Cambria"/>
        <family val="0"/>
        <charset val="1"/>
      </rPr>
      <t xml:space="preserve">* (Can g00012); </t>
    </r>
    <r>
      <rPr>
        <sz val="11"/>
        <color rgb="FFFF0000"/>
        <rFont val="Cambria"/>
        <family val="0"/>
        <charset val="1"/>
      </rPr>
      <t xml:space="preserve">Remigii </t>
    </r>
    <r>
      <rPr>
        <sz val="11"/>
        <rFont val="Cambria"/>
        <family val="0"/>
        <charset val="1"/>
      </rPr>
      <t xml:space="preserve">In: </t>
    </r>
    <r>
      <rPr>
        <i val="true"/>
        <sz val="11"/>
        <rFont val="Cambria"/>
        <family val="0"/>
        <charset val="1"/>
      </rPr>
      <t xml:space="preserve">Sacerdotes</t>
    </r>
    <r>
      <rPr>
        <sz val="11"/>
        <rFont val="Cambria"/>
        <family val="0"/>
        <charset val="1"/>
      </rPr>
      <t xml:space="preserve">* (Can g01338); Gr: </t>
    </r>
    <r>
      <rPr>
        <i val="true"/>
        <sz val="11"/>
        <rFont val="Cambria"/>
        <family val="0"/>
        <charset val="1"/>
      </rPr>
      <t xml:space="preserve">Sacerdotes</t>
    </r>
    <r>
      <rPr>
        <sz val="11"/>
        <rFont val="Cambria"/>
        <family val="0"/>
        <charset val="1"/>
      </rPr>
      <t xml:space="preserve">* (Can g01339); AlV: </t>
    </r>
    <r>
      <rPr>
        <i val="true"/>
        <sz val="11"/>
        <rFont val="Cambria"/>
        <family val="0"/>
        <charset val="1"/>
      </rPr>
      <t xml:space="preserve">Disposui</t>
    </r>
    <r>
      <rPr>
        <sz val="11"/>
        <rFont val="Cambria"/>
        <family val="0"/>
        <charset val="1"/>
      </rPr>
      <t xml:space="preserve">* (Can g02070 (?); Of: </t>
    </r>
    <r>
      <rPr>
        <i val="true"/>
        <sz val="11"/>
        <rFont val="Cambria"/>
        <family val="0"/>
        <charset val="1"/>
      </rPr>
      <t xml:space="preserve">Inveni</t>
    </r>
    <r>
      <rPr>
        <sz val="11"/>
        <rFont val="Cambria"/>
        <family val="0"/>
        <charset val="1"/>
      </rPr>
      <t xml:space="preserve">* (Can g01288); Cm: </t>
    </r>
    <r>
      <rPr>
        <i val="true"/>
        <sz val="11"/>
        <rFont val="Cambria"/>
        <family val="0"/>
        <charset val="1"/>
      </rPr>
      <t xml:space="preserve">Fidelis</t>
    </r>
    <r>
      <rPr>
        <sz val="11"/>
        <rFont val="Cambria"/>
        <family val="0"/>
        <charset val="1"/>
      </rPr>
      <t xml:space="preserve">* (Can g00318 (?); </t>
    </r>
    <r>
      <rPr>
        <sz val="11"/>
        <color rgb="FFFF0000"/>
        <rFont val="Cambria"/>
        <family val="0"/>
        <charset val="1"/>
      </rPr>
      <t xml:space="preserve">Leodegarii </t>
    </r>
    <r>
      <rPr>
        <sz val="11"/>
        <rFont val="Cambria"/>
        <family val="0"/>
        <charset val="1"/>
      </rPr>
      <t xml:space="preserve">In: </t>
    </r>
    <r>
      <rPr>
        <i val="true"/>
        <sz val="11"/>
        <rFont val="Cambria"/>
        <family val="0"/>
        <charset val="1"/>
      </rPr>
      <t xml:space="preserve">Laetabitur</t>
    </r>
    <r>
      <rPr>
        <sz val="11"/>
        <rFont val="Cambria"/>
        <family val="0"/>
        <charset val="1"/>
      </rPr>
      <t xml:space="preserve">* (Can g01294); Gr: </t>
    </r>
    <r>
      <rPr>
        <i val="true"/>
        <sz val="11"/>
        <rFont val="Cambria"/>
        <family val="0"/>
        <charset val="1"/>
      </rPr>
      <t xml:space="preserve">Posuisti</t>
    </r>
    <r>
      <rPr>
        <sz val="11"/>
        <rFont val="Cambria"/>
        <family val="0"/>
        <charset val="1"/>
      </rPr>
      <t xml:space="preserve">* (Can g02233); AlV: </t>
    </r>
    <r>
      <rPr>
        <i val="true"/>
        <sz val="11"/>
        <rFont val="Cambria"/>
        <family val="0"/>
        <charset val="1"/>
      </rPr>
      <t xml:space="preserve">Beatus vir</t>
    </r>
    <r>
      <rPr>
        <sz val="11"/>
        <rFont val="Cambria"/>
        <family val="0"/>
        <charset val="1"/>
      </rPr>
      <t xml:space="preserve">*; Of: </t>
    </r>
    <r>
      <rPr>
        <i val="true"/>
        <sz val="11"/>
        <rFont val="Cambria"/>
        <family val="0"/>
        <charset val="1"/>
      </rPr>
      <t xml:space="preserve">In virtute</t>
    </r>
    <r>
      <rPr>
        <sz val="11"/>
        <rFont val="Cambria"/>
        <family val="0"/>
        <charset val="1"/>
      </rPr>
      <t xml:space="preserve">* (Can g01357); Cm: </t>
    </r>
    <r>
      <rPr>
        <i val="true"/>
        <sz val="11"/>
        <rFont val="Cambria"/>
        <family val="0"/>
        <charset val="1"/>
      </rPr>
      <t xml:space="preserve">Magna est</t>
    </r>
    <r>
      <rPr>
        <sz val="11"/>
        <rFont val="Cambria"/>
        <family val="0"/>
        <charset val="1"/>
      </rPr>
      <t xml:space="preserve">* (Can g01261); </t>
    </r>
    <r>
      <rPr>
        <sz val="11"/>
        <color rgb="FFFF0000"/>
        <rFont val="Cambria"/>
        <family val="0"/>
        <charset val="1"/>
      </rPr>
      <t xml:space="preserve">Marci </t>
    </r>
    <r>
      <rPr>
        <sz val="11"/>
        <rFont val="Cambria"/>
        <family val="0"/>
        <charset val="1"/>
      </rPr>
      <t xml:space="preserve">In: </t>
    </r>
    <r>
      <rPr>
        <i val="true"/>
        <sz val="11"/>
        <rFont val="Cambria"/>
        <family val="0"/>
        <charset val="1"/>
      </rPr>
      <t xml:space="preserve">Sacerdos</t>
    </r>
    <r>
      <rPr>
        <sz val="11"/>
        <rFont val="Cambria"/>
        <family val="0"/>
        <charset val="1"/>
      </rPr>
      <t xml:space="preserve">*; Gr: </t>
    </r>
    <r>
      <rPr>
        <i val="true"/>
        <sz val="11"/>
        <rFont val="Cambria"/>
        <family val="0"/>
        <charset val="1"/>
      </rPr>
      <t xml:space="preserve">Inveni</t>
    </r>
    <r>
      <rPr>
        <sz val="11"/>
        <rFont val="Cambria"/>
        <family val="0"/>
        <charset val="1"/>
      </rPr>
      <t xml:space="preserve">*; Al: </t>
    </r>
    <r>
      <rPr>
        <i val="true"/>
        <sz val="11"/>
        <rFont val="Cambria"/>
        <family val="0"/>
        <charset val="1"/>
      </rPr>
      <t xml:space="preserve">Elegit</t>
    </r>
    <r>
      <rPr>
        <sz val="11"/>
        <rFont val="Cambria"/>
        <family val="0"/>
        <charset val="1"/>
      </rPr>
      <t xml:space="preserve">* (Can g02352); Of: </t>
    </r>
    <r>
      <rPr>
        <i val="true"/>
        <sz val="11"/>
        <rFont val="Cambria"/>
        <family val="0"/>
        <charset val="1"/>
      </rPr>
      <t xml:space="preserve">Veritas</t>
    </r>
    <r>
      <rPr>
        <sz val="11"/>
        <rFont val="Cambria"/>
        <family val="0"/>
        <charset val="1"/>
      </rPr>
      <t xml:space="preserve">* (Can g01278); Cm: </t>
    </r>
    <r>
      <rPr>
        <i val="true"/>
        <sz val="11"/>
        <rFont val="Cambria"/>
        <family val="0"/>
        <charset val="1"/>
      </rPr>
      <t xml:space="preserve">Beatus servus</t>
    </r>
    <r>
      <rPr>
        <sz val="11"/>
        <rFont val="Cambria"/>
        <family val="0"/>
        <charset val="1"/>
      </rPr>
      <t xml:space="preserve">* (Can g01354); </t>
    </r>
    <r>
      <rPr>
        <sz val="11"/>
        <color rgb="FFFF0000"/>
        <rFont val="Cambria"/>
        <family val="0"/>
        <charset val="1"/>
      </rPr>
      <t xml:space="preserve">Dionysii et s.</t>
    </r>
    <r>
      <rPr>
        <sz val="11"/>
        <rFont val="Cambria"/>
        <family val="0"/>
        <charset val="1"/>
      </rPr>
      <t xml:space="preserve"> - In: </t>
    </r>
    <r>
      <rPr>
        <i val="true"/>
        <sz val="11"/>
        <rFont val="Cambria"/>
        <family val="0"/>
        <charset val="1"/>
      </rPr>
      <t xml:space="preserve">Salus autem</t>
    </r>
    <r>
      <rPr>
        <sz val="11"/>
        <rFont val="Cambria"/>
        <family val="0"/>
        <charset val="1"/>
      </rPr>
      <t xml:space="preserve">* (Can g01325); Gr: </t>
    </r>
    <r>
      <rPr>
        <i val="true"/>
        <sz val="11"/>
        <rFont val="Cambria"/>
        <family val="0"/>
        <charset val="1"/>
      </rPr>
      <t xml:space="preserve">Vindica</t>
    </r>
    <r>
      <rPr>
        <sz val="11"/>
        <rFont val="Cambria"/>
        <family val="0"/>
        <charset val="1"/>
      </rPr>
      <t xml:space="preserve">* (Can g00470); Al: </t>
    </r>
    <r>
      <rPr>
        <i val="true"/>
        <sz val="11"/>
        <rFont val="Cambria"/>
        <family val="0"/>
        <charset val="1"/>
      </rPr>
      <t xml:space="preserve">Vox exsultationis</t>
    </r>
    <r>
      <rPr>
        <sz val="11"/>
        <rFont val="Cambria"/>
        <family val="0"/>
        <charset val="1"/>
      </rPr>
      <t xml:space="preserve">* (Can g02386); Of: </t>
    </r>
    <r>
      <rPr>
        <i val="true"/>
        <sz val="11"/>
        <rFont val="Cambria"/>
        <family val="0"/>
        <charset val="1"/>
      </rPr>
      <t xml:space="preserve">Mirabilis</t>
    </r>
    <r>
      <rPr>
        <sz val="11"/>
        <rFont val="Cambria"/>
        <family val="0"/>
        <charset val="1"/>
      </rPr>
      <t xml:space="preserve">* (Can g01317); Cm: </t>
    </r>
    <r>
      <rPr>
        <i val="true"/>
        <sz val="11"/>
        <rFont val="Cambria"/>
        <family val="0"/>
        <charset val="1"/>
      </rPr>
      <t xml:space="preserve">Ego vos</t>
    </r>
    <r>
      <rPr>
        <sz val="11"/>
        <rFont val="Cambria"/>
        <family val="0"/>
        <charset val="1"/>
      </rPr>
      <t xml:space="preserve">* (Can g00225); </t>
    </r>
    <r>
      <rPr>
        <sz val="11"/>
        <color rgb="FFFF0000"/>
        <rFont val="Cambria"/>
        <family val="0"/>
        <charset val="1"/>
      </rPr>
      <t xml:space="preserve">Gereonis  et s.</t>
    </r>
    <r>
      <rPr>
        <sz val="11"/>
        <rFont val="Cambria"/>
        <family val="0"/>
        <charset val="1"/>
      </rPr>
      <t xml:space="preserve"> In: </t>
    </r>
    <r>
      <rPr>
        <i val="true"/>
        <sz val="11"/>
        <rFont val="Cambria"/>
        <family val="0"/>
        <charset val="1"/>
      </rPr>
      <t xml:space="preserve">Intret</t>
    </r>
    <r>
      <rPr>
        <sz val="11"/>
        <rFont val="Cambria"/>
        <family val="0"/>
        <charset val="1"/>
      </rPr>
      <t xml:space="preserve">*; Gr: </t>
    </r>
    <r>
      <rPr>
        <i val="true"/>
        <sz val="11"/>
        <rFont val="Cambria"/>
        <family val="0"/>
        <charset val="1"/>
      </rPr>
      <t xml:space="preserve">Exsultabunt</t>
    </r>
    <r>
      <rPr>
        <sz val="11"/>
        <rFont val="Cambria"/>
        <family val="0"/>
        <charset val="1"/>
      </rPr>
      <t xml:space="preserve">*; AlV: </t>
    </r>
    <r>
      <rPr>
        <i val="true"/>
        <sz val="11"/>
        <rFont val="Cambria"/>
        <family val="0"/>
        <charset val="1"/>
      </rPr>
      <t xml:space="preserve">Justi autem</t>
    </r>
    <r>
      <rPr>
        <sz val="11"/>
        <rFont val="Cambria"/>
        <family val="0"/>
        <charset val="1"/>
      </rPr>
      <t xml:space="preserve">*; Of: </t>
    </r>
    <r>
      <rPr>
        <i val="true"/>
        <sz val="11"/>
        <rFont val="Cambria"/>
        <family val="0"/>
        <charset val="1"/>
      </rPr>
      <t xml:space="preserve">Laetamini</t>
    </r>
    <r>
      <rPr>
        <sz val="11"/>
        <rFont val="Cambria"/>
        <family val="0"/>
        <charset val="1"/>
      </rPr>
      <t xml:space="preserve">*; Cm: </t>
    </r>
    <r>
      <rPr>
        <i val="true"/>
        <sz val="11"/>
        <rFont val="Cambria"/>
        <family val="0"/>
        <charset val="1"/>
      </rPr>
      <t xml:space="preserve">Posuerunt</t>
    </r>
    <r>
      <rPr>
        <sz val="11"/>
        <rFont val="Cambria"/>
        <family val="0"/>
        <charset val="1"/>
      </rPr>
      <t xml:space="preserve">*; </t>
    </r>
    <r>
      <rPr>
        <sz val="11"/>
        <color rgb="FFFF0000"/>
        <rFont val="Cambria"/>
        <family val="0"/>
        <charset val="1"/>
      </rPr>
      <t xml:space="preserve">Callisti </t>
    </r>
    <r>
      <rPr>
        <sz val="11"/>
        <rFont val="Cambria"/>
        <family val="0"/>
        <charset val="1"/>
      </rPr>
      <t xml:space="preserve">In: </t>
    </r>
    <r>
      <rPr>
        <i val="true"/>
        <sz val="11"/>
        <rFont val="Cambria"/>
        <family val="0"/>
        <charset val="1"/>
      </rPr>
      <t xml:space="preserve">Statuit</t>
    </r>
    <r>
      <rPr>
        <sz val="11"/>
        <rFont val="Cambria"/>
        <family val="0"/>
        <charset val="1"/>
      </rPr>
      <t xml:space="preserve">*; Gr: </t>
    </r>
    <r>
      <rPr>
        <i val="true"/>
        <sz val="11"/>
        <rFont val="Cambria"/>
        <family val="0"/>
        <charset val="1"/>
      </rPr>
      <t xml:space="preserve">Juravit</t>
    </r>
    <r>
      <rPr>
        <sz val="11"/>
        <rFont val="Cambria"/>
        <family val="0"/>
        <charset val="1"/>
      </rPr>
      <t xml:space="preserve">*; AlV: </t>
    </r>
    <r>
      <rPr>
        <i val="true"/>
        <sz val="11"/>
        <rFont val="Cambria"/>
        <family val="0"/>
        <charset val="1"/>
      </rPr>
      <t xml:space="preserve">Inveni</t>
    </r>
    <r>
      <rPr>
        <sz val="11"/>
        <rFont val="Cambria"/>
        <family val="0"/>
        <charset val="1"/>
      </rPr>
      <t xml:space="preserve">*; Of: </t>
    </r>
    <r>
      <rPr>
        <i val="true"/>
        <sz val="11"/>
        <rFont val="Cambria"/>
        <family val="0"/>
        <charset val="1"/>
      </rPr>
      <t xml:space="preserve">Veritas</t>
    </r>
    <r>
      <rPr>
        <sz val="11"/>
        <rFont val="Cambria"/>
        <family val="0"/>
        <charset val="1"/>
      </rPr>
      <t xml:space="preserve">*; Cm:</t>
    </r>
    <r>
      <rPr>
        <i val="true"/>
        <sz val="11"/>
        <rFont val="Cambria"/>
        <family val="0"/>
        <charset val="1"/>
      </rPr>
      <t xml:space="preserve"> Beatus servus</t>
    </r>
    <r>
      <rPr>
        <sz val="11"/>
        <rFont val="Cambria"/>
        <family val="0"/>
        <charset val="1"/>
      </rPr>
      <t xml:space="preserve">*; </t>
    </r>
    <r>
      <rPr>
        <sz val="11"/>
        <color rgb="FFFF0000"/>
        <rFont val="Cambria"/>
        <family val="0"/>
        <charset val="1"/>
      </rPr>
      <t xml:space="preserve">Galli </t>
    </r>
    <r>
      <rPr>
        <sz val="11"/>
        <rFont val="Cambria"/>
        <family val="0"/>
        <charset val="1"/>
      </rPr>
      <t xml:space="preserve">In:</t>
    </r>
    <r>
      <rPr>
        <i val="true"/>
        <sz val="11"/>
        <rFont val="Cambria"/>
        <family val="0"/>
        <charset val="1"/>
      </rPr>
      <t xml:space="preserve"> Justus ut palma</t>
    </r>
    <r>
      <rPr>
        <sz val="11"/>
        <rFont val="Cambria"/>
        <family val="0"/>
        <charset val="1"/>
      </rPr>
      <t xml:space="preserve">*; Gr: </t>
    </r>
    <r>
      <rPr>
        <i val="true"/>
        <sz val="11"/>
        <rFont val="Cambria"/>
        <family val="0"/>
        <charset val="1"/>
      </rPr>
      <t xml:space="preserve">Domine praevenisti</t>
    </r>
    <r>
      <rPr>
        <sz val="11"/>
        <rFont val="Cambria"/>
        <family val="0"/>
        <charset val="1"/>
      </rPr>
      <t xml:space="preserve">*; AlV: </t>
    </r>
    <r>
      <rPr>
        <i val="true"/>
        <sz val="11"/>
        <rFont val="Cambria"/>
        <family val="0"/>
        <charset val="1"/>
      </rPr>
      <t xml:space="preserve">Justus ut palma</t>
    </r>
    <r>
      <rPr>
        <sz val="11"/>
        <rFont val="Cambria"/>
        <family val="0"/>
        <charset val="1"/>
      </rPr>
      <t xml:space="preserve">*; Of: </t>
    </r>
    <r>
      <rPr>
        <i val="true"/>
        <sz val="11"/>
        <rFont val="Cambria"/>
        <family val="0"/>
        <charset val="1"/>
      </rPr>
      <t xml:space="preserve">Posuisti</t>
    </r>
    <r>
      <rPr>
        <sz val="11"/>
        <rFont val="Cambria"/>
        <family val="0"/>
        <charset val="1"/>
      </rPr>
      <t xml:space="preserve">*; Cm: </t>
    </r>
    <r>
      <rPr>
        <i val="true"/>
        <sz val="11"/>
        <rFont val="Cambria"/>
        <family val="0"/>
        <charset val="1"/>
      </rPr>
      <t xml:space="preserve">Fidelis</t>
    </r>
    <r>
      <rPr>
        <sz val="11"/>
        <rFont val="Cambria"/>
        <family val="0"/>
        <charset val="1"/>
      </rPr>
      <t xml:space="preserve">*; </t>
    </r>
    <r>
      <rPr>
        <sz val="11"/>
        <color rgb="FFFF0000"/>
        <rFont val="Cambria"/>
        <family val="0"/>
        <charset val="1"/>
      </rPr>
      <t xml:space="preserve">Lucae </t>
    </r>
    <r>
      <rPr>
        <sz val="11"/>
        <rFont val="Cambria"/>
        <family val="0"/>
        <charset val="1"/>
      </rPr>
      <t xml:space="preserve">In: </t>
    </r>
    <r>
      <rPr>
        <i val="true"/>
        <sz val="11"/>
        <rFont val="Cambria"/>
        <family val="0"/>
        <charset val="1"/>
      </rPr>
      <t xml:space="preserve">In medio</t>
    </r>
    <r>
      <rPr>
        <sz val="11"/>
        <rFont val="Cambria"/>
        <family val="0"/>
        <charset val="1"/>
      </rPr>
      <t xml:space="preserve">*; Gr: </t>
    </r>
    <r>
      <rPr>
        <i val="true"/>
        <sz val="11"/>
        <rFont val="Cambria"/>
        <family val="0"/>
        <charset val="1"/>
      </rPr>
      <t xml:space="preserve">Justus </t>
    </r>
    <r>
      <rPr>
        <sz val="11"/>
        <rFont val="Cambria"/>
        <family val="0"/>
        <charset val="1"/>
      </rPr>
      <t xml:space="preserve">ut palma*; AlV: Justus germinavit*; Of: </t>
    </r>
    <r>
      <rPr>
        <i val="true"/>
        <sz val="11"/>
        <rFont val="Cambria"/>
        <family val="0"/>
        <charset val="1"/>
      </rPr>
      <t xml:space="preserve">Desiderium</t>
    </r>
    <r>
      <rPr>
        <sz val="11"/>
        <rFont val="Cambria"/>
        <family val="0"/>
        <charset val="1"/>
      </rPr>
      <t xml:space="preserve">*; Cm: </t>
    </r>
    <r>
      <rPr>
        <i val="true"/>
        <sz val="11"/>
        <rFont val="Cambria"/>
        <family val="0"/>
        <charset val="1"/>
      </rPr>
      <t xml:space="preserve">Semel</t>
    </r>
    <r>
      <rPr>
        <sz val="11"/>
        <rFont val="Cambria"/>
        <family val="0"/>
        <charset val="1"/>
      </rPr>
      <t xml:space="preserve">*; </t>
    </r>
    <r>
      <rPr>
        <sz val="11"/>
        <color rgb="FFFF0000"/>
        <rFont val="Cambria"/>
        <family val="0"/>
        <charset val="1"/>
      </rPr>
      <t xml:space="preserve">Januarii </t>
    </r>
    <r>
      <rPr>
        <sz val="11"/>
        <rFont val="Cambria"/>
        <family val="0"/>
        <charset val="1"/>
      </rPr>
      <t xml:space="preserve">In:</t>
    </r>
    <r>
      <rPr>
        <i val="true"/>
        <sz val="11"/>
        <rFont val="Cambria"/>
        <family val="0"/>
        <charset val="1"/>
      </rPr>
      <t xml:space="preserve"> Multae tribulationes</t>
    </r>
    <r>
      <rPr>
        <sz val="11"/>
        <rFont val="Cambria"/>
        <family val="0"/>
        <charset val="1"/>
      </rPr>
      <t xml:space="preserve">*; Gr: </t>
    </r>
    <r>
      <rPr>
        <i val="true"/>
        <sz val="11"/>
        <rFont val="Cambria"/>
        <family val="0"/>
        <charset val="1"/>
      </rPr>
      <t xml:space="preserve">Vindica</t>
    </r>
    <r>
      <rPr>
        <sz val="11"/>
        <rFont val="Cambria"/>
        <family val="0"/>
        <charset val="1"/>
      </rPr>
      <t xml:space="preserve">*; AlV: </t>
    </r>
    <r>
      <rPr>
        <i val="true"/>
        <sz val="11"/>
        <rFont val="Cambria"/>
        <family val="0"/>
        <charset val="1"/>
      </rPr>
      <t xml:space="preserve">Judica</t>
    </r>
    <r>
      <rPr>
        <sz val="11"/>
        <rFont val="Cambria"/>
        <family val="0"/>
        <charset val="1"/>
      </rPr>
      <t xml:space="preserve">; Of: </t>
    </r>
    <r>
      <rPr>
        <i val="true"/>
        <sz val="11"/>
        <rFont val="Cambria"/>
        <family val="0"/>
        <charset val="1"/>
      </rPr>
      <t xml:space="preserve">Gloriabuntur</t>
    </r>
    <r>
      <rPr>
        <sz val="11"/>
        <rFont val="Cambria"/>
        <family val="0"/>
        <charset val="1"/>
      </rPr>
      <t xml:space="preserve">*; Cm: </t>
    </r>
    <r>
      <rPr>
        <i val="true"/>
        <sz val="11"/>
        <rFont val="Cambria"/>
        <family val="0"/>
        <charset val="1"/>
      </rPr>
      <t xml:space="preserve">Posuerunt</t>
    </r>
    <r>
      <rPr>
        <sz val="11"/>
        <rFont val="Cambria"/>
        <family val="0"/>
        <charset val="1"/>
      </rPr>
      <t xml:space="preserve">*; </t>
    </r>
    <r>
      <rPr>
        <sz val="11"/>
        <color rgb="FFFF0000"/>
        <rFont val="Cambria"/>
        <family val="0"/>
        <charset val="1"/>
      </rPr>
      <t xml:space="preserve">Crispini </t>
    </r>
    <r>
      <rPr>
        <sz val="11"/>
        <rFont val="Cambria"/>
        <family val="0"/>
        <charset val="1"/>
      </rPr>
      <t xml:space="preserve">In: </t>
    </r>
    <r>
      <rPr>
        <i val="true"/>
        <sz val="11"/>
        <rFont val="Cambria"/>
        <family val="0"/>
        <charset val="1"/>
      </rPr>
      <t xml:space="preserve">Clamaverunt</t>
    </r>
    <r>
      <rPr>
        <sz val="11"/>
        <rFont val="Cambria"/>
        <family val="0"/>
        <charset val="1"/>
      </rPr>
      <t xml:space="preserve">*; Gr: </t>
    </r>
    <r>
      <rPr>
        <i val="true"/>
        <sz val="11"/>
        <rFont val="Cambria"/>
        <family val="0"/>
        <charset val="1"/>
      </rPr>
      <t xml:space="preserve">Ecce quam bonum</t>
    </r>
    <r>
      <rPr>
        <sz val="11"/>
        <rFont val="Cambria"/>
        <family val="0"/>
        <charset val="1"/>
      </rPr>
      <t xml:space="preserve">*; AlV: </t>
    </r>
    <r>
      <rPr>
        <i val="true"/>
        <sz val="11"/>
        <rFont val="Cambria"/>
        <family val="0"/>
        <charset val="1"/>
      </rPr>
      <t xml:space="preserve">Mirabilis</t>
    </r>
    <r>
      <rPr>
        <sz val="11"/>
        <rFont val="Cambria"/>
        <family val="0"/>
        <charset val="1"/>
      </rPr>
      <t xml:space="preserve">*; Of: </t>
    </r>
    <r>
      <rPr>
        <i val="true"/>
        <sz val="11"/>
        <rFont val="Cambria"/>
        <family val="0"/>
        <charset val="1"/>
      </rPr>
      <t xml:space="preserve">Anima</t>
    </r>
    <r>
      <rPr>
        <sz val="11"/>
        <rFont val="Cambria"/>
        <family val="0"/>
        <charset val="1"/>
      </rPr>
      <t xml:space="preserve">*; Cm: </t>
    </r>
    <r>
      <rPr>
        <i val="true"/>
        <sz val="11"/>
        <rFont val="Cambria"/>
        <family val="0"/>
        <charset val="1"/>
      </rPr>
      <t xml:space="preserve">Et si coram</t>
    </r>
    <r>
      <rPr>
        <sz val="11"/>
        <rFont val="Cambria"/>
        <family val="0"/>
        <charset val="1"/>
      </rPr>
      <t xml:space="preserve">*; </t>
    </r>
    <r>
      <rPr>
        <sz val="11"/>
        <color rgb="FFFF0000"/>
        <rFont val="Cambria"/>
        <family val="0"/>
        <charset val="1"/>
      </rPr>
      <t xml:space="preserve">XI milium Virginum</t>
    </r>
    <r>
      <rPr>
        <sz val="11"/>
        <rFont val="Cambria"/>
        <family val="0"/>
        <charset val="1"/>
      </rPr>
      <t xml:space="preserve"> In: </t>
    </r>
    <r>
      <rPr>
        <i val="true"/>
        <sz val="11"/>
        <rFont val="Cambria"/>
        <family val="0"/>
        <charset val="1"/>
      </rPr>
      <t xml:space="preserve">Gaudeamus</t>
    </r>
    <r>
      <rPr>
        <sz val="11"/>
        <rFont val="Cambria"/>
        <family val="0"/>
        <charset val="1"/>
      </rPr>
      <t xml:space="preserve">*; Gr: </t>
    </r>
    <r>
      <rPr>
        <i val="true"/>
        <sz val="11"/>
        <rFont val="Cambria"/>
        <family val="0"/>
        <charset val="1"/>
      </rPr>
      <t xml:space="preserve">Justorum</t>
    </r>
    <r>
      <rPr>
        <sz val="11"/>
        <rFont val="Cambria"/>
        <family val="0"/>
        <charset val="1"/>
      </rPr>
      <t xml:space="preserve">*; AlV: </t>
    </r>
    <r>
      <rPr>
        <i val="true"/>
        <sz val="11"/>
        <rFont val="Cambria"/>
        <family val="0"/>
        <charset val="1"/>
      </rPr>
      <t xml:space="preserve">Adducentur</t>
    </r>
    <r>
      <rPr>
        <sz val="11"/>
        <rFont val="Cambria"/>
        <family val="0"/>
        <charset val="1"/>
      </rPr>
      <t xml:space="preserve">*; Of: </t>
    </r>
    <r>
      <rPr>
        <i val="true"/>
        <sz val="11"/>
        <rFont val="Cambria"/>
        <family val="0"/>
        <charset val="1"/>
      </rPr>
      <t xml:space="preserve">Offerentur</t>
    </r>
    <r>
      <rPr>
        <sz val="11"/>
        <rFont val="Cambria"/>
        <family val="0"/>
        <charset val="1"/>
      </rPr>
      <t xml:space="preserve">*; Cm: </t>
    </r>
    <r>
      <rPr>
        <i val="true"/>
        <sz val="11"/>
        <rFont val="Cambria"/>
        <family val="0"/>
        <charset val="1"/>
      </rPr>
      <t xml:space="preserve">Quinque</t>
    </r>
    <r>
      <rPr>
        <sz val="11"/>
        <rFont val="Cambria"/>
        <family val="0"/>
        <charset val="1"/>
      </rPr>
      <t xml:space="preserve">*; </t>
    </r>
    <r>
      <rPr>
        <sz val="11"/>
        <color rgb="FFFF0000"/>
        <rFont val="Cambria"/>
        <family val="0"/>
        <charset val="1"/>
      </rPr>
      <t xml:space="preserve">In uigilia apostolorum </t>
    </r>
    <r>
      <rPr>
        <sz val="11"/>
        <rFont val="Cambria"/>
        <family val="0"/>
        <charset val="1"/>
      </rPr>
      <t xml:space="preserve">= Vigilia Simonis, Judae  - In: </t>
    </r>
    <r>
      <rPr>
        <i val="true"/>
        <sz val="11"/>
        <rFont val="Cambria"/>
        <family val="0"/>
        <charset val="1"/>
      </rPr>
      <t xml:space="preserve">Intret in conspectu</t>
    </r>
    <r>
      <rPr>
        <sz val="11"/>
        <rFont val="Cambria"/>
        <family val="0"/>
        <charset val="1"/>
      </rPr>
      <t xml:space="preserve">*; Gr: </t>
    </r>
    <r>
      <rPr>
        <i val="true"/>
        <sz val="11"/>
        <rFont val="Cambria"/>
        <family val="0"/>
        <charset val="1"/>
      </rPr>
      <t xml:space="preserve">Vindica</t>
    </r>
    <r>
      <rPr>
        <sz val="11"/>
        <rFont val="Cambria"/>
        <family val="0"/>
        <charset val="1"/>
      </rPr>
      <t xml:space="preserve">*; Of: </t>
    </r>
    <r>
      <rPr>
        <i val="true"/>
        <sz val="11"/>
        <rFont val="Cambria"/>
        <family val="0"/>
        <charset val="1"/>
      </rPr>
      <t xml:space="preserve">Exsultabunt</t>
    </r>
    <r>
      <rPr>
        <sz val="11"/>
        <rFont val="Cambria"/>
        <family val="0"/>
        <charset val="1"/>
      </rPr>
      <t xml:space="preserve">*; Cm: </t>
    </r>
    <r>
      <rPr>
        <i val="true"/>
        <sz val="11"/>
        <rFont val="Cambria"/>
        <family val="0"/>
        <charset val="1"/>
      </rPr>
      <t xml:space="preserve">Justorum</t>
    </r>
    <r>
      <rPr>
        <sz val="11"/>
        <rFont val="Cambria"/>
        <family val="0"/>
        <charset val="1"/>
      </rPr>
      <t xml:space="preserve">*;</t>
    </r>
    <r>
      <rPr>
        <sz val="11"/>
        <color rgb="FFFF0000"/>
        <rFont val="Cambria"/>
        <family val="0"/>
        <charset val="1"/>
      </rPr>
      <t xml:space="preserve"> In die sanctorum</t>
    </r>
    <r>
      <rPr>
        <sz val="11"/>
        <rFont val="Cambria"/>
        <family val="0"/>
        <charset val="1"/>
      </rPr>
      <t xml:space="preserve"> = Simonis, Judae  - In: </t>
    </r>
    <r>
      <rPr>
        <i val="true"/>
        <sz val="11"/>
        <rFont val="Cambria"/>
        <family val="0"/>
        <charset val="1"/>
      </rPr>
      <t xml:space="preserve">Mihi autem nimis</t>
    </r>
    <r>
      <rPr>
        <sz val="11"/>
        <rFont val="Cambria"/>
        <family val="0"/>
        <charset val="1"/>
      </rPr>
      <t xml:space="preserve"> (Can g00005); 
(1v) Gr: </t>
    </r>
    <r>
      <rPr>
        <i val="true"/>
        <sz val="11"/>
        <rFont val="Cambria"/>
        <family val="0"/>
        <charset val="1"/>
      </rPr>
      <t xml:space="preserve">Nimis honorati sunt</t>
    </r>
    <r>
      <rPr>
        <sz val="11"/>
        <rFont val="Cambria"/>
        <family val="0"/>
        <charset val="1"/>
      </rPr>
      <t xml:space="preserve"> (Can g00002); GrV: </t>
    </r>
    <r>
      <rPr>
        <i val="true"/>
        <sz val="11"/>
        <rFont val="Cambria"/>
        <family val="0"/>
        <charset val="1"/>
      </rPr>
      <t xml:space="preserve">Dinumerabo eos </t>
    </r>
    <r>
      <rPr>
        <sz val="11"/>
        <rFont val="Cambria"/>
        <family val="0"/>
        <charset val="1"/>
      </rPr>
      <t xml:space="preserve">(Can g00002a); AlV: </t>
    </r>
    <r>
      <rPr>
        <i val="true"/>
        <sz val="11"/>
        <rFont val="Cambria"/>
        <family val="0"/>
        <charset val="1"/>
      </rPr>
      <t xml:space="preserve">Non vos me</t>
    </r>
    <r>
      <rPr>
        <sz val="11"/>
        <rFont val="Cambria"/>
        <family val="0"/>
        <charset val="1"/>
      </rPr>
      <t xml:space="preserve">*; Of: </t>
    </r>
    <r>
      <rPr>
        <i val="true"/>
        <sz val="11"/>
        <rFont val="Cambria"/>
        <family val="0"/>
        <charset val="1"/>
      </rPr>
      <t xml:space="preserve">In omnem terram</t>
    </r>
    <r>
      <rPr>
        <sz val="11"/>
        <rFont val="Cambria"/>
        <family val="0"/>
        <charset val="1"/>
      </rPr>
      <t xml:space="preserve">*; Cm: </t>
    </r>
    <r>
      <rPr>
        <i val="true"/>
        <sz val="11"/>
        <rFont val="Cambria"/>
        <family val="0"/>
        <charset val="1"/>
      </rPr>
      <t xml:space="preserve">Vos qui secuti estis</t>
    </r>
    <r>
      <rPr>
        <sz val="11"/>
        <rFont val="Cambria"/>
        <family val="0"/>
        <charset val="1"/>
      </rPr>
      <t xml:space="preserve"> (Can g00359); </t>
    </r>
    <r>
      <rPr>
        <sz val="11"/>
        <color rgb="FFFF0000"/>
        <rFont val="Cambria"/>
        <family val="0"/>
        <charset val="1"/>
      </rPr>
      <t xml:space="preserve">Wolfgangi Quintini</t>
    </r>
    <r>
      <rPr>
        <sz val="11"/>
        <rFont val="Cambria"/>
        <family val="0"/>
        <charset val="1"/>
      </rPr>
      <t xml:space="preserve"> In: </t>
    </r>
    <r>
      <rPr>
        <i val="true"/>
        <sz val="11"/>
        <rFont val="Cambria"/>
        <family val="0"/>
        <charset val="1"/>
      </rPr>
      <t xml:space="preserve">Sapientiam</t>
    </r>
    <r>
      <rPr>
        <sz val="11"/>
        <rFont val="Cambria"/>
        <family val="0"/>
        <charset val="1"/>
      </rPr>
      <t xml:space="preserve">*; Gr: </t>
    </r>
    <r>
      <rPr>
        <i val="true"/>
        <sz val="11"/>
        <rFont val="Cambria"/>
        <family val="0"/>
        <charset val="1"/>
      </rPr>
      <t xml:space="preserve">Gloriosus</t>
    </r>
    <r>
      <rPr>
        <sz val="11"/>
        <rFont val="Cambria"/>
        <family val="0"/>
        <charset val="1"/>
      </rPr>
      <t xml:space="preserve">*; AlV: </t>
    </r>
    <r>
      <rPr>
        <i val="true"/>
        <sz val="11"/>
        <rFont val="Cambria"/>
        <family val="0"/>
        <charset val="1"/>
      </rPr>
      <t xml:space="preserve">Sancti tui</t>
    </r>
    <r>
      <rPr>
        <sz val="11"/>
        <rFont val="Cambria"/>
        <family val="0"/>
        <charset val="1"/>
      </rPr>
      <t xml:space="preserve">*; Of: </t>
    </r>
    <r>
      <rPr>
        <i val="true"/>
        <sz val="11"/>
        <rFont val="Cambria"/>
        <family val="0"/>
        <charset val="1"/>
      </rPr>
      <t xml:space="preserve">Gloriabuntur</t>
    </r>
    <r>
      <rPr>
        <sz val="11"/>
        <rFont val="Cambria"/>
        <family val="0"/>
        <charset val="1"/>
      </rPr>
      <t xml:space="preserve">*; Cm: </t>
    </r>
    <r>
      <rPr>
        <i val="true"/>
        <sz val="11"/>
        <rFont val="Cambria"/>
        <family val="0"/>
        <charset val="1"/>
      </rPr>
      <t xml:space="preserve">Ego vos</t>
    </r>
    <r>
      <rPr>
        <sz val="11"/>
        <rFont val="Cambria"/>
        <family val="0"/>
        <charset val="1"/>
      </rPr>
      <t xml:space="preserve">*;</t>
    </r>
    <r>
      <rPr>
        <sz val="11"/>
        <color rgb="FFFF0000"/>
        <rFont val="Cambria"/>
        <family val="0"/>
        <charset val="1"/>
      </rPr>
      <t xml:space="preserve"> In vig. omnium Sanctorum</t>
    </r>
    <r>
      <rPr>
        <sz val="11"/>
        <rFont val="Cambria"/>
        <family val="0"/>
        <charset val="1"/>
      </rPr>
      <t xml:space="preserve"> In: </t>
    </r>
    <r>
      <rPr>
        <i val="true"/>
        <sz val="11"/>
        <rFont val="Cambria"/>
        <family val="0"/>
        <charset val="1"/>
      </rPr>
      <t xml:space="preserve">Timete</t>
    </r>
    <r>
      <rPr>
        <sz val="11"/>
        <rFont val="Cambria"/>
        <family val="0"/>
        <charset val="1"/>
      </rPr>
      <t xml:space="preserve">*; Gr: </t>
    </r>
    <r>
      <rPr>
        <i val="true"/>
        <sz val="11"/>
        <rFont val="Cambria"/>
        <family val="0"/>
        <charset val="1"/>
      </rPr>
      <t xml:space="preserve">Exsultabunt</t>
    </r>
    <r>
      <rPr>
        <sz val="11"/>
        <rFont val="Cambria"/>
        <family val="0"/>
        <charset val="1"/>
      </rPr>
      <t xml:space="preserve">*; Of: </t>
    </r>
    <r>
      <rPr>
        <i val="true"/>
        <sz val="11"/>
        <rFont val="Cambria"/>
        <family val="0"/>
        <charset val="1"/>
      </rPr>
      <t xml:space="preserve">Mirabilis</t>
    </r>
    <r>
      <rPr>
        <sz val="11"/>
        <rFont val="Cambria"/>
        <family val="0"/>
        <charset val="1"/>
      </rPr>
      <t xml:space="preserve">*; Cm: </t>
    </r>
    <r>
      <rPr>
        <i val="true"/>
        <sz val="11"/>
        <rFont val="Cambria"/>
        <family val="0"/>
        <charset val="1"/>
      </rPr>
      <t xml:space="preserve">Amen dico vobis quod uni</t>
    </r>
    <r>
      <rPr>
        <sz val="11"/>
        <rFont val="Cambria"/>
        <family val="0"/>
        <charset val="1"/>
      </rPr>
      <t xml:space="preserve">*; </t>
    </r>
    <r>
      <rPr>
        <sz val="11"/>
        <color rgb="FFFF0000"/>
        <rFont val="Cambria"/>
        <family val="0"/>
        <charset val="1"/>
      </rPr>
      <t xml:space="preserve">In die s.</t>
    </r>
    <r>
      <rPr>
        <sz val="11"/>
        <rFont val="Cambria"/>
        <family val="0"/>
        <charset val="1"/>
      </rPr>
      <t xml:space="preserve"> = Omnium Sanctorum  - In: </t>
    </r>
    <r>
      <rPr>
        <i val="true"/>
        <sz val="11"/>
        <rFont val="Cambria"/>
        <family val="0"/>
        <charset val="1"/>
      </rPr>
      <t xml:space="preserve">Gaudeamus</t>
    </r>
    <r>
      <rPr>
        <sz val="11"/>
        <rFont val="Cambria"/>
        <family val="0"/>
        <charset val="1"/>
      </rPr>
      <t xml:space="preserve">*; Gr: </t>
    </r>
    <r>
      <rPr>
        <i val="true"/>
        <sz val="11"/>
        <rFont val="Cambria"/>
        <family val="0"/>
        <charset val="1"/>
      </rPr>
      <t xml:space="preserve">Timete</t>
    </r>
    <r>
      <rPr>
        <sz val="11"/>
        <rFont val="Cambria"/>
        <family val="0"/>
        <charset val="1"/>
      </rPr>
      <t xml:space="preserve">*; AlV: </t>
    </r>
    <r>
      <rPr>
        <i val="true"/>
        <sz val="11"/>
        <rFont val="Cambria"/>
        <family val="0"/>
        <charset val="1"/>
      </rPr>
      <t xml:space="preserve">Vox exsultationis</t>
    </r>
    <r>
      <rPr>
        <sz val="11"/>
        <rFont val="Cambria"/>
        <family val="0"/>
        <charset val="1"/>
      </rPr>
      <t xml:space="preserve">*; Of: </t>
    </r>
    <r>
      <rPr>
        <i val="true"/>
        <sz val="11"/>
        <rFont val="Cambria"/>
        <family val="0"/>
        <charset val="1"/>
      </rPr>
      <t xml:space="preserve">Laetamini</t>
    </r>
    <r>
      <rPr>
        <sz val="11"/>
        <rFont val="Cambria"/>
        <family val="0"/>
        <charset val="1"/>
      </rPr>
      <t xml:space="preserve">*; Cm: </t>
    </r>
    <r>
      <rPr>
        <i val="true"/>
        <sz val="11"/>
        <rFont val="Cambria"/>
        <family val="0"/>
        <charset val="1"/>
      </rPr>
      <t xml:space="preserve">Amen dico</t>
    </r>
    <r>
      <rPr>
        <sz val="11"/>
        <rFont val="Cambria"/>
        <family val="0"/>
        <charset val="1"/>
      </rPr>
      <t xml:space="preserve">*; </t>
    </r>
    <r>
      <rPr>
        <sz val="11"/>
        <color rgb="FFFF0000"/>
        <rFont val="Cambria"/>
        <family val="0"/>
        <charset val="1"/>
      </rPr>
      <t xml:space="preserve">Eustachii et soc. eius</t>
    </r>
    <r>
      <rPr>
        <sz val="11"/>
        <rFont val="Cambria"/>
        <family val="0"/>
        <charset val="1"/>
      </rPr>
      <t xml:space="preserve"> In: </t>
    </r>
    <r>
      <rPr>
        <i val="true"/>
        <sz val="11"/>
        <rFont val="Cambria"/>
        <family val="0"/>
        <charset val="1"/>
      </rPr>
      <t xml:space="preserve">Multae tribulationes</t>
    </r>
    <r>
      <rPr>
        <sz val="11"/>
        <rFont val="Cambria"/>
        <family val="0"/>
        <charset val="1"/>
      </rPr>
      <t xml:space="preserve">*; AlV: </t>
    </r>
    <r>
      <rPr>
        <i val="true"/>
        <sz val="11"/>
        <rFont val="Cambria"/>
        <family val="0"/>
        <charset val="1"/>
      </rPr>
      <t xml:space="preserve">Justorum autem</t>
    </r>
    <r>
      <rPr>
        <sz val="11"/>
        <rFont val="Cambria"/>
        <family val="0"/>
        <charset val="1"/>
      </rPr>
      <t xml:space="preserve">*; </t>
    </r>
    <r>
      <rPr>
        <sz val="11"/>
        <color rgb="FFFF0000"/>
        <rFont val="Cambria"/>
        <family val="0"/>
        <charset val="1"/>
      </rPr>
      <t xml:space="preserve">Pirmini epi. </t>
    </r>
    <r>
      <rPr>
        <sz val="11"/>
        <rFont val="Cambria"/>
        <family val="0"/>
        <charset val="1"/>
      </rPr>
      <t xml:space="preserve">In: </t>
    </r>
    <r>
      <rPr>
        <i val="true"/>
        <sz val="11"/>
        <rFont val="Cambria"/>
        <family val="0"/>
        <charset val="1"/>
      </rPr>
      <t xml:space="preserve">Sacerdotes tui</t>
    </r>
    <r>
      <rPr>
        <sz val="11"/>
        <rFont val="Cambria"/>
        <family val="0"/>
        <charset val="1"/>
      </rPr>
      <t xml:space="preserve">*; AlV: </t>
    </r>
    <r>
      <rPr>
        <i val="true"/>
        <sz val="11"/>
        <rFont val="Cambria"/>
        <family val="0"/>
        <charset val="1"/>
      </rPr>
      <t xml:space="preserve">Elegit te</t>
    </r>
    <r>
      <rPr>
        <sz val="11"/>
        <rFont val="Cambria"/>
        <family val="0"/>
        <charset val="1"/>
      </rPr>
      <t xml:space="preserve">*; </t>
    </r>
    <r>
      <rPr>
        <sz val="11"/>
        <color rgb="FFFF0000"/>
        <rFont val="Cambria"/>
        <family val="0"/>
        <charset val="1"/>
      </rPr>
      <t xml:space="preserve">Willibrordi </t>
    </r>
    <r>
      <rPr>
        <sz val="11"/>
        <rFont val="Cambria"/>
        <family val="0"/>
        <charset val="1"/>
      </rPr>
      <t xml:space="preserve">In: </t>
    </r>
    <r>
      <rPr>
        <i val="true"/>
        <sz val="11"/>
        <rFont val="Cambria"/>
        <family val="0"/>
        <charset val="1"/>
      </rPr>
      <t xml:space="preserve">Statuit ei</t>
    </r>
    <r>
      <rPr>
        <sz val="11"/>
        <rFont val="Cambria"/>
        <family val="0"/>
        <charset val="1"/>
      </rPr>
      <t xml:space="preserve">*; Gr: </t>
    </r>
    <r>
      <rPr>
        <i val="true"/>
        <sz val="11"/>
        <rFont val="Cambria"/>
        <family val="0"/>
        <charset val="1"/>
      </rPr>
      <t xml:space="preserve">Juravit</t>
    </r>
    <r>
      <rPr>
        <sz val="11"/>
        <rFont val="Cambria"/>
        <family val="0"/>
        <charset val="1"/>
      </rPr>
      <t xml:space="preserve">*; AlV: </t>
    </r>
    <r>
      <rPr>
        <i val="true"/>
        <sz val="11"/>
        <rFont val="Cambria"/>
        <family val="0"/>
        <charset val="1"/>
      </rPr>
      <t xml:space="preserve">Inveni</t>
    </r>
    <r>
      <rPr>
        <sz val="11"/>
        <rFont val="Cambria"/>
        <family val="0"/>
        <charset val="1"/>
      </rPr>
      <t xml:space="preserve">*; Of: </t>
    </r>
    <r>
      <rPr>
        <i val="true"/>
        <sz val="11"/>
        <rFont val="Cambria"/>
        <family val="0"/>
        <charset val="1"/>
      </rPr>
      <t xml:space="preserve">Veritas</t>
    </r>
    <r>
      <rPr>
        <sz val="11"/>
        <rFont val="Cambria"/>
        <family val="0"/>
        <charset val="1"/>
      </rPr>
      <t xml:space="preserve">*; Cm: </t>
    </r>
    <r>
      <rPr>
        <i val="true"/>
        <sz val="11"/>
        <rFont val="Cambria"/>
        <family val="0"/>
        <charset val="1"/>
      </rPr>
      <t xml:space="preserve">Fidelis</t>
    </r>
    <r>
      <rPr>
        <sz val="11"/>
        <rFont val="Cambria"/>
        <family val="0"/>
        <charset val="1"/>
      </rPr>
      <t xml:space="preserve">*; </t>
    </r>
    <r>
      <rPr>
        <sz val="11"/>
        <color rgb="FFFF0000"/>
        <rFont val="Cambria"/>
        <family val="0"/>
        <charset val="1"/>
      </rPr>
      <t xml:space="preserve">Quat. Coronatorum</t>
    </r>
    <r>
      <rPr>
        <sz val="11"/>
        <rFont val="Cambria"/>
        <family val="0"/>
        <charset val="1"/>
      </rPr>
      <t xml:space="preserve"> In: </t>
    </r>
    <r>
      <rPr>
        <i val="true"/>
        <sz val="11"/>
        <rFont val="Cambria"/>
        <family val="0"/>
        <charset val="1"/>
      </rPr>
      <t xml:space="preserve">Intret</t>
    </r>
    <r>
      <rPr>
        <sz val="11"/>
        <rFont val="Cambria"/>
        <family val="0"/>
        <charset val="1"/>
      </rPr>
      <t xml:space="preserve">*; Gr: </t>
    </r>
    <r>
      <rPr>
        <i val="true"/>
        <sz val="11"/>
        <rFont val="Cambria"/>
        <family val="0"/>
        <charset val="1"/>
      </rPr>
      <t xml:space="preserve">Vindica</t>
    </r>
    <r>
      <rPr>
        <sz val="11"/>
        <rFont val="Cambria"/>
        <family val="0"/>
        <charset val="1"/>
      </rPr>
      <t xml:space="preserve">*; AlV:</t>
    </r>
    <r>
      <rPr>
        <i val="true"/>
        <sz val="11"/>
        <rFont val="Cambria"/>
        <family val="0"/>
        <charset val="1"/>
      </rPr>
      <t xml:space="preserve"> Justi epulentur</t>
    </r>
    <r>
      <rPr>
        <sz val="11"/>
        <rFont val="Cambria"/>
        <family val="0"/>
        <charset val="1"/>
      </rPr>
      <t xml:space="preserve">*; Of: </t>
    </r>
    <r>
      <rPr>
        <i val="true"/>
        <sz val="11"/>
        <rFont val="Cambria"/>
        <family val="0"/>
        <charset val="1"/>
      </rPr>
      <t xml:space="preserve">Anima</t>
    </r>
    <r>
      <rPr>
        <sz val="11"/>
        <rFont val="Cambria"/>
        <family val="0"/>
        <charset val="1"/>
      </rPr>
      <t xml:space="preserve">*; Cm: </t>
    </r>
    <r>
      <rPr>
        <i val="true"/>
        <sz val="11"/>
        <rFont val="Cambria"/>
        <family val="0"/>
        <charset val="1"/>
      </rPr>
      <t xml:space="preserve">Posuerunt</t>
    </r>
    <r>
      <rPr>
        <sz val="11"/>
        <rFont val="Cambria"/>
        <family val="0"/>
        <charset val="1"/>
      </rPr>
      <t xml:space="preserve">*; </t>
    </r>
    <r>
      <rPr>
        <sz val="11"/>
        <color rgb="FFFF0000"/>
        <rFont val="Cambria"/>
        <family val="0"/>
        <charset val="1"/>
      </rPr>
      <t xml:space="preserve">Theodori Tiro</t>
    </r>
    <r>
      <rPr>
        <sz val="11"/>
        <rFont val="Cambria"/>
        <family val="0"/>
        <charset val="1"/>
      </rPr>
      <t xml:space="preserve">  - In: In </t>
    </r>
    <r>
      <rPr>
        <i val="true"/>
        <sz val="11"/>
        <rFont val="Cambria"/>
        <family val="0"/>
        <charset val="1"/>
      </rPr>
      <t xml:space="preserve">virtute</t>
    </r>
    <r>
      <rPr>
        <sz val="11"/>
        <rFont val="Cambria"/>
        <family val="0"/>
        <charset val="1"/>
      </rPr>
      <t xml:space="preserve">*; Gr: </t>
    </r>
    <r>
      <rPr>
        <i val="true"/>
        <sz val="11"/>
        <rFont val="Cambria"/>
        <family val="0"/>
        <charset val="1"/>
      </rPr>
      <t xml:space="preserve">Domine</t>
    </r>
    <r>
      <rPr>
        <sz val="11"/>
        <rFont val="Cambria"/>
        <family val="0"/>
        <charset val="1"/>
      </rPr>
      <t xml:space="preserve">*; AlV: </t>
    </r>
    <r>
      <rPr>
        <i val="true"/>
        <sz val="11"/>
        <rFont val="Cambria"/>
        <family val="0"/>
        <charset val="1"/>
      </rPr>
      <t xml:space="preserve">Justus non</t>
    </r>
    <r>
      <rPr>
        <sz val="11"/>
        <rFont val="Cambria"/>
        <family val="0"/>
        <charset val="1"/>
      </rPr>
      <t xml:space="preserve">*; Of: </t>
    </r>
    <r>
      <rPr>
        <i val="true"/>
        <sz val="11"/>
        <rFont val="Cambria"/>
        <family val="0"/>
        <charset val="1"/>
      </rPr>
      <t xml:space="preserve">Gloria et</t>
    </r>
    <r>
      <rPr>
        <sz val="11"/>
        <rFont val="Cambria"/>
        <family val="0"/>
        <charset val="1"/>
      </rPr>
      <t xml:space="preserve">*; Cm: </t>
    </r>
    <r>
      <rPr>
        <i val="true"/>
        <sz val="11"/>
        <rFont val="Cambria"/>
        <family val="0"/>
        <charset val="1"/>
      </rPr>
      <t xml:space="preserve">Posuisti</t>
    </r>
    <r>
      <rPr>
        <sz val="11"/>
        <rFont val="Cambria"/>
        <family val="0"/>
        <charset val="1"/>
      </rPr>
      <t xml:space="preserve">*; </t>
    </r>
    <r>
      <rPr>
        <sz val="11"/>
        <color rgb="FFFF0000"/>
        <rFont val="Cambria"/>
        <family val="0"/>
        <charset val="1"/>
      </rPr>
      <t xml:space="preserve">Mennae  m.</t>
    </r>
    <r>
      <rPr>
        <sz val="11"/>
        <rFont val="Cambria"/>
        <family val="0"/>
        <charset val="1"/>
      </rPr>
      <t xml:space="preserve"> In: </t>
    </r>
    <r>
      <rPr>
        <i val="true"/>
        <sz val="11"/>
        <rFont val="Cambria"/>
        <family val="0"/>
        <charset val="1"/>
      </rPr>
      <t xml:space="preserve">Os justi</t>
    </r>
    <r>
      <rPr>
        <sz val="11"/>
        <rFont val="Cambria"/>
        <family val="0"/>
        <charset val="1"/>
      </rPr>
      <t xml:space="preserve">*; Gr: </t>
    </r>
    <r>
      <rPr>
        <i val="true"/>
        <sz val="11"/>
        <rFont val="Cambria"/>
        <family val="0"/>
        <charset val="1"/>
      </rPr>
      <t xml:space="preserve">Justus non conturbabitur</t>
    </r>
    <r>
      <rPr>
        <sz val="11"/>
        <rFont val="Cambria"/>
        <family val="0"/>
        <charset val="1"/>
      </rPr>
      <t xml:space="preserve">*; AlV: </t>
    </r>
    <r>
      <rPr>
        <i val="true"/>
        <sz val="11"/>
        <rFont val="Cambria"/>
        <family val="0"/>
        <charset val="1"/>
      </rPr>
      <t xml:space="preserve">Justum</t>
    </r>
    <r>
      <rPr>
        <sz val="11"/>
        <rFont val="Cambria"/>
        <family val="0"/>
        <charset val="1"/>
      </rPr>
      <t xml:space="preserve">*; Of: </t>
    </r>
    <r>
      <rPr>
        <i val="true"/>
        <sz val="11"/>
        <rFont val="Cambria"/>
        <family val="0"/>
        <charset val="1"/>
      </rPr>
      <t xml:space="preserve">Desiderium</t>
    </r>
    <r>
      <rPr>
        <sz val="11"/>
        <rFont val="Cambria"/>
        <family val="0"/>
        <charset val="1"/>
      </rPr>
      <t xml:space="preserve">*; Cm: </t>
    </r>
    <r>
      <rPr>
        <i val="true"/>
        <sz val="11"/>
        <rFont val="Cambria"/>
        <family val="0"/>
        <charset val="1"/>
      </rPr>
      <t xml:space="preserve">Magna</t>
    </r>
    <r>
      <rPr>
        <sz val="11"/>
        <rFont val="Cambria"/>
        <family val="0"/>
        <charset val="1"/>
      </rPr>
      <t xml:space="preserve">*; </t>
    </r>
    <r>
      <rPr>
        <sz val="11"/>
        <color rgb="FFFF0000"/>
        <rFont val="Cambria"/>
        <family val="0"/>
        <charset val="1"/>
      </rPr>
      <t xml:space="preserve">Martini epi.</t>
    </r>
    <r>
      <rPr>
        <sz val="11"/>
        <rFont val="Cambria"/>
        <family val="0"/>
        <charset val="1"/>
      </rPr>
      <t xml:space="preserve"> In: </t>
    </r>
    <r>
      <rPr>
        <i val="true"/>
        <sz val="11"/>
        <rFont val="Cambria"/>
        <family val="0"/>
        <charset val="1"/>
      </rPr>
      <t xml:space="preserve">Sacerdotes</t>
    </r>
    <r>
      <rPr>
        <sz val="11"/>
        <rFont val="Cambria"/>
        <family val="0"/>
        <charset val="1"/>
      </rPr>
      <t xml:space="preserve">*; Gr: </t>
    </r>
    <r>
      <rPr>
        <i val="true"/>
        <sz val="11"/>
        <rFont val="Cambria"/>
        <family val="0"/>
        <charset val="1"/>
      </rPr>
      <t xml:space="preserve">Ecce sacerdos</t>
    </r>
    <r>
      <rPr>
        <sz val="11"/>
        <rFont val="Cambria"/>
        <family val="0"/>
        <charset val="1"/>
      </rPr>
      <t xml:space="preserve">*; AlV: </t>
    </r>
    <r>
      <rPr>
        <i val="true"/>
        <sz val="11"/>
        <rFont val="Cambria"/>
        <family val="0"/>
        <charset val="1"/>
      </rPr>
      <t xml:space="preserve">Juravit</t>
    </r>
    <r>
      <rPr>
        <sz val="11"/>
        <rFont val="Cambria"/>
        <family val="0"/>
        <charset val="1"/>
      </rPr>
      <t xml:space="preserve">*; Of: </t>
    </r>
    <r>
      <rPr>
        <i val="true"/>
        <sz val="11"/>
        <rFont val="Cambria"/>
        <family val="0"/>
        <charset val="1"/>
      </rPr>
      <t xml:space="preserve">Inveni</t>
    </r>
    <r>
      <rPr>
        <sz val="11"/>
        <rFont val="Cambria"/>
        <family val="0"/>
        <charset val="1"/>
      </rPr>
      <t xml:space="preserve">*; Cm: </t>
    </r>
    <r>
      <rPr>
        <i val="true"/>
        <sz val="11"/>
        <rFont val="Cambria"/>
        <family val="0"/>
        <charset val="1"/>
      </rPr>
      <t xml:space="preserve">Domine quinque</t>
    </r>
    <r>
      <rPr>
        <sz val="11"/>
        <rFont val="Cambria"/>
        <family val="0"/>
        <charset val="1"/>
      </rPr>
      <t xml:space="preserve">*; </t>
    </r>
    <r>
      <rPr>
        <sz val="11"/>
        <color rgb="FFFF0000"/>
        <rFont val="Cambria"/>
        <family val="0"/>
        <charset val="1"/>
      </rPr>
      <t xml:space="preserve">Bricii epi. </t>
    </r>
    <r>
      <rPr>
        <sz val="11"/>
        <rFont val="Cambria"/>
        <family val="0"/>
        <charset val="1"/>
      </rPr>
      <t xml:space="preserve">In:</t>
    </r>
    <r>
      <rPr>
        <i val="true"/>
        <sz val="11"/>
        <rFont val="Cambria"/>
        <family val="0"/>
        <charset val="1"/>
      </rPr>
      <t xml:space="preserve"> Statuit ei</t>
    </r>
    <r>
      <rPr>
        <sz val="11"/>
        <rFont val="Cambria"/>
        <family val="0"/>
        <charset val="1"/>
      </rPr>
      <t xml:space="preserve">*; AlV: </t>
    </r>
    <r>
      <rPr>
        <i val="true"/>
        <sz val="11"/>
        <rFont val="Cambria"/>
        <family val="0"/>
        <charset val="1"/>
      </rPr>
      <t xml:space="preserve">Disposui testamentum</t>
    </r>
    <r>
      <rPr>
        <sz val="11"/>
        <rFont val="Cambria"/>
        <family val="0"/>
        <charset val="1"/>
      </rPr>
      <t xml:space="preserve">*; </t>
    </r>
    <r>
      <rPr>
        <sz val="11"/>
        <color rgb="FFFF0000"/>
        <rFont val="Cambria"/>
        <family val="0"/>
        <charset val="1"/>
      </rPr>
      <t xml:space="preserve">Othmari ab.</t>
    </r>
    <r>
      <rPr>
        <sz val="11"/>
        <rFont val="Cambria"/>
        <family val="0"/>
        <charset val="1"/>
      </rPr>
      <t xml:space="preserve"> In:</t>
    </r>
    <r>
      <rPr>
        <i val="true"/>
        <sz val="11"/>
        <rFont val="Cambria"/>
        <family val="0"/>
        <charset val="1"/>
      </rPr>
      <t xml:space="preserve"> In virtute</t>
    </r>
    <r>
      <rPr>
        <sz val="11"/>
        <rFont val="Cambria"/>
        <family val="0"/>
        <charset val="1"/>
      </rPr>
      <t xml:space="preserve">*; Gr: </t>
    </r>
    <r>
      <rPr>
        <i val="true"/>
        <sz val="11"/>
        <rFont val="Cambria"/>
        <family val="0"/>
        <charset val="1"/>
      </rPr>
      <t xml:space="preserve">Domine praevenisti</t>
    </r>
    <r>
      <rPr>
        <sz val="11"/>
        <rFont val="Cambria"/>
        <family val="0"/>
        <charset val="1"/>
      </rPr>
      <t xml:space="preserve">*; AlV: </t>
    </r>
    <r>
      <rPr>
        <i val="true"/>
        <sz val="11"/>
        <rFont val="Cambria"/>
        <family val="0"/>
        <charset val="1"/>
      </rPr>
      <t xml:space="preserve">Beatus vir qui</t>
    </r>
    <r>
      <rPr>
        <sz val="11"/>
        <rFont val="Cambria"/>
        <family val="0"/>
        <charset val="1"/>
      </rPr>
      <t xml:space="preserve">*; Of: </t>
    </r>
    <r>
      <rPr>
        <i val="true"/>
        <sz val="11"/>
        <rFont val="Cambria"/>
        <family val="0"/>
        <charset val="1"/>
      </rPr>
      <t xml:space="preserve">Justus ut palma</t>
    </r>
    <r>
      <rPr>
        <sz val="11"/>
        <rFont val="Cambria"/>
        <family val="0"/>
        <charset val="1"/>
      </rPr>
      <t xml:space="preserve">*; Cm: </t>
    </r>
    <r>
      <rPr>
        <i val="true"/>
        <sz val="11"/>
        <rFont val="Cambria"/>
        <family val="0"/>
        <charset val="1"/>
      </rPr>
      <t xml:space="preserve">Fidelis</t>
    </r>
    <r>
      <rPr>
        <sz val="11"/>
        <rFont val="Cambria"/>
        <family val="0"/>
        <charset val="1"/>
      </rPr>
      <t xml:space="preserve">*; </t>
    </r>
    <r>
      <rPr>
        <sz val="11"/>
        <color rgb="FFFF0000"/>
        <rFont val="Cambria"/>
        <family val="0"/>
        <charset val="1"/>
      </rPr>
      <t xml:space="preserve">Caeciliae virginis </t>
    </r>
    <r>
      <rPr>
        <sz val="11"/>
        <rFont val="Cambria"/>
        <family val="0"/>
        <charset val="1"/>
      </rPr>
      <t xml:space="preserve">In: </t>
    </r>
    <r>
      <rPr>
        <i val="true"/>
        <sz val="11"/>
        <rFont val="Cambria"/>
        <family val="0"/>
        <charset val="1"/>
      </rPr>
      <t xml:space="preserve">Loquebar de testimoniis</t>
    </r>
    <r>
      <rPr>
        <sz val="11"/>
        <rFont val="Cambria"/>
        <family val="0"/>
        <charset val="1"/>
      </rPr>
      <t xml:space="preserve">* (Can g00363); Gr:</t>
    </r>
    <r>
      <rPr>
        <i val="true"/>
        <sz val="11"/>
        <rFont val="Cambria"/>
        <family val="0"/>
        <charset val="1"/>
      </rPr>
      <t xml:space="preserve"> Audi filia et vide</t>
    </r>
    <r>
      <rPr>
        <sz val="11"/>
        <rFont val="Cambria"/>
        <family val="0"/>
        <charset val="1"/>
      </rPr>
      <t xml:space="preserve"> (Can g00486); GrV: </t>
    </r>
    <r>
      <rPr>
        <i val="true"/>
        <sz val="11"/>
        <rFont val="Cambria"/>
        <family val="0"/>
        <charset val="1"/>
      </rPr>
      <t xml:space="preserve">Specie tua</t>
    </r>
    <r>
      <rPr>
        <sz val="11"/>
        <rFont val="Cambria"/>
        <family val="0"/>
        <charset val="1"/>
      </rPr>
      <t xml:space="preserve"> (Can g00486a).
Die Angaben zum Inhalt berufen sich auf Cantus Planus Datenbank.</t>
    </r>
  </si>
  <si>
    <t xml:space="preserve">Platz für Melisme freigelassen und rot unterstrichen.</t>
  </si>
  <si>
    <t xml:space="preserve">26.06.2017</t>
  </si>
  <si>
    <t xml:space="preserve">Wien, ÖNB: Fragm. 613</t>
  </si>
  <si>
    <t xml:space="preserve">Cantus Planus (http://www.cantusplanus.at/de-at/fragmentphp/fragmente/signaturGET.php?Signatur=Fragm613)
Klugseder, Mondsee, S. 129f.; Pfaff, Scriptorium und Bibliothek, Katalog Nr. 42.</t>
  </si>
  <si>
    <t xml:space="preserve">http://www.fragmentarium.unifr.ch/overview/F-q4re</t>
  </si>
  <si>
    <t xml:space="preserve">8 Fragmente aus 3 Einzelblätter</t>
  </si>
  <si>
    <t xml:space="preserve">Fragm. 613-1 bis 613-4: ca 203 x 60 mm; Fragm. 613-5: 43 x 91 mm; Fragm. 613-6: 48 x 113 mm; Fragm. 613-7: 45 x 130 mm; Fragm. 613-8: 45 x 100 mm</t>
  </si>
  <si>
    <t xml:space="preserve">Die Identifizierung der Gesänge erweist, dass die Fragmente 613-1 bis 613-4 Querstreifen eines Einzelblattes sind, im Inhalt als 1r-v vermerkt. Fragmente 613-5 bis 613-7 sind Teile eines zweiten Einzelblattes; bei der Ablösung vom Einband wurden diese drei Streifen beschädigt, sodass der Text nur fragmentarisch erhalten ist, in der Beschreibung als 2r-v vermerkt. Das letzte Fragment 613-8 ist der einzige erhaltene Teil eines dritten Einzelblattes derselben Handschrift, hier als 3r-v vermerkt. All Fragmente wurden als Rückenhinterklebungen benutzt und haben dementsprechend Leimschaden gelitten; vier der Fragmente haben auch röstige Löcher aus Eckbeschlägen.</t>
  </si>
  <si>
    <t xml:space="preserve">(1r) [Petri, Pauli] A: [O Petre] pastor summe et Paule (Can 004053); W: [Constitues e]os principes* (Can 007994); R: Domine si tu es jube me (Can 006515); V: [Cu]m[que vidisset ven]tum (Can 006515a); R: S[urge Petr]e et i[n]due te (Can 007731); V: Angelus autem domini astitit (Can 007731a); R: Solve juben[te deo terrarum] (Can 007678); V: Quodcumque ligaveris* (Can 007678a); R: [Tu es pastor ovium] princeps (Can 007787); V: Q[uod]cumque [ligaver]is* (Can 007787a); A: Tu es pastor ovium princeps (Can 005207); W: Dedisti hereditatem* (Can 008007); R: Quem dicunt homines esse (Can 007467); 
(1v) V: Beatus es Simon Petre quia (Can 007467a); R: Qui regni claves et curam (Can 007483); V: Ipse per hunc nostros (Can 007483b); R: Ego pro te rogavi Petre ut (Can 006630); V: Caro et sanguis non revelavit (Can 006630a); R: Petre amas me tu scis domine (Can 007382); V: Simon Joannis diligis me plus (Can 007382a); A: Petre amas me pasce oves meas (Can 004281); A: [Simon Joannis diligis me plus] (Can 004960); A: [Ego pro te rogavi Petre ut] (Can 002583); A: Significavit [dominus Petro] (Can 004947); A: Tu es Pe[trus et super hanc] (Can 005208); R: Nimis honorati* can9999 A: [Quod]cumque ligaveris super (Can 004561);
(2r) [Omnium Sanctorum] W: Justi autem* (Can 008112); C R: Beati estis sancti [dei omnes] (Can 006175); V: [Gaudete et exsultate omnes sancti] quoniam nomina (Can 006175a); R: Beati qui persecutionem (Can 006183); V: Beati mundo corde quoniam (Can 006183a); R: Beati pauperes [spiritu] (Can 006181);     
(2v) [Omnium Sanctorum] A: [Sapientiam sanctorum narrant ...] laudem eorum (Can 004815); A: Reddet deus mer[ce]dem labor[um] (Can 004583); A: Spi[ritus et animae justoru]m (Can 005000); A: [Gloria haec est] omnibus (Can 002945); R: S[ancti et justi in domino]* (Can 007588); R: L[aud]em dicite deo nostro caoX V: Beati qui ad cenam caoX W: Timete dominum* (Can 008222); A: I[n c]ivita[te domini ibi sonant] (Can 003210); A: Scimus quoniam* (Can 004830); A: Sapi[entiam sanctorum narrant]* (Can 004815); A: Gaudent in caelis animae (Can 002927);     
(3r) [Martini] R: [O quantus erat luctus omnium …  monacho]rum quia et pium est (Can 007295); V: [Beati viri corpus] usque ad (Can 007295a); 
(3v) [Martini] A: Martinus [trium mortuorum] suscitator (Can 003715); A: [O beatum pont]ificem qui totis (Can 004002).
Die Eingaben zum Inhalt berufen sich auf Cantus Planus Datenbank.</t>
  </si>
  <si>
    <t xml:space="preserve">Wien, ÖNB: Fragm. 652a</t>
  </si>
  <si>
    <t xml:space="preserve">http://www.fragmentarium.unifr.ch/overview/F-lxcz</t>
  </si>
  <si>
    <t xml:space="preserve">Starkes, nicht gut kalziniertes Pergament.</t>
  </si>
  <si>
    <t xml:space="preserve">213 x 235 mm</t>
  </si>
  <si>
    <t xml:space="preserve">PASSEN NICHT ALS MAKULATUR ZU DIESER HS</t>
  </si>
  <si>
    <t xml:space="preserve">Schwer textverlust auf f. 2 - die aüßere Textspalte fast komplet ausgeschnitten.</t>
  </si>
  <si>
    <t xml:space="preserve">Überschrifte, Satzmajuskeln und Buchstabenstrichelung in Rot.</t>
  </si>
  <si>
    <r>
      <rPr>
        <sz val="11"/>
        <rFont val="Cambria"/>
        <family val="0"/>
        <charset val="1"/>
      </rPr>
      <t xml:space="preserve">(1ra) Legenda de sancto Erasmo. Text beginnt verstümmelt: </t>
    </r>
    <r>
      <rPr>
        <i val="true"/>
        <sz val="11"/>
        <rFont val="Cambria"/>
        <family val="0"/>
        <charset val="1"/>
      </rPr>
      <t xml:space="preserve">colimus nichil sunt vidi enim inferno ...-... Statim tunica ignea quae indutus fuerat facta est frigida quasi nix et nulla macula in eo inuenta est lesionis</t>
    </r>
    <r>
      <rPr>
        <sz val="11"/>
        <rFont val="Cambria"/>
        <family val="0"/>
        <charset val="1"/>
      </rPr>
      <t xml:space="preserve"> (?). </t>
    </r>
    <r>
      <rPr>
        <i val="true"/>
        <sz val="11"/>
        <rFont val="Cambria"/>
        <family val="0"/>
        <charset val="1"/>
      </rPr>
      <t xml:space="preserve">Tunc indignatus imperator iussit eum puniri gladio</t>
    </r>
    <r>
      <rPr>
        <sz val="11"/>
        <rFont val="Cambria"/>
        <family val="0"/>
        <charset val="1"/>
      </rPr>
      <t xml:space="preserve">.
(1rb) Oratio ad Bonifatium episcopum. </t>
    </r>
    <r>
      <rPr>
        <sz val="11"/>
        <color rgb="FFFF0000"/>
        <rFont val="Cambria"/>
        <family val="0"/>
        <charset val="1"/>
      </rPr>
      <t xml:space="preserve">Bonifacii martyris et po</t>
    </r>
    <r>
      <rPr>
        <sz val="11"/>
        <rFont val="Cambria"/>
        <family val="0"/>
        <charset val="1"/>
      </rPr>
      <t xml:space="preserve">. </t>
    </r>
    <r>
      <rPr>
        <i val="true"/>
        <sz val="11"/>
        <rFont val="Cambria"/>
        <family val="0"/>
        <charset val="1"/>
      </rPr>
      <t xml:space="preserve">Deus qui multitudinem populorum beati Bonifacii martiris tui atque pontificis sociorum que eius instancia ad agnicionem tui nominis vocare dignatus es et concede propicius ut quorum sollempnia colimus eciam patrocinia senciamus</t>
    </r>
    <r>
      <rPr>
        <sz val="11"/>
        <rFont val="Cambria"/>
        <family val="0"/>
        <charset val="1"/>
      </rPr>
      <t xml:space="preserve"> (ähnlich zu Wolfenbüttel, HAB, Cod. Guelf. 543 Helmst. f. 1v [http://diglib.hab.de/?db=mss&amp;list=ms&amp;id=543-helmst&amp;catalog=Lesser]).
(1rb-1va) Legenda de sancto Bonifatio. </t>
    </r>
    <r>
      <rPr>
        <sz val="11"/>
        <color rgb="FFFF0000"/>
        <rFont val="Cambria"/>
        <family val="0"/>
        <charset val="1"/>
      </rPr>
      <t xml:space="preserve">Legenda</t>
    </r>
    <r>
      <rPr>
        <sz val="11"/>
        <rFont val="Cambria"/>
        <family val="0"/>
        <charset val="1"/>
      </rPr>
      <t xml:space="preserve"> </t>
    </r>
    <r>
      <rPr>
        <i val="true"/>
        <sz val="11"/>
        <rFont val="Cambria"/>
        <family val="0"/>
        <charset val="1"/>
      </rPr>
      <t xml:space="preserve">Beatus Bonifacius de Britania ortus claris natalibus a quinto anno aetatis suae ad monasticam vitam ...-... Glorificatus est autem anno incarnacionis domini septingentesimo lv peregrinationis</t>
    </r>
    <r>
      <rPr>
        <sz val="11"/>
        <rFont val="Cambria"/>
        <family val="0"/>
        <charset val="1"/>
      </rPr>
      <t xml:space="preserve">, bricht ab.
(2ra) Joannis Baptistae - A:</t>
    </r>
    <r>
      <rPr>
        <i val="true"/>
        <sz val="11"/>
        <rFont val="Cambria"/>
        <family val="0"/>
        <charset val="1"/>
      </rPr>
      <t xml:space="preserve"> Descendit angelus domini ad Zachariam</t>
    </r>
    <r>
      <rPr>
        <sz val="11"/>
        <rFont val="Cambria"/>
        <family val="0"/>
        <charset val="1"/>
      </rPr>
      <t xml:space="preserve"> (Can 002156); </t>
    </r>
    <r>
      <rPr>
        <sz val="11"/>
        <color rgb="FFFF0000"/>
        <rFont val="Cambria"/>
        <family val="0"/>
        <charset val="1"/>
      </rPr>
      <t xml:space="preserve">Ps de die</t>
    </r>
    <r>
      <rPr>
        <sz val="11"/>
        <rFont val="Cambria"/>
        <family val="0"/>
        <charset val="1"/>
      </rPr>
      <t xml:space="preserve"> </t>
    </r>
    <r>
      <rPr>
        <i val="true"/>
        <sz val="11"/>
        <rFont val="Cambria"/>
        <family val="0"/>
        <charset val="1"/>
      </rPr>
      <t xml:space="preserve">Nazareus vocabitur puer iste</t>
    </r>
    <r>
      <rPr>
        <sz val="11"/>
        <rFont val="Cambria"/>
        <family val="0"/>
        <charset val="1"/>
      </rPr>
      <t xml:space="preserve"> (Can 003858); A: </t>
    </r>
    <r>
      <rPr>
        <i val="true"/>
        <sz val="11"/>
        <rFont val="Cambria"/>
        <family val="0"/>
        <charset val="1"/>
      </rPr>
      <t xml:space="preserve">Ipse praeibit ante illum</t>
    </r>
    <r>
      <rPr>
        <sz val="11"/>
        <rFont val="Cambria"/>
        <family val="0"/>
        <charset val="1"/>
      </rPr>
      <t xml:space="preserve"> (Can 003403); A: </t>
    </r>
    <r>
      <rPr>
        <i val="true"/>
        <sz val="11"/>
        <rFont val="Cambria"/>
        <family val="0"/>
        <charset val="1"/>
      </rPr>
      <t xml:space="preserve">Erit enim magnus</t>
    </r>
    <r>
      <rPr>
        <sz val="11"/>
        <rFont val="Cambria"/>
        <family val="0"/>
        <charset val="1"/>
      </rPr>
      <t xml:space="preserve"> (Can 002670); A: </t>
    </r>
    <r>
      <rPr>
        <i val="true"/>
        <sz val="11"/>
        <rFont val="Cambria"/>
        <family val="0"/>
        <charset val="1"/>
      </rPr>
      <t xml:space="preserve">Pro eo quod non</t>
    </r>
    <r>
      <rPr>
        <sz val="11"/>
        <rFont val="Cambria"/>
        <family val="0"/>
        <charset val="1"/>
      </rPr>
      <t xml:space="preserve"> (Can 004382); </t>
    </r>
    <r>
      <rPr>
        <sz val="11"/>
        <color rgb="FFFF0000"/>
        <rFont val="Cambria"/>
        <family val="0"/>
        <charset val="1"/>
      </rPr>
      <t xml:space="preserve">Capitilum </t>
    </r>
    <r>
      <rPr>
        <i val="true"/>
        <sz val="11"/>
        <rFont val="Cambria"/>
        <family val="0"/>
        <charset val="1"/>
      </rPr>
      <t xml:space="preserve">Priusquam te formatem in </t>
    </r>
    <r>
      <rPr>
        <sz val="11"/>
        <rFont val="Cambria"/>
        <family val="0"/>
        <charset val="1"/>
      </rPr>
      <t xml:space="preserve">(Ier 1,5); R: </t>
    </r>
    <r>
      <rPr>
        <i val="true"/>
        <sz val="11"/>
        <rFont val="Cambria"/>
        <family val="0"/>
        <charset val="1"/>
      </rPr>
      <t xml:space="preserve">Inter natos</t>
    </r>
    <r>
      <rPr>
        <sz val="11"/>
        <rFont val="Cambria"/>
        <family val="0"/>
        <charset val="1"/>
      </rPr>
      <t xml:space="preserve">* (Can 006979); Hy: </t>
    </r>
    <r>
      <rPr>
        <i val="true"/>
        <sz val="11"/>
        <rFont val="Cambria"/>
        <family val="0"/>
        <charset val="1"/>
      </rPr>
      <t xml:space="preserve">Ut queant lax</t>
    </r>
    <r>
      <rPr>
        <sz val="11"/>
        <rFont val="Cambria"/>
        <family val="0"/>
        <charset val="1"/>
      </rPr>
      <t xml:space="preserve">[is]* (Can 008406; AH 50 Nr. 96); A: </t>
    </r>
    <r>
      <rPr>
        <i val="true"/>
        <sz val="11"/>
        <rFont val="Cambria"/>
        <family val="0"/>
        <charset val="1"/>
      </rPr>
      <t xml:space="preserve">Ingresso Zacharia</t>
    </r>
    <r>
      <rPr>
        <sz val="11"/>
        <rFont val="Cambria"/>
        <family val="0"/>
        <charset val="1"/>
      </rPr>
      <t xml:space="preserve"> (Can 003338); Collecta:</t>
    </r>
    <r>
      <rPr>
        <i val="true"/>
        <sz val="11"/>
        <rFont val="Cambria"/>
        <family val="0"/>
        <charset val="1"/>
      </rPr>
      <t xml:space="preserve"> Praesta quaesumus omnipotens deus ut familia tua per uiam</t>
    </r>
    <r>
      <rPr>
        <sz val="11"/>
        <rFont val="Cambria"/>
        <family val="0"/>
        <charset val="1"/>
      </rPr>
      <t xml:space="preserve"> ... (Deshusses Nr. 568); I: </t>
    </r>
    <r>
      <rPr>
        <i val="true"/>
        <sz val="11"/>
        <rFont val="Cambria"/>
        <family val="0"/>
        <charset val="1"/>
      </rPr>
      <t xml:space="preserve">Regem praecursoris</t>
    </r>
    <r>
      <rPr>
        <sz val="11"/>
        <rFont val="Cambria"/>
        <family val="0"/>
        <charset val="1"/>
      </rPr>
      <t xml:space="preserve"> (Can 001140); A:</t>
    </r>
    <r>
      <rPr>
        <i val="true"/>
        <sz val="11"/>
        <rFont val="Cambria"/>
        <family val="0"/>
        <charset val="1"/>
      </rPr>
      <t xml:space="preserve"> Priusquam te</t>
    </r>
    <r>
      <rPr>
        <sz val="11"/>
        <rFont val="Cambria"/>
        <family val="0"/>
        <charset val="1"/>
      </rPr>
      <t xml:space="preserve"> (Can 004381); Ps.</t>
    </r>
    <r>
      <rPr>
        <i val="true"/>
        <sz val="11"/>
        <rFont val="Cambria"/>
        <family val="0"/>
        <charset val="1"/>
      </rPr>
      <t xml:space="preserve"> Beatus vir</t>
    </r>
    <r>
      <rPr>
        <sz val="11"/>
        <rFont val="Cambria"/>
        <family val="0"/>
        <charset val="1"/>
      </rPr>
      <t xml:space="preserve">*; A: </t>
    </r>
    <r>
      <rPr>
        <i val="true"/>
        <sz val="11"/>
        <rFont val="Cambria"/>
        <family val="0"/>
        <charset val="1"/>
      </rPr>
      <t xml:space="preserve">Ad omnia quae mittam </t>
    </r>
    <r>
      <rPr>
        <sz val="11"/>
        <rFont val="Cambria"/>
        <family val="0"/>
        <charset val="1"/>
      </rPr>
      <t xml:space="preserve">(Can 001249); Ps. </t>
    </r>
    <r>
      <rPr>
        <i val="true"/>
        <sz val="11"/>
        <rFont val="Cambria"/>
        <family val="0"/>
        <charset val="1"/>
      </rPr>
      <t xml:space="preserve">Quare</t>
    </r>
    <r>
      <rPr>
        <sz val="11"/>
        <rFont val="Cambria"/>
        <family val="0"/>
        <charset val="1"/>
      </rPr>
      <t xml:space="preserve">*; A: </t>
    </r>
    <r>
      <rPr>
        <i val="true"/>
        <sz val="11"/>
        <rFont val="Cambria"/>
        <family val="0"/>
        <charset val="1"/>
      </rPr>
      <t xml:space="preserve">Ne timeas a facie </t>
    </r>
    <r>
      <rPr>
        <sz val="11"/>
        <rFont val="Cambria"/>
        <family val="0"/>
        <charset val="1"/>
      </rPr>
      <t xml:space="preserve">(Can 003862); Ps. </t>
    </r>
    <r>
      <rPr>
        <i val="true"/>
        <sz val="11"/>
        <rFont val="Cambria"/>
        <family val="0"/>
        <charset val="1"/>
      </rPr>
      <t xml:space="preserve">Domine</t>
    </r>
    <r>
      <rPr>
        <sz val="11"/>
        <rFont val="Cambria"/>
        <family val="0"/>
        <charset val="1"/>
      </rPr>
      <t xml:space="preserve">*; (1ra-rb) Lectio aus Ier 1,4-10 [Textverlust, Lectio II und III sowohl wie die darauf folgende Gesänge verloren];
(2vb) Lectio IIII aus Maximus Taurinensis, Homilia LXV. In die nativitatis sancti Ioannis Baptistae I. </t>
    </r>
    <r>
      <rPr>
        <sz val="11"/>
        <color rgb="FFFF0000"/>
        <rFont val="Cambria"/>
        <family val="0"/>
        <charset val="1"/>
      </rPr>
      <t xml:space="preserve">Sermo S. Augustini</t>
    </r>
    <r>
      <rPr>
        <sz val="11"/>
        <rFont val="Cambria"/>
        <family val="0"/>
        <charset val="1"/>
      </rPr>
      <t xml:space="preserve">. </t>
    </r>
    <r>
      <rPr>
        <i val="true"/>
        <sz val="11"/>
        <rFont val="Cambria"/>
        <family val="0"/>
        <charset val="1"/>
      </rPr>
      <t xml:space="preserve">Sollempnitatem diuersorum martyrum fratres karissimi ... hic beatissimus parvulorum qui intra ad</t>
    </r>
    <r>
      <rPr>
        <sz val="11"/>
        <rFont val="Cambria"/>
        <family val="0"/>
        <charset val="1"/>
      </rPr>
      <t xml:space="preserve">[huc], bricht ab (PL 57, 383B - 384B).</t>
    </r>
  </si>
  <si>
    <t xml:space="preserve">Wien, ÖNB: Fragm. 652b</t>
  </si>
  <si>
    <t xml:space="preserve">http://www.fragmentarium.unifr.ch/overview/F-yxzd</t>
  </si>
  <si>
    <t xml:space="preserve">Dunnes gelbliches Pergament.</t>
  </si>
  <si>
    <t xml:space="preserve">130-170 x 146 mm</t>
  </si>
  <si>
    <t xml:space="preserve">Wurmfraß und Leimschaden (1v) Tinte schwer abgerieben; Leder- und Pergamentreste.</t>
  </si>
  <si>
    <t xml:space="preserve">Überschrifte und Capitulumzeichen in Rot.</t>
  </si>
  <si>
    <t xml:space="preserve">2-zeilige Lombarde.</t>
  </si>
  <si>
    <t xml:space="preserve">(Ps.) Albertus Magnus</t>
  </si>
  <si>
    <r>
      <rPr>
        <sz val="11"/>
        <rFont val="Cambria"/>
        <family val="0"/>
        <charset val="1"/>
      </rPr>
      <t xml:space="preserve">(1ra-r) Sermo XXI. [In Nat. Beati Ioannis Baptistae]. Text beginnt verstümmelt: </t>
    </r>
    <r>
      <rPr>
        <i val="true"/>
        <sz val="11"/>
        <rFont val="Cambria"/>
        <family val="0"/>
        <charset val="1"/>
      </rPr>
      <t xml:space="preserve">demonstrauerit testatur Ioannis ewangelium ... -... ut angelorum consorcium assequi mereamur. Quod nobis prestat dig</t>
    </r>
    <r>
      <rPr>
        <sz val="11"/>
        <rFont val="Cambria"/>
        <family val="0"/>
        <charset val="1"/>
      </rPr>
      <t xml:space="preserve">.;
(1rb-vb) Sermo XXII. </t>
    </r>
    <r>
      <rPr>
        <sz val="11"/>
        <color rgb="FFFF0000"/>
        <rFont val="Cambria"/>
        <family val="0"/>
        <charset val="1"/>
      </rPr>
      <t xml:space="preserve">Petri apostoli</t>
    </r>
    <r>
      <rPr>
        <sz val="11"/>
        <rFont val="Cambria"/>
        <family val="0"/>
        <charset val="1"/>
      </rPr>
      <t xml:space="preserve">. </t>
    </r>
    <r>
      <rPr>
        <i val="true"/>
        <sz val="11"/>
        <rFont val="Cambria"/>
        <family val="0"/>
        <charset val="1"/>
      </rPr>
      <t xml:space="preserve">Beatus es Symon Bariona</t>
    </r>
    <r>
      <rPr>
        <sz val="11"/>
        <rFont val="Cambria"/>
        <family val="0"/>
        <charset val="1"/>
      </rPr>
      <t xml:space="preserve"> ... (Mt 16,17-18) </t>
    </r>
    <r>
      <rPr>
        <i val="true"/>
        <sz val="11"/>
        <rFont val="Cambria"/>
        <family val="0"/>
        <charset val="1"/>
      </rPr>
      <t xml:space="preserve">Nota quod in pres</t>
    </r>
    <r>
      <rPr>
        <sz val="11"/>
        <rFont val="Cambria"/>
        <family val="0"/>
        <charset val="1"/>
      </rPr>
      <t xml:space="preserve">[enti ...] (1v Leimschaden] -... </t>
    </r>
    <r>
      <rPr>
        <i val="true"/>
        <sz val="11"/>
        <rFont val="Cambria"/>
        <family val="0"/>
        <charset val="1"/>
      </rPr>
      <t xml:space="preserve">Qui enim ueste</t>
    </r>
    <r>
      <rPr>
        <sz val="11"/>
        <rFont val="Cambria"/>
        <family val="0"/>
        <charset val="1"/>
      </rPr>
      <t xml:space="preserve"> [...]</t>
    </r>
    <r>
      <rPr>
        <i val="true"/>
        <sz val="11"/>
        <rFont val="Cambria"/>
        <family val="0"/>
        <charset val="1"/>
      </rPr>
      <t xml:space="preserve"> Unde ap</t>
    </r>
    <r>
      <rPr>
        <sz val="11"/>
        <rFont val="Cambria"/>
        <family val="0"/>
        <charset val="1"/>
      </rPr>
      <t xml:space="preserve">[ocalupsis], bricht ab.</t>
    </r>
  </si>
  <si>
    <t xml:space="preserve">Eintrag wohl nach der Makulierung: Sermonem de verbo dei audiendo ... (Kursive, 15. Jh.).</t>
  </si>
  <si>
    <t xml:space="preserve">Alberti Magni Opera Omnia, ed. Jammy, Bd. 12, Lyon 1651, S. 195-196</t>
  </si>
  <si>
    <t xml:space="preserve">27.06.2017</t>
  </si>
  <si>
    <t xml:space="preserve">Wien, ÖNB: Fragm. 687a</t>
  </si>
  <si>
    <t xml:space="preserve">Nr. 114</t>
  </si>
  <si>
    <t xml:space="preserve">http://www.fragmentarium.unifr.ch/overview/F-bh0h</t>
  </si>
  <si>
    <t xml:space="preserve">287 x 215 mm</t>
  </si>
  <si>
    <t xml:space="preserve">3. Drittel 14. Jhdt.</t>
  </si>
  <si>
    <t xml:space="preserve">Wien, ÖNB, Cod. 3880</t>
  </si>
  <si>
    <t xml:space="preserve">AL00175510</t>
  </si>
  <si>
    <t xml:space="preserve">Mondsee, Benediktinerkloster St. Michael (748-1791): Vorsignatur 'Lunael. f. 15'.</t>
  </si>
  <si>
    <t xml:space="preserve">Vorder Spiegel</t>
  </si>
  <si>
    <t xml:space="preserve">Rostige Löcher von Buckeln; Verso Leimschaden.</t>
  </si>
  <si>
    <t xml:space="preserve">Zwei Schriftgraden.</t>
  </si>
  <si>
    <t xml:space="preserve">Alternierende rote und grüne 2-zeilige Lombarde; Unterstreichungen in Rot.</t>
  </si>
  <si>
    <r>
      <rPr>
        <sz val="11"/>
        <rFont val="Cambria"/>
        <family val="0"/>
        <charset val="1"/>
      </rPr>
      <t xml:space="preserve">Octava Paschae, mit Anweisungen für die Gesänge.
A: </t>
    </r>
    <r>
      <rPr>
        <i val="true"/>
        <sz val="11"/>
        <rFont val="Cambria"/>
        <family val="0"/>
        <charset val="1"/>
      </rPr>
      <t xml:space="preserve">Erat autem</t>
    </r>
    <r>
      <rPr>
        <sz val="11"/>
        <rFont val="Cambria"/>
        <family val="0"/>
        <charset val="1"/>
      </rPr>
      <t xml:space="preserve">*; Antiphona ad beneditionem (?) A: </t>
    </r>
    <r>
      <rPr>
        <i val="true"/>
        <sz val="11"/>
        <rFont val="Cambria"/>
        <family val="0"/>
        <charset val="1"/>
      </rPr>
      <t xml:space="preserve">Mitte in dexteram</t>
    </r>
    <r>
      <rPr>
        <sz val="11"/>
        <rFont val="Cambria"/>
        <family val="0"/>
        <charset val="1"/>
      </rPr>
      <t xml:space="preserve"> (Can 003800); Oratio: </t>
    </r>
    <r>
      <rPr>
        <i val="true"/>
        <sz val="11"/>
        <rFont val="Cambria"/>
        <family val="0"/>
        <charset val="1"/>
      </rPr>
      <t xml:space="preserve">Deus qui nos resurrectionis dominice annua</t>
    </r>
    <r>
      <rPr>
        <sz val="11"/>
        <rFont val="Cambria"/>
        <family val="0"/>
        <charset val="1"/>
      </rPr>
      <t xml:space="preserve"> ... (Deshusses Nr. 408); Ad horas diei. GrV: </t>
    </r>
    <r>
      <rPr>
        <i val="true"/>
        <sz val="11"/>
        <rFont val="Cambria"/>
        <family val="0"/>
        <charset val="1"/>
      </rPr>
      <t xml:space="preserve">Dextera domini fecit</t>
    </r>
    <r>
      <rPr>
        <sz val="11"/>
        <rFont val="Cambria"/>
        <family val="0"/>
        <charset val="1"/>
      </rPr>
      <t xml:space="preserve"> (Can 008414d); Ad magnificat A: </t>
    </r>
    <r>
      <rPr>
        <i val="true"/>
        <sz val="11"/>
        <rFont val="Cambria"/>
        <family val="0"/>
        <charset val="1"/>
      </rPr>
      <t xml:space="preserve">Dixit Ihesus discipulis suis afferte </t>
    </r>
    <r>
      <rPr>
        <sz val="11"/>
        <rFont val="Cambria"/>
        <family val="0"/>
        <charset val="1"/>
      </rPr>
      <t xml:space="preserve">(Can 002296) </t>
    </r>
    <r>
      <rPr>
        <i val="true"/>
        <sz val="11"/>
        <rFont val="Cambria"/>
        <family val="0"/>
        <charset val="1"/>
      </rPr>
      <t xml:space="preserve">et feria V antiphona ad laudes</t>
    </r>
    <r>
      <rPr>
        <sz val="11"/>
        <rFont val="Cambria"/>
        <family val="0"/>
        <charset val="1"/>
      </rPr>
      <t xml:space="preserve">. </t>
    </r>
    <r>
      <rPr>
        <i val="true"/>
        <sz val="11"/>
        <rFont val="Cambria"/>
        <family val="0"/>
        <charset val="1"/>
      </rPr>
      <t xml:space="preserve">Preciose antiphona ad benedictionem</t>
    </r>
    <r>
      <rPr>
        <sz val="11"/>
        <rFont val="Cambria"/>
        <family val="0"/>
        <charset val="1"/>
      </rPr>
      <t xml:space="preserve"> (?) A: </t>
    </r>
    <r>
      <rPr>
        <i val="true"/>
        <sz val="11"/>
        <rFont val="Cambria"/>
        <family val="0"/>
        <charset val="1"/>
      </rPr>
      <t xml:space="preserve">Maria stabat ad </t>
    </r>
    <r>
      <rPr>
        <sz val="11"/>
        <rFont val="Cambria"/>
        <family val="0"/>
        <charset val="1"/>
      </rPr>
      <t xml:space="preserve">(Can 003705); Oratio: </t>
    </r>
    <r>
      <rPr>
        <i val="true"/>
        <sz val="11"/>
        <rFont val="Cambria"/>
        <family val="0"/>
        <charset val="1"/>
      </rPr>
      <t xml:space="preserve">Deus qui diuersitatem gencium </t>
    </r>
    <r>
      <rPr>
        <sz val="11"/>
        <rFont val="Cambria"/>
        <family val="0"/>
        <charset val="1"/>
      </rPr>
      <t xml:space="preserve">... (Deshusses Nr. 415); </t>
    </r>
    <r>
      <rPr>
        <i val="true"/>
        <sz val="11"/>
        <rFont val="Cambria"/>
        <family val="0"/>
        <charset val="1"/>
      </rPr>
      <t xml:space="preserve">Ad horas</t>
    </r>
    <r>
      <rPr>
        <sz val="11"/>
        <rFont val="Cambria"/>
        <family val="0"/>
        <charset val="1"/>
      </rPr>
      <t xml:space="preserve">. GrV: </t>
    </r>
    <r>
      <rPr>
        <i val="true"/>
        <sz val="11"/>
        <rFont val="Cambria"/>
        <family val="0"/>
        <charset val="1"/>
      </rPr>
      <t xml:space="preserve">Lapidem quem reprobauerit</t>
    </r>
    <r>
      <rPr>
        <sz val="11"/>
        <rFont val="Cambria"/>
        <family val="0"/>
        <charset val="1"/>
      </rPr>
      <t xml:space="preserve"> (Can 008414z.1); </t>
    </r>
    <r>
      <rPr>
        <i val="true"/>
        <sz val="11"/>
        <rFont val="Cambria"/>
        <family val="0"/>
        <charset val="1"/>
      </rPr>
      <t xml:space="preserve">Ad magnificat</t>
    </r>
    <r>
      <rPr>
        <sz val="11"/>
        <rFont val="Cambria"/>
        <family val="0"/>
        <charset val="1"/>
      </rPr>
      <t xml:space="preserve"> A: </t>
    </r>
    <r>
      <rPr>
        <i val="true"/>
        <sz val="11"/>
        <rFont val="Cambria"/>
        <family val="0"/>
        <charset val="1"/>
      </rPr>
      <t xml:space="preserve">Ardens est cor</t>
    </r>
    <r>
      <rPr>
        <sz val="11"/>
        <rFont val="Cambria"/>
        <family val="0"/>
        <charset val="1"/>
      </rPr>
      <t xml:space="preserve"> (Can 001479); </t>
    </r>
    <r>
      <rPr>
        <i val="true"/>
        <sz val="11"/>
        <rFont val="Cambria"/>
        <family val="0"/>
        <charset val="1"/>
      </rPr>
      <t xml:space="preserve">In feria VI ad laudes</t>
    </r>
    <r>
      <rPr>
        <sz val="11"/>
        <rFont val="Cambria"/>
        <family val="0"/>
        <charset val="1"/>
      </rPr>
      <t xml:space="preserve"> Oratio: </t>
    </r>
    <r>
      <rPr>
        <i val="true"/>
        <sz val="11"/>
        <rFont val="Cambria"/>
        <family val="0"/>
        <charset val="1"/>
      </rPr>
      <t xml:space="preserve">Omnipotens sempiterne deus qui paschale sacramentum in reconciliationis ...</t>
    </r>
    <r>
      <rPr>
        <sz val="11"/>
        <rFont val="Cambria"/>
        <family val="0"/>
        <charset val="1"/>
      </rPr>
      <t xml:space="preserve"> (Deshusses Nr. 423); Oratio: </t>
    </r>
    <r>
      <rPr>
        <i val="true"/>
        <sz val="11"/>
        <rFont val="Cambria"/>
        <family val="0"/>
        <charset val="1"/>
      </rPr>
      <t xml:space="preserve">Concede quaesumus omnipotens deus ut qui festa paschalia ...</t>
    </r>
    <r>
      <rPr>
        <sz val="11"/>
        <rFont val="Cambria"/>
        <family val="0"/>
        <charset val="1"/>
      </rPr>
      <t xml:space="preserve"> (Deshusses Nr. 429); (1rb-1va) Cap. aus Col. 3,1-3; 
(1va) R: </t>
    </r>
    <r>
      <rPr>
        <i val="true"/>
        <sz val="11"/>
        <rFont val="Cambria"/>
        <family val="0"/>
        <charset val="1"/>
      </rPr>
      <t xml:space="preserve">Surrexit dominus christus et illuxit populo suo quem redemit sanguine suo alleluia</t>
    </r>
    <r>
      <rPr>
        <sz val="11"/>
        <rFont val="Cambria"/>
        <family val="0"/>
        <charset val="1"/>
      </rPr>
      <t xml:space="preserve">; V: </t>
    </r>
    <r>
      <rPr>
        <i val="true"/>
        <sz val="11"/>
        <rFont val="Cambria"/>
        <family val="0"/>
        <charset val="1"/>
      </rPr>
      <t xml:space="preserve">Surrexit pastor bonus</t>
    </r>
    <r>
      <rPr>
        <sz val="11"/>
        <rFont val="Cambria"/>
        <family val="0"/>
        <charset val="1"/>
      </rPr>
      <t xml:space="preserve"> (Can 007737za); Hy: </t>
    </r>
    <r>
      <rPr>
        <i val="true"/>
        <sz val="11"/>
        <rFont val="Cambria"/>
        <family val="0"/>
        <charset val="1"/>
      </rPr>
      <t xml:space="preserve">Chorus no</t>
    </r>
    <r>
      <rPr>
        <sz val="11"/>
        <rFont val="Cambria"/>
        <family val="0"/>
        <charset val="1"/>
      </rPr>
      <t xml:space="preserve">(ster)* (Can a00364); V: </t>
    </r>
    <r>
      <rPr>
        <i val="true"/>
        <sz val="11"/>
        <rFont val="Cambria"/>
        <family val="0"/>
        <charset val="1"/>
      </rPr>
      <t xml:space="preserve">Gauisi sunt*</t>
    </r>
    <r>
      <rPr>
        <sz val="11"/>
        <rFont val="Cambria"/>
        <family val="0"/>
        <charset val="1"/>
      </rPr>
      <t xml:space="preserve">; A: </t>
    </r>
    <r>
      <rPr>
        <i val="true"/>
        <sz val="11"/>
        <rFont val="Cambria"/>
        <family val="0"/>
        <charset val="1"/>
      </rPr>
      <t xml:space="preserve">Surrexit enim sicut dixit</t>
    </r>
    <r>
      <rPr>
        <sz val="11"/>
        <rFont val="Cambria"/>
        <family val="0"/>
        <charset val="1"/>
      </rPr>
      <t xml:space="preserve"> (Can 005081); A:</t>
    </r>
    <r>
      <rPr>
        <i val="true"/>
        <sz val="11"/>
        <rFont val="Cambria"/>
        <family val="0"/>
        <charset val="1"/>
      </rPr>
      <t xml:space="preserve"> Lux perpetua lucebitur</t>
    </r>
    <r>
      <rPr>
        <sz val="11"/>
        <rFont val="Cambria"/>
        <family val="0"/>
        <charset val="1"/>
      </rPr>
      <t xml:space="preserve"> (Can 003653); V:</t>
    </r>
    <r>
      <rPr>
        <i val="true"/>
        <sz val="11"/>
        <rFont val="Cambria"/>
        <family val="0"/>
        <charset val="1"/>
      </rPr>
      <t xml:space="preserve"> Gaudete iusti</t>
    </r>
    <r>
      <rPr>
        <sz val="11"/>
        <rFont val="Cambria"/>
        <family val="0"/>
        <charset val="1"/>
      </rPr>
      <t xml:space="preserve">*; Oratio:</t>
    </r>
    <r>
      <rPr>
        <i val="true"/>
        <sz val="11"/>
        <rFont val="Cambria"/>
        <family val="0"/>
        <charset val="1"/>
      </rPr>
      <t xml:space="preserve"> Christianam quaesumus domine proitius respice plebem ...-... dignantur absolue. Per</t>
    </r>
    <r>
      <rPr>
        <sz val="11"/>
        <rFont val="Cambria"/>
        <family val="0"/>
        <charset val="1"/>
      </rPr>
      <t xml:space="preserve">. Cap. aus Io 1,5; Hy:</t>
    </r>
    <r>
      <rPr>
        <i val="true"/>
        <sz val="11"/>
        <rFont val="Cambria"/>
        <family val="0"/>
        <charset val="1"/>
      </rPr>
      <t xml:space="preserve"> Ad cenam agni</t>
    </r>
    <r>
      <rPr>
        <sz val="11"/>
        <rFont val="Cambria"/>
        <family val="0"/>
        <charset val="1"/>
      </rPr>
      <t xml:space="preserve">* (Can 008249; AH 51 Nr. 83); W: </t>
    </r>
    <r>
      <rPr>
        <i val="true"/>
        <sz val="11"/>
        <rFont val="Cambria"/>
        <family val="0"/>
        <charset val="1"/>
      </rPr>
      <t xml:space="preserve">Cognoverunt dominum</t>
    </r>
    <r>
      <rPr>
        <sz val="11"/>
        <rFont val="Cambria"/>
        <family val="0"/>
        <charset val="1"/>
      </rPr>
      <t xml:space="preserve"> (Can 007988); A: </t>
    </r>
    <r>
      <rPr>
        <i val="true"/>
        <sz val="11"/>
        <rFont val="Cambria"/>
        <family val="0"/>
        <charset val="1"/>
      </rPr>
      <t xml:space="preserve">Resurrexit dominus</t>
    </r>
    <r>
      <rPr>
        <sz val="11"/>
        <rFont val="Cambria"/>
        <family val="0"/>
        <charset val="1"/>
      </rPr>
      <t xml:space="preserve"> (Can 004641); (1va-b) Oratio: </t>
    </r>
    <r>
      <rPr>
        <i val="true"/>
        <sz val="11"/>
        <rFont val="Cambria"/>
        <family val="0"/>
        <charset val="1"/>
      </rPr>
      <t xml:space="preserve">Repelle </t>
    </r>
    <r>
      <rPr>
        <sz val="11"/>
        <rFont val="Cambria"/>
        <family val="0"/>
        <charset val="1"/>
      </rPr>
      <t xml:space="preserve">[für Depelle] </t>
    </r>
    <r>
      <rPr>
        <i val="true"/>
        <sz val="11"/>
        <rFont val="Cambria"/>
        <family val="0"/>
        <charset val="1"/>
      </rPr>
      <t xml:space="preserve">quaesumus domine conscriptum ...</t>
    </r>
    <r>
      <rPr>
        <sz val="11"/>
        <rFont val="Cambria"/>
        <family val="0"/>
        <charset val="1"/>
      </rPr>
      <t xml:space="preserve"> (Deshusses Nr. 450); (1vb) Cap. aus 1.Cor 5,7; Hy: </t>
    </r>
    <r>
      <rPr>
        <i val="true"/>
        <sz val="11"/>
        <rFont val="Cambria"/>
        <family val="0"/>
        <charset val="1"/>
      </rPr>
      <t xml:space="preserve">Sermone blando</t>
    </r>
    <r>
      <rPr>
        <sz val="11"/>
        <rFont val="Cambria"/>
        <family val="0"/>
        <charset val="1"/>
      </rPr>
      <t xml:space="preserve"> (Can 008271e); V: </t>
    </r>
    <r>
      <rPr>
        <i val="true"/>
        <sz val="11"/>
        <rFont val="Cambria"/>
        <family val="0"/>
        <charset val="1"/>
      </rPr>
      <t xml:space="preserve">Surrexit</t>
    </r>
    <r>
      <rPr>
        <sz val="11"/>
        <rFont val="Cambria"/>
        <family val="0"/>
        <charset val="1"/>
      </rPr>
      <t xml:space="preserve">*; In ewangelio A: </t>
    </r>
    <r>
      <rPr>
        <i val="true"/>
        <sz val="11"/>
        <rFont val="Cambria"/>
        <family val="0"/>
        <charset val="1"/>
      </rPr>
      <t xml:space="preserve">Et ualde mane</t>
    </r>
    <r>
      <rPr>
        <sz val="11"/>
        <rFont val="Cambria"/>
        <family val="0"/>
        <charset val="1"/>
      </rPr>
      <t xml:space="preserve">* (Can 002728); Cap. aus Rm 6,8-9; R: </t>
    </r>
    <r>
      <rPr>
        <i val="true"/>
        <sz val="11"/>
        <rFont val="Cambria"/>
        <family val="0"/>
        <charset val="1"/>
      </rPr>
      <t xml:space="preserve">Christe fili dei vivi</t>
    </r>
    <r>
      <rPr>
        <sz val="11"/>
        <rFont val="Cambria"/>
        <family val="0"/>
        <charset val="1"/>
      </rPr>
      <t xml:space="preserve"> (Can 006276);  V: </t>
    </r>
    <r>
      <rPr>
        <i val="true"/>
        <sz val="11"/>
        <rFont val="Cambria"/>
        <family val="0"/>
        <charset val="1"/>
      </rPr>
      <t xml:space="preserve">Resurrexit dominus</t>
    </r>
    <r>
      <rPr>
        <sz val="11"/>
        <rFont val="Cambria"/>
        <family val="0"/>
        <charset val="1"/>
      </rPr>
      <t xml:space="preserve"> (Can 007220a); Verweiß auf Oratio: </t>
    </r>
    <r>
      <rPr>
        <i val="true"/>
        <sz val="11"/>
        <rFont val="Cambria"/>
        <family val="0"/>
        <charset val="1"/>
      </rPr>
      <t xml:space="preserve">Deus qui hodierna die</t>
    </r>
    <r>
      <rPr>
        <sz val="11"/>
        <rFont val="Cambria"/>
        <family val="0"/>
        <charset val="1"/>
      </rPr>
      <t xml:space="preserve">; Anweisung: ad III Hy:</t>
    </r>
    <r>
      <rPr>
        <i val="true"/>
        <sz val="11"/>
        <rFont val="Cambria"/>
        <family val="0"/>
        <charset val="1"/>
      </rPr>
      <t xml:space="preserve"> Iam pascha</t>
    </r>
    <r>
      <rPr>
        <sz val="11"/>
        <rFont val="Cambria"/>
        <family val="0"/>
        <charset val="1"/>
      </rPr>
      <t xml:space="preserve">*, Capitulum ut in matutino, R: </t>
    </r>
    <r>
      <rPr>
        <i val="true"/>
        <sz val="11"/>
        <rFont val="Cambria"/>
        <family val="0"/>
        <charset val="1"/>
      </rPr>
      <t xml:space="preserve">Quem queris mulier alleluia</t>
    </r>
    <r>
      <rPr>
        <sz val="11"/>
        <rFont val="Cambria"/>
        <family val="0"/>
        <charset val="1"/>
      </rPr>
      <t xml:space="preserve"> (Can 007468); V in VI [...] </t>
    </r>
    <r>
      <rPr>
        <i val="true"/>
        <sz val="11"/>
        <rFont val="Cambria"/>
        <family val="0"/>
        <charset val="1"/>
      </rPr>
      <t xml:space="preserve">tua, oratio ut in die</t>
    </r>
    <r>
      <rPr>
        <sz val="11"/>
        <rFont val="Cambria"/>
        <family val="0"/>
        <charset val="1"/>
      </rPr>
      <t xml:space="preserve">. Ad VI Hy: </t>
    </r>
    <r>
      <rPr>
        <i val="true"/>
        <sz val="11"/>
        <rFont val="Cambria"/>
        <family val="0"/>
        <charset val="1"/>
      </rPr>
      <t xml:space="preserve">O uere digna</t>
    </r>
    <r>
      <rPr>
        <sz val="11"/>
        <rFont val="Cambria"/>
        <family val="0"/>
        <charset val="1"/>
      </rPr>
      <t xml:space="preserve">* (Can 008249d); Cap. aus 1.Cor 15,20-21; R: </t>
    </r>
    <r>
      <rPr>
        <i val="true"/>
        <sz val="11"/>
        <rFont val="Cambria"/>
        <family val="0"/>
        <charset val="1"/>
      </rPr>
      <t xml:space="preserve">Nli flere Maria alleluia</t>
    </r>
    <r>
      <rPr>
        <sz val="11"/>
        <rFont val="Cambria"/>
        <family val="0"/>
        <charset val="1"/>
      </rPr>
      <t xml:space="preserve"> (Can 007220); V: </t>
    </r>
    <r>
      <rPr>
        <i val="true"/>
        <sz val="11"/>
        <rFont val="Cambria"/>
        <family val="0"/>
        <charset val="1"/>
      </rPr>
      <t xml:space="preserve">Surrexit dominus</t>
    </r>
    <r>
      <rPr>
        <sz val="11"/>
        <rFont val="Cambria"/>
        <family val="0"/>
        <charset val="1"/>
      </rPr>
      <t xml:space="preserve">*, Ad IX Hy: </t>
    </r>
    <r>
      <rPr>
        <i val="true"/>
        <sz val="11"/>
        <rFont val="Cambria"/>
        <family val="0"/>
        <charset val="1"/>
      </rPr>
      <t xml:space="preserve">Dum surgit</t>
    </r>
    <r>
      <rPr>
        <sz val="11"/>
        <rFont val="Cambria"/>
        <family val="0"/>
        <charset val="1"/>
      </rPr>
      <t xml:space="preserve">* (Can 008249e); Cap. aus Rm 4,25; R: </t>
    </r>
    <r>
      <rPr>
        <i val="true"/>
        <sz val="11"/>
        <rFont val="Cambria"/>
        <family val="0"/>
        <charset val="1"/>
      </rPr>
      <t xml:space="preserve">Tulerunt dominum meum</t>
    </r>
    <r>
      <rPr>
        <sz val="11"/>
        <rFont val="Cambria"/>
        <family val="0"/>
        <charset val="1"/>
      </rPr>
      <t xml:space="preserve">* (Can 007796); V: </t>
    </r>
    <r>
      <rPr>
        <i val="true"/>
        <sz val="11"/>
        <rFont val="Cambria"/>
        <family val="0"/>
        <charset val="1"/>
      </rPr>
      <t xml:space="preserve">Surrexit dominus de sepulcro</t>
    </r>
    <r>
      <rPr>
        <sz val="11"/>
        <rFont val="Cambria"/>
        <family val="0"/>
        <charset val="1"/>
      </rPr>
      <t xml:space="preserve">* (Can 007741za).</t>
    </r>
  </si>
  <si>
    <t xml:space="preserve">Eintrag nach der Makulierung (Kursive 15. Jh.) - Anweisungen für die Litugie (?).</t>
  </si>
  <si>
    <t xml:space="preserve">Wien, ÖNB: Fragm. 687b</t>
  </si>
  <si>
    <t xml:space="preserve">http://www.fragmentarium.unifr.ch/overview/F-es3i</t>
  </si>
  <si>
    <t xml:space="preserve">265 x 190 mm</t>
  </si>
  <si>
    <t xml:space="preserve">Titel auf dem Rückenteil: [....] Curatio (?) Per sanguinis Emi[ssione]; Nemesius De natura hominis.</t>
  </si>
  <si>
    <t xml:space="preserve">7,5</t>
  </si>
  <si>
    <t xml:space="preserve">Abgeschnittene Ecken; Rückenteil nachgedunkelt.</t>
  </si>
  <si>
    <t xml:space="preserve">2- bis 3-zeilige rote Lombarden und Überschrifte für den Beginn der Gesangsteilen in roter Tinte; Zur Hervorhebung der Gesangsanfängen Satzmajuskeln in Rot oder mit Buchstabenstrichelung.</t>
  </si>
  <si>
    <r>
      <rPr>
        <sz val="11"/>
        <rFont val="Cambria"/>
        <family val="0"/>
        <charset val="1"/>
      </rPr>
      <t xml:space="preserve">(1ra) Unidentifizierte Legenda, Text beginnt: </t>
    </r>
    <r>
      <rPr>
        <i val="true"/>
        <sz val="11"/>
        <rFont val="Cambria"/>
        <family val="0"/>
        <charset val="1"/>
      </rPr>
      <t xml:space="preserve">similis est </t>
    </r>
    <r>
      <rPr>
        <sz val="11"/>
        <rFont val="Cambria"/>
        <family val="0"/>
        <charset val="1"/>
      </rPr>
      <t xml:space="preserve">(?) </t>
    </r>
    <r>
      <rPr>
        <i val="true"/>
        <sz val="11"/>
        <rFont val="Cambria"/>
        <family val="0"/>
        <charset val="1"/>
      </rPr>
      <t xml:space="preserve">deo qui autem non habet similitudinem ideo non habet ...-... Reatus autem eius per lacrimas penitencie expelli potest, ipsa uero integritas ut diximus penitus non pest. Tu autem ilectus deo et hominibus</t>
    </r>
    <r>
      <rPr>
        <sz val="11"/>
        <rFont val="Cambria"/>
        <family val="0"/>
        <charset val="1"/>
      </rPr>
      <t xml:space="preserve">.
(1ra) Festum Servatii: R: </t>
    </r>
    <r>
      <rPr>
        <i val="true"/>
        <sz val="11"/>
        <rFont val="Cambria"/>
        <family val="0"/>
        <charset val="1"/>
      </rPr>
      <t xml:space="preserve">Sint lumbi uestri</t>
    </r>
    <r>
      <rPr>
        <sz val="11"/>
        <rFont val="Cambria"/>
        <family val="0"/>
        <charset val="1"/>
      </rPr>
      <t xml:space="preserve">* (Can 007675); Hy:</t>
    </r>
    <r>
      <rPr>
        <i val="true"/>
        <sz val="11"/>
        <rFont val="Cambria"/>
        <family val="0"/>
        <charset val="1"/>
      </rPr>
      <t xml:space="preserve"> Iste confessor</t>
    </r>
    <r>
      <rPr>
        <sz val="11"/>
        <rFont val="Cambria"/>
        <family val="0"/>
        <charset val="1"/>
      </rPr>
      <t xml:space="preserve">* (Can 008323); In ev. A: </t>
    </r>
    <r>
      <rPr>
        <i val="true"/>
        <sz val="11"/>
        <rFont val="Cambria"/>
        <family val="0"/>
        <charset val="1"/>
      </rPr>
      <t xml:space="preserve">Sacerdos et pontifex</t>
    </r>
    <r>
      <rPr>
        <sz val="11"/>
        <rFont val="Cambria"/>
        <family val="0"/>
        <charset val="1"/>
      </rPr>
      <t xml:space="preserve">* (Can 004673); </t>
    </r>
    <r>
      <rPr>
        <i val="true"/>
        <sz val="11"/>
        <rFont val="Cambria"/>
        <family val="0"/>
        <charset val="1"/>
      </rPr>
      <t xml:space="preserve">Magnificat ani</t>
    </r>
    <r>
      <rPr>
        <sz val="11"/>
        <rFont val="Cambria"/>
        <family val="0"/>
        <charset val="1"/>
      </rPr>
      <t xml:space="preserve">(ma); (1ra-b) Oratio: </t>
    </r>
    <r>
      <rPr>
        <i val="true"/>
        <sz val="11"/>
        <rFont val="Cambria"/>
        <family val="0"/>
        <charset val="1"/>
      </rPr>
      <t xml:space="preserve">Deus qui populo tuo sanctum Seruatium dedisti praedicatorem</t>
    </r>
    <r>
      <rPr>
        <sz val="11"/>
        <rFont val="Cambria"/>
        <family val="0"/>
        <charset val="1"/>
      </rPr>
      <t xml:space="preserve"> ... (CO 2008); (1rb-1vb) </t>
    </r>
    <r>
      <rPr>
        <sz val="11"/>
        <color rgb="FFFF0000"/>
        <rFont val="Cambria"/>
        <family val="0"/>
        <charset val="1"/>
      </rPr>
      <t xml:space="preserve">Vita S. Serv[atii] </t>
    </r>
    <r>
      <rPr>
        <i val="true"/>
        <sz val="11"/>
        <rFont val="Cambria"/>
        <family val="0"/>
        <charset val="1"/>
      </rPr>
      <t xml:space="preserve">Ad illuminandum g</t>
    </r>
    <r>
      <rPr>
        <sz val="11"/>
        <rFont val="Cambria"/>
        <family val="0"/>
        <charset val="1"/>
      </rPr>
      <t xml:space="preserve">[enus huma]</t>
    </r>
    <r>
      <rPr>
        <i val="true"/>
        <sz val="11"/>
        <rFont val="Cambria"/>
        <family val="0"/>
        <charset val="1"/>
      </rPr>
      <t xml:space="preserve">nus</t>
    </r>
    <r>
      <rPr>
        <sz val="11"/>
        <rFont val="Cambria"/>
        <family val="0"/>
        <charset val="1"/>
      </rPr>
      <t xml:space="preserve"> ... (BHL 7613).</t>
    </r>
  </si>
  <si>
    <t xml:space="preserve">Wien, ÖNB: Fragm. 687c</t>
  </si>
  <si>
    <t xml:space="preserve">http://www.fragmentarium.unifr.ch/overview/F-3hwl</t>
  </si>
  <si>
    <t xml:space="preserve">243-257 x 185 mm</t>
  </si>
  <si>
    <t xml:space="preserve">Als Bezug zu einem Halblederband benutzt.</t>
  </si>
  <si>
    <t xml:space="preserve">Bezug teils mit brauner Farbe überstrichen; Wurmfraß; Spuren von Eckbeschläge.</t>
  </si>
  <si>
    <t xml:space="preserve">2- bis 3-zeilige rote und blaue Lombarden; rote Überschrifte für den Beginn der Gesangsteilen.</t>
  </si>
  <si>
    <r>
      <rPr>
        <sz val="11"/>
        <rFont val="Cambria"/>
        <family val="0"/>
        <charset val="1"/>
      </rPr>
      <t xml:space="preserve">(1r-v) Fer. 4 Hebd. 4 Quad. (1r) Lectio aus Is 1,16-19; Gr: </t>
    </r>
    <r>
      <rPr>
        <i val="true"/>
        <sz val="11"/>
        <rFont val="Cambria"/>
        <family val="0"/>
        <charset val="1"/>
      </rPr>
      <t xml:space="preserve">Beata gens cuius est dominus</t>
    </r>
    <r>
      <rPr>
        <sz val="11"/>
        <rFont val="Cambria"/>
        <family val="0"/>
        <charset val="1"/>
      </rPr>
      <t xml:space="preserve"> (Can g01217); V: </t>
    </r>
    <r>
      <rPr>
        <i val="true"/>
        <sz val="11"/>
        <rFont val="Cambria"/>
        <family val="0"/>
        <charset val="1"/>
      </rPr>
      <t xml:space="preserve">Verbo domini celi firmati sunt</t>
    </r>
    <r>
      <rPr>
        <sz val="11"/>
        <rFont val="Cambria"/>
        <family val="0"/>
        <charset val="1"/>
      </rPr>
      <t xml:space="preserve"> (Can g01217a); (1r-v) Lectio aus Io 9,1-19;
(2r) Fer. 2 de Passione: In: </t>
    </r>
    <r>
      <rPr>
        <i val="true"/>
        <sz val="11"/>
        <rFont val="Cambria"/>
        <family val="0"/>
        <charset val="1"/>
      </rPr>
      <t xml:space="preserve">M</t>
    </r>
    <r>
      <rPr>
        <sz val="11"/>
        <rFont val="Cambria"/>
        <family val="0"/>
        <charset val="1"/>
      </rPr>
      <t xml:space="preserve">[iserere mihi ...] </t>
    </r>
    <r>
      <rPr>
        <i val="true"/>
        <sz val="11"/>
        <rFont val="Cambria"/>
        <family val="0"/>
        <charset val="1"/>
      </rPr>
      <t xml:space="preserve">tribulauit</t>
    </r>
    <r>
      <rPr>
        <sz val="11"/>
        <rFont val="Cambria"/>
        <family val="0"/>
        <charset val="1"/>
      </rPr>
      <t xml:space="preserve">, bricht ab (Can g00809); InV: [Conculcaverunt me inimici mei tota] </t>
    </r>
    <r>
      <rPr>
        <i val="true"/>
        <sz val="11"/>
        <rFont val="Cambria"/>
        <family val="0"/>
        <charset val="1"/>
      </rPr>
      <t xml:space="preserve">die </t>
    </r>
    <r>
      <rPr>
        <sz val="11"/>
        <rFont val="Cambria"/>
        <family val="0"/>
        <charset val="1"/>
      </rPr>
      <t xml:space="preserve">(Can g00809c); (2r-v) Lectio aus Ion 3,1-10; (2v) Gr: [Deus exaudi orationem ...] </t>
    </r>
    <r>
      <rPr>
        <i val="true"/>
        <sz val="11"/>
        <rFont val="Cambria"/>
        <family val="0"/>
        <charset val="1"/>
      </rPr>
      <t xml:space="preserve">uerba oris</t>
    </r>
    <r>
      <rPr>
        <sz val="11"/>
        <rFont val="Cambria"/>
        <family val="0"/>
        <charset val="1"/>
      </rPr>
      <t xml:space="preserve"> (Can g00810); GrV: [Deus in nomine tuo salvum] </t>
    </r>
    <r>
      <rPr>
        <i val="true"/>
        <sz val="11"/>
        <rFont val="Cambria"/>
        <family val="0"/>
        <charset val="1"/>
      </rPr>
      <t xml:space="preserve">me fac</t>
    </r>
    <r>
      <rPr>
        <sz val="11"/>
        <rFont val="Cambria"/>
        <family val="0"/>
        <charset val="1"/>
      </rPr>
      <t xml:space="preserve"> (Can g00810a); Lectio aus Io 7,32-39; Of: [Domine convertere et eripe] </t>
    </r>
    <r>
      <rPr>
        <i val="true"/>
        <sz val="11"/>
        <rFont val="Cambria"/>
        <family val="0"/>
        <charset val="1"/>
      </rPr>
      <t xml:space="preserve">animam meam saluum</t>
    </r>
    <r>
      <rPr>
        <sz val="11"/>
        <rFont val="Cambria"/>
        <family val="0"/>
        <charset val="1"/>
      </rPr>
      <t xml:space="preserve">, bricht ba (Can g01137).</t>
    </r>
  </si>
  <si>
    <t xml:space="preserve">Wien, ÖNB: Fragm. 727</t>
  </si>
  <si>
    <t xml:space="preserve">Nr. 119</t>
  </si>
  <si>
    <t xml:space="preserve">http://www.fragmentarium.unifr.ch/overview/F-deal</t>
  </si>
  <si>
    <t xml:space="preserve">297 x 223 mm</t>
  </si>
  <si>
    <t xml:space="preserve">Homiliae dominicales ab adventu usque ad festum pentecostes</t>
  </si>
  <si>
    <t xml:space="preserve">Wien, ÖNB, Cod. 3910</t>
  </si>
  <si>
    <t xml:space="preserve">AL00167248</t>
  </si>
  <si>
    <t xml:space="preserve">Mondsee, Benediktinerkloster St. Michael (748-1791): Vorsignatur 'Lunael. f. 96'.</t>
  </si>
  <si>
    <t xml:space="preserve">Leimschaden auf der Seite, die auf dem Buchdeckel geklebt war; zwei rostige Löcher wohl von Dorn-Verschluss. Das Fragment ist sonst im guten Zustand erhalten.</t>
  </si>
  <si>
    <t xml:space="preserve">zweistöchige Form des a mit leicht über die Mittelzone überhöhte Schreibung (besonders in Anlautstellung); bei Ligature ta, ra etc. bevorzügte einbogige Form des a; der Unterbogen des g wird leicht spitz ausgezogen noch unter der Zeile; dreibogige geschwänzte Form für z und -bus; rundes Schluß-s wirkt kantig; Bogenverbindungen: de, bo, do, pe, po.</t>
  </si>
  <si>
    <t xml:space="preserve">Zwei-zeilige rote Lombarde mit Punktverdickung, Rübriken und Capitulumzeichen und Buchstabenstrichelung.</t>
  </si>
  <si>
    <r>
      <rPr>
        <sz val="11"/>
        <rFont val="Cambria"/>
        <family val="0"/>
        <charset val="1"/>
      </rPr>
      <t xml:space="preserve">(1ra) Ende eines Predigts mit Zitate aus Gregorius Magnus, Bernardus Claraevallensis (?): </t>
    </r>
    <r>
      <rPr>
        <i val="true"/>
        <sz val="11"/>
        <rFont val="Cambria"/>
        <family val="0"/>
        <charset val="1"/>
      </rPr>
      <t xml:space="preserve">epulas comitatur uoluptas ut loquacitas. In prouerbiis Qui custodit os suum custodit animam suam </t>
    </r>
    <r>
      <rPr>
        <sz val="11"/>
        <rFont val="Cambria"/>
        <family val="0"/>
        <charset val="1"/>
      </rPr>
      <t xml:space="preserve">(Prv 3,13). </t>
    </r>
    <r>
      <rPr>
        <i val="true"/>
        <sz val="11"/>
        <rFont val="Cambria"/>
        <family val="0"/>
        <charset val="1"/>
      </rPr>
      <t xml:space="preserve">Gregorius dicit </t>
    </r>
    <r>
      <rPr>
        <sz val="11"/>
        <rFont val="Cambria"/>
        <family val="0"/>
        <charset val="1"/>
      </rPr>
      <t xml:space="preserve">(?) </t>
    </r>
    <r>
      <rPr>
        <i val="true"/>
        <sz val="11"/>
        <rFont val="Cambria"/>
        <family val="0"/>
        <charset val="1"/>
      </rPr>
      <t xml:space="preserve">quod anguste reprobis undique uie ubi superius iudex iratus Inferius horrendum chaos ... Bernardus. O homo securum accessum habes ante patrem ubi habes ante patrem filium ante filium habes matrem. Mater ostendit filio pectus et ubera, filius ostendit pattri latus et vulnera. Ibi nulla potest esse repulsa ubi tot karitatis ocurrunt insignia. Bernardus. Nil ardet in inferno nisi propria uoluntas, cessit propria uoluntas et infernus non erit</t>
    </r>
    <r>
      <rPr>
        <sz val="11"/>
        <rFont val="Cambria"/>
        <family val="0"/>
        <charset val="1"/>
      </rPr>
      <t xml:space="preserve">.
(1ra-1vb) </t>
    </r>
    <r>
      <rPr>
        <sz val="11"/>
        <color rgb="FFFF0000"/>
        <rFont val="Cambria"/>
        <family val="0"/>
        <charset val="1"/>
      </rPr>
      <t xml:space="preserve">Sermo bonus</t>
    </r>
    <r>
      <rPr>
        <sz val="11"/>
        <rFont val="Cambria"/>
        <family val="0"/>
        <charset val="1"/>
      </rPr>
      <t xml:space="preserve">. </t>
    </r>
    <r>
      <rPr>
        <i val="true"/>
        <sz val="11"/>
        <rFont val="Cambria"/>
        <family val="0"/>
        <charset val="1"/>
      </rPr>
      <t xml:space="preserve">Nemo uenit ad me nisi pater meus traxerit eum</t>
    </r>
    <r>
      <rPr>
        <sz val="11"/>
        <rFont val="Cambria"/>
        <family val="0"/>
        <charset val="1"/>
      </rPr>
      <t xml:space="preserve"> (Io 6,44). </t>
    </r>
    <r>
      <rPr>
        <i val="true"/>
        <sz val="11"/>
        <rFont val="Cambria"/>
        <family val="0"/>
        <charset val="1"/>
      </rPr>
      <t xml:space="preserve">Deus quosdam sed attrahit timore pene quosdam amore premii. Et notandum quod tria maxime temnda ... et leonibus qui fetus suos tamen nutriunt et custodiunt. Tunc accedet Balaam cum</t>
    </r>
    <r>
      <rPr>
        <sz val="11"/>
        <rFont val="Cambria"/>
        <family val="0"/>
        <charset val="1"/>
      </rPr>
      <t xml:space="preserve">, bricht ab. Der Predigt ist unter Rubrik "Processus malefactorum in die iudicii" in Eichstätt, UB, Cod. st. 447, ff. 245vb-247ra (vgl.  Karl Heinz: Die mittelalterlichen Handschriften der Universitätsbibliothek Eichstätt: Bd. 2. Aus Cod. st 276 - Cod. st 470, Wiesbaden: Harrassowitz, 1999, 238 - http://bilder.manuscripta-mediaevalia.de/hs//katalogseiten/HSK0527_b238_jpg.htm) und als Sermo überliefert in Nürnberg StB Cent. IV 82, ff. 426ra-427va (vgl. Karin Schneider: Die lateinischen mittelalterlichen Handschriften: Teil 1. Theologische Handschriften, Wiesbaden: Harrassowitz, 1967, 285 - http://bilder.manuscripta-mediaevalia.de/hs//katalogseiten/HSK0064_b285_jpg.htm) überliefert.</t>
    </r>
  </si>
  <si>
    <t xml:space="preserve">Wien, ÖNB: Fragm. 778</t>
  </si>
  <si>
    <t xml:space="preserve">Fragm. 778-1 neu fotographieren</t>
  </si>
  <si>
    <t xml:space="preserve">http://www.fragmentarium.unifr.ch/overview/F-0t1g</t>
  </si>
  <si>
    <r>
      <rPr>
        <sz val="11"/>
        <rFont val="Cambria"/>
        <family val="0"/>
        <charset val="1"/>
      </rPr>
      <t xml:space="preserve">Wien, ÖNB, Cod. 2996 (Falzverstärkungen</t>
    </r>
    <r>
      <rPr>
        <i val="true"/>
        <sz val="11"/>
        <rFont val="Cambria"/>
        <family val="0"/>
        <charset val="1"/>
      </rPr>
      <t xml:space="preserve"> in situ</t>
    </r>
    <r>
      <rPr>
        <sz val="11"/>
        <rFont val="Cambria"/>
        <family val="0"/>
        <charset val="1"/>
      </rPr>
      <t xml:space="preserve">) Cod. Ser. n. 2065, Fragm. 856a.</t>
    </r>
  </si>
  <si>
    <t xml:space="preserve">16 Fälze, zusammengesetz in 6 Teile (778-1 bis 778-6) und 8 Bruchstücke</t>
  </si>
  <si>
    <t xml:space="preserve">Fälze ca. 210 x 15 mm; Rückenverstärkungen: ca. 40 x 45 mm</t>
  </si>
  <si>
    <t xml:space="preserve">Blindlinierung, zur Rahmung des Schriftraums doppelte senkrechte Linien. </t>
  </si>
  <si>
    <t xml:space="preserve">Es handelt sich um insgesamt 16 Fälze und 8 Stücke, die als Falzverstärkung mitte der Lage bzw. Rückenversterkungen verwendet wurden. 5 Fälze sind als Fragm 778-1 zusammengesetzt, 5 weitere als Fragm 778-2, 3 als Fragm. 778-3. Fragm. 778-2, 778-3 und 778-4 gehören zu einem ursprünglichen Einzelblatt. Fragm. 778-7, 778-8, 778-9 und 778-10 gehören ebenso zu einem Einzelblatt. Fragm. 778-7 bis 778-14 sind wohl die äußere Teile von vier Streifen die als Rückenverstärkung um den Rücken des Bandes und anschließend auf den beiden Deckeln geklebt wurden. Bei der Ablösung der Spiegel wäre es möglich gewesen, nur die acht Ende dieser Bände (vier auf je Deckeln) wegzuschneiden ohne Schaden an der Bindung selbst zu verursachen.</t>
  </si>
  <si>
    <r>
      <rPr>
        <b val="true"/>
        <sz val="11"/>
        <rFont val="Cambria"/>
        <family val="0"/>
        <charset val="1"/>
      </rPr>
      <t xml:space="preserve">(Fragm. 778-1</t>
    </r>
    <r>
      <rPr>
        <sz val="11"/>
        <rFont val="Cambria"/>
        <family val="0"/>
        <charset val="1"/>
      </rPr>
      <t xml:space="preserve"> = f. 1r-v; </t>
    </r>
    <r>
      <rPr>
        <b val="true"/>
        <sz val="11"/>
        <rFont val="Cambria"/>
        <family val="0"/>
        <charset val="1"/>
      </rPr>
      <t xml:space="preserve">Fragm. 778-2</t>
    </r>
    <r>
      <rPr>
        <sz val="11"/>
        <rFont val="Cambria"/>
        <family val="0"/>
        <charset val="1"/>
      </rPr>
      <t xml:space="preserve"> bis</t>
    </r>
    <r>
      <rPr>
        <b val="true"/>
        <sz val="11"/>
        <rFont val="Cambria"/>
        <family val="0"/>
        <charset val="1"/>
      </rPr>
      <t xml:space="preserve"> 778-4</t>
    </r>
    <r>
      <rPr>
        <sz val="11"/>
        <rFont val="Cambria"/>
        <family val="0"/>
        <charset val="1"/>
      </rPr>
      <t xml:space="preserve"> = f. 2r-v)
(1ra) 2.Cor 6,4: </t>
    </r>
    <r>
      <rPr>
        <i val="true"/>
        <sz val="11"/>
        <rFont val="Cambria"/>
        <family val="0"/>
        <charset val="1"/>
      </rPr>
      <t xml:space="preserve">ipsos </t>
    </r>
    <r>
      <rPr>
        <sz val="11"/>
        <rFont val="Cambria"/>
        <family val="0"/>
        <charset val="1"/>
      </rPr>
      <t xml:space="preserve">[sicut Dei minis]</t>
    </r>
    <r>
      <rPr>
        <i val="true"/>
        <sz val="11"/>
        <rFont val="Cambria"/>
        <family val="0"/>
        <charset val="1"/>
      </rPr>
      <t xml:space="preserve">tros </t>
    </r>
    <r>
      <rPr>
        <sz val="11"/>
        <rFont val="Cambria"/>
        <family val="0"/>
        <charset val="1"/>
      </rPr>
      <t xml:space="preserve">[in multa patie]</t>
    </r>
    <r>
      <rPr>
        <i val="true"/>
        <sz val="11"/>
        <rFont val="Cambria"/>
        <family val="0"/>
        <charset val="1"/>
      </rPr>
      <t xml:space="preserve">ntia </t>
    </r>
    <r>
      <rPr>
        <sz val="11"/>
        <rFont val="Cambria"/>
        <family val="0"/>
        <charset val="1"/>
      </rPr>
      <t xml:space="preserve">[in tribulatio]</t>
    </r>
    <r>
      <rPr>
        <i val="true"/>
        <sz val="11"/>
        <rFont val="Cambria"/>
        <family val="0"/>
        <charset val="1"/>
      </rPr>
      <t xml:space="preserve">nibus</t>
    </r>
    <r>
      <rPr>
        <sz val="11"/>
        <rFont val="Cambria"/>
        <family val="0"/>
        <charset val="1"/>
      </rPr>
      <t xml:space="preserve">, Lacuna; (1rb-1vb) 2.Cor 6,7-10-17: </t>
    </r>
    <r>
      <rPr>
        <i val="true"/>
        <sz val="11"/>
        <rFont val="Cambria"/>
        <family val="0"/>
        <charset val="1"/>
      </rPr>
      <t xml:space="preserve">in uirtute d</t>
    </r>
    <r>
      <rPr>
        <sz val="11"/>
        <rFont val="Cambria"/>
        <family val="0"/>
        <charset val="1"/>
      </rPr>
      <t xml:space="preserve">[ei] </t>
    </r>
    <r>
      <rPr>
        <i val="true"/>
        <sz val="11"/>
        <rFont val="Cambria"/>
        <family val="0"/>
        <charset val="1"/>
      </rPr>
      <t xml:space="preserve">per arma ... sicut ege</t>
    </r>
    <r>
      <rPr>
        <sz val="11"/>
        <rFont val="Cambria"/>
        <family val="0"/>
        <charset val="1"/>
      </rPr>
      <t xml:space="preserve">[ntes (1va) ...] </t>
    </r>
    <r>
      <rPr>
        <i val="true"/>
        <sz val="11"/>
        <rFont val="Cambria"/>
        <family val="0"/>
        <charset val="1"/>
      </rPr>
      <t xml:space="preserve">os nostrum pa</t>
    </r>
    <r>
      <rPr>
        <sz val="11"/>
        <rFont val="Cambria"/>
        <family val="0"/>
        <charset val="1"/>
      </rPr>
      <t xml:space="preserve">[tet] </t>
    </r>
    <r>
      <rPr>
        <i val="true"/>
        <sz val="11"/>
        <rFont val="Cambria"/>
        <family val="0"/>
        <charset val="1"/>
      </rPr>
      <t xml:space="preserve">ad uos</t>
    </r>
    <r>
      <rPr>
        <sz val="11"/>
        <rFont val="Cambria"/>
        <family val="0"/>
        <charset val="1"/>
      </rPr>
      <t xml:space="preserve"> ... [par]</t>
    </r>
    <r>
      <rPr>
        <i val="true"/>
        <sz val="11"/>
        <rFont val="Cambria"/>
        <family val="0"/>
        <charset val="1"/>
      </rPr>
      <t xml:space="preserve">ticipatio ius</t>
    </r>
    <r>
      <rPr>
        <sz val="11"/>
        <rFont val="Cambria"/>
        <family val="0"/>
        <charset val="1"/>
      </rPr>
      <t xml:space="preserve">[titiae (1vb) ...] </t>
    </r>
    <r>
      <rPr>
        <i val="true"/>
        <sz val="11"/>
        <rFont val="Cambria"/>
        <family val="0"/>
        <charset val="1"/>
      </rPr>
      <t xml:space="preserve">ad bel</t>
    </r>
    <r>
      <rPr>
        <sz val="11"/>
        <rFont val="Cambria"/>
        <family val="0"/>
        <charset val="1"/>
      </rPr>
      <t xml:space="preserve">[ial aut quae] </t>
    </r>
    <r>
      <rPr>
        <i val="true"/>
        <sz val="11"/>
        <rFont val="Cambria"/>
        <family val="0"/>
        <charset val="1"/>
      </rPr>
      <t xml:space="preserve">pars </t>
    </r>
    <r>
      <rPr>
        <sz val="11"/>
        <rFont val="Cambria"/>
        <family val="0"/>
        <charset val="1"/>
      </rPr>
      <t xml:space="preserve">... </t>
    </r>
    <r>
      <rPr>
        <i val="true"/>
        <sz val="11"/>
        <rFont val="Cambria"/>
        <family val="0"/>
        <charset val="1"/>
      </rPr>
      <t xml:space="preserve">et </t>
    </r>
    <r>
      <rPr>
        <sz val="11"/>
        <rFont val="Cambria"/>
        <family val="0"/>
        <charset val="1"/>
      </rPr>
      <t xml:space="preserve">[inmundum ne teti]</t>
    </r>
    <r>
      <rPr>
        <i val="true"/>
        <sz val="11"/>
        <rFont val="Cambria"/>
        <family val="0"/>
        <charset val="1"/>
      </rPr>
      <t xml:space="preserve">ger</t>
    </r>
    <r>
      <rPr>
        <sz val="11"/>
        <rFont val="Cambria"/>
        <family val="0"/>
        <charset val="1"/>
      </rPr>
      <t xml:space="preserve">[itis];
(2ra-2vb) 2.Cor 8,22-9,10: </t>
    </r>
    <r>
      <rPr>
        <i val="true"/>
        <sz val="11"/>
        <rFont val="Cambria"/>
        <family val="0"/>
        <charset val="1"/>
      </rPr>
      <t xml:space="preserve">mul</t>
    </r>
    <r>
      <rPr>
        <sz val="11"/>
        <rFont val="Cambria"/>
        <family val="0"/>
        <charset val="1"/>
      </rPr>
      <t xml:space="preserve">[ta in vos] </t>
    </r>
    <r>
      <rPr>
        <i val="true"/>
        <sz val="11"/>
        <rFont val="Cambria"/>
        <family val="0"/>
        <charset val="1"/>
      </rPr>
      <t xml:space="preserve">Sive </t>
    </r>
    <r>
      <rPr>
        <sz val="11"/>
        <rFont val="Cambria"/>
        <family val="0"/>
        <charset val="1"/>
      </rPr>
      <t xml:space="preserve">[pro] </t>
    </r>
    <r>
      <rPr>
        <i val="true"/>
        <sz val="11"/>
        <rFont val="Cambria"/>
        <family val="0"/>
        <charset val="1"/>
      </rPr>
      <t xml:space="preserve">Tito qui est socius ... animum vestrum pro</t>
    </r>
    <r>
      <rPr>
        <sz val="11"/>
        <rFont val="Cambria"/>
        <family val="0"/>
        <charset val="1"/>
      </rPr>
      <t xml:space="preserve"> [(1rb) ... prae]</t>
    </r>
    <r>
      <rPr>
        <i val="true"/>
        <sz val="11"/>
        <rFont val="Cambria"/>
        <family val="0"/>
        <charset val="1"/>
      </rPr>
      <t xml:space="preserve">terito </t>
    </r>
    <r>
      <rPr>
        <sz val="11"/>
        <rFont val="Cambria"/>
        <family val="0"/>
        <charset val="1"/>
      </rPr>
      <t xml:space="preserve">[et vestra a]</t>
    </r>
    <r>
      <rPr>
        <i val="true"/>
        <sz val="11"/>
        <rFont val="Cambria"/>
        <family val="0"/>
        <charset val="1"/>
      </rPr>
      <t xml:space="preserve">emulatio </t>
    </r>
    <r>
      <rPr>
        <sz val="11"/>
        <rFont val="Cambria"/>
        <family val="0"/>
        <charset val="1"/>
      </rPr>
      <t xml:space="preserve">... [dica]</t>
    </r>
    <r>
      <rPr>
        <i val="true"/>
        <sz val="11"/>
        <rFont val="Cambria"/>
        <family val="0"/>
        <charset val="1"/>
      </rPr>
      <t xml:space="preserve">mus nos in hac</t>
    </r>
    <r>
      <rPr>
        <sz val="11"/>
        <rFont val="Cambria"/>
        <family val="0"/>
        <charset val="1"/>
      </rPr>
      <t xml:space="preserve"> [(2va) ... ro]</t>
    </r>
    <r>
      <rPr>
        <i val="true"/>
        <sz val="11"/>
        <rFont val="Cambria"/>
        <family val="0"/>
        <charset val="1"/>
      </rPr>
      <t xml:space="preserve">gare fratres</t>
    </r>
    <r>
      <rPr>
        <sz val="11"/>
        <rFont val="Cambria"/>
        <family val="0"/>
        <charset val="1"/>
      </rPr>
      <t xml:space="preserve"> [ut praeveni]</t>
    </r>
    <r>
      <rPr>
        <i val="true"/>
        <sz val="11"/>
        <rFont val="Cambria"/>
        <family val="0"/>
        <charset val="1"/>
      </rPr>
      <t xml:space="preserve">ant ad ... et metet</t>
    </r>
    <r>
      <rPr>
        <sz val="11"/>
        <rFont val="Cambria"/>
        <family val="0"/>
        <charset val="1"/>
      </rPr>
      <t xml:space="preserve"> [uniusquis]</t>
    </r>
    <r>
      <rPr>
        <i val="true"/>
        <sz val="11"/>
        <rFont val="Cambria"/>
        <family val="0"/>
        <charset val="1"/>
      </rPr>
      <t xml:space="preserve">que secunt</t>
    </r>
    <r>
      <rPr>
        <sz val="11"/>
        <rFont val="Cambria"/>
        <family val="0"/>
        <charset val="1"/>
      </rPr>
      <t xml:space="preserve">[...] </t>
    </r>
    <r>
      <rPr>
        <i val="true"/>
        <sz val="11"/>
        <rFont val="Cambria"/>
        <family val="0"/>
        <charset val="1"/>
      </rPr>
      <t xml:space="preserve">tum cor</t>
    </r>
    <r>
      <rPr>
        <sz val="11"/>
        <rFont val="Cambria"/>
        <family val="0"/>
        <charset val="1"/>
      </rPr>
      <t xml:space="preserve">[de ... (2vb) p]</t>
    </r>
    <r>
      <rPr>
        <i val="true"/>
        <sz val="11"/>
        <rFont val="Cambria"/>
        <family val="0"/>
        <charset val="1"/>
      </rPr>
      <t xml:space="preserve">otens </t>
    </r>
    <r>
      <rPr>
        <sz val="11"/>
        <rFont val="Cambria"/>
        <family val="0"/>
        <charset val="1"/>
      </rPr>
      <t xml:space="preserve">[est autem Deus] </t>
    </r>
    <r>
      <rPr>
        <i val="true"/>
        <sz val="11"/>
        <rFont val="Cambria"/>
        <family val="0"/>
        <charset val="1"/>
      </rPr>
      <t xml:space="preserve">om</t>
    </r>
    <r>
      <rPr>
        <sz val="11"/>
        <rFont val="Cambria"/>
        <family val="0"/>
        <charset val="1"/>
      </rPr>
      <t xml:space="preserve">[nem] </t>
    </r>
    <r>
      <rPr>
        <i val="true"/>
        <sz val="11"/>
        <rFont val="Cambria"/>
        <family val="0"/>
        <charset val="1"/>
      </rPr>
      <t xml:space="preserve">gratiam </t>
    </r>
    <r>
      <rPr>
        <sz val="11"/>
        <rFont val="Cambria"/>
        <family val="0"/>
        <charset val="1"/>
      </rPr>
      <t xml:space="preserve">... </t>
    </r>
    <r>
      <rPr>
        <i val="true"/>
        <sz val="11"/>
        <rFont val="Cambria"/>
        <family val="0"/>
        <charset val="1"/>
      </rPr>
      <t xml:space="preserve">augebit increme</t>
    </r>
    <r>
      <rPr>
        <sz val="11"/>
        <rFont val="Cambria"/>
        <family val="0"/>
        <charset val="1"/>
      </rPr>
      <t xml:space="preserve">[nta].
</t>
    </r>
    <r>
      <rPr>
        <b val="true"/>
        <sz val="11"/>
        <rFont val="Cambria"/>
        <family val="0"/>
        <charset val="1"/>
      </rPr>
      <t xml:space="preserve">Fragm. 778-7 </t>
    </r>
    <r>
      <rPr>
        <sz val="11"/>
        <rFont val="Cambria"/>
        <family val="0"/>
        <charset val="1"/>
      </rPr>
      <t xml:space="preserve">und </t>
    </r>
    <r>
      <rPr>
        <b val="true"/>
        <sz val="11"/>
        <rFont val="Cambria"/>
        <family val="0"/>
        <charset val="1"/>
      </rPr>
      <t xml:space="preserve">778-8</t>
    </r>
    <r>
      <rPr>
        <sz val="11"/>
        <rFont val="Cambria"/>
        <family val="0"/>
        <charset val="1"/>
      </rPr>
      <t xml:space="preserve"> die Innenspalte, </t>
    </r>
    <r>
      <rPr>
        <b val="true"/>
        <sz val="11"/>
        <rFont val="Cambria"/>
        <family val="0"/>
        <charset val="1"/>
      </rPr>
      <t xml:space="preserve">Fragm. 778-9</t>
    </r>
    <r>
      <rPr>
        <sz val="11"/>
        <rFont val="Cambria"/>
        <family val="0"/>
        <charset val="1"/>
      </rPr>
      <t xml:space="preserve"> und </t>
    </r>
    <r>
      <rPr>
        <b val="true"/>
        <sz val="11"/>
        <rFont val="Cambria"/>
        <family val="0"/>
        <charset val="1"/>
      </rPr>
      <t xml:space="preserve">778-10</t>
    </r>
    <r>
      <rPr>
        <sz val="11"/>
        <rFont val="Cambria"/>
        <family val="0"/>
        <charset val="1"/>
      </rPr>
      <t xml:space="preserve"> die Außenspalte eines Einzelblattes mit 1.Cor (1ra) 15,10-12, (1rb) 15,15-16, (1va) 15,20-22, (1vb) 15,24-25 mit schwerem Textverlust.
</t>
    </r>
    <r>
      <rPr>
        <b val="true"/>
        <sz val="11"/>
        <rFont val="Cambria"/>
        <family val="0"/>
        <charset val="1"/>
      </rPr>
      <t xml:space="preserve">Fragm. 778-5</t>
    </r>
    <r>
      <rPr>
        <sz val="11"/>
        <rFont val="Cambria"/>
        <family val="0"/>
        <charset val="1"/>
      </rPr>
      <t xml:space="preserve"> und </t>
    </r>
    <r>
      <rPr>
        <b val="true"/>
        <sz val="11"/>
        <rFont val="Cambria"/>
        <family val="0"/>
        <charset val="1"/>
      </rPr>
      <t xml:space="preserve">778-6 </t>
    </r>
    <r>
      <rPr>
        <sz val="11"/>
        <rFont val="Cambria"/>
        <family val="0"/>
        <charset val="1"/>
      </rPr>
      <t xml:space="preserve">sind Langstreifen mit nur einzelne Buchstaben erhalten. </t>
    </r>
    <r>
      <rPr>
        <b val="true"/>
        <sz val="11"/>
        <rFont val="Cambria"/>
        <family val="0"/>
        <charset val="1"/>
      </rPr>
      <t xml:space="preserve">778-11 bis 778-14 </t>
    </r>
    <r>
      <rPr>
        <sz val="11"/>
        <rFont val="Cambria"/>
        <family val="0"/>
        <charset val="1"/>
      </rPr>
      <t xml:space="preserve">unidentifiziert, wahrscheinlich Fragmente derselben Handschrift.</t>
    </r>
  </si>
  <si>
    <t xml:space="preserve">Zeitgenossische Korrekturen.</t>
  </si>
  <si>
    <t xml:space="preserve">Da derzeit nur zehn Lagen des Cod. 2996 ohne Falzverstärkung sind, müssen mindestens 6 von den unter Signatur Fragm. 778 aufbewahrten Fälzen aus einer anderen Mondseer Handschrift ausgelöst worden zu sein.</t>
  </si>
  <si>
    <t xml:space="preserve">27.10.2017</t>
  </si>
  <si>
    <t xml:space="preserve">Wien, ÖNB: Fragm. 813</t>
  </si>
  <si>
    <t xml:space="preserve">Foto auch von Cod. 732 HD (Abklatsch)</t>
  </si>
  <si>
    <t xml:space="preserve">Pfaff, Scriptorium und Bibliothek, Katalog Nr. 13.</t>
  </si>
  <si>
    <t xml:space="preserve">http://www.fragmentarium.unifr.ch/overview/F-ts3a</t>
  </si>
  <si>
    <t xml:space="preserve">Weiß-graues, starkes Pergament.</t>
  </si>
  <si>
    <t xml:space="preserve">2 Teile von 2 Einzelblättern.</t>
  </si>
  <si>
    <t xml:space="preserve">813-1: 231 x 130; 813-2: 223 x 186 mm</t>
  </si>
  <si>
    <t xml:space="preserve">Wien, ÖNB, Cod. 732</t>
  </si>
  <si>
    <t xml:space="preserve">Seitlich starker Textverlust; Tinte auf der recto Seite ausgelöst; Leimschaden.</t>
  </si>
  <si>
    <t xml:space="preserve">Wohl von derselben Hand wie ÖNB, Cod. 1885, ff. 1-42v.</t>
  </si>
  <si>
    <t xml:space="preserve">Rote Überschrifte in Capitalis Rustica; 2 bis 3zeilige Initiale und Satzmajuskeln links aus der Spalte ausgerückt, ursprünglich wohl mit Zierpunkten oder in Rot konturiert.</t>
  </si>
  <si>
    <t xml:space="preserve">Sacramentarium / Missale (?)</t>
  </si>
  <si>
    <r>
      <rPr>
        <sz val="11"/>
        <rFont val="Cambria"/>
        <family val="0"/>
        <charset val="1"/>
      </rPr>
      <t xml:space="preserve">Erhaltene Teile: In natale plurimorum confessorum / martyrum, Cesarii (1. Nov.), Menne (11. Nov.) und Commune plur. Martyrum und Commune pro Martyre et Pontifice.
813-1: (1r-v) Orationen Deshusses 3362, 736, 745: P</t>
    </r>
    <r>
      <rPr>
        <i val="true"/>
        <sz val="11"/>
        <rFont val="Cambria"/>
        <family val="0"/>
        <charset val="1"/>
      </rPr>
      <t xml:space="preserve">raesta quaesumus omnipotens deus ut qui be</t>
    </r>
    <r>
      <rPr>
        <sz val="11"/>
        <rFont val="Cambria"/>
        <family val="0"/>
        <charset val="1"/>
      </rPr>
      <t xml:space="preserve">[...] </t>
    </r>
    <r>
      <rPr>
        <i val="true"/>
        <sz val="11"/>
        <rFont val="Cambria"/>
        <family val="0"/>
        <charset val="1"/>
      </rPr>
      <t xml:space="preserve">Menne martyris tui natalicia </t>
    </r>
    <r>
      <rPr>
        <sz val="11"/>
        <rFont val="Cambria"/>
        <family val="0"/>
        <charset val="1"/>
      </rPr>
      <t xml:space="preserve">... ; (1v) Lectiones aus Hbr 7,23-24, 26; Is 62,6 und 10; Is 61,6; Gesänge u.a.: R: </t>
    </r>
    <r>
      <rPr>
        <i val="true"/>
        <sz val="11"/>
        <rFont val="Cambria"/>
        <family val="0"/>
        <charset val="1"/>
      </rPr>
      <t xml:space="preserve">Amauit eum dominus et ornauit eum</t>
    </r>
    <r>
      <rPr>
        <sz val="11"/>
        <rFont val="Cambria"/>
        <family val="0"/>
        <charset val="1"/>
      </rPr>
      <t xml:space="preserve"> (Can 006080); V: </t>
    </r>
    <r>
      <rPr>
        <i val="true"/>
        <sz val="11"/>
        <rFont val="Cambria"/>
        <family val="0"/>
        <charset val="1"/>
      </rPr>
      <t xml:space="preserve">Stola gloriae induit </t>
    </r>
    <r>
      <rPr>
        <sz val="11"/>
        <rFont val="Cambria"/>
        <family val="0"/>
        <charset val="1"/>
      </rPr>
      <t xml:space="preserve">(Can 006080a); W: </t>
    </r>
    <r>
      <rPr>
        <i val="true"/>
        <sz val="11"/>
        <rFont val="Cambria"/>
        <family val="0"/>
        <charset val="1"/>
      </rPr>
      <t xml:space="preserve">Iustum deduxit dominus </t>
    </r>
    <r>
      <rPr>
        <sz val="11"/>
        <rFont val="Cambria"/>
        <family val="0"/>
        <charset val="1"/>
      </rPr>
      <t xml:space="preserve">(Can 008115).
813-2: (1r) schwer lesserlich, Orationes u.a.  Deshusses 677, (1v) 494 und 3266. </t>
    </r>
    <r>
      <rPr>
        <i val="true"/>
        <sz val="11"/>
        <color rgb="FFFF0000"/>
        <rFont val="Cambria"/>
        <family val="0"/>
        <charset val="1"/>
      </rPr>
      <t xml:space="preserve">De uno martyre atque pont</t>
    </r>
    <r>
      <rPr>
        <i val="true"/>
        <sz val="11"/>
        <rFont val="Cambria"/>
        <family val="0"/>
        <charset val="1"/>
      </rPr>
      <t xml:space="preserve">. HAEC DICIT DOMINUS ECCE ABSTULIATE INIquitatem tuam</t>
    </r>
    <r>
      <rPr>
        <sz val="11"/>
        <rFont val="Cambria"/>
        <family val="0"/>
        <charset val="1"/>
      </rPr>
      <t xml:space="preserve"> ... (Za 3, 4; 3,7 und 6,12).</t>
    </r>
  </si>
  <si>
    <t xml:space="preserve">Wien, ÖNB: Fragm. 814</t>
  </si>
  <si>
    <t xml:space="preserve">Nr. 6</t>
  </si>
  <si>
    <t xml:space="preserve">http://www.fragmentarium.unifr.ch/overview/F-mrdp</t>
  </si>
  <si>
    <t xml:space="preserve">Ursprünglich 6 Streifen, 5 davon zusammen gesetzt</t>
  </si>
  <si>
    <t xml:space="preserve">814-1: 200 x 81 mm; 814-2: 283 x 18 mm</t>
  </si>
  <si>
    <t xml:space="preserve">Fragm. 814-1 ist aus 5 Fälzen zusammengesetzt, die ein Teil der aüßeren Spalte eines Einzelblatt ergibt. Beim Fragm. 814-2 starker Textverlust seitlich.</t>
  </si>
  <si>
    <r>
      <rPr>
        <sz val="11"/>
        <rFont val="Cambria"/>
        <family val="0"/>
        <charset val="1"/>
      </rPr>
      <t xml:space="preserve">Fragm. 814-1: (1r-v) 1.Cor 15,47-54: [ho]</t>
    </r>
    <r>
      <rPr>
        <i val="true"/>
        <sz val="11"/>
        <rFont val="Cambria"/>
        <family val="0"/>
        <charset val="1"/>
      </rPr>
      <t xml:space="preserve">mo de caelo caelestis ... absorta est mors in ui</t>
    </r>
    <r>
      <rPr>
        <sz val="11"/>
        <rFont val="Cambria"/>
        <family val="0"/>
        <charset val="1"/>
      </rPr>
      <t xml:space="preserve">[ctoria]; 
Fragm. 814-2: (1r-v) 1.Cor 3,6-13: [Ap]</t>
    </r>
    <r>
      <rPr>
        <i val="true"/>
        <sz val="11"/>
        <rFont val="Cambria"/>
        <family val="0"/>
        <charset val="1"/>
      </rPr>
      <t xml:space="preserve">ollo ri</t>
    </r>
    <r>
      <rPr>
        <sz val="11"/>
        <rFont val="Cambria"/>
        <family val="0"/>
        <charset val="1"/>
      </rPr>
      <t xml:space="preserve">[gavit] ... [die]</t>
    </r>
    <r>
      <rPr>
        <i val="true"/>
        <sz val="11"/>
        <rFont val="Cambria"/>
        <family val="0"/>
        <charset val="1"/>
      </rPr>
      <t xml:space="preserve">s enim</t>
    </r>
    <r>
      <rPr>
        <sz val="11"/>
        <rFont val="Cambria"/>
        <family val="0"/>
        <charset val="1"/>
      </rPr>
      <t xml:space="preserve">.</t>
    </r>
  </si>
  <si>
    <t xml:space="preserve">Wien, ÖNB: Fragm. 820</t>
  </si>
  <si>
    <t xml:space="preserve">Fragm. 55, Nr. 59</t>
  </si>
  <si>
    <t xml:space="preserve">http://www.fragmentarium.unifr.ch/overview/F-qwea</t>
  </si>
  <si>
    <t xml:space="preserve">218 x 160-165 mm</t>
  </si>
  <si>
    <t xml:space="preserve">Wien, ÖNB, Cod. 3597</t>
  </si>
  <si>
    <t xml:space="preserve">AL00177881</t>
  </si>
  <si>
    <t xml:space="preserve">Mondsee, Benediktinerkloster St. Michael (748-1791): Vorsignatur 'Lunael. q. 193'.</t>
  </si>
  <si>
    <t xml:space="preserve">Blatt seitlich beschnitten, was zu starkem Textverlust geführt hat; durch Leimschaden Lesbarkeit teils beeinträchtigt.</t>
  </si>
  <si>
    <t xml:space="preserve">1. Drittel 15. Jh.</t>
  </si>
  <si>
    <t xml:space="preserve">1426 (?)</t>
  </si>
  <si>
    <t xml:space="preserve">Augsburg (?)</t>
  </si>
  <si>
    <r>
      <rPr>
        <sz val="11"/>
        <rFont val="Calibri"/>
        <family val="0"/>
        <charset val="1"/>
      </rPr>
      <t xml:space="preserve">Peter von Schaumberg (Bischof von Augsburg 1424-1469) über die Abdankung des Abtes Iban von Rothenstein (Abt 1410-1426, † 1439) und die Rolle des neuen Abtes Johannes III. Schmerlaib als Reformator im Kloster St. Mang zu Füssen. </t>
    </r>
    <r>
      <rPr>
        <i val="true"/>
        <sz val="11"/>
        <rFont val="Cambria"/>
        <family val="0"/>
        <charset val="1"/>
      </rPr>
      <t xml:space="preserve">Petrus dei et apostolice sedis gratia episcopus Augustensis .. . ad renuntiandum abbacia monasterii ... sancti Magni in faucibus predictis quam sic in manibu</t>
    </r>
    <r>
      <rPr>
        <sz val="11"/>
        <rFont val="Calibri"/>
        <family val="0"/>
        <charset val="1"/>
      </rPr>
      <t xml:space="preserve">[s ...] </t>
    </r>
    <r>
      <rPr>
        <i val="true"/>
        <sz val="11"/>
        <rFont val="Cambria"/>
        <family val="0"/>
        <charset val="1"/>
      </rPr>
      <t xml:space="preserve">approbauimus. Deinde prehibita matura deliberatione</t>
    </r>
    <r>
      <rPr>
        <sz val="11"/>
        <rFont val="Calibri"/>
        <family val="0"/>
        <charset val="1"/>
      </rPr>
      <t xml:space="preserve"> [...] </t>
    </r>
    <r>
      <rPr>
        <i val="true"/>
        <sz val="11"/>
        <rFont val="Cambria"/>
        <family val="0"/>
        <charset val="1"/>
      </rPr>
      <t xml:space="preserve">religiosi viri fratris Johannis Schmerlaib conuentualis</t>
    </r>
    <r>
      <rPr>
        <sz val="11"/>
        <rFont val="Calibri"/>
        <family val="0"/>
        <charset val="1"/>
      </rPr>
      <t xml:space="preserve"> [...]</t>
    </r>
    <r>
      <rPr>
        <i val="true"/>
        <sz val="11"/>
        <rFont val="Cambria"/>
        <family val="0"/>
        <charset val="1"/>
      </rPr>
      <t xml:space="preserve"> in spiritualibus et temporalibus posse reformari. Unde nos</t>
    </r>
    <r>
      <rPr>
        <sz val="11"/>
        <rFont val="Calibri"/>
        <family val="0"/>
        <charset val="1"/>
      </rPr>
      <t xml:space="preserve"> [...] </t>
    </r>
    <r>
      <rPr>
        <i val="true"/>
        <sz val="11"/>
        <rFont val="Cambria"/>
        <family val="0"/>
        <charset val="1"/>
      </rPr>
      <t xml:space="preserve">approbauimus regularem obseruancie zelatorem de consensu</t>
    </r>
    <r>
      <rPr>
        <sz val="11"/>
        <rFont val="Calibri"/>
        <family val="0"/>
        <charset val="1"/>
      </rPr>
      <t xml:space="preserve"> [...] </t>
    </r>
    <r>
      <rPr>
        <i val="true"/>
        <sz val="11"/>
        <rFont val="Cambria"/>
        <family val="0"/>
        <charset val="1"/>
      </rPr>
      <t xml:space="preserve">monasterii in faucibus Ipsamque electionem per nos</t>
    </r>
    <r>
      <rPr>
        <sz val="11"/>
        <rFont val="Calibri"/>
        <family val="0"/>
        <charset val="1"/>
      </rPr>
      <t xml:space="preserve">[...] ... </t>
    </r>
    <r>
      <rPr>
        <i val="true"/>
        <sz val="11"/>
        <rFont val="Cambria"/>
        <family val="0"/>
        <charset val="1"/>
      </rPr>
      <t xml:space="preserve">per liberam renunciacionem dare Ybani de Rotenstein ut</t>
    </r>
    <r>
      <rPr>
        <sz val="11"/>
        <rFont val="Calibri"/>
        <family val="0"/>
        <charset val="1"/>
      </rPr>
      <t xml:space="preserve"> [...] </t>
    </r>
    <r>
      <rPr>
        <i val="true"/>
        <sz val="11"/>
        <rFont val="Cambria"/>
        <family val="0"/>
        <charset val="1"/>
      </rPr>
      <t xml:space="preserve">per manuum nostrarum imposicionem penitialiter inuestiuimus ac</t>
    </r>
    <r>
      <rPr>
        <sz val="11"/>
        <rFont val="Calibri"/>
        <family val="0"/>
        <charset val="1"/>
      </rPr>
      <t xml:space="preserve"> [...] </t>
    </r>
    <r>
      <rPr>
        <i val="true"/>
        <sz val="11"/>
        <rFont val="Cambria"/>
        <family val="0"/>
        <charset val="1"/>
      </rPr>
      <t xml:space="preserve">ministracem </t>
    </r>
    <r>
      <rPr>
        <sz val="11"/>
        <rFont val="Calibri"/>
        <family val="0"/>
        <charset val="1"/>
      </rPr>
      <t xml:space="preserve">(?)</t>
    </r>
    <r>
      <rPr>
        <i val="true"/>
        <sz val="11"/>
        <rFont val="Cambria"/>
        <family val="0"/>
        <charset val="1"/>
      </rPr>
      <t xml:space="preserve"> eiusdem monasterii ... Anno milesimo</t>
    </r>
    <r>
      <rPr>
        <sz val="11"/>
        <rFont val="Calibri"/>
        <family val="0"/>
        <charset val="1"/>
      </rPr>
      <t xml:space="preserve"> [...] </t>
    </r>
    <r>
      <rPr>
        <i val="true"/>
        <sz val="11"/>
        <rFont val="Cambria"/>
        <family val="0"/>
        <charset val="1"/>
      </rPr>
      <t xml:space="preserve">et dominis Johane in Ortenburen</t>
    </r>
    <r>
      <rPr>
        <sz val="11"/>
        <rFont val="Calibri"/>
        <family val="0"/>
        <charset val="1"/>
      </rPr>
      <t xml:space="preserve"> (Ortenburg) </t>
    </r>
    <r>
      <rPr>
        <i val="true"/>
        <sz val="11"/>
        <rFont val="Cambria"/>
        <family val="0"/>
        <charset val="1"/>
      </rPr>
      <t xml:space="preserve">et Heinrico in</t>
    </r>
    <r>
      <rPr>
        <sz val="11"/>
        <rFont val="Calibri"/>
        <family val="0"/>
        <charset val="1"/>
      </rPr>
      <t xml:space="preserve"> [...] </t>
    </r>
    <r>
      <rPr>
        <i val="true"/>
        <sz val="11"/>
        <rFont val="Cambria"/>
        <family val="0"/>
        <charset val="1"/>
      </rPr>
      <t xml:space="preserve">testibus ad premissa vocatis per nos et rogatis</t>
    </r>
    <r>
      <rPr>
        <sz val="11"/>
        <rFont val="Calibri"/>
        <family val="0"/>
        <charset val="1"/>
      </rPr>
      <t xml:space="preserve">.</t>
    </r>
  </si>
  <si>
    <t xml:space="preserve">Nachtrag am Rand.</t>
  </si>
  <si>
    <t xml:space="preserve">30.06.2017</t>
  </si>
  <si>
    <t xml:space="preserve">Wien, ÖNB: Fragm. 821</t>
  </si>
  <si>
    <t xml:space="preserve">Fragm. 68, Nr. 79</t>
  </si>
  <si>
    <t xml:space="preserve">http://www.fragmentarium.unifr.ch/overview/F-hmrj</t>
  </si>
  <si>
    <t xml:space="preserve">12 x 290 mm</t>
  </si>
  <si>
    <t xml:space="preserve">Collationes patrum</t>
  </si>
  <si>
    <t xml:space="preserve">Wien, ÖNB, Cod. 3709</t>
  </si>
  <si>
    <t xml:space="preserve">AL00166712</t>
  </si>
  <si>
    <t xml:space="preserve">Mondsee, Benediktinerkloster St. Michael (748-1791): Vorsignatur 'Lunael. f. 100'.</t>
  </si>
  <si>
    <t xml:space="preserve">Überschrifte in Majuskul.</t>
  </si>
  <si>
    <t xml:space="preserve">Collectarium / Sacramentarium</t>
  </si>
  <si>
    <r>
      <rPr>
        <sz val="11"/>
        <rFont val="Cambria"/>
        <family val="0"/>
        <charset val="1"/>
      </rPr>
      <t xml:space="preserve">(r) [...] </t>
    </r>
    <r>
      <rPr>
        <i val="true"/>
        <sz val="11"/>
        <rFont val="Cambria"/>
        <family val="0"/>
        <charset val="1"/>
      </rPr>
      <t xml:space="preserve">impende. Per dominum. </t>
    </r>
    <r>
      <rPr>
        <i val="true"/>
        <sz val="11"/>
        <color rgb="FFFF0000"/>
        <rFont val="Cambria"/>
        <family val="0"/>
        <charset val="1"/>
      </rPr>
      <t xml:space="preserve">ALIA</t>
    </r>
    <r>
      <rPr>
        <sz val="11"/>
        <color rgb="FFFF0000"/>
        <rFont val="Cambria"/>
        <family val="0"/>
        <charset val="1"/>
      </rPr>
      <t xml:space="preserve"> </t>
    </r>
    <r>
      <rPr>
        <sz val="11"/>
        <rFont val="Cambria"/>
        <family val="0"/>
        <charset val="1"/>
      </rPr>
      <t xml:space="preserve">[...] </t>
    </r>
    <r>
      <rPr>
        <i val="true"/>
        <sz val="11"/>
        <rFont val="Cambria"/>
        <family val="0"/>
        <charset val="1"/>
      </rPr>
      <t xml:space="preserve">salutaris noster et e</t>
    </r>
    <r>
      <rPr>
        <sz val="11"/>
        <rFont val="Cambria"/>
        <family val="0"/>
        <charset val="1"/>
      </rPr>
      <t xml:space="preserve">[...]; 
(v) [sa]</t>
    </r>
    <r>
      <rPr>
        <i val="true"/>
        <sz val="11"/>
        <rFont val="Cambria"/>
        <family val="0"/>
        <charset val="1"/>
      </rPr>
      <t xml:space="preserve">lutis aeternae remedia quae te aspirante</t>
    </r>
    <r>
      <rPr>
        <sz val="11"/>
        <rFont val="Cambria"/>
        <family val="0"/>
        <charset val="1"/>
      </rPr>
      <t xml:space="preserve"> [...] (wohl Deshusses Nr. 714);
(r) [...]</t>
    </r>
    <r>
      <rPr>
        <i val="true"/>
        <sz val="11"/>
        <rFont val="Cambria"/>
        <family val="0"/>
        <charset val="1"/>
      </rPr>
      <t xml:space="preserve">mur protegente saluari Per</t>
    </r>
    <r>
      <rPr>
        <sz val="11"/>
        <rFont val="Cambria"/>
        <family val="0"/>
        <charset val="1"/>
      </rPr>
      <t xml:space="preserve">.;
(v) [... ad]</t>
    </r>
    <r>
      <rPr>
        <i val="true"/>
        <sz val="11"/>
        <rFont val="Cambria"/>
        <family val="0"/>
        <charset val="1"/>
      </rPr>
      <t xml:space="preserve">mitte ut destructis adversita</t>
    </r>
    <r>
      <rPr>
        <sz val="11"/>
        <rFont val="Cambria"/>
        <family val="0"/>
        <charset val="1"/>
      </rPr>
      <t xml:space="preserve">[tibus].</t>
    </r>
  </si>
  <si>
    <t xml:space="preserve">Wien, ÖNB: Fragm. 822</t>
  </si>
  <si>
    <t xml:space="preserve">Fragm. 90, Nr. 109</t>
  </si>
  <si>
    <t xml:space="preserve">http://www.fragmentarium.unifr.ch/overview/F-hw57</t>
  </si>
  <si>
    <t xml:space="preserve">201-205 x 292</t>
  </si>
  <si>
    <t xml:space="preserve">Wien, ÖNB, Cod. 3866</t>
  </si>
  <si>
    <t xml:space="preserve">Mondsee, Benediktinerkloster St. Michael (748-1791): Vorsignatur 'Lunael. f. 53'.</t>
  </si>
  <si>
    <t xml:space="preserve">Wien: Buchbinderwerkstatt Holter A. 4 [Autopsie].</t>
  </si>
  <si>
    <t xml:space="preserve">Schrift teilweise stark berieben, Leimspuren, Flecken, Rostlöcher und Löcher von Insektenbefall</t>
  </si>
  <si>
    <t xml:space="preserve">Kircheninventar</t>
  </si>
  <si>
    <t xml:space="preserve">Inventar</t>
  </si>
  <si>
    <t xml:space="preserve">Genannt werden für die Messe benötigte liturgische Geräte und Gegenstände wie Messgewand, Phyxis (Oblatenbüchsen) und Kelche samt Korporalen, aber auch sechs Messbücher und möglicherweise zwei Graduale.</t>
  </si>
  <si>
    <t xml:space="preserve">Wien, ÖNB: Fragm. 829</t>
  </si>
  <si>
    <t xml:space="preserve">Fragm. nicht in der Schachtel Fehlen ??
</t>
  </si>
  <si>
    <t xml:space="preserve">14. u. 15. Jhdt.; 1366; 1424; 1430; 1436</t>
  </si>
  <si>
    <t xml:space="preserve">Wien, ÖNB, Cod. 5001</t>
  </si>
  <si>
    <t xml:space="preserve">AL00173010</t>
  </si>
  <si>
    <t xml:space="preserve">Mondsee, Benediktinerkloster St. Michael (748-1791): Vorsignatur 'Lunael. q. 146'.</t>
  </si>
  <si>
    <t xml:space="preserve">Wien, ÖNB: Fragm. 842</t>
  </si>
  <si>
    <t xml:space="preserve">Nr. 224</t>
  </si>
  <si>
    <t xml:space="preserve">http://www.fragmentarium.unifr.ch/overview/F-5bol</t>
  </si>
  <si>
    <t xml:space="preserve">Die zwei unbeschriebene Blätter haben Wasserzeichen Wappen mit Buchstaben R, darauf Krone mit Perlen, auf beiden Seiten unten Buchstaben H und E (62 x 36 mm), wohl identisch mit Piccard-onlin: DE6300-PO-29413 (https://www.wasserzeichen-online.de/?ref=DE6300-PO-29413), 1632, Augsburg.</t>
  </si>
  <si>
    <t xml:space="preserve">5 Einzelblätter</t>
  </si>
  <si>
    <t xml:space="preserve">ca. 310 x 200 mm</t>
  </si>
  <si>
    <t xml:space="preserve">Wien, ÖNB, Cod. 5131</t>
  </si>
  <si>
    <t xml:space="preserve">AL00176485</t>
  </si>
  <si>
    <t xml:space="preserve">Mondsee, Benediktinerkloster St. Michael (748-1791): Vorsignatur 'Lunael. f. 33'.</t>
  </si>
  <si>
    <t xml:space="preserve">Nur zwei Blätter sind mit Text beschrieben; ein weiteres Blatt hat ein Abklatsch von einem heute nicht erhaltenen Blatt. Die restliche zwei leere Blätter wurden wohl als Spiegel über den tatsächliche Fragmenten eingeklebt. Papier ist bruchig, löcherig und zerrissen. Der Text ist dementsprechend stark beschädigt.</t>
  </si>
  <si>
    <t xml:space="preserve">Kurrentschrift</t>
  </si>
  <si>
    <t xml:space="preserve">17. Jh.</t>
  </si>
  <si>
    <t xml:space="preserve">Rechnungsbuch / Inventar (?)</t>
  </si>
  <si>
    <t xml:space="preserve">Wien, ÖNB: Fragm. 847</t>
  </si>
  <si>
    <t xml:space="preserve">Fragm. 54, Nr. 58</t>
  </si>
  <si>
    <t xml:space="preserve">http://www.fragmentarium.unifr.ch/overview/F-cpg5</t>
  </si>
  <si>
    <t xml:space="preserve">155 x 215 mm</t>
  </si>
  <si>
    <t xml:space="preserve">Wien, ÖNB, Cod. 3545</t>
  </si>
  <si>
    <t xml:space="preserve">AL00175925</t>
  </si>
  <si>
    <t xml:space="preserve">Mondsee, Benediktinerkloster St. Michael (748-1791): Vorsignatur 'Lunael. o. 104'.</t>
  </si>
  <si>
    <t xml:space="preserve">Fragment mit Bleistift ff. 1-4 foliiert.</t>
  </si>
  <si>
    <t xml:space="preserve">Auf der Seite, wo das Blatt auf dem Deckel geklebt war, ist die Schrift teils abgerieben; Leimspuren.</t>
  </si>
  <si>
    <t xml:space="preserve">Aussparung für 2-zeilige Initiale.</t>
  </si>
  <si>
    <t xml:space="preserve">Caesarius Arelatensis</t>
  </si>
  <si>
    <r>
      <rPr>
        <sz val="11"/>
        <rFont val="Calibri"/>
        <family val="0"/>
        <charset val="1"/>
      </rPr>
      <t xml:space="preserve">(1r-v) Sermo, unidentifiziert; Text beginnt verstümmelt: </t>
    </r>
    <r>
      <rPr>
        <i val="true"/>
        <sz val="11"/>
        <rFont val="Cambria"/>
        <family val="0"/>
        <charset val="1"/>
      </rPr>
      <t xml:space="preserve">debetis intelligere caritatem quae ideo prima habenda est ...-... forsitan aliquis qui bene potet ieiunare cogitat modo cottidie</t>
    </r>
    <r>
      <rPr>
        <sz val="11"/>
        <rFont val="Calibri"/>
        <family val="0"/>
        <charset val="1"/>
      </rPr>
      <t xml:space="preserve">, bricht ab. (2r-v) Sermo, unidentifiziert: Inc. [...]</t>
    </r>
    <r>
      <rPr>
        <i val="true"/>
        <sz val="11"/>
        <rFont val="Cambria"/>
        <family val="0"/>
        <charset val="1"/>
      </rPr>
      <t xml:space="preserve">eoimus </t>
    </r>
    <r>
      <rPr>
        <sz val="11"/>
        <rFont val="Calibri"/>
        <family val="0"/>
        <charset val="1"/>
      </rPr>
      <t xml:space="preserve">(für Legimus ?)</t>
    </r>
    <r>
      <rPr>
        <i val="true"/>
        <sz val="11"/>
        <rFont val="Cambria"/>
        <family val="0"/>
        <charset val="1"/>
      </rPr>
      <t xml:space="preserve"> in libris prophetarum in Niniven peccatricem per triduanum ieiunium ab ira dei liberatam. Hoc exemplum nobis sancti patris constituebant ... suscipe premium sempiternum quod preparauit deus diligentibus se</t>
    </r>
    <r>
      <rPr>
        <sz val="11"/>
        <rFont val="Calibri"/>
        <family val="0"/>
        <charset val="1"/>
      </rPr>
      <t xml:space="preserve">, bricht ab. (3r-v) Sermo, unidentifiziert: [F]</t>
    </r>
    <r>
      <rPr>
        <i val="true"/>
        <sz val="11"/>
        <rFont val="Cambria"/>
        <family val="0"/>
        <charset val="1"/>
      </rPr>
      <t xml:space="preserve">ratres dilectissimi audite et intelligite quia magnum per ierusalem est in episcopis t presbiteris et quam terribiliter dominus per Ezechielem prophetham ait iilis ... - ... ac istam uitam prosperam futuramque cum </t>
    </r>
    <r>
      <rPr>
        <sz val="11"/>
        <rFont val="Calibri"/>
        <family val="0"/>
        <charset val="1"/>
      </rPr>
      <t xml:space="preserve">(?) </t>
    </r>
    <r>
      <rPr>
        <i val="true"/>
        <sz val="11"/>
        <rFont val="Cambria"/>
        <family val="0"/>
        <charset val="1"/>
      </rPr>
      <t xml:space="preserve">sanctis </t>
    </r>
    <r>
      <rPr>
        <sz val="11"/>
        <rFont val="Calibri"/>
        <family val="0"/>
        <charset val="1"/>
      </rPr>
      <t xml:space="preserve">[...]. (3v) Caesarius von Arles, Sermo CCXXVIII: [S]</t>
    </r>
    <r>
      <rPr>
        <i val="true"/>
        <sz val="11"/>
        <rFont val="Cambria"/>
        <family val="0"/>
        <charset val="1"/>
      </rPr>
      <t xml:space="preserve">icut optime nouit sancta caritas uestra consecratio</t>
    </r>
    <r>
      <rPr>
        <sz val="11"/>
        <rFont val="Calibri"/>
        <family val="0"/>
        <charset val="1"/>
      </rPr>
      <t xml:space="preserve">[nem alt]</t>
    </r>
    <r>
      <rPr>
        <i val="true"/>
        <sz val="11"/>
        <rFont val="Cambria"/>
        <family val="0"/>
        <charset val="1"/>
      </rPr>
      <t xml:space="preserve">aris hodie ...-... Quis autem exemplum dei</t>
    </r>
    <r>
      <rPr>
        <sz val="11"/>
        <rFont val="Calibri"/>
        <family val="0"/>
        <charset val="1"/>
      </rPr>
      <t xml:space="preserve">, bricht ab (Edition: CCSL 104, S. 901); (4r-v) Sermo, unidentifiziert; Text beginnt verstümmelt:</t>
    </r>
    <r>
      <rPr>
        <i val="true"/>
        <sz val="11"/>
        <rFont val="Cambria"/>
        <family val="0"/>
        <charset val="1"/>
      </rPr>
      <t xml:space="preserve"> His est Petrus qui dum ad crucem ut crucifigeretur ductus esset pasionem non rennuit ...-... beatissimi apostoli qui uno spiritu celeste regnum predica</t>
    </r>
    <r>
      <rPr>
        <sz val="11"/>
        <rFont val="Calibri"/>
        <family val="0"/>
        <charset val="1"/>
      </rPr>
      <t xml:space="preserve">[...], bricht ab.</t>
    </r>
  </si>
  <si>
    <t xml:space="preserve">03.07.2017</t>
  </si>
  <si>
    <t xml:space="preserve">Wien, ÖNB: Fragm. 854</t>
  </si>
  <si>
    <t xml:space="preserve">Fragm. 69, Nr. 80</t>
  </si>
  <si>
    <t xml:space="preserve">BB3, Insitu Falz und Abklatsche im Cod. 3712</t>
  </si>
  <si>
    <t xml:space="preserve">Dünnes Pergament.</t>
  </si>
  <si>
    <t xml:space="preserve">9 Querstreifen und 8 Brüchstücke</t>
  </si>
  <si>
    <t xml:space="preserve">Streifen: ca 285 x 12 mm; Brüchstücke: ca 15 x 15 mm</t>
  </si>
  <si>
    <t xml:space="preserve">Die Schrift zeigt Merkmale typisch für das Mondsee Skriptorium am Anfang des 9. Jh. Zu beachten sich z.B. die zwei Forme des a (karolingische und cc-a), Ligature (ri, re), Satzzeichen (., :,), schräge Abkürzungsstriche. Diese Schift, bezeichnet als "Psalter-Stufe" bei B. Bischoff, ist auch in anderen Handschriften von Mondsee zu sehen, wie z. B. Wien, ÖNB, Cod. 732.</t>
  </si>
  <si>
    <r>
      <rPr>
        <sz val="11"/>
        <rFont val="Cambria"/>
        <family val="0"/>
        <charset val="1"/>
      </rPr>
      <t xml:space="preserve">Fragm. 854-1: Sir 42,21-43,24: [dec]</t>
    </r>
    <r>
      <rPr>
        <i val="true"/>
        <sz val="11"/>
        <rFont val="Cambria"/>
        <family val="0"/>
        <charset val="1"/>
      </rPr>
      <t xml:space="preserve">ora</t>
    </r>
    <r>
      <rPr>
        <sz val="11"/>
        <rFont val="Cambria"/>
        <family val="0"/>
        <charset val="1"/>
      </rPr>
      <t xml:space="preserve">[vit] ... [m]</t>
    </r>
    <r>
      <rPr>
        <i val="true"/>
        <sz val="11"/>
        <rFont val="Cambria"/>
        <family val="0"/>
        <charset val="1"/>
      </rPr>
      <t xml:space="preserve">edic</t>
    </r>
    <r>
      <rPr>
        <sz val="11"/>
        <rFont val="Cambria"/>
        <family val="0"/>
        <charset val="1"/>
      </rPr>
      <t xml:space="preserve">[ina];
Fragm. 854-2: Sir 38,29-39,15: [o]</t>
    </r>
    <r>
      <rPr>
        <i val="true"/>
        <sz val="11"/>
        <rFont val="Cambria"/>
        <family val="0"/>
        <charset val="1"/>
      </rPr>
      <t xml:space="preserve">pus </t>
    </r>
    <r>
      <rPr>
        <sz val="11"/>
        <rFont val="Cambria"/>
        <family val="0"/>
        <charset val="1"/>
      </rPr>
      <t xml:space="preserve">... </t>
    </r>
    <r>
      <rPr>
        <i val="true"/>
        <sz val="11"/>
        <rFont val="Cambria"/>
        <family val="0"/>
        <charset val="1"/>
      </rPr>
      <t xml:space="preserve">illi</t>
    </r>
    <r>
      <rPr>
        <sz val="11"/>
        <rFont val="Cambria"/>
        <family val="0"/>
        <charset val="1"/>
      </rPr>
      <t xml:space="preserve">;
Fragm. 854-3: Sir 32,7-33,7: [aur]</t>
    </r>
    <r>
      <rPr>
        <i val="true"/>
        <sz val="11"/>
        <rFont val="Cambria"/>
        <family val="0"/>
        <charset val="1"/>
      </rPr>
      <t xml:space="preserve">i sig</t>
    </r>
    <r>
      <rPr>
        <sz val="11"/>
        <rFont val="Cambria"/>
        <family val="0"/>
        <charset val="1"/>
      </rPr>
      <t xml:space="preserve">[num] ... [supe]</t>
    </r>
    <r>
      <rPr>
        <i val="true"/>
        <sz val="11"/>
        <rFont val="Cambria"/>
        <family val="0"/>
        <charset val="1"/>
      </rPr>
      <t xml:space="preserve">rat</t>
    </r>
    <r>
      <rPr>
        <sz val="11"/>
        <rFont val="Cambria"/>
        <family val="0"/>
        <charset val="1"/>
      </rPr>
      <t xml:space="preserve">;
Fragm. 854-4: Sir 32,7-33,7: [...] </t>
    </r>
    <r>
      <rPr>
        <i val="true"/>
        <sz val="11"/>
        <rFont val="Cambria"/>
        <family val="0"/>
        <charset val="1"/>
      </rPr>
      <t xml:space="preserve">con</t>
    </r>
    <r>
      <rPr>
        <sz val="11"/>
        <rFont val="Cambria"/>
        <family val="0"/>
        <charset val="1"/>
      </rPr>
      <t xml:space="preserve">[vivio] ... [die]</t>
    </r>
    <r>
      <rPr>
        <i val="true"/>
        <sz val="11"/>
        <rFont val="Cambria"/>
        <family val="0"/>
        <charset val="1"/>
      </rPr>
      <t xml:space="preserve">s di</t>
    </r>
    <r>
      <rPr>
        <sz val="11"/>
        <rFont val="Cambria"/>
        <family val="0"/>
        <charset val="1"/>
      </rPr>
      <t xml:space="preserve">[em];
Fragm. 854-3 und 854-4 gehören zu einem Textblock, wobei mindestens ein Falz dazwischen verloren ist. Fragm. 854-7 bis 854-9 gehören ebenfals zusammen und waren ursprünglich der Rand einer Spalte. Der Text die sie überliefern -</t>
    </r>
    <r>
      <rPr>
        <i val="true"/>
        <sz val="11"/>
        <rFont val="Cambria"/>
        <family val="0"/>
        <charset val="1"/>
      </rPr>
      <t xml:space="preserve"> uitae hominis substantia</t>
    </r>
    <r>
      <rPr>
        <sz val="11"/>
        <rFont val="Cambria"/>
        <family val="0"/>
        <charset val="1"/>
      </rPr>
      <t xml:space="preserve"> - ist ein Untertitel zu Sir 39,31.
Fragm. 854-5 und 854-6 unidentifiziert, nach den Schriftmerkmale zugehörig zu derselben Handschrift.</t>
    </r>
  </si>
  <si>
    <t xml:space="preserve">Wien, ÖNB: Fragm. 855</t>
  </si>
  <si>
    <t xml:space="preserve">Nr. 215</t>
  </si>
  <si>
    <t xml:space="preserve">Wien, ÖNB, Cod. Ser. n. 13719.</t>
  </si>
  <si>
    <t xml:space="preserve">ca. 16 x 210 mm</t>
  </si>
  <si>
    <t xml:space="preserve">http://data.onb.ac.at/rec/AL00175116</t>
  </si>
  <si>
    <t xml:space="preserve">Überschrifte in Capitalis rustica; 2 bis 3-zeilige Initiale.</t>
  </si>
  <si>
    <r>
      <rPr>
        <sz val="11"/>
        <rFont val="Cambria"/>
        <family val="0"/>
        <charset val="1"/>
      </rPr>
      <t xml:space="preserve">Fragm. 855-1: Lectio aus Mt 25,6-8:</t>
    </r>
    <r>
      <rPr>
        <i val="true"/>
        <sz val="11"/>
        <rFont val="Cambria"/>
        <family val="0"/>
        <charset val="1"/>
      </rPr>
      <t xml:space="preserve"> sponsus venit ... fatuae autem sa</t>
    </r>
    <r>
      <rPr>
        <sz val="11"/>
        <rFont val="Cambria"/>
        <family val="0"/>
        <charset val="1"/>
      </rPr>
      <t xml:space="preserve">[pientibus]; Cm: [Quinque prudentes virgines acceperunt] </t>
    </r>
    <r>
      <rPr>
        <i val="true"/>
        <sz val="11"/>
        <rFont val="Cambria"/>
        <family val="0"/>
        <charset val="1"/>
      </rPr>
      <t xml:space="preserve">oleum </t>
    </r>
    <r>
      <rPr>
        <sz val="11"/>
        <rFont val="Cambria"/>
        <family val="0"/>
        <charset val="1"/>
      </rPr>
      <t xml:space="preserve">(Can g01389); </t>
    </r>
    <r>
      <rPr>
        <sz val="11"/>
        <color rgb="FFFF0000"/>
        <rFont val="Cambria"/>
        <family val="0"/>
        <charset val="1"/>
      </rPr>
      <t xml:space="preserve">Post communio</t>
    </r>
    <r>
      <rPr>
        <sz val="11"/>
        <rFont val="Cambria"/>
        <family val="0"/>
        <charset val="1"/>
      </rPr>
      <t xml:space="preserve">; 
Fragm. 855-2: Oratio: [Deus cuius miseratione delinquentes ... sollemnita]</t>
    </r>
    <r>
      <rPr>
        <i val="true"/>
        <sz val="11"/>
        <rFont val="Cambria"/>
        <family val="0"/>
        <charset val="1"/>
      </rPr>
      <t xml:space="preserve">te tripudiat eius sit fida prece defensa. Per dominum</t>
    </r>
    <r>
      <rPr>
        <sz val="11"/>
        <rFont val="Cambria"/>
        <family val="0"/>
        <charset val="1"/>
      </rPr>
      <t xml:space="preserve"> (Deshusses Nr. 3441);
Lectio aus Io 1,29-30: [mun]</t>
    </r>
    <r>
      <rPr>
        <i val="true"/>
        <sz val="11"/>
        <rFont val="Cambria"/>
        <family val="0"/>
        <charset val="1"/>
      </rPr>
      <t xml:space="preserve">di. Hic est de quo dicebam post me uenit uir qui</t>
    </r>
    <r>
      <rPr>
        <sz val="11"/>
        <rFont val="Cambria"/>
        <family val="0"/>
        <charset val="1"/>
      </rPr>
      <t xml:space="preserve">; 
Fragm. 855-3: Gesang wohl GrV: (Can g00521a oder g00536a); Lectio aus Lc 3,1-6: [An]</t>
    </r>
    <r>
      <rPr>
        <i val="true"/>
        <sz val="11"/>
        <rFont val="Cambria"/>
        <family val="0"/>
        <charset val="1"/>
      </rPr>
      <t xml:space="preserve">no q</t>
    </r>
    <r>
      <rPr>
        <sz val="11"/>
        <rFont val="Cambria"/>
        <family val="0"/>
        <charset val="1"/>
      </rPr>
      <t xml:space="preserve">[uintodecimo imperii Tiberii Caesa]</t>
    </r>
    <r>
      <rPr>
        <i val="true"/>
        <sz val="11"/>
        <rFont val="Cambria"/>
        <family val="0"/>
        <charset val="1"/>
      </rPr>
      <t xml:space="preserve">ris pro</t>
    </r>
    <r>
      <rPr>
        <sz val="11"/>
        <rFont val="Cambria"/>
        <family val="0"/>
        <charset val="1"/>
      </rPr>
      <t xml:space="preserve">[curante] ...-... [et videbit omnis] </t>
    </r>
    <r>
      <rPr>
        <i val="true"/>
        <sz val="11"/>
        <rFont val="Cambria"/>
        <family val="0"/>
        <charset val="1"/>
      </rPr>
      <t xml:space="preserve">caro </t>
    </r>
    <r>
      <rPr>
        <sz val="11"/>
        <rFont val="Cambria"/>
        <family val="0"/>
        <charset val="1"/>
      </rPr>
      <t xml:space="preserve">[salutare Dei]; weitere Lectiones und Gesänge unidentifiziert, nur einzelne Buchstaben erhalten;
Fragm. 855-4: Nur einzelne Buchstaben erhalten.</t>
    </r>
  </si>
  <si>
    <t xml:space="preserve">Wien, ÖNB: Fragm. 856a</t>
  </si>
  <si>
    <t xml:space="preserve">http://www.fragmentarium.unifr.ch/overview/F-pd40</t>
  </si>
  <si>
    <t xml:space="preserve">Wien, ÖNB, Cod. 2996 (Falzverstärkungen in situ), Cod. Ser. n. 2065, Fragm. 778, Fragm. 856a.</t>
  </si>
  <si>
    <t xml:space="preserve">Ursprünglich 21 Streifen. Fragm. 856a-1 zusammengesetzt von 8 Streifen (dazu gehört auch 856a-6 1 Bruchstück), 856a-2 von 7 Streifen, 856a-3 von 3 Streifen, 856a-4 von 2 Streifen, 856a-5 ist 1 einzelne Streif.</t>
  </si>
  <si>
    <t xml:space="preserve">856a-1: 285 x 130 mm; 856a-2: 280 x 115 mm; 856a-3: 280 x 50 mm; 856a-4: 285 x 35 mm; 856a-5: 253 x 15 mm; 856a-6: 37 x 7 mm</t>
  </si>
  <si>
    <t xml:space="preserve">3 aufeinander folgende Blätter Blatt 1 = 856a-1, Blatt 2 = 856a-2 und Blatt 3 = 856a-3 + 856a-5 + 856a-4.</t>
  </si>
  <si>
    <t xml:space="preserve">856a-1 zwischen Streifen 2 und 3 fehlt eine Streifen - Textverlust.</t>
  </si>
  <si>
    <r>
      <rPr>
        <sz val="11"/>
        <rFont val="Cambria"/>
        <family val="0"/>
        <charset val="1"/>
      </rPr>
      <t xml:space="preserve">856a-1 (1ra-vb) Rm 16,5-20: [domes]</t>
    </r>
    <r>
      <rPr>
        <i val="true"/>
        <sz val="11"/>
        <rFont val="Cambria"/>
        <family val="0"/>
        <charset val="1"/>
      </rPr>
      <t xml:space="preserve">ticam eor</t>
    </r>
    <r>
      <rPr>
        <sz val="11"/>
        <rFont val="Cambria"/>
        <family val="0"/>
        <charset val="1"/>
      </rPr>
      <t xml:space="preserve">[um eccl]</t>
    </r>
    <r>
      <rPr>
        <i val="true"/>
        <sz val="11"/>
        <rFont val="Cambria"/>
        <family val="0"/>
        <charset val="1"/>
      </rPr>
      <t xml:space="preserve">esiam ...-...domini nostr</t>
    </r>
    <r>
      <rPr>
        <sz val="11"/>
        <rFont val="Cambria"/>
        <family val="0"/>
        <charset val="1"/>
      </rPr>
      <t xml:space="preserve">[i Iesu] </t>
    </r>
    <r>
      <rPr>
        <i val="true"/>
        <sz val="11"/>
        <rFont val="Cambria"/>
        <family val="0"/>
        <charset val="1"/>
      </rPr>
      <t xml:space="preserve">Christi vobisc</t>
    </r>
    <r>
      <rPr>
        <sz val="11"/>
        <rFont val="Cambria"/>
        <family val="0"/>
        <charset val="1"/>
      </rPr>
      <t xml:space="preserve">[um];
856a-2 (1ra-1vb) 1.Cor 1,17-2,2: [evangeli]</t>
    </r>
    <r>
      <rPr>
        <i val="true"/>
        <sz val="11"/>
        <rFont val="Cambria"/>
        <family val="0"/>
        <charset val="1"/>
      </rPr>
      <t xml:space="preserve">zare non in sapientia uerbi ...-... et hunc crucifix</t>
    </r>
    <r>
      <rPr>
        <sz val="11"/>
        <rFont val="Cambria"/>
        <family val="0"/>
        <charset val="1"/>
      </rPr>
      <t xml:space="preserve">[um];
856a-3 + 856a-5 + 856a-4 (1ra-1vb) 1.Cor 2,3-3,1: </t>
    </r>
    <r>
      <rPr>
        <i val="true"/>
        <sz val="11"/>
        <rFont val="Cambria"/>
        <family val="0"/>
        <charset val="1"/>
      </rPr>
      <t xml:space="preserve">Et ego in infi</t>
    </r>
    <r>
      <rPr>
        <sz val="11"/>
        <rFont val="Cambria"/>
        <family val="0"/>
        <charset val="1"/>
      </rPr>
      <t xml:space="preserve">[rmitate] ...-... </t>
    </r>
    <r>
      <rPr>
        <i val="true"/>
        <sz val="11"/>
        <rFont val="Cambria"/>
        <family val="0"/>
        <charset val="1"/>
      </rPr>
      <t xml:space="preserve">sed</t>
    </r>
    <r>
      <rPr>
        <sz val="11"/>
        <rFont val="Cambria"/>
        <family val="0"/>
        <charset val="1"/>
      </rPr>
      <t xml:space="preserve"> [quasi] </t>
    </r>
    <r>
      <rPr>
        <i val="true"/>
        <sz val="11"/>
        <rFont val="Cambria"/>
        <family val="0"/>
        <charset val="1"/>
      </rPr>
      <t xml:space="preserve">carnalibus tam</t>
    </r>
    <r>
      <rPr>
        <sz val="11"/>
        <rFont val="Cambria"/>
        <family val="0"/>
        <charset val="1"/>
      </rPr>
      <t xml:space="preserve">[quam].</t>
    </r>
  </si>
  <si>
    <t xml:space="preserve">04.07.2017</t>
  </si>
  <si>
    <t xml:space="preserve">Wien, ÖNB: Fragm. 856b</t>
  </si>
  <si>
    <t xml:space="preserve">http://www.fragmentarium.unifr.ch/overview/F-twag</t>
  </si>
  <si>
    <t xml:space="preserve">1 Langstreifen und ein Bruchstück dazu</t>
  </si>
  <si>
    <t xml:space="preserve">856b-1: 245 x 13 mm; 856b-2: 4 x 13 mm</t>
  </si>
  <si>
    <t xml:space="preserve">Rote Überschrifte in Capitalis Rustica.</t>
  </si>
  <si>
    <t xml:space="preserve">Wien, ÖNB: Fragm. 904</t>
  </si>
  <si>
    <t xml:space="preserve">Cantus Planus (http://www.cantusplanus.at/de-at/fragmentphp/fragmente/signaturGET.php?Signatur=Fragm904).</t>
  </si>
  <si>
    <t xml:space="preserve">http://www.fragmentarium.unifr.ch/overview/F-buwg</t>
  </si>
  <si>
    <t xml:space="preserve">Wien, ÖNB, Fragm. 354, Fragm. 904, Cod. 3554, Cod. 3590, Cod. 3793, Cod. 3802; Linz, OÖLA 34 (nach Klugseder Gruppe NNB1).</t>
  </si>
  <si>
    <t xml:space="preserve">100 x 146 mm</t>
  </si>
  <si>
    <t xml:space="preserve">Eine Seite mit Leimspuren; Wurmfraß. </t>
  </si>
  <si>
    <t xml:space="preserve">2-zeilige blaue Lombarden mit Ausläufern. Überschrifte für den Beginn der Gesangsteilen in roter Tinte; Zur Hervorhebung der Gesangsanfängen Satzmajuskeln in Rot; Buchstabenstrichelung.</t>
  </si>
  <si>
    <r>
      <rPr>
        <sz val="11"/>
        <rFont val="Cambria"/>
        <family val="0"/>
        <charset val="1"/>
      </rPr>
      <t xml:space="preserve">(1ra) [9. Nov. Theodori martyris] Oratio: [Deus qui] </t>
    </r>
    <r>
      <rPr>
        <i val="true"/>
        <sz val="11"/>
        <rFont val="Cambria"/>
        <family val="0"/>
        <charset val="1"/>
      </rPr>
      <t xml:space="preserve">nos beati Theodori ...-… et</t>
    </r>
    <r>
      <rPr>
        <sz val="11"/>
        <rFont val="Cambria"/>
        <family val="0"/>
        <charset val="1"/>
      </rPr>
      <t xml:space="preserve"> [orat]</t>
    </r>
    <r>
      <rPr>
        <i val="true"/>
        <sz val="11"/>
        <rFont val="Cambria"/>
        <family val="0"/>
        <charset val="1"/>
      </rPr>
      <t xml:space="preserve">ione fulciri, Per</t>
    </r>
    <r>
      <rPr>
        <sz val="11"/>
        <rFont val="Cambria"/>
        <family val="0"/>
        <charset val="1"/>
      </rPr>
      <t xml:space="preserve"> (Deshusses Nr. 742); R: </t>
    </r>
    <r>
      <rPr>
        <i val="true"/>
        <sz val="11"/>
        <rFont val="Cambria"/>
        <family val="0"/>
        <charset val="1"/>
      </rPr>
      <t xml:space="preserve">Iste sanctus</t>
    </r>
    <r>
      <rPr>
        <sz val="11"/>
        <rFont val="Cambria"/>
        <family val="0"/>
        <charset val="1"/>
      </rPr>
      <t xml:space="preserve">* (Can 007010); R: [Just]</t>
    </r>
    <r>
      <rPr>
        <i val="true"/>
        <sz val="11"/>
        <rFont val="Cambria"/>
        <family val="0"/>
        <charset val="1"/>
      </rPr>
      <t xml:space="preserve">us germinavit</t>
    </r>
    <r>
      <rPr>
        <sz val="11"/>
        <rFont val="Cambria"/>
        <family val="0"/>
        <charset val="1"/>
      </rPr>
      <t xml:space="preserve">* (Can 007060); R: </t>
    </r>
    <r>
      <rPr>
        <i val="true"/>
        <sz val="11"/>
        <rFont val="Cambria"/>
        <family val="0"/>
        <charset val="1"/>
      </rPr>
      <t xml:space="preserve">Desiderium</t>
    </r>
    <r>
      <rPr>
        <sz val="11"/>
        <rFont val="Cambria"/>
        <family val="0"/>
        <charset val="1"/>
      </rPr>
      <t xml:space="preserve">* (Can 006412); </t>
    </r>
    <r>
      <rPr>
        <i val="true"/>
        <sz val="11"/>
        <rFont val="Cambria"/>
        <family val="0"/>
        <charset val="1"/>
      </rPr>
      <t xml:space="preserve">Justum deduxit dominus</t>
    </r>
    <r>
      <rPr>
        <sz val="11"/>
        <rFont val="Cambria"/>
        <family val="0"/>
        <charset val="1"/>
      </rPr>
      <t xml:space="preserve">* (Can 003541); A: [Justus] </t>
    </r>
    <r>
      <rPr>
        <i val="true"/>
        <sz val="11"/>
        <rFont val="Cambria"/>
        <family val="0"/>
        <charset val="1"/>
      </rPr>
      <t xml:space="preserve">cor suum</t>
    </r>
    <r>
      <rPr>
        <sz val="11"/>
        <rFont val="Cambria"/>
        <family val="0"/>
        <charset val="1"/>
      </rPr>
      <t xml:space="preserve">* (Can 3544); </t>
    </r>
    <r>
      <rPr>
        <sz val="11"/>
        <color rgb="FFFF0000"/>
        <rFont val="Cambria"/>
        <family val="0"/>
        <charset val="1"/>
      </rPr>
      <t xml:space="preserve">Martini confesoris</t>
    </r>
    <r>
      <rPr>
        <sz val="11"/>
        <rFont val="Cambria"/>
        <family val="0"/>
        <charset val="1"/>
      </rPr>
      <t xml:space="preserve"> Verweiß auf Capitulum […]</t>
    </r>
    <r>
      <rPr>
        <i val="true"/>
        <sz val="11"/>
        <rFont val="Cambria"/>
        <family val="0"/>
        <charset val="1"/>
      </rPr>
      <t xml:space="preserve"> sacerdos magnus</t>
    </r>
    <r>
      <rPr>
        <sz val="11"/>
        <rFont val="Cambria"/>
        <family val="0"/>
        <charset val="1"/>
      </rPr>
      <t xml:space="preserve">; R: [Hic e]</t>
    </r>
    <r>
      <rPr>
        <i val="true"/>
        <sz val="11"/>
        <rFont val="Cambria"/>
        <family val="0"/>
        <charset val="1"/>
      </rPr>
      <t xml:space="preserve">st Martinus</t>
    </r>
    <r>
      <rPr>
        <sz val="11"/>
        <rFont val="Cambria"/>
        <family val="0"/>
        <charset val="1"/>
      </rPr>
      <t xml:space="preserve">* (Can 006825); V: </t>
    </r>
    <r>
      <rPr>
        <i val="true"/>
        <sz val="11"/>
        <rFont val="Cambria"/>
        <family val="0"/>
        <charset val="1"/>
      </rPr>
      <t xml:space="preserve">Sanctae </t>
    </r>
    <r>
      <rPr>
        <sz val="11"/>
        <rFont val="Cambria"/>
        <family val="0"/>
        <charset val="1"/>
      </rPr>
      <t xml:space="preserve">[trinitatis*] (Can 006825a); Hy: </t>
    </r>
    <r>
      <rPr>
        <i val="true"/>
        <sz val="11"/>
        <rFont val="Cambria"/>
        <family val="0"/>
        <charset val="1"/>
      </rPr>
      <t xml:space="preserve">Martine confessor</t>
    </r>
    <r>
      <rPr>
        <sz val="11"/>
        <rFont val="Cambria"/>
        <family val="0"/>
        <charset val="1"/>
      </rPr>
      <t xml:space="preserve">* (AH 27 Nr. 154); W: </t>
    </r>
    <r>
      <rPr>
        <i val="true"/>
        <sz val="11"/>
        <rFont val="Cambria"/>
        <family val="0"/>
        <charset val="1"/>
      </rPr>
      <t xml:space="preserve">Ecce sacerdos magnus</t>
    </r>
    <r>
      <rPr>
        <sz val="11"/>
        <rFont val="Cambria"/>
        <family val="0"/>
        <charset val="1"/>
      </rPr>
      <t xml:space="preserve">* (Can 008040); A: [O beatum virum cujus anima] (Can 400005);  Lacuna; 
(1rb) [11. Nov. Menne / Martini] Oratio: </t>
    </r>
    <r>
      <rPr>
        <i val="true"/>
        <sz val="11"/>
        <rFont val="Cambria"/>
        <family val="0"/>
        <charset val="1"/>
      </rPr>
      <t xml:space="preserve">Presta quaesumus omnipotens deus</t>
    </r>
    <r>
      <rPr>
        <sz val="11"/>
        <rFont val="Cambria"/>
        <family val="0"/>
        <charset val="1"/>
      </rPr>
      <t xml:space="preserve"> [ut qui] </t>
    </r>
    <r>
      <rPr>
        <i val="true"/>
        <sz val="11"/>
        <rFont val="Cambria"/>
        <family val="0"/>
        <charset val="1"/>
      </rPr>
      <t xml:space="preserve">beati Menne ...-… amore roboremur. Per </t>
    </r>
    <r>
      <rPr>
        <sz val="11"/>
        <rFont val="Cambria"/>
        <family val="0"/>
        <charset val="1"/>
      </rPr>
      <t xml:space="preserve">(Deshusses Nr. 745); I: </t>
    </r>
    <r>
      <rPr>
        <i val="true"/>
        <sz val="11"/>
        <rFont val="Cambria"/>
        <family val="0"/>
        <charset val="1"/>
      </rPr>
      <t xml:space="preserve">Maximum regem cunctorum</t>
    </r>
    <r>
      <rPr>
        <sz val="11"/>
        <rFont val="Cambria"/>
        <family val="0"/>
        <charset val="1"/>
      </rPr>
      <t xml:space="preserve"> (Can 001104); Ps 95: </t>
    </r>
    <r>
      <rPr>
        <i val="true"/>
        <sz val="11"/>
        <rFont val="Cambria"/>
        <family val="0"/>
        <charset val="1"/>
      </rPr>
      <t xml:space="preserve">Uenite</t>
    </r>
    <r>
      <rPr>
        <sz val="11"/>
        <rFont val="Cambria"/>
        <family val="0"/>
        <charset val="1"/>
      </rPr>
      <t xml:space="preserve">*; Hy: </t>
    </r>
    <r>
      <rPr>
        <i val="true"/>
        <sz val="11"/>
        <rFont val="Cambria"/>
        <family val="0"/>
        <charset val="1"/>
      </rPr>
      <t xml:space="preserve">Confessor dei qui</t>
    </r>
    <r>
      <rPr>
        <sz val="11"/>
        <rFont val="Cambria"/>
        <family val="0"/>
        <charset val="1"/>
      </rPr>
      <t xml:space="preserve">* (AH 27 Nr. 154); </t>
    </r>
    <r>
      <rPr>
        <sz val="11"/>
        <color rgb="FFFF0000"/>
        <rFont val="Cambria"/>
        <family val="0"/>
        <charset val="1"/>
      </rPr>
      <t xml:space="preserve">I° n° antiphona</t>
    </r>
    <r>
      <rPr>
        <sz val="11"/>
        <rFont val="Cambria"/>
        <family val="0"/>
        <charset val="1"/>
      </rPr>
      <t xml:space="preserve"> A: </t>
    </r>
    <r>
      <rPr>
        <i val="true"/>
        <sz val="11"/>
        <rFont val="Cambria"/>
        <family val="0"/>
        <charset val="1"/>
      </rPr>
      <t xml:space="preserve">Martinus adhuc caticuminus</t>
    </r>
    <r>
      <rPr>
        <sz val="11"/>
        <rFont val="Cambria"/>
        <family val="0"/>
        <charset val="1"/>
      </rPr>
      <t xml:space="preserve"> (Can 003712); Ps 112: </t>
    </r>
    <r>
      <rPr>
        <i val="true"/>
        <sz val="11"/>
        <rFont val="Cambria"/>
        <family val="0"/>
        <charset val="1"/>
      </rPr>
      <t xml:space="preserve">Beatus vir</t>
    </r>
    <r>
      <rPr>
        <sz val="11"/>
        <rFont val="Cambria"/>
        <family val="0"/>
        <charset val="1"/>
      </rPr>
      <t xml:space="preserve">*; A: </t>
    </r>
    <r>
      <rPr>
        <i val="true"/>
        <sz val="11"/>
        <rFont val="Cambria"/>
        <family val="0"/>
        <charset val="1"/>
      </rPr>
      <t xml:space="preserve">Sanctae trinitatis fide</t>
    </r>
    <r>
      <rPr>
        <sz val="11"/>
        <rFont val="Cambria"/>
        <family val="0"/>
        <charset val="1"/>
      </rPr>
      <t xml:space="preserve">[m] (Can 4706); Lacuna; 
(1va) Lectio aus Sulpicius Severus, Vita Sancti Martini 2,1-2. Text beginnt verstümmelt:</t>
    </r>
    <r>
      <rPr>
        <i val="true"/>
        <sz val="11"/>
        <rFont val="Cambria"/>
        <family val="0"/>
        <charset val="1"/>
      </rPr>
      <t xml:space="preserve"> oriundus fuit, set intra Yta</t>
    </r>
    <r>
      <rPr>
        <sz val="11"/>
        <rFont val="Cambria"/>
        <family val="0"/>
        <charset val="1"/>
      </rPr>
      <t xml:space="preserve">[l]</t>
    </r>
    <r>
      <rPr>
        <i val="true"/>
        <sz val="11"/>
        <rFont val="Cambria"/>
        <family val="0"/>
        <charset val="1"/>
      </rPr>
      <t xml:space="preserve">iam ...-… post tribunus militum fuit </t>
    </r>
    <r>
      <rPr>
        <sz val="11"/>
        <rFont val="Cambria"/>
        <family val="0"/>
        <charset val="1"/>
      </rPr>
      <t xml:space="preserve">(BHL 5610); R: </t>
    </r>
    <r>
      <rPr>
        <i val="true"/>
        <sz val="11"/>
        <rFont val="Cambria"/>
        <family val="0"/>
        <charset val="1"/>
      </rPr>
      <t xml:space="preserve">Hic est Martinus electus dei</t>
    </r>
    <r>
      <rPr>
        <sz val="11"/>
        <rFont val="Cambria"/>
        <family val="0"/>
        <charset val="1"/>
      </rPr>
      <t xml:space="preserve"> (Can 006825)  Lacuna; 
(1vb) R: [Domine si adhuc populo tuo] (Can 006513); V: </t>
    </r>
    <r>
      <rPr>
        <i val="true"/>
        <sz val="11"/>
        <rFont val="Cambria"/>
        <family val="0"/>
        <charset val="1"/>
      </rPr>
      <t xml:space="preserve">Domin</t>
    </r>
    <r>
      <rPr>
        <sz val="11"/>
        <rFont val="Cambria"/>
        <family val="0"/>
        <charset val="1"/>
      </rPr>
      <t xml:space="preserve">[e si]</t>
    </r>
    <r>
      <rPr>
        <i val="true"/>
        <sz val="11"/>
        <rFont val="Cambria"/>
        <family val="0"/>
        <charset val="1"/>
      </rPr>
      <t xml:space="preserve"> adhuc in eodem</t>
    </r>
    <r>
      <rPr>
        <sz val="11"/>
        <rFont val="Cambria"/>
        <family val="0"/>
        <charset val="1"/>
      </rPr>
      <t xml:space="preserve"> (Can 006513b); Fortsetzung der Vita Sancti Martini 2,3-4: </t>
    </r>
    <r>
      <rPr>
        <i val="true"/>
        <sz val="11"/>
        <rFont val="Cambria"/>
        <family val="0"/>
        <charset val="1"/>
      </rPr>
      <t xml:space="preserve">Nam cum esset annorum decem ...-… fecissetque uotis satis, si eta</t>
    </r>
    <r>
      <rPr>
        <sz val="11"/>
        <rFont val="Cambria"/>
        <family val="0"/>
        <charset val="1"/>
      </rPr>
      <t xml:space="preserve">[tis], bricht ab.</t>
    </r>
  </si>
  <si>
    <t xml:space="preserve">Platz für die Melisme freigelassen und rot unterstrichen.</t>
  </si>
  <si>
    <t xml:space="preserve">Wien, ÖNB: Fragm. 906</t>
  </si>
  <si>
    <t xml:space="preserve">Cantus Planus (http://www.cantusplanus.at/de-at/fragmentphp/fragmente/signaturGET.php?Signatur=Fragm557); Klugseder, Katalog, S. 129f.; Pfaf, Scriptorium und Bibliothek, Nr. 42; Simader.</t>
  </si>
  <si>
    <t xml:space="preserve">http://www.fragmentarium.unifr.ch/overview/F-5l4a</t>
  </si>
  <si>
    <t xml:space="preserve">Starkes und dickes Pergament</t>
  </si>
  <si>
    <t xml:space="preserve">285 x 185 mm</t>
  </si>
  <si>
    <t xml:space="preserve">Zuschnitt und Leimspuren deuten auf eine Verwendung als Spiegel und Ansetzfalz hin (wohl HS). Rostige Löcher wohl von den Buckeln und fünf Einstichlöcher der Bindefäden des Trägebandes.</t>
  </si>
  <si>
    <t xml:space="preserve">2- bis 4-zeilige rote Initiale mit Punktverdickungen. Überschriften für den Beginn der Gesangsteilen in roter Tinte; Zur Hervorhebung der Gesangsanfängen Satzmajuskeln mit Buchstabenstrichelung oder roten Zierpunkten.</t>
  </si>
  <si>
    <t xml:space="preserve">(1r) [Ad Mandatum] AV: [Dimissa sunt ei peccata multa] (Can 003699a); A: Mandatum novum do vobis ut (Can 003688); AV: Beati immaculati in via qui (Can 003688z); A: In hoc cognoscent omnes quia (Can 003239); A: Diligamus nos invicem quia (Can 002231); A: Ubi est caritas et dilectio (Can 005259); A: Commendat autem suam  (Can 200831); A: Maneant in nobis fides spes (Can 003692); A: Ecce quam bonum et quam (Can 002538); AV: Sicut unguentum in capite (Can 002538z); A: Congregavit nos Christus ad (Can 001888); Fer. 6 &gt;In Parasceve&lt; A: Astiterunt reges terrae et (Can 001506); A: Diviserunt sibi vestimenta (Can 002260); A: Insurrexerunt in me testes (Can 003358); W: Diviserunt sibi vestimenta* (Can 008020); 
(1v) R: Omnes [amici mei] dereliquerunt (Can 007313); V: Et dede[runt] in escam meam fel (Can 007313a); R: Velum templi scissum est et (Can 007821); V: Amen dico tibi hodie mecum (Can 007821a); R: Vinea mea electa ego te (Can 007887); V: Ego quidem plantavi te vineam (Can 007887a); A: Vim faciebant qui quaerebant (Can 005423); A: Confundantur et revereantur (Can 001883); A: Alieni insurrexerunt in me (Can 001321); W: Insurrexerunt in me testes* (Can 008102); R: Tamquam ad latronem existis (Can 007748); V: Filius quidem hominis vadit (Can 007748a); R: Tenebrae factae sunt [dum] (Can 007760).</t>
  </si>
  <si>
    <t xml:space="preserve">Melisme rot unterschtrichen.</t>
  </si>
  <si>
    <t xml:space="preserve">Wien, ÖNB: Fragm. 954</t>
  </si>
  <si>
    <t xml:space="preserve">CantusPlanus [http://www.cantusplanus.at/de-at/fragmentphp/fragmente/signaturGET.php?Signatur=Fragm954]
Klugseder, Mondsee, S. 129f.
Pfaff Nr. 42
Simader</t>
  </si>
  <si>
    <t xml:space="preserve">http://www.fragmentarium.unifr.ch/overview/F-me1s</t>
  </si>
  <si>
    <t xml:space="preserve">1 Langstreifen eines EInzelblattes</t>
  </si>
  <si>
    <t xml:space="preserve">292 x 57 mm</t>
  </si>
  <si>
    <t xml:space="preserve">Rostige Löcher mit darauf geklebten kleinen Pergamentstücken; Leimschaden.</t>
  </si>
  <si>
    <t xml:space="preserve">2-zeilige rote Initiale; Überschriften für den Beginn der Gesangsteilen in roter Tinte; Zur Hervorhebung der Gesangsanfängen Satzmajuskeln mit Buchstabenstrichelung oder roten Zierpunkten.</t>
  </si>
  <si>
    <r>
      <rPr>
        <sz val="11"/>
        <rFont val="Cambria"/>
        <family val="0"/>
        <charset val="1"/>
      </rPr>
      <t xml:space="preserve">Fer. 3 und 4 Maj. Hebd.
(1r) [Fer. 3 Maj. Hebd.] V: [Et dederunt]</t>
    </r>
    <r>
      <rPr>
        <i val="true"/>
        <sz val="11"/>
        <rFont val="Cambria"/>
        <family val="0"/>
        <charset val="1"/>
      </rPr>
      <t xml:space="preserve"> in escam me</t>
    </r>
    <r>
      <rPr>
        <sz val="11"/>
        <rFont val="Cambria"/>
        <family val="0"/>
        <charset val="1"/>
      </rPr>
      <t xml:space="preserve">[am fel] (Can 006973a); R: [Dixerunt impii apud se non recte cogi]</t>
    </r>
    <r>
      <rPr>
        <i val="true"/>
        <sz val="11"/>
        <rFont val="Cambria"/>
        <family val="0"/>
        <charset val="1"/>
      </rPr>
      <t xml:space="preserve">tantes </t>
    </r>
    <r>
      <rPr>
        <sz val="11"/>
        <rFont val="Cambria"/>
        <family val="0"/>
        <charset val="1"/>
      </rPr>
      <t xml:space="preserve">(Can 006464); V: </t>
    </r>
    <r>
      <rPr>
        <i val="true"/>
        <sz val="11"/>
        <rFont val="Cambria"/>
        <family val="0"/>
        <charset val="1"/>
      </rPr>
      <t xml:space="preserve">Viri impii dixer</t>
    </r>
    <r>
      <rPr>
        <sz val="11"/>
        <rFont val="Cambria"/>
        <family val="0"/>
        <charset val="1"/>
      </rPr>
      <t xml:space="preserve">[unt] (Can 006464a); A: </t>
    </r>
    <r>
      <rPr>
        <i val="true"/>
        <sz val="11"/>
        <rFont val="Cambria"/>
        <family val="0"/>
        <charset val="1"/>
      </rPr>
      <t xml:space="preserve">Vide domine et </t>
    </r>
    <r>
      <rPr>
        <sz val="11"/>
        <rFont val="Cambria"/>
        <family val="0"/>
        <charset val="1"/>
      </rPr>
      <t xml:space="preserve">[considera] (Can 005379); A: [Discerne causam meam domine] (Can 002252); A: [Dum tribularer clamavi ad] (Can 002474); A: [Domine vim patior responde] (Can 002395); A: [Dixerunt impii] </t>
    </r>
    <r>
      <rPr>
        <i val="true"/>
        <sz val="11"/>
        <rFont val="Cambria"/>
        <family val="0"/>
        <charset val="1"/>
      </rPr>
      <t xml:space="preserve">opprimamus </t>
    </r>
    <r>
      <rPr>
        <sz val="11"/>
        <rFont val="Cambria"/>
        <family val="0"/>
        <charset val="1"/>
      </rPr>
      <t xml:space="preserve">(Can 002263); </t>
    </r>
    <r>
      <rPr>
        <sz val="11"/>
        <color rgb="FFFF0000"/>
        <rFont val="Cambria"/>
        <family val="0"/>
        <charset val="1"/>
      </rPr>
      <t xml:space="preserve">In ev</t>
    </r>
    <r>
      <rPr>
        <sz val="11"/>
        <rFont val="Cambria"/>
        <family val="0"/>
        <charset val="1"/>
      </rPr>
      <t xml:space="preserve">. A: </t>
    </r>
    <r>
      <rPr>
        <i val="true"/>
        <sz val="11"/>
        <rFont val="Cambria"/>
        <family val="0"/>
        <charset val="1"/>
      </rPr>
      <t xml:space="preserve">Ne</t>
    </r>
    <r>
      <rPr>
        <sz val="11"/>
        <rFont val="Cambria"/>
        <family val="0"/>
        <charset val="1"/>
      </rPr>
      <t xml:space="preserve">[mo tollit a me animam meam] (Can 003874); A: [Consilium fecerunt inimici mei dicentes] </t>
    </r>
    <r>
      <rPr>
        <i val="true"/>
        <sz val="11"/>
        <rFont val="Cambria"/>
        <family val="0"/>
        <charset val="1"/>
      </rPr>
      <t xml:space="preserve">conteramus eum</t>
    </r>
    <r>
      <rPr>
        <sz val="11"/>
        <rFont val="Cambria"/>
        <family val="0"/>
        <charset val="1"/>
      </rPr>
      <t xml:space="preserve"> (Can 001894); A: [Potestatem]</t>
    </r>
    <r>
      <rPr>
        <i val="true"/>
        <sz val="11"/>
        <rFont val="Cambria"/>
        <family val="0"/>
        <charset val="1"/>
      </rPr>
      <t xml:space="preserve"> habeo ponendi </t>
    </r>
    <r>
      <rPr>
        <sz val="11"/>
        <rFont val="Cambria"/>
        <family val="0"/>
        <charset val="1"/>
      </rPr>
      <t xml:space="preserve">(Can 004349); [Fer. 4 Maj. Hebd.] I:</t>
    </r>
    <r>
      <rPr>
        <i val="true"/>
        <sz val="11"/>
        <rFont val="Cambria"/>
        <family val="0"/>
        <charset val="1"/>
      </rPr>
      <t xml:space="preserve"> Quibus juravi in i</t>
    </r>
    <r>
      <rPr>
        <sz val="11"/>
        <rFont val="Cambria"/>
        <family val="0"/>
        <charset val="1"/>
      </rPr>
      <t xml:space="preserve">[ra mea si] (Can 001122); R: [Vi]</t>
    </r>
    <r>
      <rPr>
        <i val="true"/>
        <sz val="11"/>
        <rFont val="Cambria"/>
        <family val="0"/>
        <charset val="1"/>
      </rPr>
      <t xml:space="preserve">ri impii dixe</t>
    </r>
    <r>
      <rPr>
        <sz val="11"/>
        <rFont val="Cambria"/>
        <family val="0"/>
        <charset val="1"/>
      </rPr>
      <t xml:space="preserve">[runt] (Can 007905); 
(1v) R: [Viri impii dixerunt ...] </t>
    </r>
    <r>
      <rPr>
        <i val="true"/>
        <sz val="11"/>
        <rFont val="Cambria"/>
        <family val="0"/>
        <charset val="1"/>
      </rPr>
      <t xml:space="preserve">uiuum auferamus</t>
    </r>
    <r>
      <rPr>
        <sz val="11"/>
        <rFont val="Cambria"/>
        <family val="0"/>
        <charset val="1"/>
      </rPr>
      <t xml:space="preserve"> (Can 007905); V: </t>
    </r>
    <r>
      <rPr>
        <i val="true"/>
        <sz val="11"/>
        <rFont val="Cambria"/>
        <family val="0"/>
        <charset val="1"/>
      </rPr>
      <t xml:space="preserve">Dixerunt im</t>
    </r>
    <r>
      <rPr>
        <sz val="11"/>
        <rFont val="Cambria"/>
        <family val="0"/>
        <charset val="1"/>
      </rPr>
      <t xml:space="preserve">[pii] </t>
    </r>
    <r>
      <rPr>
        <i val="true"/>
        <sz val="11"/>
        <rFont val="Cambria"/>
        <family val="0"/>
        <charset val="1"/>
      </rPr>
      <t xml:space="preserve">apu</t>
    </r>
    <r>
      <rPr>
        <sz val="11"/>
        <rFont val="Cambria"/>
        <family val="0"/>
        <charset val="1"/>
      </rPr>
      <t xml:space="preserve">[d se non] (Can 007905a); R: [Co]</t>
    </r>
    <r>
      <rPr>
        <i val="true"/>
        <sz val="11"/>
        <rFont val="Cambria"/>
        <family val="0"/>
        <charset val="1"/>
      </rPr>
      <t xml:space="preserve">ntumelias et ter</t>
    </r>
    <r>
      <rPr>
        <sz val="11"/>
        <rFont val="Cambria"/>
        <family val="0"/>
        <charset val="1"/>
      </rPr>
      <t xml:space="preserve">[rores] (Can 006335); V: </t>
    </r>
    <r>
      <rPr>
        <i val="true"/>
        <sz val="11"/>
        <rFont val="Cambria"/>
        <family val="0"/>
        <charset val="1"/>
      </rPr>
      <t xml:space="preserve">Omnes </t>
    </r>
    <r>
      <rPr>
        <sz val="11"/>
        <rFont val="Cambria"/>
        <family val="0"/>
        <charset val="1"/>
      </rPr>
      <t xml:space="preserve">[inimice mei adversum me] (Can 006335a); R: </t>
    </r>
    <r>
      <rPr>
        <i val="true"/>
        <sz val="11"/>
        <rFont val="Cambria"/>
        <family val="0"/>
        <charset val="1"/>
      </rPr>
      <t xml:space="preserve">Deus Israel</t>
    </r>
    <r>
      <rPr>
        <sz val="11"/>
        <rFont val="Cambria"/>
        <family val="0"/>
        <charset val="1"/>
      </rPr>
      <t xml:space="preserve">* (Can 006425); </t>
    </r>
    <r>
      <rPr>
        <sz val="11"/>
        <color rgb="FFFF0000"/>
        <rFont val="Cambria"/>
        <family val="0"/>
        <charset val="1"/>
      </rPr>
      <t xml:space="preserve">In mat.</t>
    </r>
    <r>
      <rPr>
        <sz val="11"/>
        <rFont val="Cambria"/>
        <family val="0"/>
        <charset val="1"/>
      </rPr>
      <t xml:space="preserve"> A: [Libera me de sanguinibus deus deus] </t>
    </r>
    <r>
      <rPr>
        <i val="true"/>
        <sz val="11"/>
        <rFont val="Cambria"/>
        <family val="0"/>
        <charset val="1"/>
      </rPr>
      <t xml:space="preserve">meus et exsal</t>
    </r>
    <r>
      <rPr>
        <sz val="11"/>
        <rFont val="Cambria"/>
        <family val="0"/>
        <charset val="1"/>
      </rPr>
      <t xml:space="preserve">[tabit] (Can 003616); A: [Contumel]</t>
    </r>
    <r>
      <rPr>
        <i val="true"/>
        <sz val="11"/>
        <rFont val="Cambria"/>
        <family val="0"/>
        <charset val="1"/>
      </rPr>
      <t xml:space="preserve">ias et terrores</t>
    </r>
    <r>
      <rPr>
        <sz val="11"/>
        <rFont val="Cambria"/>
        <family val="0"/>
        <charset val="1"/>
      </rPr>
      <t xml:space="preserve"> (Can 001913); A: </t>
    </r>
    <r>
      <rPr>
        <i val="true"/>
        <sz val="11"/>
        <rFont val="Cambria"/>
        <family val="0"/>
        <charset val="1"/>
      </rPr>
      <t xml:space="preserve">Ipsi </t>
    </r>
    <r>
      <rPr>
        <sz val="11"/>
        <rFont val="Cambria"/>
        <family val="0"/>
        <charset val="1"/>
      </rPr>
      <t xml:space="preserve">[vero in vanum] (Can 003408); A: [Omnes inimici mei audierunt ...] </t>
    </r>
    <r>
      <rPr>
        <i val="true"/>
        <sz val="11"/>
        <rFont val="Cambria"/>
        <family val="0"/>
        <charset val="1"/>
      </rPr>
      <t xml:space="preserve">domine letati sunt quo</t>
    </r>
    <r>
      <rPr>
        <sz val="11"/>
        <rFont val="Cambria"/>
        <family val="0"/>
        <charset val="1"/>
      </rPr>
      <t xml:space="preserve">[niam] (Can 004126); A: [Alliga domine in vinculis natione]</t>
    </r>
    <r>
      <rPr>
        <i val="true"/>
        <sz val="11"/>
        <rFont val="Cambria"/>
        <family val="0"/>
        <charset val="1"/>
      </rPr>
      <t xml:space="preserve">s gentium</t>
    </r>
    <r>
      <rPr>
        <sz val="11"/>
        <rFont val="Cambria"/>
        <family val="0"/>
        <charset val="1"/>
      </rPr>
      <t xml:space="preserve"> (Can 001355); A: [Cottidie apu]</t>
    </r>
    <r>
      <rPr>
        <i val="true"/>
        <sz val="11"/>
        <rFont val="Cambria"/>
        <family val="0"/>
        <charset val="1"/>
      </rPr>
      <t xml:space="preserve">d vos eram in </t>
    </r>
    <r>
      <rPr>
        <sz val="11"/>
        <rFont val="Cambria"/>
        <family val="0"/>
        <charset val="1"/>
      </rPr>
      <t xml:space="preserve">(Can 004570).
Nachweis der Gesänge aus Cantus Planus Datenbank übernommen.</t>
    </r>
  </si>
  <si>
    <t xml:space="preserve">Wien, ÖNB: Fragm. 955</t>
  </si>
  <si>
    <t xml:space="preserve">200 x 49 mm</t>
  </si>
  <si>
    <t xml:space="preserve">Blatt an vier Seite beschnitten; eine Seite nachgedunkelt und mit Leim- / Lederresten.</t>
  </si>
  <si>
    <t xml:space="preserve">2-zeilige rote Initiale; Überschriften für den Beginn der Gesangsteilen in roter Tinte; Zur Hervorhebung der Gesangsanfängen Satzmajuskeln rot gestrichen.</t>
  </si>
  <si>
    <r>
      <rPr>
        <sz val="11"/>
        <rFont val="Cambria"/>
        <family val="0"/>
        <charset val="1"/>
      </rPr>
      <t xml:space="preserve">(1r) [Tiburtii, Valeriani] Gesang: </t>
    </r>
    <r>
      <rPr>
        <i val="true"/>
        <sz val="11"/>
        <rFont val="Cambria"/>
        <family val="0"/>
        <charset val="1"/>
      </rPr>
      <t xml:space="preserve">Preciosa</t>
    </r>
    <r>
      <rPr>
        <sz val="11"/>
        <rFont val="Cambria"/>
        <family val="0"/>
        <charset val="1"/>
      </rPr>
      <t xml:space="preserve">[… cu]</t>
    </r>
    <r>
      <rPr>
        <i val="true"/>
        <sz val="11"/>
        <rFont val="Cambria"/>
        <family val="0"/>
        <charset val="1"/>
      </rPr>
      <t xml:space="preserve">nctorum </t>
    </r>
    <r>
      <rPr>
        <sz val="11"/>
        <rFont val="Cambria"/>
        <family val="0"/>
        <charset val="1"/>
      </rPr>
      <t xml:space="preserve">[…] </t>
    </r>
    <r>
      <rPr>
        <i val="true"/>
        <sz val="11"/>
        <rFont val="Cambria"/>
        <family val="0"/>
        <charset val="1"/>
      </rPr>
      <t xml:space="preserve">deus</t>
    </r>
    <r>
      <rPr>
        <sz val="11"/>
        <rFont val="Cambria"/>
        <family val="0"/>
        <charset val="1"/>
      </rPr>
      <t xml:space="preserve">; Cm: [Gaudete justi in] </t>
    </r>
    <r>
      <rPr>
        <i val="true"/>
        <sz val="11"/>
        <rFont val="Cambria"/>
        <family val="0"/>
        <charset val="1"/>
      </rPr>
      <t xml:space="preserve">domino </t>
    </r>
    <r>
      <rPr>
        <sz val="11"/>
        <rFont val="Cambria"/>
        <family val="0"/>
        <charset val="1"/>
      </rPr>
      <t xml:space="preserve">(Can g01309); </t>
    </r>
    <r>
      <rPr>
        <sz val="11"/>
        <color rgb="FFFF0000"/>
        <rFont val="Cambria"/>
        <family val="0"/>
        <charset val="1"/>
      </rPr>
      <t xml:space="preserve">sancto Leone papa et […] VIII Kal. Maii. Sancti Georgii martyris</t>
    </r>
    <r>
      <rPr>
        <sz val="11"/>
        <rFont val="Cambria"/>
        <family val="0"/>
        <charset val="1"/>
      </rPr>
      <t xml:space="preserve"> In: [Protexisti me deus … allelu]</t>
    </r>
    <r>
      <rPr>
        <i val="true"/>
        <sz val="11"/>
        <rFont val="Cambria"/>
        <family val="0"/>
        <charset val="1"/>
      </rPr>
      <t xml:space="preserve">ia a multitud</t>
    </r>
    <r>
      <rPr>
        <sz val="11"/>
        <rFont val="Cambria"/>
        <family val="0"/>
        <charset val="1"/>
      </rPr>
      <t xml:space="preserve">[ine] (Can g01300); InV: [Exaudi deus orationem] </t>
    </r>
    <r>
      <rPr>
        <i val="true"/>
        <sz val="11"/>
        <rFont val="Cambria"/>
        <family val="0"/>
        <charset val="1"/>
      </rPr>
      <t xml:space="preserve">meam </t>
    </r>
    <r>
      <rPr>
        <sz val="11"/>
        <rFont val="Cambria"/>
        <family val="0"/>
        <charset val="1"/>
      </rPr>
      <t xml:space="preserve">(Can g01985); </t>
    </r>
    <r>
      <rPr>
        <sz val="11"/>
        <color rgb="FFFF0000"/>
        <rFont val="Cambria"/>
        <family val="0"/>
        <charset val="1"/>
      </rPr>
      <t xml:space="preserve">Duo allelua […] aliud de pasch[a]</t>
    </r>
    <r>
      <rPr>
        <sz val="11"/>
        <rFont val="Cambria"/>
        <family val="0"/>
        <charset val="1"/>
      </rPr>
      <t xml:space="preserve"> Al: [Laetabitur j]</t>
    </r>
    <r>
      <rPr>
        <i val="true"/>
        <sz val="11"/>
        <rFont val="Cambria"/>
        <family val="0"/>
        <charset val="1"/>
      </rPr>
      <t xml:space="preserve">ustus</t>
    </r>
    <r>
      <rPr>
        <sz val="11"/>
        <rFont val="Cambria"/>
        <family val="0"/>
        <charset val="1"/>
      </rPr>
      <t xml:space="preserve">* (Can g02236); Of: [Confitebuntur caeli] </t>
    </r>
    <r>
      <rPr>
        <i val="true"/>
        <sz val="11"/>
        <rFont val="Cambria"/>
        <family val="0"/>
        <charset val="1"/>
      </rPr>
      <t xml:space="preserve">mirabilia tua</t>
    </r>
    <r>
      <rPr>
        <sz val="11"/>
        <rFont val="Cambria"/>
        <family val="0"/>
        <charset val="1"/>
      </rPr>
      <t xml:space="preserve"> (Can g01303); OfV: [Mi]</t>
    </r>
    <r>
      <rPr>
        <i val="true"/>
        <sz val="11"/>
        <rFont val="Cambria"/>
        <family val="0"/>
        <charset val="1"/>
      </rPr>
      <t xml:space="preserve">serico</t>
    </r>
    <r>
      <rPr>
        <sz val="11"/>
        <rFont val="Cambria"/>
        <family val="0"/>
        <charset val="1"/>
      </rPr>
      <t xml:space="preserve">[rdias tuas] (Can g01303a); 
(1v) OfV: [Quoniam quis in] </t>
    </r>
    <r>
      <rPr>
        <i val="true"/>
        <sz val="11"/>
        <rFont val="Cambria"/>
        <family val="0"/>
        <charset val="1"/>
      </rPr>
      <t xml:space="preserve">nubibus </t>
    </r>
    <r>
      <rPr>
        <sz val="11"/>
        <rFont val="Cambria"/>
        <family val="0"/>
        <charset val="1"/>
      </rPr>
      <t xml:space="preserve">(Can g01303b); Cm: </t>
    </r>
    <r>
      <rPr>
        <i val="true"/>
        <sz val="11"/>
        <rFont val="Cambria"/>
        <family val="0"/>
        <charset val="1"/>
      </rPr>
      <t xml:space="preserve">L</t>
    </r>
    <r>
      <rPr>
        <sz val="11"/>
        <rFont val="Cambria"/>
        <family val="0"/>
        <charset val="1"/>
      </rPr>
      <t xml:space="preserve">[aetabitur justus] (Can g01304); CmPs: [P]</t>
    </r>
    <r>
      <rPr>
        <i val="true"/>
        <sz val="11"/>
        <rFont val="Cambria"/>
        <family val="0"/>
        <charset val="1"/>
      </rPr>
      <t xml:space="preserve">rotexisti me</t>
    </r>
    <r>
      <rPr>
        <sz val="11"/>
        <rFont val="Cambria"/>
        <family val="0"/>
        <charset val="1"/>
      </rPr>
      <t xml:space="preserve">* (Can g01304b); [In Letaniis] In: </t>
    </r>
    <r>
      <rPr>
        <i val="true"/>
        <sz val="11"/>
        <rFont val="Cambria"/>
        <family val="0"/>
        <charset val="1"/>
      </rPr>
      <t xml:space="preserve">Exaudivit de </t>
    </r>
    <r>
      <rPr>
        <sz val="11"/>
        <rFont val="Cambria"/>
        <family val="0"/>
        <charset val="1"/>
      </rPr>
      <t xml:space="preserve">[templo] (Can g01075); InPs: [Diligam te domine virtus m]</t>
    </r>
    <r>
      <rPr>
        <i val="true"/>
        <sz val="11"/>
        <rFont val="Cambria"/>
        <family val="0"/>
        <charset val="1"/>
      </rPr>
      <t xml:space="preserve">ea dominus firma</t>
    </r>
    <r>
      <rPr>
        <sz val="11"/>
        <rFont val="Cambria"/>
        <family val="0"/>
        <charset val="1"/>
      </rPr>
      <t xml:space="preserve">[mentum ...]; AlV: [Confitemini domino qu]</t>
    </r>
    <r>
      <rPr>
        <i val="true"/>
        <sz val="11"/>
        <rFont val="Cambria"/>
        <family val="0"/>
        <charset val="1"/>
      </rPr>
      <t xml:space="preserve">oniam bo</t>
    </r>
    <r>
      <rPr>
        <sz val="11"/>
        <rFont val="Cambria"/>
        <family val="0"/>
        <charset val="1"/>
      </rPr>
      <t xml:space="preserve">[nus]; Of: </t>
    </r>
    <r>
      <rPr>
        <i val="true"/>
        <sz val="11"/>
        <rFont val="Cambria"/>
        <family val="0"/>
        <charset val="1"/>
      </rPr>
      <t xml:space="preserve">Confitebor domin</t>
    </r>
    <r>
      <rPr>
        <sz val="11"/>
        <rFont val="Cambria"/>
        <family val="0"/>
        <charset val="1"/>
      </rPr>
      <t xml:space="preserve">[o] (Can g01077).
Die Inhaltsangaben beruhen auf Cantus Planus Datenbank.</t>
    </r>
  </si>
  <si>
    <t xml:space="preserve">05.07.2017</t>
  </si>
  <si>
    <t xml:space="preserve">Wien, ÖNB: Fragm. 960</t>
  </si>
  <si>
    <t xml:space="preserve">CantusPlanus [http://www.cantusplanus.at/de-at/fragmentphp/fragmente/signaturGET.php?Signatur=Fragm960]
Klugseder, Mondsee, S. 129f.
Pfaff Nr. 42
Simader</t>
  </si>
  <si>
    <t xml:space="preserve">http://www.fragmentarium.unifr.ch/overview/F-541x</t>
  </si>
  <si>
    <t xml:space="preserve">Fälze aus 2 Doppelblätter und 2 Einzelblätter. Insgesamt 35 Fälze zusammengesetz in 12 Streifen. </t>
  </si>
  <si>
    <t xml:space="preserve">960-1: 55 x 302 mm; 960-2: 36 x 300 mm; 960-3: 48 x 300 mm; 960-4: 220 x 78 mm; 960-5: 220 x 15mm; 960-6: 30 x 300 mm; 960-7: 13 x 303 mm; 960-8: 29 x 200 mm; 960-9: 22 x 198 mm; 960-10: 53 x 204 mm; 960-11: 85 x 210 mm; 960-12: 55 x 214 mm</t>
  </si>
  <si>
    <t xml:space="preserve">Streifen eines Doppelblattes = Fragm. 960-1, 960-2, 960-3, 960-4 und 960-5; 
Streifen eines Doppelblattes = Fragm. 960-6 und 960-7; Streifen eines Einzelblattes = 960-12
Streifen eines Einzelblattes =  960-8, 960-9, 960-10 und 960-11.</t>
  </si>
  <si>
    <t xml:space="preserve">4-zeilige Spaltleisteninitiale; Überschrifte für den Beginn der Gesangsteilen in roter Tinte; Zur Hervorhebung der Gesangsanfängen Satzmajuskeln mit Buchstabenstrichelung oder roten Zierpunkten.</t>
  </si>
  <si>
    <r>
      <rPr>
        <sz val="11"/>
        <rFont val="Cambria"/>
        <family val="0"/>
        <charset val="1"/>
      </rPr>
      <t xml:space="preserve">Teil für Dom. Resurrectionis, Sabbato in ALbis, Octava Paschae, Fer. Tempore Paschalis, DOm. 2 und 3 p. Pascha, Michaelis, Hieronimi, Remigii, Germani, Vedasti, Leodegarii, Ocatava Michaelis, Sergii, Bacchi, Dionysii.
(1r Teil vom Doppelblatt = Fragm. 960-1, 960-2, 960-3, 960-4 und 960-5. Recto: [Dom. Resurrectionis] V: [Et unus de senioribus dixit …]</t>
    </r>
    <r>
      <rPr>
        <i val="true"/>
        <sz val="11"/>
        <rFont val="Cambria"/>
        <family val="0"/>
        <charset val="1"/>
      </rPr>
      <t xml:space="preserve"> potestatem et fortitu</t>
    </r>
    <r>
      <rPr>
        <sz val="11"/>
        <rFont val="Cambria"/>
        <family val="0"/>
        <charset val="1"/>
      </rPr>
      <t xml:space="preserve">[dinem] (Can 006616a); R:</t>
    </r>
    <r>
      <rPr>
        <i val="true"/>
        <sz val="11"/>
        <rFont val="Cambria"/>
        <family val="0"/>
        <charset val="1"/>
      </rPr>
      <t xml:space="preserve"> Isti sunt agni novelli qui</t>
    </r>
    <r>
      <rPr>
        <sz val="11"/>
        <rFont val="Cambria"/>
        <family val="0"/>
        <charset val="1"/>
      </rPr>
      <t xml:space="preserve"> (Can 007012); V: </t>
    </r>
    <r>
      <rPr>
        <i val="true"/>
        <sz val="11"/>
        <rFont val="Cambria"/>
        <family val="0"/>
        <charset val="1"/>
      </rPr>
      <t xml:space="preserve">In omnem terram ex</t>
    </r>
    <r>
      <rPr>
        <sz val="11"/>
        <rFont val="Cambria"/>
        <family val="0"/>
        <charset val="1"/>
      </rPr>
      <t xml:space="preserve">[ivit sonus] (Can 007012b); A: [Ego dormivi et somnum coepi] (Can 002572); W: </t>
    </r>
    <r>
      <rPr>
        <i val="true"/>
        <sz val="11"/>
        <rFont val="Cambria"/>
        <family val="0"/>
        <charset val="1"/>
      </rPr>
      <t xml:space="preserve">Noli flere Maria</t>
    </r>
    <r>
      <rPr>
        <sz val="11"/>
        <rFont val="Cambria"/>
        <family val="0"/>
        <charset val="1"/>
      </rPr>
      <t xml:space="preserve">* (Can 008149); R: [Surrexit pastor bonus qui] (Can 007742); V: [Surr]</t>
    </r>
    <r>
      <rPr>
        <i val="true"/>
        <sz val="11"/>
        <rFont val="Cambria"/>
        <family val="0"/>
        <charset val="1"/>
      </rPr>
      <t xml:space="preserve">exit dominus de sepulcro</t>
    </r>
    <r>
      <rPr>
        <sz val="11"/>
        <rFont val="Cambria"/>
        <family val="0"/>
        <charset val="1"/>
      </rPr>
      <t xml:space="preserve"> (Can 007742a); R: </t>
    </r>
    <r>
      <rPr>
        <i val="true"/>
        <sz val="11"/>
        <rFont val="Cambria"/>
        <family val="0"/>
        <charset val="1"/>
      </rPr>
      <t xml:space="preserve">Angelus domini descen</t>
    </r>
    <r>
      <rPr>
        <sz val="11"/>
        <rFont val="Cambria"/>
        <family val="0"/>
        <charset val="1"/>
      </rPr>
      <t xml:space="preserve">[dit de] (Can 006093); V: [An]</t>
    </r>
    <r>
      <rPr>
        <i val="true"/>
        <sz val="11"/>
        <rFont val="Cambria"/>
        <family val="0"/>
        <charset val="1"/>
      </rPr>
      <t xml:space="preserve">gelus domini locutus est </t>
    </r>
    <r>
      <rPr>
        <sz val="11"/>
        <rFont val="Cambria"/>
        <family val="0"/>
        <charset val="1"/>
      </rPr>
      <t xml:space="preserve">(Can 006093a); R: [Angelus domini locutus] </t>
    </r>
    <r>
      <rPr>
        <i val="true"/>
        <sz val="11"/>
        <rFont val="Cambria"/>
        <family val="0"/>
        <charset val="1"/>
      </rPr>
      <t xml:space="preserve">est </t>
    </r>
    <r>
      <rPr>
        <sz val="11"/>
        <rFont val="Cambria"/>
        <family val="0"/>
        <charset val="1"/>
      </rPr>
      <t xml:space="preserve">(Can 006095); V: [Ecce praecedet] </t>
    </r>
    <r>
      <rPr>
        <i val="true"/>
        <sz val="11"/>
        <rFont val="Cambria"/>
        <family val="0"/>
        <charset val="1"/>
      </rPr>
      <t xml:space="preserve">vos in</t>
    </r>
    <r>
      <rPr>
        <sz val="11"/>
        <rFont val="Cambria"/>
        <family val="0"/>
        <charset val="1"/>
      </rPr>
      <t xml:space="preserve"> (Can 006095a); R: </t>
    </r>
    <r>
      <rPr>
        <i val="true"/>
        <sz val="11"/>
        <rFont val="Cambria"/>
        <family val="0"/>
        <charset val="1"/>
      </rPr>
      <t xml:space="preserve">Dum transisset sabbatum</t>
    </r>
    <r>
      <rPr>
        <sz val="11"/>
        <rFont val="Cambria"/>
        <family val="0"/>
        <charset val="1"/>
      </rPr>
      <t xml:space="preserve"> [Maria] (Can 006565);
(1v Teil vom Doppelblatt = Fragm. 960-1, 960-2, 960-3, 960-4 und 960-5. Verso: [Dom. Resurrectionis] V: [Et valde mane una sabbatorum] (Can 006565a); A: </t>
    </r>
    <r>
      <rPr>
        <i val="true"/>
        <sz val="11"/>
        <rFont val="Cambria"/>
        <family val="0"/>
        <charset val="1"/>
      </rPr>
      <t xml:space="preserve">Angelus autem domin</t>
    </r>
    <r>
      <rPr>
        <sz val="11"/>
        <rFont val="Cambria"/>
        <family val="0"/>
        <charset val="1"/>
      </rPr>
      <t xml:space="preserve">[i] (Can 001408); A: </t>
    </r>
    <r>
      <rPr>
        <i val="true"/>
        <sz val="11"/>
        <rFont val="Cambria"/>
        <family val="0"/>
        <charset val="1"/>
      </rPr>
      <t xml:space="preserve">Et ecce terraemotus factus</t>
    </r>
    <r>
      <rPr>
        <sz val="11"/>
        <rFont val="Cambria"/>
        <family val="0"/>
        <charset val="1"/>
      </rPr>
      <t xml:space="preserve"> (Can 002699); A: </t>
    </r>
    <r>
      <rPr>
        <i val="true"/>
        <sz val="11"/>
        <rFont val="Cambria"/>
        <family val="0"/>
        <charset val="1"/>
      </rPr>
      <t xml:space="preserve">Erat </t>
    </r>
    <r>
      <rPr>
        <sz val="11"/>
        <rFont val="Cambria"/>
        <family val="0"/>
        <charset val="1"/>
      </rPr>
      <t xml:space="preserve">[autem aspectus ejus] A: [Prae timore autem ejus] (Can 004350); A: </t>
    </r>
    <r>
      <rPr>
        <i val="true"/>
        <sz val="11"/>
        <rFont val="Cambria"/>
        <family val="0"/>
        <charset val="1"/>
      </rPr>
      <t xml:space="preserve">Respondens autem angelus</t>
    </r>
    <r>
      <rPr>
        <sz val="11"/>
        <rFont val="Cambria"/>
        <family val="0"/>
        <charset val="1"/>
      </rPr>
      <t xml:space="preserve">; R: [Surrexit dominus de se]</t>
    </r>
    <r>
      <rPr>
        <i val="true"/>
        <sz val="11"/>
        <rFont val="Cambria"/>
        <family val="0"/>
        <charset val="1"/>
      </rPr>
      <t xml:space="preserve">pulcro </t>
    </r>
    <r>
      <rPr>
        <sz val="11"/>
        <rFont val="Cambria"/>
        <family val="0"/>
        <charset val="1"/>
      </rPr>
      <t xml:space="preserve">(Can 007738); V: </t>
    </r>
    <r>
      <rPr>
        <i val="true"/>
        <sz val="11"/>
        <rFont val="Cambria"/>
        <family val="0"/>
        <charset val="1"/>
      </rPr>
      <t xml:space="preserve">Q</t>
    </r>
    <r>
      <rPr>
        <sz val="11"/>
        <rFont val="Cambria"/>
        <family val="0"/>
        <charset val="1"/>
      </rPr>
      <t xml:space="preserve">[ui pro nobis pependit in] (Can 007738a); V:</t>
    </r>
    <r>
      <rPr>
        <i val="true"/>
        <sz val="11"/>
        <rFont val="Cambria"/>
        <family val="0"/>
        <charset val="1"/>
      </rPr>
      <t xml:space="preserve"> Gloria patri</t>
    </r>
    <r>
      <rPr>
        <sz val="11"/>
        <rFont val="Cambria"/>
        <family val="0"/>
        <charset val="1"/>
      </rPr>
      <t xml:space="preserve"> [et filio et]; A: </t>
    </r>
    <r>
      <rPr>
        <i val="true"/>
        <sz val="11"/>
        <rFont val="Cambria"/>
        <family val="0"/>
        <charset val="1"/>
      </rPr>
      <t xml:space="preserve">Et valde mane una sa</t>
    </r>
    <r>
      <rPr>
        <sz val="11"/>
        <rFont val="Cambria"/>
        <family val="0"/>
        <charset val="1"/>
      </rPr>
      <t xml:space="preserve">[bbatorum] (Can 002728); R: </t>
    </r>
    <r>
      <rPr>
        <i val="true"/>
        <sz val="11"/>
        <rFont val="Cambria"/>
        <family val="0"/>
        <charset val="1"/>
      </rPr>
      <t xml:space="preserve">Surrexit pastor bonus</t>
    </r>
    <r>
      <rPr>
        <sz val="11"/>
        <rFont val="Cambria"/>
        <family val="0"/>
        <charset val="1"/>
      </rPr>
      <t xml:space="preserve">* (Can 007742); W: </t>
    </r>
    <r>
      <rPr>
        <i val="true"/>
        <sz val="11"/>
        <rFont val="Cambria"/>
        <family val="0"/>
        <charset val="1"/>
      </rPr>
      <t xml:space="preserve">Dicite in nationibus</t>
    </r>
    <r>
      <rPr>
        <sz val="11"/>
        <rFont val="Cambria"/>
        <family val="0"/>
        <charset val="1"/>
      </rPr>
      <t xml:space="preserve">* (Can 008013); A: </t>
    </r>
    <r>
      <rPr>
        <i val="true"/>
        <sz val="11"/>
        <rFont val="Cambria"/>
        <family val="0"/>
        <charset val="1"/>
      </rPr>
      <t xml:space="preserve">Surgens Jesu ma</t>
    </r>
    <r>
      <rPr>
        <sz val="11"/>
        <rFont val="Cambria"/>
        <family val="0"/>
        <charset val="1"/>
      </rPr>
      <t xml:space="preserve">[ne prima] (Can 005075); A: </t>
    </r>
    <r>
      <rPr>
        <i val="true"/>
        <sz val="11"/>
        <rFont val="Cambria"/>
        <family val="0"/>
        <charset val="1"/>
      </rPr>
      <t xml:space="preserve">Et dicebant ad invicem quis</t>
    </r>
    <r>
      <rPr>
        <sz val="11"/>
        <rFont val="Cambria"/>
        <family val="0"/>
        <charset val="1"/>
      </rPr>
      <t xml:space="preserve"> (Can 002697); A: </t>
    </r>
    <r>
      <rPr>
        <i val="true"/>
        <sz val="11"/>
        <rFont val="Cambria"/>
        <family val="0"/>
        <charset val="1"/>
      </rPr>
      <t xml:space="preserve">Vidi aquam egredien</t>
    </r>
    <r>
      <rPr>
        <sz val="11"/>
        <rFont val="Cambria"/>
        <family val="0"/>
        <charset val="1"/>
      </rPr>
      <t xml:space="preserve">[tem de] (Can 005403);
(2r Teil vom Doppelblatt = Fragm. 960-6 und 960-7: Textverlust [Dom. Resurrectionis] A: [Cum rex gloriae Christus …] </t>
    </r>
    <r>
      <rPr>
        <i val="true"/>
        <sz val="11"/>
        <rFont val="Cambria"/>
        <family val="0"/>
        <charset val="1"/>
      </rPr>
      <t xml:space="preserve">tolli praciperet sanctorum</t>
    </r>
    <r>
      <rPr>
        <sz val="11"/>
        <rFont val="Cambria"/>
        <family val="0"/>
        <charset val="1"/>
      </rPr>
      <t xml:space="preserve"> (Can 201042) Textverlust.
(2v Teil vom Doppelblatt = Fragm. 960-6 und 960-7: [Dom. Resurrectionis] R: </t>
    </r>
    <r>
      <rPr>
        <i val="true"/>
        <sz val="11"/>
        <rFont val="Cambria"/>
        <family val="0"/>
        <charset val="1"/>
      </rPr>
      <t xml:space="preserve">Surrexit dominus</t>
    </r>
    <r>
      <rPr>
        <sz val="11"/>
        <rFont val="Cambria"/>
        <family val="0"/>
        <charset val="1"/>
      </rPr>
      <t xml:space="preserve">*; W: </t>
    </r>
    <r>
      <rPr>
        <i val="true"/>
        <sz val="11"/>
        <rFont val="Cambria"/>
        <family val="0"/>
        <charset val="1"/>
      </rPr>
      <t xml:space="preserve">Gavisi sunt discipuli</t>
    </r>
    <r>
      <rPr>
        <sz val="11"/>
        <rFont val="Cambria"/>
        <family val="0"/>
        <charset val="1"/>
      </rPr>
      <t xml:space="preserve">* (Can 008080); A: </t>
    </r>
    <r>
      <rPr>
        <i val="true"/>
        <sz val="11"/>
        <rFont val="Cambria"/>
        <family val="0"/>
        <charset val="1"/>
      </rPr>
      <t xml:space="preserve">Surrexit enim sicut dixit</t>
    </r>
    <r>
      <rPr>
        <sz val="11"/>
        <rFont val="Cambria"/>
        <family val="0"/>
        <charset val="1"/>
      </rPr>
      <t xml:space="preserve"> (Can 005081); A: </t>
    </r>
    <r>
      <rPr>
        <i val="true"/>
        <sz val="11"/>
        <rFont val="Cambria"/>
        <family val="0"/>
        <charset val="1"/>
      </rPr>
      <t xml:space="preserve">Christus resur</t>
    </r>
    <r>
      <rPr>
        <sz val="11"/>
        <rFont val="Cambria"/>
        <family val="0"/>
        <charset val="1"/>
      </rPr>
      <t xml:space="preserve">[gens ex mortuis] (Can 001796); Anweisung:</t>
    </r>
    <r>
      <rPr>
        <i val="true"/>
        <sz val="11"/>
        <rFont val="Cambria"/>
        <family val="0"/>
        <charset val="1"/>
      </rPr>
      <t xml:space="preserve"> Antiphone quae secuntur ab octaua pasche usque in ascensu die </t>
    </r>
    <r>
      <rPr>
        <sz val="11"/>
        <rFont val="Cambria"/>
        <family val="0"/>
        <charset val="1"/>
      </rPr>
      <t xml:space="preserve">[…] </t>
    </r>
    <r>
      <rPr>
        <i val="true"/>
        <sz val="11"/>
        <rFont val="Cambria"/>
        <family val="0"/>
        <charset val="1"/>
      </rPr>
      <t xml:space="preserve">diebus</t>
    </r>
    <r>
      <rPr>
        <sz val="11"/>
        <rFont val="Cambria"/>
        <family val="0"/>
        <charset val="1"/>
      </rPr>
      <t xml:space="preserve">, bricht ab;
(3r Teil vom Doppelblatt = Fragm. 960-6 und 960-7: [Sabbato in Albis] A: [Currebant duo simul et ille …] </t>
    </r>
    <r>
      <rPr>
        <i val="true"/>
        <sz val="11"/>
        <rFont val="Cambria"/>
        <family val="0"/>
        <charset val="1"/>
      </rPr>
      <t xml:space="preserve">prior ad monumentum alleluia</t>
    </r>
    <r>
      <rPr>
        <sz val="11"/>
        <rFont val="Cambria"/>
        <family val="0"/>
        <charset val="1"/>
      </rPr>
      <t xml:space="preserve"> (Can 002081); A: [Alleluia ix (Surgens)] (Can 001334); 
A: </t>
    </r>
    <r>
      <rPr>
        <i val="true"/>
        <sz val="11"/>
        <rFont val="Cambria"/>
        <family val="0"/>
        <charset val="1"/>
      </rPr>
      <t xml:space="preserve">Alleluia viii</t>
    </r>
    <r>
      <rPr>
        <sz val="11"/>
        <rFont val="Cambria"/>
        <family val="0"/>
        <charset val="1"/>
      </rPr>
      <t xml:space="preserve"> [(Surrexit)] (Can 001333); A: [Alleluia v (In Galilaea)] (Can 001330); A: </t>
    </r>
    <r>
      <rPr>
        <i val="true"/>
        <sz val="11"/>
        <rFont val="Cambria"/>
        <family val="0"/>
        <charset val="1"/>
      </rPr>
      <t xml:space="preserve">Alleluia </t>
    </r>
    <r>
      <rPr>
        <sz val="11"/>
        <rFont val="Cambria"/>
        <family val="0"/>
        <charset val="1"/>
      </rPr>
      <t xml:space="preserve">v [(Data est)] (Can 001330); Lacuna.
(3v Teil vom Doppelblatt = Fragm. 960-6 und 960-7) [Octava Paschae] A: </t>
    </r>
    <r>
      <rPr>
        <i val="true"/>
        <sz val="11"/>
        <rFont val="Cambria"/>
        <family val="0"/>
        <charset val="1"/>
      </rPr>
      <t xml:space="preserve">Quia vidisti me </t>
    </r>
    <r>
      <rPr>
        <sz val="11"/>
        <rFont val="Cambria"/>
        <family val="0"/>
        <charset val="1"/>
      </rPr>
      <t xml:space="preserve">[Thoma] (Can 004513); A: [Multa quidem et alia signa fecit J]</t>
    </r>
    <r>
      <rPr>
        <i val="true"/>
        <sz val="11"/>
        <rFont val="Cambria"/>
        <family val="0"/>
        <charset val="1"/>
      </rPr>
      <t xml:space="preserve">esus in conspectu discipulorum</t>
    </r>
    <r>
      <rPr>
        <sz val="11"/>
        <rFont val="Cambria"/>
        <family val="0"/>
        <charset val="1"/>
      </rPr>
      <t xml:space="preserve"> (Can 003828); A: [Haec autem scripta sunt ut credatis] </t>
    </r>
    <r>
      <rPr>
        <i val="true"/>
        <sz val="11"/>
        <rFont val="Cambria"/>
        <family val="0"/>
        <charset val="1"/>
      </rPr>
      <t xml:space="preserve">quia Jesus est Christus </t>
    </r>
    <r>
      <rPr>
        <sz val="11"/>
        <rFont val="Cambria"/>
        <family val="0"/>
        <charset val="1"/>
      </rPr>
      <t xml:space="preserve">(Can 002993); Lacuna.
(4r Teil vom Doppelblatt = Fragm. 960-1, 960-2, 960-3 [Fer. 3 p. Oct.Pasch.] A: [Alleluia xi (Et recordatae)] (Can 001336); A: Alleluia iii (De profundis) (Can 001328); Fer. 4 p. Oct. Pasch. A: </t>
    </r>
    <r>
      <rPr>
        <i val="true"/>
        <sz val="11"/>
        <rFont val="Cambria"/>
        <family val="0"/>
        <charset val="1"/>
      </rPr>
      <t xml:space="preserve">Alleluia viii </t>
    </r>
    <r>
      <rPr>
        <sz val="11"/>
        <rFont val="Cambria"/>
        <family val="0"/>
        <charset val="1"/>
      </rPr>
      <t xml:space="preserve">(Surrexit) (Can 001333); A: </t>
    </r>
    <r>
      <rPr>
        <i val="true"/>
        <sz val="11"/>
        <rFont val="Cambria"/>
        <family val="0"/>
        <charset val="1"/>
      </rPr>
      <t xml:space="preserve">Alleluia x</t>
    </r>
    <r>
      <rPr>
        <sz val="11"/>
        <rFont val="Cambria"/>
        <family val="0"/>
        <charset val="1"/>
      </rPr>
      <t xml:space="preserve"> (Ite nuntiate) (Can 001335); Lacuna Fer. 4 p. Oct.Pasch. A: </t>
    </r>
    <r>
      <rPr>
        <i val="true"/>
        <sz val="11"/>
        <rFont val="Cambria"/>
        <family val="0"/>
        <charset val="1"/>
      </rPr>
      <t xml:space="preserve">Alleluia</t>
    </r>
    <r>
      <rPr>
        <sz val="11"/>
        <rFont val="Cambria"/>
        <family val="0"/>
        <charset val="1"/>
      </rPr>
      <t xml:space="preserve">? ; Fer. 5 p. Oct.Pasch. A: </t>
    </r>
    <r>
      <rPr>
        <i val="true"/>
        <sz val="11"/>
        <rFont val="Cambria"/>
        <family val="0"/>
        <charset val="1"/>
      </rPr>
      <t xml:space="preserve">Alleluia</t>
    </r>
    <r>
      <rPr>
        <sz val="11"/>
        <rFont val="Cambria"/>
        <family val="0"/>
        <charset val="1"/>
      </rPr>
      <t xml:space="preserve">*; A: </t>
    </r>
    <r>
      <rPr>
        <i val="true"/>
        <sz val="11"/>
        <rFont val="Cambria"/>
        <family val="0"/>
        <charset val="1"/>
      </rPr>
      <t xml:space="preserve">Alleluia </t>
    </r>
    <r>
      <rPr>
        <sz val="11"/>
        <rFont val="Cambria"/>
        <family val="0"/>
        <charset val="1"/>
      </rPr>
      <t xml:space="preserve">iii (Domine probas-) (Can 001328); Fer. 6 p. Oct.Pasch. A: </t>
    </r>
    <r>
      <rPr>
        <i val="true"/>
        <sz val="11"/>
        <rFont val="Cambria"/>
        <family val="0"/>
        <charset val="1"/>
      </rPr>
      <t xml:space="preserve">Alleluia</t>
    </r>
    <r>
      <rPr>
        <sz val="11"/>
        <rFont val="Cambria"/>
        <family val="0"/>
        <charset val="1"/>
      </rPr>
      <t xml:space="preserve">* can9999); A: </t>
    </r>
    <r>
      <rPr>
        <i val="true"/>
        <sz val="11"/>
        <rFont val="Cambria"/>
        <family val="0"/>
        <charset val="1"/>
      </rPr>
      <t xml:space="preserve">Alleluia iii</t>
    </r>
    <r>
      <rPr>
        <sz val="11"/>
        <rFont val="Cambria"/>
        <family val="0"/>
        <charset val="1"/>
      </rPr>
      <t xml:space="preserve"> (Portio mea) (Can 001328); Sabb. p. Oct. Pasch. A: </t>
    </r>
    <r>
      <rPr>
        <i val="true"/>
        <sz val="11"/>
        <rFont val="Cambria"/>
        <family val="0"/>
        <charset val="1"/>
      </rPr>
      <t xml:space="preserve">Alleluia</t>
    </r>
    <r>
      <rPr>
        <sz val="11"/>
        <rFont val="Cambria"/>
        <family val="0"/>
        <charset val="1"/>
      </rPr>
      <t xml:space="preserve">* ; A: </t>
    </r>
    <r>
      <rPr>
        <i val="true"/>
        <sz val="11"/>
        <rFont val="Cambria"/>
        <family val="0"/>
        <charset val="1"/>
      </rPr>
      <t xml:space="preserve">Alleluia ix</t>
    </r>
    <r>
      <rPr>
        <sz val="11"/>
        <rFont val="Cambria"/>
        <family val="0"/>
        <charset val="1"/>
      </rPr>
      <t xml:space="preserve"> (Vespere autem)* (Can 001333); [Dom. 2 p. Pascha] A: </t>
    </r>
    <r>
      <rPr>
        <i val="true"/>
        <sz val="11"/>
        <rFont val="Cambria"/>
        <family val="0"/>
        <charset val="1"/>
      </rPr>
      <t xml:space="preserve">Ego sum pastor bonus alleluia</t>
    </r>
    <r>
      <rPr>
        <sz val="11"/>
        <rFont val="Cambria"/>
        <family val="0"/>
        <charset val="1"/>
      </rPr>
      <t xml:space="preserve"> (Can 002596); A: </t>
    </r>
    <r>
      <rPr>
        <i val="true"/>
        <sz val="11"/>
        <rFont val="Cambria"/>
        <family val="0"/>
        <charset val="1"/>
      </rPr>
      <t xml:space="preserve">Pastor bonus animam suam</t>
    </r>
    <r>
      <rPr>
        <sz val="11"/>
        <rFont val="Cambria"/>
        <family val="0"/>
        <charset val="1"/>
      </rPr>
      <t xml:space="preserve"> (Can 004223); A: </t>
    </r>
    <r>
      <rPr>
        <i val="true"/>
        <sz val="11"/>
        <rFont val="Cambria"/>
        <family val="0"/>
        <charset val="1"/>
      </rPr>
      <t xml:space="preserve">Mercennarius est cujus non</t>
    </r>
    <r>
      <rPr>
        <sz val="11"/>
        <rFont val="Cambria"/>
        <family val="0"/>
        <charset val="1"/>
      </rPr>
      <t xml:space="preserve"> (Can 003747); Lacuna.
(4v Teil vom Blatt 3 = Fragm. 960-1, 960-2, 960-3, Verso) [Dom. 2 p. Pascha] A: [Sicut novit me pater et ego ...] </t>
    </r>
    <r>
      <rPr>
        <i val="true"/>
        <sz val="11"/>
        <rFont val="Cambria"/>
        <family val="0"/>
        <charset val="1"/>
      </rPr>
      <t xml:space="preserve">pono pro ovibus meis alleluia</t>
    </r>
    <r>
      <rPr>
        <sz val="11"/>
        <rFont val="Cambria"/>
        <family val="0"/>
        <charset val="1"/>
      </rPr>
      <t xml:space="preserve"> (Can 004943); A: </t>
    </r>
    <r>
      <rPr>
        <i val="true"/>
        <sz val="11"/>
        <rFont val="Cambria"/>
        <family val="0"/>
        <charset val="1"/>
      </rPr>
      <t xml:space="preserve">Alias oves habeo quae non</t>
    </r>
    <r>
      <rPr>
        <sz val="11"/>
        <rFont val="Cambria"/>
        <family val="0"/>
        <charset val="1"/>
      </rPr>
      <t xml:space="preserve"> (Can 001320); A: </t>
    </r>
    <r>
      <rPr>
        <i val="true"/>
        <sz val="11"/>
        <rFont val="Cambria"/>
        <family val="0"/>
        <charset val="1"/>
      </rPr>
      <t xml:space="preserve">Ego sum alpha et o. primus et</t>
    </r>
    <r>
      <rPr>
        <sz val="11"/>
        <rFont val="Cambria"/>
        <family val="0"/>
        <charset val="1"/>
      </rPr>
      <t xml:space="preserve"> (Can 002588); Lacuna; [Dom. 3 p. Pascha] A: [Modicum et non videbitis me] (Can 003803); A: </t>
    </r>
    <r>
      <rPr>
        <i val="true"/>
        <sz val="11"/>
        <rFont val="Cambria"/>
        <family val="0"/>
        <charset val="1"/>
      </rPr>
      <t xml:space="preserve">Quid est hoc quod dicit </t>
    </r>
    <r>
      <rPr>
        <sz val="11"/>
        <rFont val="Cambria"/>
        <family val="0"/>
        <charset val="1"/>
      </rPr>
      <t xml:space="preserve">(Can 004519); A: </t>
    </r>
    <r>
      <rPr>
        <i val="true"/>
        <sz val="11"/>
        <rFont val="Cambria"/>
        <family val="0"/>
        <charset val="1"/>
      </rPr>
      <t xml:space="preserve">Amen amen dico vobis quia</t>
    </r>
    <r>
      <rPr>
        <sz val="11"/>
        <rFont val="Cambria"/>
        <family val="0"/>
        <charset val="1"/>
      </rPr>
      <t xml:space="preserve"> (Can 001375); A: </t>
    </r>
    <r>
      <rPr>
        <i val="true"/>
        <sz val="11"/>
        <rFont val="Cambria"/>
        <family val="0"/>
        <charset val="1"/>
      </rPr>
      <t xml:space="preserve">Tristitia vestra vertetur in</t>
    </r>
    <r>
      <rPr>
        <sz val="11"/>
        <rFont val="Cambria"/>
        <family val="0"/>
        <charset val="1"/>
      </rPr>
      <t xml:space="preserve">; A: </t>
    </r>
    <r>
      <rPr>
        <i val="true"/>
        <sz val="11"/>
        <rFont val="Cambria"/>
        <family val="0"/>
        <charset val="1"/>
      </rPr>
      <t xml:space="preserve">Tristitia implevit cor </t>
    </r>
    <r>
      <rPr>
        <sz val="11"/>
        <rFont val="Cambria"/>
        <family val="0"/>
        <charset val="1"/>
      </rPr>
      <t xml:space="preserve">(Can 005189); A: </t>
    </r>
    <r>
      <rPr>
        <i val="true"/>
        <sz val="11"/>
        <rFont val="Cambria"/>
        <family val="0"/>
        <charset val="1"/>
      </rPr>
      <t xml:space="preserve">Iterum autem videbo vos</t>
    </r>
    <r>
      <rPr>
        <sz val="11"/>
        <rFont val="Cambria"/>
        <family val="0"/>
        <charset val="1"/>
      </rPr>
      <t xml:space="preserve"> (Can 003465); Lacuna 
(5r-v = Fragm. 960-12) [Michaelis] A: [Angelus archangelus Michael] </t>
    </r>
    <r>
      <rPr>
        <i val="true"/>
        <sz val="11"/>
        <rFont val="Cambria"/>
        <family val="0"/>
        <charset val="1"/>
      </rPr>
      <t xml:space="preserve">dei nuntius</t>
    </r>
    <r>
      <rPr>
        <sz val="11"/>
        <rFont val="Cambria"/>
        <family val="0"/>
        <charset val="1"/>
      </rPr>
      <t xml:space="preserve"> (Can 001406); W: </t>
    </r>
    <r>
      <rPr>
        <i val="true"/>
        <sz val="11"/>
        <rFont val="Cambria"/>
        <family val="0"/>
        <charset val="1"/>
      </rPr>
      <t xml:space="preserve">Adorate dominum</t>
    </r>
    <r>
      <rPr>
        <sz val="11"/>
        <rFont val="Cambria"/>
        <family val="0"/>
        <charset val="1"/>
      </rPr>
      <t xml:space="preserve">* (Can 007938); R: </t>
    </r>
    <r>
      <rPr>
        <i val="true"/>
        <sz val="11"/>
        <rFont val="Cambria"/>
        <family val="0"/>
        <charset val="1"/>
      </rPr>
      <t xml:space="preserve">Factum est</t>
    </r>
    <r>
      <rPr>
        <sz val="11"/>
        <rFont val="Cambria"/>
        <family val="0"/>
        <charset val="1"/>
      </rPr>
      <t xml:space="preserve"> [silentium in caelo] (Can 006715); A: </t>
    </r>
    <r>
      <rPr>
        <i val="true"/>
        <sz val="11"/>
        <rFont val="Cambria"/>
        <family val="0"/>
        <charset val="1"/>
      </rPr>
      <t xml:space="preserve">Dum sacrum mysterium cerneret</t>
    </r>
    <r>
      <rPr>
        <sz val="11"/>
        <rFont val="Cambria"/>
        <family val="0"/>
        <charset val="1"/>
      </rPr>
      <t xml:space="preserve"> (Can 201434);
(6r = 960-8, 960-9, 960-10 und 960-11: Fragm. 960-8) A: </t>
    </r>
    <r>
      <rPr>
        <i val="true"/>
        <sz val="11"/>
        <rFont val="Cambria"/>
        <family val="0"/>
        <charset val="1"/>
      </rPr>
      <t xml:space="preserve">Michael Gabriel Raphael summi</t>
    </r>
    <r>
      <rPr>
        <sz val="11"/>
        <rFont val="Cambria"/>
        <family val="0"/>
        <charset val="1"/>
      </rPr>
      <t xml:space="preserve"> (Can 003756); Michaelis,8 I: [Regem] </t>
    </r>
    <r>
      <rPr>
        <i val="true"/>
        <sz val="11"/>
        <rFont val="Cambria"/>
        <family val="0"/>
        <charset val="1"/>
      </rPr>
      <t xml:space="preserve">archangelorum dominum</t>
    </r>
    <r>
      <rPr>
        <sz val="11"/>
        <rFont val="Cambria"/>
        <family val="0"/>
        <charset val="1"/>
      </rPr>
      <t xml:space="preserve"> (Can 001126); 
Fragm. 960-9 A: </t>
    </r>
    <r>
      <rPr>
        <i val="true"/>
        <sz val="11"/>
        <rFont val="Cambria"/>
        <family val="0"/>
        <charset val="1"/>
      </rPr>
      <t xml:space="preserve">Data est potestas</t>
    </r>
    <r>
      <rPr>
        <sz val="11"/>
        <rFont val="Cambria"/>
        <family val="0"/>
        <charset val="1"/>
      </rPr>
      <t xml:space="preserve">* (Can 002100); A: </t>
    </r>
    <r>
      <rPr>
        <i val="true"/>
        <sz val="11"/>
        <rFont val="Cambria"/>
        <family val="0"/>
        <charset val="1"/>
      </rPr>
      <t xml:space="preserve">Angeli domini</t>
    </r>
    <r>
      <rPr>
        <sz val="11"/>
        <rFont val="Cambria"/>
        <family val="0"/>
        <charset val="1"/>
      </rPr>
      <t xml:space="preserve">* (Can 001399); A: </t>
    </r>
    <r>
      <rPr>
        <i val="true"/>
        <sz val="11"/>
        <rFont val="Cambria"/>
        <family val="0"/>
        <charset val="1"/>
      </rPr>
      <t xml:space="preserve">Angeli archangeli</t>
    </r>
    <r>
      <rPr>
        <sz val="11"/>
        <rFont val="Cambria"/>
        <family val="0"/>
        <charset val="1"/>
      </rPr>
      <t xml:space="preserve">* (Can 001398); Lacuna.
(Fragm. 960-10) Michaelis,8 A: [Introibo in domum tuam domine] (Can 003389);V : [In conspectu angelorum ... adora]</t>
    </r>
    <r>
      <rPr>
        <i val="true"/>
        <sz val="11"/>
        <rFont val="Cambria"/>
        <family val="0"/>
        <charset val="1"/>
      </rPr>
      <t xml:space="preserve">bo ad templum sanctum tuum</t>
    </r>
    <r>
      <rPr>
        <sz val="11"/>
        <rFont val="Cambria"/>
        <family val="0"/>
        <charset val="1"/>
      </rPr>
      <t xml:space="preserve"> (Can 007707c) W: </t>
    </r>
    <r>
      <rPr>
        <i val="true"/>
        <sz val="11"/>
        <rFont val="Cambria"/>
        <family val="0"/>
        <charset val="1"/>
      </rPr>
      <t xml:space="preserve">In conspectu angelorum</t>
    </r>
    <r>
      <rPr>
        <sz val="11"/>
        <rFont val="Cambria"/>
        <family val="0"/>
        <charset val="1"/>
      </rPr>
      <t xml:space="preserve">* (Can 008092); A: </t>
    </r>
    <r>
      <rPr>
        <i val="true"/>
        <sz val="11"/>
        <rFont val="Cambria"/>
        <family val="0"/>
        <charset val="1"/>
      </rPr>
      <t xml:space="preserve">Factum est silentium</t>
    </r>
    <r>
      <rPr>
        <sz val="11"/>
        <rFont val="Cambria"/>
        <family val="0"/>
        <charset val="1"/>
      </rPr>
      <t xml:space="preserve">* (Can 002843); A: </t>
    </r>
    <r>
      <rPr>
        <i val="true"/>
        <sz val="11"/>
        <rFont val="Cambria"/>
        <family val="0"/>
        <charset val="1"/>
      </rPr>
      <t xml:space="preserve">Dum committeret</t>
    </r>
    <r>
      <rPr>
        <sz val="11"/>
        <rFont val="Cambria"/>
        <family val="0"/>
        <charset val="1"/>
      </rPr>
      <t xml:space="preserve">* (Can 002440); A: </t>
    </r>
    <r>
      <rPr>
        <i val="true"/>
        <sz val="11"/>
        <rFont val="Cambria"/>
        <family val="0"/>
        <charset val="1"/>
      </rPr>
      <t xml:space="preserve">Dum proeliaretur</t>
    </r>
    <r>
      <rPr>
        <sz val="11"/>
        <rFont val="Cambria"/>
        <family val="0"/>
        <charset val="1"/>
      </rPr>
      <t xml:space="preserve">* (Can 002465); A: </t>
    </r>
    <r>
      <rPr>
        <i val="true"/>
        <sz val="11"/>
        <rFont val="Cambria"/>
        <family val="0"/>
        <charset val="1"/>
      </rPr>
      <t xml:space="preserve">Michael archangele</t>
    </r>
    <r>
      <rPr>
        <sz val="11"/>
        <rFont val="Cambria"/>
        <family val="0"/>
        <charset val="1"/>
      </rPr>
      <t xml:space="preserve">* (Can 003754); A:</t>
    </r>
    <r>
      <rPr>
        <i val="true"/>
        <sz val="11"/>
        <rFont val="Cambria"/>
        <family val="0"/>
        <charset val="1"/>
      </rPr>
      <t xml:space="preserve"> Laudemus dominum</t>
    </r>
    <r>
      <rPr>
        <sz val="11"/>
        <rFont val="Cambria"/>
        <family val="0"/>
        <charset val="1"/>
      </rPr>
      <t xml:space="preserve">* (Can 003592); A: </t>
    </r>
    <r>
      <rPr>
        <i val="true"/>
        <sz val="11"/>
        <rFont val="Cambria"/>
        <family val="0"/>
        <charset val="1"/>
      </rPr>
      <t xml:space="preserve">Concussum est mare</t>
    </r>
    <r>
      <rPr>
        <sz val="11"/>
        <rFont val="Cambria"/>
        <family val="0"/>
        <charset val="1"/>
      </rPr>
      <t xml:space="preserve">* (Can 001864); A: </t>
    </r>
    <r>
      <rPr>
        <i val="true"/>
        <sz val="11"/>
        <rFont val="Cambria"/>
        <family val="0"/>
        <charset val="1"/>
      </rPr>
      <t xml:space="preserve">Te sanctum dominum</t>
    </r>
    <r>
      <rPr>
        <sz val="11"/>
        <rFont val="Cambria"/>
        <family val="0"/>
        <charset val="1"/>
      </rPr>
      <t xml:space="preserve">* (Can 005123); R: </t>
    </r>
    <r>
      <rPr>
        <i val="true"/>
        <sz val="11"/>
        <rFont val="Cambria"/>
        <family val="0"/>
        <charset val="1"/>
      </rPr>
      <t xml:space="preserve">Stetit angelus</t>
    </r>
    <r>
      <rPr>
        <sz val="11"/>
        <rFont val="Cambria"/>
        <family val="0"/>
        <charset val="1"/>
      </rPr>
      <t xml:space="preserve">* Lacuna. 
(Fragm. 960-11 Recto) [Michaelis] A: </t>
    </r>
    <r>
      <rPr>
        <i val="true"/>
        <sz val="11"/>
        <rFont val="Cambria"/>
        <family val="0"/>
        <charset val="1"/>
      </rPr>
      <t xml:space="preserve">Michael praeposite</t>
    </r>
    <r>
      <rPr>
        <sz val="11"/>
        <rFont val="Cambria"/>
        <family val="0"/>
        <charset val="1"/>
      </rPr>
      <t xml:space="preserve">* (Can 003757); A: </t>
    </r>
    <r>
      <rPr>
        <i val="true"/>
        <sz val="11"/>
        <rFont val="Cambria"/>
        <family val="0"/>
        <charset val="1"/>
      </rPr>
      <t xml:space="preserve">Archangele Michael</t>
    </r>
    <r>
      <rPr>
        <sz val="11"/>
        <rFont val="Cambria"/>
        <family val="0"/>
        <charset val="1"/>
      </rPr>
      <t xml:space="preserve">* (Can 001474); A: </t>
    </r>
    <r>
      <rPr>
        <i val="true"/>
        <sz val="11"/>
        <rFont val="Cambria"/>
        <family val="0"/>
        <charset val="1"/>
      </rPr>
      <t xml:space="preserve">Archangele dei</t>
    </r>
    <r>
      <rPr>
        <sz val="11"/>
        <rFont val="Cambria"/>
        <family val="0"/>
        <charset val="1"/>
      </rPr>
      <t xml:space="preserve">* (Can 001473); A: </t>
    </r>
    <r>
      <rPr>
        <i val="true"/>
        <sz val="11"/>
        <rFont val="Cambria"/>
        <family val="0"/>
        <charset val="1"/>
      </rPr>
      <t xml:space="preserve">Archangeli Michaelis</t>
    </r>
    <r>
      <rPr>
        <sz val="11"/>
        <rFont val="Cambria"/>
        <family val="0"/>
        <charset val="1"/>
      </rPr>
      <t xml:space="preserve">* (Can 001475); A: </t>
    </r>
    <r>
      <rPr>
        <i val="true"/>
        <sz val="11"/>
        <rFont val="Cambria"/>
        <family val="0"/>
        <charset val="1"/>
      </rPr>
      <t xml:space="preserve">Michael archangele defende</t>
    </r>
    <r>
      <rPr>
        <sz val="11"/>
        <rFont val="Cambria"/>
        <family val="0"/>
        <charset val="1"/>
      </rPr>
      <t xml:space="preserve">; A: </t>
    </r>
    <r>
      <rPr>
        <i val="true"/>
        <sz val="11"/>
        <rFont val="Cambria"/>
        <family val="0"/>
        <charset val="1"/>
      </rPr>
      <t xml:space="preserve">Archangele Christi per</t>
    </r>
    <r>
      <rPr>
        <sz val="11"/>
        <rFont val="Cambria"/>
        <family val="0"/>
        <charset val="1"/>
      </rPr>
      <t xml:space="preserve"> (Can 001472); R: </t>
    </r>
    <r>
      <rPr>
        <i val="true"/>
        <sz val="11"/>
        <rFont val="Cambria"/>
        <family val="0"/>
        <charset val="1"/>
      </rPr>
      <t xml:space="preserve">Archangeli Michaelis</t>
    </r>
    <r>
      <rPr>
        <sz val="11"/>
        <rFont val="Cambria"/>
        <family val="0"/>
        <charset val="1"/>
      </rPr>
      <t xml:space="preserve"> (Can 006118); Lacuna; 
(6v = 960-8, 960-9, 960-10 und 960-11) 
(Fragm. 960-8) Hieronimi A: </t>
    </r>
    <r>
      <rPr>
        <i val="true"/>
        <sz val="11"/>
        <rFont val="Cambria"/>
        <family val="0"/>
        <charset val="1"/>
      </rPr>
      <t xml:space="preserve">Iste est qui ante deum</t>
    </r>
    <r>
      <rPr>
        <sz val="11"/>
        <rFont val="Cambria"/>
        <family val="0"/>
        <charset val="1"/>
      </rPr>
      <t xml:space="preserve">* (Can 003426); I: </t>
    </r>
    <r>
      <rPr>
        <i val="true"/>
        <sz val="11"/>
        <rFont val="Cambria"/>
        <family val="0"/>
        <charset val="1"/>
      </rPr>
      <t xml:space="preserve">Regem confessorum</t>
    </r>
    <r>
      <rPr>
        <sz val="11"/>
        <rFont val="Cambria"/>
        <family val="0"/>
        <charset val="1"/>
      </rPr>
      <t xml:space="preserve">* (Can 001129); 
(Fragm. 960-9) R: </t>
    </r>
    <r>
      <rPr>
        <i val="true"/>
        <sz val="11"/>
        <rFont val="Cambria"/>
        <family val="0"/>
        <charset val="1"/>
      </rPr>
      <t xml:space="preserve">E</t>
    </r>
    <r>
      <rPr>
        <sz val="11"/>
        <rFont val="Cambria"/>
        <family val="0"/>
        <charset val="1"/>
      </rPr>
      <t xml:space="preserve">[uge serve bone]* (Can 006677); A: </t>
    </r>
    <r>
      <rPr>
        <i val="true"/>
        <sz val="11"/>
        <rFont val="Cambria"/>
        <family val="0"/>
        <charset val="1"/>
      </rPr>
      <t xml:space="preserve">Domine quinque talenta</t>
    </r>
    <r>
      <rPr>
        <sz val="11"/>
        <rFont val="Cambria"/>
        <family val="0"/>
        <charset val="1"/>
      </rPr>
      <t xml:space="preserve">* (Can 002370); A: </t>
    </r>
    <r>
      <rPr>
        <i val="true"/>
        <sz val="11"/>
        <rFont val="Cambria"/>
        <family val="0"/>
        <charset val="1"/>
      </rPr>
      <t xml:space="preserve">Euge serve bone</t>
    </r>
    <r>
      <rPr>
        <sz val="11"/>
        <rFont val="Cambria"/>
        <family val="0"/>
        <charset val="1"/>
      </rPr>
      <t xml:space="preserve">* (Can 002732); A: </t>
    </r>
    <r>
      <rPr>
        <i val="true"/>
        <sz val="11"/>
        <rFont val="Cambria"/>
        <family val="0"/>
        <charset val="1"/>
      </rPr>
      <t xml:space="preserve">Stolam jucunditatis</t>
    </r>
    <r>
      <rPr>
        <sz val="11"/>
        <rFont val="Cambria"/>
        <family val="0"/>
        <charset val="1"/>
      </rPr>
      <t xml:space="preserve">* (Can 005034); Remigii R: </t>
    </r>
    <r>
      <rPr>
        <i val="true"/>
        <sz val="11"/>
        <rFont val="Cambria"/>
        <family val="0"/>
        <charset val="1"/>
      </rPr>
      <t xml:space="preserve">Juravit dominus</t>
    </r>
    <r>
      <rPr>
        <sz val="11"/>
        <rFont val="Cambria"/>
        <family val="0"/>
        <charset val="1"/>
      </rPr>
      <t xml:space="preserve">* (Can 007046); A: </t>
    </r>
    <r>
      <rPr>
        <i val="true"/>
        <sz val="11"/>
        <rFont val="Cambria"/>
        <family val="0"/>
        <charset val="1"/>
      </rPr>
      <t xml:space="preserve">Justum deduxit</t>
    </r>
    <r>
      <rPr>
        <sz val="11"/>
        <rFont val="Cambria"/>
        <family val="0"/>
        <charset val="1"/>
      </rPr>
      <t xml:space="preserve">*; Germani, Vedasti A:</t>
    </r>
    <r>
      <rPr>
        <i val="true"/>
        <sz val="11"/>
        <rFont val="Cambria"/>
        <family val="0"/>
        <charset val="1"/>
      </rPr>
      <t xml:space="preserve"> In circuitu tuo</t>
    </r>
    <r>
      <rPr>
        <sz val="11"/>
        <rFont val="Cambria"/>
        <family val="0"/>
        <charset val="1"/>
      </rPr>
      <t xml:space="preserve">* (Can 003208); Lacuna.
(Fragm. 960-10) Remigii R: </t>
    </r>
    <r>
      <rPr>
        <i val="true"/>
        <sz val="11"/>
        <rFont val="Cambria"/>
        <family val="0"/>
        <charset val="1"/>
      </rPr>
      <t xml:space="preserve">Iste est de sublimus</t>
    </r>
    <r>
      <rPr>
        <sz val="11"/>
        <rFont val="Cambria"/>
        <family val="0"/>
        <charset val="1"/>
      </rPr>
      <t xml:space="preserve">* (Can 00X); V: </t>
    </r>
    <r>
      <rPr>
        <i val="true"/>
        <sz val="11"/>
        <rFont val="Cambria"/>
        <family val="0"/>
        <charset val="1"/>
      </rPr>
      <t xml:space="preserve">Iste est enim Remigius cujus </t>
    </r>
    <r>
      <rPr>
        <sz val="11"/>
        <rFont val="Cambria"/>
        <family val="0"/>
        <charset val="1"/>
      </rPr>
      <t xml:space="preserve">(Can 00X); </t>
    </r>
    <r>
      <rPr>
        <i val="true"/>
        <sz val="11"/>
        <rFont val="Cambria"/>
        <family val="0"/>
        <charset val="1"/>
      </rPr>
      <t xml:space="preserve">Ecce sacerdos magnus</t>
    </r>
    <r>
      <rPr>
        <sz val="11"/>
        <rFont val="Cambria"/>
        <family val="0"/>
        <charset val="1"/>
      </rPr>
      <t xml:space="preserve">*; A: </t>
    </r>
    <r>
      <rPr>
        <i val="true"/>
        <sz val="11"/>
        <rFont val="Cambria"/>
        <family val="0"/>
        <charset val="1"/>
      </rPr>
      <t xml:space="preserve">Amavit eum</t>
    </r>
    <r>
      <rPr>
        <sz val="11"/>
        <rFont val="Cambria"/>
        <family val="0"/>
        <charset val="1"/>
      </rPr>
      <t xml:space="preserve">*; Germani, Vedasti A: </t>
    </r>
    <r>
      <rPr>
        <i val="true"/>
        <sz val="11"/>
        <rFont val="Cambria"/>
        <family val="0"/>
        <charset val="1"/>
      </rPr>
      <t xml:space="preserve">Fulgebunt justi</t>
    </r>
    <r>
      <rPr>
        <sz val="11"/>
        <rFont val="Cambria"/>
        <family val="0"/>
        <charset val="1"/>
      </rPr>
      <t xml:space="preserve">*; Remigii </t>
    </r>
    <r>
      <rPr>
        <i val="true"/>
        <sz val="11"/>
        <rFont val="Cambria"/>
        <family val="0"/>
        <charset val="1"/>
      </rPr>
      <t xml:space="preserve">Juravit dominus</t>
    </r>
    <r>
      <rPr>
        <sz val="11"/>
        <rFont val="Cambria"/>
        <family val="0"/>
        <charset val="1"/>
      </rPr>
      <t xml:space="preserve">*; A: </t>
    </r>
    <r>
      <rPr>
        <i val="true"/>
        <sz val="11"/>
        <rFont val="Cambria"/>
        <family val="0"/>
        <charset val="1"/>
      </rPr>
      <t xml:space="preserve">Iste cognovit</t>
    </r>
    <r>
      <rPr>
        <sz val="11"/>
        <rFont val="Cambria"/>
        <family val="0"/>
        <charset val="1"/>
      </rPr>
      <t xml:space="preserve">* (Can 003418); 
Fragm. 960-11: Leodegarii A: </t>
    </r>
    <r>
      <rPr>
        <i val="true"/>
        <sz val="11"/>
        <rFont val="Cambria"/>
        <family val="0"/>
        <charset val="1"/>
      </rPr>
      <t xml:space="preserve">Beatus vir qui suffert</t>
    </r>
    <r>
      <rPr>
        <sz val="11"/>
        <rFont val="Cambria"/>
        <family val="0"/>
        <charset val="1"/>
      </rPr>
      <t xml:space="preserve">* (Can 001677); R: </t>
    </r>
    <r>
      <rPr>
        <i val="true"/>
        <sz val="11"/>
        <rFont val="Cambria"/>
        <family val="0"/>
        <charset val="1"/>
      </rPr>
      <t xml:space="preserve">Iste cognovit</t>
    </r>
    <r>
      <rPr>
        <sz val="11"/>
        <rFont val="Cambria"/>
        <family val="0"/>
        <charset val="1"/>
      </rPr>
      <t xml:space="preserve">* (Can 006995); R: </t>
    </r>
    <r>
      <rPr>
        <i val="true"/>
        <sz val="11"/>
        <rFont val="Cambria"/>
        <family val="0"/>
        <charset val="1"/>
      </rPr>
      <t xml:space="preserve">Stolam jucunditatis</t>
    </r>
    <r>
      <rPr>
        <sz val="11"/>
        <rFont val="Cambria"/>
        <family val="0"/>
        <charset val="1"/>
      </rPr>
      <t xml:space="preserve">* (Can 007710); R: </t>
    </r>
    <r>
      <rPr>
        <i val="true"/>
        <sz val="11"/>
        <rFont val="Cambria"/>
        <family val="0"/>
        <charset val="1"/>
      </rPr>
      <t xml:space="preserve">Coronam auream</t>
    </r>
    <r>
      <rPr>
        <sz val="11"/>
        <rFont val="Cambria"/>
        <family val="0"/>
        <charset val="1"/>
      </rPr>
      <t xml:space="preserve">* (Can 006341); A: </t>
    </r>
    <r>
      <rPr>
        <i val="true"/>
        <sz val="11"/>
        <rFont val="Cambria"/>
        <family val="0"/>
        <charset val="1"/>
      </rPr>
      <t xml:space="preserve">Qui me confessus</t>
    </r>
    <r>
      <rPr>
        <sz val="11"/>
        <rFont val="Cambria"/>
        <family val="0"/>
        <charset val="1"/>
      </rPr>
      <t xml:space="preserve">* (Can 004479); A: </t>
    </r>
    <r>
      <rPr>
        <i val="true"/>
        <sz val="11"/>
        <rFont val="Cambria"/>
        <family val="0"/>
        <charset val="1"/>
      </rPr>
      <t xml:space="preserve">Si quis per me</t>
    </r>
    <r>
      <rPr>
        <sz val="11"/>
        <rFont val="Cambria"/>
        <family val="0"/>
        <charset val="1"/>
      </rPr>
      <t xml:space="preserve">* (Can 004911); Oct. Michaelis R: </t>
    </r>
    <r>
      <rPr>
        <i val="true"/>
        <sz val="11"/>
        <rFont val="Cambria"/>
        <family val="0"/>
        <charset val="1"/>
      </rPr>
      <t xml:space="preserve">In conspectu angelorum</t>
    </r>
    <r>
      <rPr>
        <sz val="11"/>
        <rFont val="Cambria"/>
        <family val="0"/>
        <charset val="1"/>
      </rPr>
      <t xml:space="preserve">* (Can 006894); A: </t>
    </r>
    <r>
      <rPr>
        <i val="true"/>
        <sz val="11"/>
        <rFont val="Cambria"/>
        <family val="0"/>
        <charset val="1"/>
      </rPr>
      <t xml:space="preserve">Dum sacrum</t>
    </r>
    <r>
      <rPr>
        <sz val="11"/>
        <rFont val="Cambria"/>
        <family val="0"/>
        <charset val="1"/>
      </rPr>
      <t xml:space="preserve">* (Can 002469); I: </t>
    </r>
    <r>
      <rPr>
        <i val="true"/>
        <sz val="11"/>
        <rFont val="Cambria"/>
        <family val="0"/>
        <charset val="1"/>
      </rPr>
      <t xml:space="preserve">Angelorum regi</t>
    </r>
    <r>
      <rPr>
        <sz val="11"/>
        <rFont val="Cambria"/>
        <family val="0"/>
        <charset val="1"/>
      </rPr>
      <t xml:space="preserve">* (Can 001037); Marci, Pont. A: </t>
    </r>
    <r>
      <rPr>
        <i val="true"/>
        <sz val="11"/>
        <rFont val="Cambria"/>
        <family val="0"/>
        <charset val="1"/>
      </rPr>
      <t xml:space="preserve">Sacerdos et pontifex</t>
    </r>
    <r>
      <rPr>
        <sz val="11"/>
        <rFont val="Cambria"/>
        <family val="0"/>
        <charset val="1"/>
      </rPr>
      <t xml:space="preserve">* (Can 004673); Sergii, Bacchi A: </t>
    </r>
    <r>
      <rPr>
        <i val="true"/>
        <sz val="11"/>
        <rFont val="Cambria"/>
        <family val="0"/>
        <charset val="1"/>
      </rPr>
      <t xml:space="preserve">Absterget deus</t>
    </r>
    <r>
      <rPr>
        <sz val="11"/>
        <rFont val="Cambria"/>
        <family val="0"/>
        <charset val="1"/>
      </rPr>
      <t xml:space="preserve">* (Can 001212); Marci, Pont. R: </t>
    </r>
    <r>
      <rPr>
        <i val="true"/>
        <sz val="11"/>
        <rFont val="Cambria"/>
        <family val="0"/>
        <charset val="1"/>
      </rPr>
      <t xml:space="preserve">Euge serve bone</t>
    </r>
    <r>
      <rPr>
        <sz val="11"/>
        <rFont val="Cambria"/>
        <family val="0"/>
        <charset val="1"/>
      </rPr>
      <t xml:space="preserve">* (Can 006677); R: </t>
    </r>
    <r>
      <rPr>
        <i val="true"/>
        <sz val="11"/>
        <rFont val="Cambria"/>
        <family val="0"/>
        <charset val="1"/>
      </rPr>
      <t xml:space="preserve">Ecce sacerdos</t>
    </r>
    <r>
      <rPr>
        <sz val="11"/>
        <rFont val="Cambria"/>
        <family val="0"/>
        <charset val="1"/>
      </rPr>
      <t xml:space="preserve">* (Can 006609); R: </t>
    </r>
    <r>
      <rPr>
        <i val="true"/>
        <sz val="11"/>
        <rFont val="Cambria"/>
        <family val="0"/>
        <charset val="1"/>
      </rPr>
      <t xml:space="preserve">Juravit dominus</t>
    </r>
    <r>
      <rPr>
        <sz val="11"/>
        <rFont val="Cambria"/>
        <family val="0"/>
        <charset val="1"/>
      </rPr>
      <t xml:space="preserve">* (Can 007046); A: </t>
    </r>
    <r>
      <rPr>
        <i val="true"/>
        <sz val="11"/>
        <rFont val="Cambria"/>
        <family val="0"/>
        <charset val="1"/>
      </rPr>
      <t xml:space="preserve">Ecce sacerdos</t>
    </r>
    <r>
      <rPr>
        <sz val="11"/>
        <rFont val="Cambria"/>
        <family val="0"/>
        <charset val="1"/>
      </rPr>
      <t xml:space="preserve">* (Can 002544); A: </t>
    </r>
    <r>
      <rPr>
        <i val="true"/>
        <sz val="11"/>
        <rFont val="Cambria"/>
        <family val="0"/>
        <charset val="1"/>
      </rPr>
      <t xml:space="preserve">Amavit eum</t>
    </r>
    <r>
      <rPr>
        <sz val="11"/>
        <rFont val="Cambria"/>
        <family val="0"/>
        <charset val="1"/>
      </rPr>
      <t xml:space="preserve">* (Can 009999); Sergii, Bacchi A: </t>
    </r>
    <r>
      <rPr>
        <i val="true"/>
        <sz val="11"/>
        <rFont val="Cambria"/>
        <family val="0"/>
        <charset val="1"/>
      </rPr>
      <t xml:space="preserve">Tradiderunt</t>
    </r>
    <r>
      <rPr>
        <sz val="11"/>
        <rFont val="Cambria"/>
        <family val="0"/>
        <charset val="1"/>
      </rPr>
      <t xml:space="preserve">* (Can 005168); Dionysii A: </t>
    </r>
    <r>
      <rPr>
        <i val="true"/>
        <sz val="11"/>
        <rFont val="Cambria"/>
        <family val="0"/>
        <charset val="1"/>
      </rPr>
      <t xml:space="preserve">Voce clara</t>
    </r>
    <r>
      <rPr>
        <sz val="11"/>
        <rFont val="Cambria"/>
        <family val="0"/>
        <charset val="1"/>
      </rPr>
      <t xml:space="preserve">* (Can 005488).
Die Inhaltsangaben beruhen auf Cantus Planus Datenbank.</t>
    </r>
  </si>
  <si>
    <t xml:space="preserve">Wien, ÖNB: Fragm. 1590</t>
  </si>
  <si>
    <t xml:space="preserve">Wien, ÖNB, Fragm. 1763.</t>
  </si>
  <si>
    <t xml:space="preserve">10 Fälze, 2 davon zusammengesetzt; 1 Bruchstück</t>
  </si>
  <si>
    <t xml:space="preserve">ca. 290 x 13 mm</t>
  </si>
  <si>
    <t xml:space="preserve">In Sapientiam</t>
  </si>
  <si>
    <t xml:space="preserve">15. Jhdt.; 1441</t>
  </si>
  <si>
    <t xml:space="preserve">Wien, ÖNB, Cod. 3744</t>
  </si>
  <si>
    <t xml:space="preserve">AL00167579</t>
  </si>
  <si>
    <t xml:space="preserve">Johannes Hachelstatter de Ratisbona (Profeß von Mondsee um 1440/46): Schreiber; Vermerk fol. 326r [Unterkircher, Datierte II, 1971]; Mondsee, Benediktinerkloster St. Michael (748-1791): Vorsignatur 'Lunael. f. 190'.</t>
  </si>
  <si>
    <t xml:space="preserve">Die kalligraphische schwungvolle Minuskel mit zahlreiche Ligaturen entspricht die Merkmale des Landperht-Stils (vgl. Wien, ÖNB, Cod. 1014).</t>
  </si>
  <si>
    <r>
      <rPr>
        <sz val="11"/>
        <rFont val="Cambria"/>
        <family val="0"/>
        <charset val="1"/>
      </rPr>
      <t xml:space="preserve">Fragm. 1590-1 und 1590-2: 1.Esr 10,6-30 mit schwerem Textverlust: </t>
    </r>
    <r>
      <rPr>
        <i val="true"/>
        <sz val="11"/>
        <rFont val="Cambria"/>
        <family val="0"/>
        <charset val="1"/>
      </rPr>
      <t xml:space="preserve">panem </t>
    </r>
    <r>
      <rPr>
        <sz val="11"/>
        <rFont val="Cambria"/>
        <family val="0"/>
        <charset val="1"/>
      </rPr>
      <t xml:space="preserve">... </t>
    </r>
    <r>
      <rPr>
        <i val="true"/>
        <sz val="11"/>
        <rFont val="Cambria"/>
        <family val="0"/>
        <charset val="1"/>
      </rPr>
      <t xml:space="preserve">ban</t>
    </r>
    <r>
      <rPr>
        <sz val="11"/>
        <rFont val="Cambria"/>
        <family val="0"/>
        <charset val="1"/>
      </rPr>
      <t xml:space="preserve">[aia]</t>
    </r>
    <r>
      <rPr>
        <i val="true"/>
        <sz val="11"/>
        <rFont val="Cambria"/>
        <family val="0"/>
        <charset val="1"/>
      </rPr>
      <t xml:space="preserve">s</t>
    </r>
    <r>
      <rPr>
        <sz val="11"/>
        <rFont val="Cambria"/>
        <family val="0"/>
        <charset val="1"/>
      </rPr>
      <t xml:space="preserve"> </t>
    </r>
    <r>
      <rPr>
        <i val="true"/>
        <sz val="11"/>
        <rFont val="Cambria"/>
        <family val="0"/>
        <charset val="1"/>
      </rPr>
      <t xml:space="preserve">mas</t>
    </r>
    <r>
      <rPr>
        <sz val="11"/>
        <rFont val="Cambria"/>
        <family val="0"/>
        <charset val="1"/>
      </rPr>
      <t xml:space="preserve">[ias];
Fragm. 1590-3 bis 1590-8 - unidentifiziert, wohl Altes Testament.</t>
    </r>
  </si>
  <si>
    <t xml:space="preserve">Tixo (?)</t>
  </si>
  <si>
    <t xml:space="preserve">Wien, ÖNB: Fragm. 1591</t>
  </si>
  <si>
    <t xml:space="preserve">http://www.fragmentarium.unifr.ch/overview/F-twxp</t>
  </si>
  <si>
    <t xml:space="preserve">Wien, ÖNB, Cod. Ser. n. 2065.</t>
  </si>
  <si>
    <t xml:space="preserve">Fragm. 1591-1 und 1591-2 sind aus je 4 Fälze zusammengesetzt, Fragm. 1591-3 aus 3 Fälze. Bei Fragm. 1591-4 bis 1591-8 handelt es sich um unbeschriebene Fälze.</t>
  </si>
  <si>
    <r>
      <rPr>
        <sz val="11"/>
        <rFont val="Cambria"/>
        <family val="0"/>
        <charset val="1"/>
      </rPr>
      <t xml:space="preserve">Fragm. 1591-3 (1ra) Rm 8,33-34: [ele]</t>
    </r>
    <r>
      <rPr>
        <i val="true"/>
        <sz val="11"/>
        <rFont val="Cambria"/>
        <family val="0"/>
        <charset val="1"/>
      </rPr>
      <t xml:space="preserve">ctos dei deus qui ius</t>
    </r>
    <r>
      <rPr>
        <sz val="11"/>
        <rFont val="Cambria"/>
        <family val="0"/>
        <charset val="1"/>
      </rPr>
      <t xml:space="preserve">[sticat]</t>
    </r>
    <r>
      <rPr>
        <i val="true"/>
        <sz val="11"/>
        <rFont val="Cambria"/>
        <family val="0"/>
        <charset val="1"/>
      </rPr>
      <t xml:space="preserve"> ... qui mortuus est</t>
    </r>
    <r>
      <rPr>
        <sz val="11"/>
        <rFont val="Cambria"/>
        <family val="0"/>
        <charset val="1"/>
      </rPr>
      <t xml:space="preserve">, (1rb) Rm 8,36-: [to]</t>
    </r>
    <r>
      <rPr>
        <i val="true"/>
        <sz val="11"/>
        <rFont val="Cambria"/>
        <family val="0"/>
        <charset val="1"/>
      </rPr>
      <t xml:space="preserve">ta die estimati ... supera</t>
    </r>
    <r>
      <rPr>
        <sz val="11"/>
        <rFont val="Cambria"/>
        <family val="0"/>
        <charset val="1"/>
      </rPr>
      <t xml:space="preserve">[mus], (1va) Rm 9,1: </t>
    </r>
    <r>
      <rPr>
        <i val="true"/>
        <sz val="11"/>
        <rFont val="Cambria"/>
        <family val="0"/>
        <charset val="1"/>
      </rPr>
      <t xml:space="preserve">Ueritatem dico in Christo non mentior ... perhibente consci</t>
    </r>
    <r>
      <rPr>
        <sz val="11"/>
        <rFont val="Cambria"/>
        <family val="0"/>
        <charset val="1"/>
      </rPr>
      <t xml:space="preserve">[entia ...]; (1vb) Rm 9,5: </t>
    </r>
    <r>
      <rPr>
        <i val="true"/>
        <sz val="11"/>
        <rFont val="Cambria"/>
        <family val="0"/>
        <charset val="1"/>
      </rPr>
      <t xml:space="preserve">tres ex quibus ... benedictus in saecula amen</t>
    </r>
    <r>
      <rPr>
        <sz val="11"/>
        <rFont val="Cambria"/>
        <family val="0"/>
        <charset val="1"/>
      </rPr>
      <t xml:space="preserve">; 
Fragm. 1591-1 und 1591-2 sind zwei Teile eines EInzelblattes, wobei Fragm. 1591-1 die aüßere Spalte (2rb, 2va), 1591-2 die innere Spalte (2ra, 2vb) behalten:
(2ra) Rm 9,6-8: quod excide[rit] ... [prom]issionis aes[timantur] [Lacuna]; (2rb) Rm 9,10-12: </t>
    </r>
    <r>
      <rPr>
        <i val="true"/>
        <sz val="11"/>
        <rFont val="Cambria"/>
        <family val="0"/>
        <charset val="1"/>
      </rPr>
      <t xml:space="preserve">uno concubi</t>
    </r>
    <r>
      <rPr>
        <sz val="11"/>
        <rFont val="Cambria"/>
        <family val="0"/>
        <charset val="1"/>
      </rPr>
      <t xml:space="preserve">[tum] </t>
    </r>
    <r>
      <rPr>
        <i val="true"/>
        <sz val="11"/>
        <rFont val="Cambria"/>
        <family val="0"/>
        <charset val="1"/>
      </rPr>
      <t xml:space="preserve">habens </t>
    </r>
    <r>
      <rPr>
        <sz val="11"/>
        <rFont val="Cambria"/>
        <family val="0"/>
        <charset val="1"/>
      </rPr>
      <t xml:space="preserve">... </t>
    </r>
    <r>
      <rPr>
        <i val="true"/>
        <sz val="11"/>
        <rFont val="Cambria"/>
        <family val="0"/>
        <charset val="1"/>
      </rPr>
      <t xml:space="preserve">dictum est ei</t>
    </r>
    <r>
      <rPr>
        <sz val="11"/>
        <rFont val="Cambria"/>
        <family val="0"/>
        <charset val="1"/>
      </rPr>
      <t xml:space="preserve"> [Lacuna]; (2va) Rm 9,14-17: [apu]</t>
    </r>
    <r>
      <rPr>
        <i val="true"/>
        <sz val="11"/>
        <rFont val="Cambria"/>
        <family val="0"/>
        <charset val="1"/>
      </rPr>
      <t xml:space="preserve">t deum absit </t>
    </r>
    <r>
      <rPr>
        <sz val="11"/>
        <rFont val="Cambria"/>
        <family val="0"/>
        <charset val="1"/>
      </rPr>
      <t xml:space="preserve">... [q]</t>
    </r>
    <r>
      <rPr>
        <i val="true"/>
        <sz val="11"/>
        <rFont val="Cambria"/>
        <family val="0"/>
        <charset val="1"/>
      </rPr>
      <t xml:space="preserve">uia in hoc ip</t>
    </r>
    <r>
      <rPr>
        <sz val="11"/>
        <rFont val="Cambria"/>
        <family val="0"/>
        <charset val="1"/>
      </rPr>
      <t xml:space="preserve">[sum] [Lacuna]; (2vb)Rm 9,18-21: [mise]</t>
    </r>
    <r>
      <rPr>
        <i val="true"/>
        <sz val="11"/>
        <rFont val="Cambria"/>
        <family val="0"/>
        <charset val="1"/>
      </rPr>
      <t xml:space="preserve">retur et qu</t>
    </r>
    <r>
      <rPr>
        <sz val="11"/>
        <rFont val="Cambria"/>
        <family val="0"/>
        <charset val="1"/>
      </rPr>
      <t xml:space="preserve">[em] ... [figu]</t>
    </r>
    <r>
      <rPr>
        <i val="true"/>
        <sz val="11"/>
        <rFont val="Cambria"/>
        <family val="0"/>
        <charset val="1"/>
      </rPr>
      <t xml:space="preserve">lus luti ex</t>
    </r>
    <r>
      <rPr>
        <sz val="11"/>
        <rFont val="Cambria"/>
        <family val="0"/>
        <charset val="1"/>
      </rPr>
      <t xml:space="preserve">.
</t>
    </r>
  </si>
  <si>
    <t xml:space="preserve">Wien, ÖNB: Fragm 1761</t>
  </si>
  <si>
    <t xml:space="preserve">Pfaff, Scriptorium und Bibliothek Katalog Nr. 17.</t>
  </si>
  <si>
    <t xml:space="preserve">7 Teile von zwei Einzelblättern</t>
  </si>
  <si>
    <t xml:space="preserve">1761-1: 24 x 63 mm; 1761-2: 95 x 60 mm; 1761-3: 41 x 27 mm; 1761-4: 87 x 60 mm; 1761-5: 142 x 62 mm; 1761-6: 240 x 65 mm; 1761-7: 95 x 62 mm</t>
  </si>
  <si>
    <t xml:space="preserve">Fragm. 1761-1 und 1761-2 sind zwei Streifen eines Einzelblattes mit Textverlust seitlich, unten und zwischen den Streifen; Fragm. 1761-3 und 1761-4 gehören ebens o eines Einzelblattes</t>
  </si>
  <si>
    <t xml:space="preserve">Überschrifte in rote Capitalis rustica; rote drei- oder vier-zeilige Initiale; Initialmajuskeln mit roten Zierpunkten.</t>
  </si>
  <si>
    <r>
      <rPr>
        <sz val="11"/>
        <rFont val="Cambria"/>
        <family val="0"/>
        <charset val="1"/>
      </rPr>
      <t xml:space="preserve">Fragm. 1761-1, 1761-2, 1761-3 und 1761-4:
(recto) [Adriani] Collecta: [Praesta] </t>
    </r>
    <r>
      <rPr>
        <i val="true"/>
        <sz val="11"/>
        <rFont val="Cambria"/>
        <family val="0"/>
        <charset val="1"/>
      </rPr>
      <t xml:space="preserve">quaesumus omnipotens deus ut qui be</t>
    </r>
    <r>
      <rPr>
        <sz val="11"/>
        <rFont val="Cambria"/>
        <family val="0"/>
        <charset val="1"/>
      </rPr>
      <t xml:space="preserve">[ati adriani] </t>
    </r>
    <r>
      <rPr>
        <i val="true"/>
        <sz val="11"/>
        <rFont val="Cambria"/>
        <family val="0"/>
        <charset val="1"/>
      </rPr>
      <t xml:space="preserve">mar</t>
    </r>
    <r>
      <rPr>
        <sz val="11"/>
        <rFont val="Cambria"/>
        <family val="0"/>
        <charset val="1"/>
      </rPr>
      <t xml:space="preserve">[tyris tui] </t>
    </r>
    <r>
      <rPr>
        <i val="true"/>
        <sz val="11"/>
        <rFont val="Cambria"/>
        <family val="0"/>
        <charset val="1"/>
      </rPr>
      <t xml:space="preserve">natalicia colimus ... intercessionibus </t>
    </r>
    <r>
      <rPr>
        <sz val="11"/>
        <rFont val="Cambria"/>
        <family val="0"/>
        <charset val="1"/>
      </rPr>
      <t xml:space="preserve">[libere]</t>
    </r>
    <r>
      <rPr>
        <i val="true"/>
        <sz val="11"/>
        <rFont val="Cambria"/>
        <family val="0"/>
        <charset val="1"/>
      </rPr>
      <t xml:space="preserve">mur Per </t>
    </r>
    <r>
      <rPr>
        <sz val="11"/>
        <rFont val="Cambria"/>
        <family val="0"/>
        <charset val="1"/>
      </rPr>
      <t xml:space="preserve">(Deshusses Nr. 134*); 
[Corbiani] Collecta: [Deus qui] </t>
    </r>
    <r>
      <rPr>
        <i val="true"/>
        <sz val="11"/>
        <rFont val="Cambria"/>
        <family val="0"/>
        <charset val="1"/>
      </rPr>
      <t xml:space="preserve">nos beati corbi</t>
    </r>
    <r>
      <rPr>
        <sz val="11"/>
        <rFont val="Cambria"/>
        <family val="0"/>
        <charset val="1"/>
      </rPr>
      <t xml:space="preserve">[nia]</t>
    </r>
    <r>
      <rPr>
        <i val="true"/>
        <sz val="11"/>
        <rFont val="Cambria"/>
        <family val="0"/>
        <charset val="1"/>
      </rPr>
      <t xml:space="preserve">ni confessoris tui at</t>
    </r>
    <r>
      <rPr>
        <sz val="11"/>
        <rFont val="Cambria"/>
        <family val="0"/>
        <charset val="1"/>
      </rPr>
      <t xml:space="preserve">[que pon]</t>
    </r>
    <r>
      <rPr>
        <i val="true"/>
        <sz val="11"/>
        <rFont val="Cambria"/>
        <family val="0"/>
        <charset val="1"/>
      </rPr>
      <t xml:space="preserve">tificis instantia ... </t>
    </r>
    <r>
      <rPr>
        <sz val="11"/>
        <rFont val="Cambria"/>
        <family val="0"/>
        <charset val="1"/>
      </rPr>
      <t xml:space="preserve">[solempn]</t>
    </r>
    <r>
      <rPr>
        <i val="true"/>
        <sz val="11"/>
        <rFont val="Cambria"/>
        <family val="0"/>
        <charset val="1"/>
      </rPr>
      <t xml:space="preserve">ia colimus etiam</t>
    </r>
    <r>
      <rPr>
        <sz val="11"/>
        <rFont val="Cambria"/>
        <family val="0"/>
        <charset val="1"/>
      </rPr>
      <t xml:space="preserve"> [...]; 
</t>
    </r>
    <r>
      <rPr>
        <sz val="11"/>
        <color rgb="FFFF0000"/>
        <rFont val="Cambria"/>
        <family val="0"/>
        <charset val="1"/>
      </rPr>
      <t xml:space="preserve">In natiuit</t>
    </r>
    <r>
      <rPr>
        <sz val="11"/>
        <rFont val="Cambria"/>
        <family val="0"/>
        <charset val="1"/>
      </rPr>
      <t xml:space="preserve">[...] Ct 5,2: </t>
    </r>
    <r>
      <rPr>
        <i val="true"/>
        <sz val="11"/>
        <rFont val="Cambria"/>
        <family val="0"/>
        <charset val="1"/>
      </rPr>
      <t xml:space="preserve">dilecti mei pulsanti ... guttis noctium</t>
    </r>
    <r>
      <rPr>
        <sz val="11"/>
        <rFont val="Cambria"/>
        <family val="0"/>
        <charset val="1"/>
      </rPr>
      <t xml:space="preserve">; Ct 6,1-2: [dilect]</t>
    </r>
    <r>
      <rPr>
        <i val="true"/>
        <sz val="11"/>
        <rFont val="Cambria"/>
        <family val="0"/>
        <charset val="1"/>
      </rPr>
      <t xml:space="preserve">us meus descendat ... et lilia </t>
    </r>
    <r>
      <rPr>
        <sz val="11"/>
        <rFont val="Cambria"/>
        <family val="0"/>
        <charset val="1"/>
      </rPr>
      <t xml:space="preserve">(verso) </t>
    </r>
    <r>
      <rPr>
        <i val="true"/>
        <sz val="11"/>
        <rFont val="Cambria"/>
        <family val="0"/>
        <charset val="1"/>
      </rPr>
      <t xml:space="preserve">colligat </t>
    </r>
    <r>
      <rPr>
        <sz val="11"/>
        <rFont val="Cambria"/>
        <family val="0"/>
        <charset val="1"/>
      </rPr>
      <t xml:space="preserve">... </t>
    </r>
    <r>
      <rPr>
        <i val="true"/>
        <sz val="11"/>
        <rFont val="Cambria"/>
        <family val="0"/>
        <charset val="1"/>
      </rPr>
      <t xml:space="preserve">pascitu</t>
    </r>
    <r>
      <rPr>
        <sz val="11"/>
        <rFont val="Cambria"/>
        <family val="0"/>
        <charset val="1"/>
      </rPr>
      <t xml:space="preserve">[r inter] </t>
    </r>
    <r>
      <rPr>
        <i val="true"/>
        <sz val="11"/>
        <rFont val="Cambria"/>
        <family val="0"/>
        <charset val="1"/>
      </rPr>
      <t xml:space="preserve">lilia</t>
    </r>
    <r>
      <rPr>
        <sz val="11"/>
        <rFont val="Cambria"/>
        <family val="0"/>
        <charset val="1"/>
      </rPr>
      <t xml:space="preserve">; Ct 5,1: Veni in ortum [meum soror] mea sponsa ... et inebriam[ini c]arissimi; R: Diffusa est gratia in la[biis] (Can 006445); Adiuuet n[os quaesumus domine sanctae] Marię [... ve]nerand[a], Collecta: </t>
    </r>
    <r>
      <rPr>
        <i val="true"/>
        <sz val="11"/>
        <rFont val="Cambria"/>
        <family val="0"/>
        <charset val="1"/>
      </rPr>
      <t xml:space="preserve">Supplica</t>
    </r>
    <r>
      <rPr>
        <sz val="11"/>
        <rFont val="Cambria"/>
        <family val="0"/>
        <charset val="1"/>
      </rPr>
      <t xml:space="preserve">[tionem servorum tuorum, Deus, mise]</t>
    </r>
    <r>
      <rPr>
        <i val="true"/>
        <sz val="11"/>
        <rFont val="Cambria"/>
        <family val="0"/>
        <charset val="1"/>
      </rPr>
      <t xml:space="preserve">rator exaudi ... eruamur </t>
    </r>
    <r>
      <rPr>
        <sz val="11"/>
        <rFont val="Cambria"/>
        <family val="0"/>
        <charset val="1"/>
      </rPr>
      <t xml:space="preserve">(Deshusses Nr. 680); </t>
    </r>
    <r>
      <rPr>
        <i val="true"/>
        <sz val="11"/>
        <rFont val="Cambria"/>
        <family val="0"/>
        <charset val="1"/>
      </rPr>
      <t xml:space="preserve">Beate marie</t>
    </r>
    <r>
      <rPr>
        <sz val="11"/>
        <rFont val="Cambria"/>
        <family val="0"/>
        <charset val="1"/>
      </rPr>
      <t xml:space="preserve"> [semper] </t>
    </r>
    <r>
      <rPr>
        <i val="true"/>
        <sz val="11"/>
        <rFont val="Cambria"/>
        <family val="0"/>
        <charset val="1"/>
      </rPr>
      <t xml:space="preserve">uirginis domine quaesumus</t>
    </r>
    <r>
      <rPr>
        <sz val="11"/>
        <rFont val="Cambria"/>
        <family val="0"/>
        <charset val="1"/>
      </rPr>
      <t xml:space="preserve">, bricht ab (wohl Deshusses Nr. 3436);
Fragm. 1761-5, 1761-6 und 1761-7:
(recto) Lectiones zu Michaelis aus Apc 12,7-8: </t>
    </r>
    <r>
      <rPr>
        <i val="true"/>
        <sz val="11"/>
        <color rgb="FFFF0000"/>
        <rFont val="Cambria"/>
        <family val="0"/>
        <charset val="1"/>
      </rPr>
      <t xml:space="preserve">Micha</t>
    </r>
    <r>
      <rPr>
        <sz val="11"/>
        <color rgb="FFFF0000"/>
        <rFont val="Cambria"/>
        <family val="0"/>
        <charset val="1"/>
      </rPr>
      <t xml:space="preserve">[e]</t>
    </r>
    <r>
      <rPr>
        <i val="true"/>
        <sz val="11"/>
        <color rgb="FFFF0000"/>
        <rFont val="Cambria"/>
        <family val="0"/>
        <charset val="1"/>
      </rPr>
      <t xml:space="preserve">li </t>
    </r>
    <r>
      <rPr>
        <sz val="11"/>
        <rFont val="Cambria"/>
        <family val="0"/>
        <charset val="1"/>
      </rPr>
      <t xml:space="preserve">[...] </t>
    </r>
    <r>
      <rPr>
        <i val="true"/>
        <sz val="11"/>
        <rFont val="Cambria"/>
        <family val="0"/>
        <charset val="1"/>
      </rPr>
      <t xml:space="preserve">Factum e</t>
    </r>
    <r>
      <rPr>
        <sz val="11"/>
        <rFont val="Cambria"/>
        <family val="0"/>
        <charset val="1"/>
      </rPr>
      <t xml:space="preserve">[st] </t>
    </r>
    <r>
      <rPr>
        <i val="true"/>
        <sz val="11"/>
        <rFont val="Cambria"/>
        <family val="0"/>
        <charset val="1"/>
      </rPr>
      <t xml:space="preserve">proelium ... amplius in cęl</t>
    </r>
    <r>
      <rPr>
        <sz val="11"/>
        <rFont val="Cambria"/>
        <family val="0"/>
        <charset val="1"/>
      </rPr>
      <t xml:space="preserve">[o]; Apc 8,3-5: </t>
    </r>
    <r>
      <rPr>
        <i val="true"/>
        <sz val="11"/>
        <rFont val="Cambria"/>
        <family val="0"/>
        <charset val="1"/>
      </rPr>
      <t xml:space="preserve">Venit angelus stetit ante alta</t>
    </r>
    <r>
      <rPr>
        <sz val="11"/>
        <rFont val="Cambria"/>
        <family val="0"/>
        <charset val="1"/>
      </rPr>
      <t xml:space="preserve">[re] </t>
    </r>
    <r>
      <rPr>
        <i val="true"/>
        <sz val="11"/>
        <rFont val="Cambria"/>
        <family val="0"/>
        <charset val="1"/>
      </rPr>
      <t xml:space="preserve">habens ... uoces et fulgura</t>
    </r>
    <r>
      <rPr>
        <sz val="11"/>
        <rFont val="Cambria"/>
        <family val="0"/>
        <charset val="1"/>
      </rPr>
      <t xml:space="preserve">; Apc 12,10: </t>
    </r>
    <r>
      <rPr>
        <i val="true"/>
        <sz val="11"/>
        <rFont val="Cambria"/>
        <family val="0"/>
        <charset val="1"/>
      </rPr>
      <t xml:space="preserve">audiui uoce</t>
    </r>
    <r>
      <rPr>
        <sz val="11"/>
        <rFont val="Cambria"/>
        <family val="0"/>
        <charset val="1"/>
      </rPr>
      <t xml:space="preserve">[m ma]</t>
    </r>
    <r>
      <rPr>
        <i val="true"/>
        <sz val="11"/>
        <rFont val="Cambria"/>
        <family val="0"/>
        <charset val="1"/>
      </rPr>
      <t xml:space="preserve">gna ... die ac nocte</t>
    </r>
    <r>
      <rPr>
        <sz val="11"/>
        <rFont val="Cambria"/>
        <family val="0"/>
        <charset val="1"/>
      </rPr>
      <t xml:space="preserve">; Apc 11,15:</t>
    </r>
    <r>
      <rPr>
        <i val="true"/>
        <sz val="11"/>
        <rFont val="Cambria"/>
        <family val="0"/>
        <charset val="1"/>
      </rPr>
      <t xml:space="preserve"> tuba cecinit ... reg</t>
    </r>
    <r>
      <rPr>
        <sz val="11"/>
        <rFont val="Cambria"/>
        <family val="0"/>
        <charset val="1"/>
      </rPr>
      <t xml:space="preserve">[na]</t>
    </r>
    <r>
      <rPr>
        <i val="true"/>
        <sz val="11"/>
        <rFont val="Cambria"/>
        <family val="0"/>
        <charset val="1"/>
      </rPr>
      <t xml:space="preserve">uit in saecula saeculorum</t>
    </r>
    <r>
      <rPr>
        <sz val="11"/>
        <rFont val="Cambria"/>
        <family val="0"/>
        <charset val="1"/>
      </rPr>
      <t xml:space="preserve">; R: </t>
    </r>
    <r>
      <rPr>
        <i val="true"/>
        <sz val="11"/>
        <rFont val="Cambria"/>
        <family val="0"/>
        <charset val="1"/>
      </rPr>
      <t xml:space="preserve">Adorate dominum</t>
    </r>
    <r>
      <rPr>
        <sz val="11"/>
        <rFont val="Cambria"/>
        <family val="0"/>
        <charset val="1"/>
      </rPr>
      <t xml:space="preserve"> (Can 006048); V: </t>
    </r>
    <r>
      <rPr>
        <i val="true"/>
        <sz val="11"/>
        <rFont val="Cambria"/>
        <family val="0"/>
        <charset val="1"/>
      </rPr>
      <t xml:space="preserve">In aula</t>
    </r>
    <r>
      <rPr>
        <sz val="11"/>
        <rFont val="Cambria"/>
        <family val="0"/>
        <charset val="1"/>
      </rPr>
      <t xml:space="preserve"> [sancta e]</t>
    </r>
    <r>
      <rPr>
        <i val="true"/>
        <sz val="11"/>
        <rFont val="Cambria"/>
        <family val="0"/>
        <charset val="1"/>
      </rPr>
      <t xml:space="preserve">ius</t>
    </r>
    <r>
      <rPr>
        <sz val="11"/>
        <rFont val="Cambria"/>
        <family val="0"/>
        <charset val="1"/>
      </rPr>
      <t xml:space="preserve"> (Can 006047a); W:</t>
    </r>
    <r>
      <rPr>
        <i val="true"/>
        <sz val="11"/>
        <rFont val="Cambria"/>
        <family val="0"/>
        <charset val="1"/>
      </rPr>
      <t xml:space="preserve"> In cospectu angeloru</t>
    </r>
    <r>
      <rPr>
        <sz val="11"/>
        <rFont val="Cambria"/>
        <family val="0"/>
        <charset val="1"/>
      </rPr>
      <t xml:space="preserve">[m psa]</t>
    </r>
    <r>
      <rPr>
        <i val="true"/>
        <sz val="11"/>
        <rFont val="Cambria"/>
        <family val="0"/>
        <charset val="1"/>
      </rPr>
      <t xml:space="preserve">llam</t>
    </r>
    <r>
      <rPr>
        <sz val="11"/>
        <rFont val="Cambria"/>
        <family val="0"/>
        <charset val="1"/>
      </rPr>
      <t xml:space="preserve"> (Can 008092); Orationes: [Deus] </t>
    </r>
    <r>
      <rPr>
        <i val="true"/>
        <sz val="11"/>
        <rFont val="Cambria"/>
        <family val="0"/>
        <charset val="1"/>
      </rPr>
      <t xml:space="preserve">qui miro ord</t>
    </r>
    <r>
      <rPr>
        <sz val="11"/>
        <rFont val="Cambria"/>
        <family val="0"/>
        <charset val="1"/>
      </rPr>
      <t xml:space="preserve">[ine] ... </t>
    </r>
    <r>
      <rPr>
        <i val="true"/>
        <sz val="11"/>
        <rFont val="Cambria"/>
        <family val="0"/>
        <charset val="1"/>
      </rPr>
      <t xml:space="preserve">his in terra ui</t>
    </r>
    <r>
      <rPr>
        <sz val="11"/>
        <rFont val="Cambria"/>
        <family val="0"/>
        <charset val="1"/>
      </rPr>
      <t xml:space="preserve">[ta ...] (Deshusses Nr. 726); [Bea]</t>
    </r>
    <r>
      <rPr>
        <i val="true"/>
        <sz val="11"/>
        <rFont val="Cambria"/>
        <family val="0"/>
        <charset val="1"/>
      </rPr>
      <t xml:space="preserve">ti archangeli tui m</t>
    </r>
    <r>
      <rPr>
        <sz val="11"/>
        <rFont val="Cambria"/>
        <family val="0"/>
        <charset val="1"/>
      </rPr>
      <t xml:space="preserve">[ich]</t>
    </r>
    <r>
      <rPr>
        <i val="true"/>
        <sz val="11"/>
        <rFont val="Cambria"/>
        <family val="0"/>
        <charset val="1"/>
      </rPr>
      <t xml:space="preserve">ahelis intercessio</t>
    </r>
    <r>
      <rPr>
        <sz val="11"/>
        <rFont val="Cambria"/>
        <family val="0"/>
        <charset val="1"/>
      </rPr>
      <t xml:space="preserve">[n]</t>
    </r>
    <r>
      <rPr>
        <i val="true"/>
        <sz val="11"/>
        <rFont val="Cambria"/>
        <family val="0"/>
        <charset val="1"/>
      </rPr>
      <t xml:space="preserve">e ... et mente Per</t>
    </r>
    <r>
      <rPr>
        <sz val="11"/>
        <rFont val="Cambria"/>
        <family val="0"/>
        <charset val="1"/>
      </rPr>
      <t xml:space="preserve"> (Deshusses Nr. 728).</t>
    </r>
  </si>
  <si>
    <t xml:space="preserve">Wien, ÖNB: Fragm 1762</t>
  </si>
  <si>
    <t xml:space="preserve">2 Teile eines Einzelbalttes</t>
  </si>
  <si>
    <t xml:space="preserve">Fragm. 1762-1: 56 x 60 mm; 1762-2: 56 x 61 mm</t>
  </si>
  <si>
    <t xml:space="preserve">Rote Satzmajusklen (25 mm groß)</t>
  </si>
  <si>
    <r>
      <rPr>
        <sz val="11"/>
        <rFont val="Cambria"/>
        <family val="0"/>
        <charset val="1"/>
      </rPr>
      <t xml:space="preserve">(recto) Teil einer Praefatio (?): [...]</t>
    </r>
    <r>
      <rPr>
        <i val="true"/>
        <sz val="11"/>
        <rFont val="Cambria"/>
        <family val="0"/>
        <charset val="1"/>
      </rPr>
      <t xml:space="preserve">ia Per Christum dominum nostrum. Per quem</t>
    </r>
    <r>
      <rPr>
        <sz val="11"/>
        <rFont val="Cambria"/>
        <family val="0"/>
        <charset val="1"/>
      </rPr>
      <t xml:space="preserve"> [...]; </t>
    </r>
    <r>
      <rPr>
        <i val="true"/>
        <sz val="11"/>
        <rFont val="Cambria"/>
        <family val="0"/>
        <charset val="1"/>
      </rPr>
      <t xml:space="preserve">Oremus preceptis salutaribus</t>
    </r>
    <r>
      <rPr>
        <sz val="11"/>
        <rFont val="Cambria"/>
        <family val="0"/>
        <charset val="1"/>
      </rPr>
      <t xml:space="preserve">, bricht ab; 
(verso) Teil von Pater noster: [volu]</t>
    </r>
    <r>
      <rPr>
        <i val="true"/>
        <sz val="11"/>
        <rFont val="Cambria"/>
        <family val="0"/>
        <charset val="1"/>
      </rPr>
      <t xml:space="preserve">ntas tua sicut in celo et</t>
    </r>
    <r>
      <rPr>
        <sz val="11"/>
        <rFont val="Cambria"/>
        <family val="0"/>
        <charset val="1"/>
      </rPr>
      <t xml:space="preserve"> [in terra Panem nostrum cottidianum da] </t>
    </r>
    <r>
      <rPr>
        <i val="true"/>
        <sz val="11"/>
        <rFont val="Cambria"/>
        <family val="0"/>
        <charset val="1"/>
      </rPr>
      <t xml:space="preserve">nobis hodie Et dimitte nobis</t>
    </r>
    <r>
      <rPr>
        <sz val="11"/>
        <rFont val="Cambria"/>
        <family val="0"/>
        <charset val="1"/>
      </rPr>
      <t xml:space="preserve">, bricht ab.
</t>
    </r>
  </si>
  <si>
    <t xml:space="preserve">Wien, ÖNB: Fragm 1763</t>
  </si>
  <si>
    <t xml:space="preserve">Wien, ÖNB, Fragm. 1590.</t>
  </si>
  <si>
    <t xml:space="preserve">4 Teile aus zwei Einzelblättern</t>
  </si>
  <si>
    <t xml:space="preserve">Fragm. 1763-1: 36 x 52 mm; 1763-2: 44 x 52 mm; 1763-3: 55 x 60 mm; 1763-4: 55 x 58 mm</t>
  </si>
  <si>
    <t xml:space="preserve">Fragm. 1763-1 und 1763-2 schließen sich aneinander; Fragm. 1763-3 und 1763-4 sind Teile eines weiteren Einzelblattes, wobei Fragm. 1763-4 wurde ursprünglich unter Fragm. 1763-3 mit Textverlust auf allen Seiten.</t>
  </si>
  <si>
    <r>
      <rPr>
        <sz val="11"/>
        <rFont val="Cambria"/>
        <family val="0"/>
        <charset val="1"/>
      </rPr>
      <t xml:space="preserve">Fragm. 1763-1 und 1763-2:
(recto) Est 6,13: [even]</t>
    </r>
    <r>
      <rPr>
        <i val="true"/>
        <sz val="11"/>
        <rFont val="Cambria"/>
        <family val="0"/>
        <charset val="1"/>
      </rPr>
      <t xml:space="preserve">issent sibi ... ei resister</t>
    </r>
    <r>
      <rPr>
        <sz val="11"/>
        <rFont val="Cambria"/>
        <family val="0"/>
        <charset val="1"/>
      </rPr>
      <t xml:space="preserve">[e]; (verso) Est 7,8: [co]</t>
    </r>
    <r>
      <rPr>
        <i val="true"/>
        <sz val="11"/>
        <rFont val="Cambria"/>
        <family val="0"/>
        <charset val="1"/>
      </rPr>
      <t xml:space="preserve">nsito et intrasset </t>
    </r>
    <r>
      <rPr>
        <sz val="11"/>
        <rFont val="Cambria"/>
        <family val="0"/>
        <charset val="1"/>
      </rPr>
      <t xml:space="preserve">[convivii locum]</t>
    </r>
    <r>
      <rPr>
        <i val="true"/>
        <sz val="11"/>
        <rFont val="Cambria"/>
        <family val="0"/>
        <charset val="1"/>
      </rPr>
      <t xml:space="preserve"> repperit Aman ... presente in domo</t>
    </r>
    <r>
      <rPr>
        <sz val="11"/>
        <rFont val="Cambria"/>
        <family val="0"/>
        <charset val="1"/>
      </rPr>
      <t xml:space="preserve">;
Fragm. 1763-3 und 1763-4: 1.Esr 3,11-4,15:
(recto) 1.Esr 3,11-12: </t>
    </r>
    <r>
      <rPr>
        <i val="true"/>
        <sz val="11"/>
        <rFont val="Cambria"/>
        <family val="0"/>
        <charset val="1"/>
      </rPr>
      <t xml:space="preserve">templum domini Plurimi ... poterat quisquam ag</t>
    </r>
    <r>
      <rPr>
        <sz val="11"/>
        <rFont val="Cambria"/>
        <family val="0"/>
        <charset val="1"/>
      </rPr>
      <t xml:space="preserve">[noscere] (Lacuna bis 1.Esr 4,3-5:) </t>
    </r>
    <r>
      <rPr>
        <i val="true"/>
        <sz val="11"/>
        <rFont val="Cambria"/>
        <family val="0"/>
        <charset val="1"/>
      </rPr>
      <t xml:space="preserve">domino deo nostro sic ... regis persarum</t>
    </r>
    <r>
      <rPr>
        <sz val="11"/>
        <rFont val="Cambria"/>
        <family val="0"/>
        <charset val="1"/>
      </rPr>
      <t xml:space="preserve"> (verso 1.Esr 4,8-10:) [Artar]</t>
    </r>
    <r>
      <rPr>
        <i val="true"/>
        <sz val="11"/>
        <rFont val="Cambria"/>
        <family val="0"/>
        <charset val="1"/>
      </rPr>
      <t xml:space="preserve">xersi regi huiuscemo</t>
    </r>
    <r>
      <rPr>
        <sz val="11"/>
        <rFont val="Cambria"/>
        <family val="0"/>
        <charset val="1"/>
      </rPr>
      <t xml:space="preserve">[di] ... </t>
    </r>
    <r>
      <rPr>
        <i val="true"/>
        <sz val="11"/>
        <rFont val="Cambria"/>
        <family val="0"/>
        <charset val="1"/>
      </rPr>
      <t xml:space="preserve">et habita</t>
    </r>
    <r>
      <rPr>
        <sz val="11"/>
        <rFont val="Cambria"/>
        <family val="0"/>
        <charset val="1"/>
      </rPr>
      <t xml:space="preserve">[re] (Lacuna bis 1.Esr 4,14-15:) </t>
    </r>
    <r>
      <rPr>
        <i val="true"/>
        <sz val="11"/>
        <rFont val="Cambria"/>
        <family val="0"/>
        <charset val="1"/>
      </rPr>
      <t xml:space="preserve">comedimus et quia ... et bella conci</t>
    </r>
    <r>
      <rPr>
        <sz val="11"/>
        <rFont val="Cambria"/>
        <family val="0"/>
        <charset val="1"/>
      </rPr>
      <t xml:space="preserve">[tant].</t>
    </r>
  </si>
  <si>
    <t xml:space="preserve">Wien, ÖNB, FragmCod117</t>
  </si>
  <si>
    <t xml:space="preserve">Wien, ÖNB: Ink 23.C.16</t>
  </si>
  <si>
    <t xml:space="preserve">Als Pergamentfälze in Bd. 1 (VD, HD); Bd. 4 Pergamentfälze (?)</t>
  </si>
  <si>
    <t xml:space="preserve">Einbandmakulatur im Band 1 &amp; 4</t>
  </si>
  <si>
    <t xml:space="preserve">Summa theologica. P. 1-4 : Mit Tabula von Johannes Molitoris - Bd. 1 enthält Tabula des Johannes Molitoris und Pars 1. </t>
  </si>
  <si>
    <t xml:space="preserve">Wien, ÖNB, Ink 23.C.16</t>
  </si>
  <si>
    <t xml:space="preserve">http://data.onb.ac.at/rec/AC07655662 </t>
  </si>
  <si>
    <t xml:space="preserve">Alle 4 Bde auf Titel- oder Vorsatzblatt ältere Signaturen "O.2.4" (getilgt) und "V.III.6." (schwarze Tinte). - Für die illuminierten Bände 1 (Gradualefragment Mondsee) und 4 (Einbandstempel Benediktinerkloster) ist das Benediktinerstift Mondsee als zumindest zeitweilige Provenienz im 15. Jh anzunehmen.</t>
  </si>
  <si>
    <r>
      <rPr>
        <sz val="11"/>
        <rFont val="Cambria"/>
        <family val="0"/>
        <charset val="1"/>
      </rPr>
      <t xml:space="preserve">(HD-2 links) [Fer. 5 de Passione] OfV: [Si oblitus fuero … m]</t>
    </r>
    <r>
      <rPr>
        <i val="true"/>
        <sz val="11"/>
        <rFont val="Cambria"/>
        <family val="0"/>
        <charset val="1"/>
      </rPr>
      <t xml:space="preserve">a adhaereat lingua </t>
    </r>
    <r>
      <rPr>
        <sz val="11"/>
        <rFont val="Cambria"/>
        <family val="0"/>
        <charset val="1"/>
      </rPr>
      <t xml:space="preserve">(Can g01239b); OfV: </t>
    </r>
    <r>
      <rPr>
        <i val="true"/>
        <sz val="11"/>
        <rFont val="Cambria"/>
        <family val="0"/>
        <charset val="1"/>
      </rPr>
      <t xml:space="preserve">Memento domi</t>
    </r>
    <r>
      <rPr>
        <sz val="11"/>
        <rFont val="Cambria"/>
        <family val="0"/>
        <charset val="1"/>
      </rPr>
      <t xml:space="preserve">[ne filior]um (Can g01239c); 
(VD rechts) [Fer. 6 de Passione] OfV: [Vidi non servantes …] </t>
    </r>
    <r>
      <rPr>
        <i val="true"/>
        <sz val="11"/>
        <rFont val="Cambria"/>
        <family val="0"/>
        <charset val="1"/>
      </rPr>
      <t xml:space="preserve">iudicium</t>
    </r>
    <r>
      <rPr>
        <sz val="11"/>
        <rFont val="Cambria"/>
        <family val="0"/>
        <charset val="1"/>
      </rPr>
      <t xml:space="preserve">. (Can g00827a); OfV: </t>
    </r>
    <r>
      <rPr>
        <i val="true"/>
        <sz val="11"/>
        <rFont val="Cambria"/>
        <family val="0"/>
        <charset val="1"/>
      </rPr>
      <t xml:space="preserve">Adpropiauerunt persequentes </t>
    </r>
    <r>
      <rPr>
        <sz val="11"/>
        <rFont val="Cambria"/>
        <family val="0"/>
        <charset val="1"/>
      </rPr>
      <t xml:space="preserve">(Can g00827b); Cm: </t>
    </r>
    <r>
      <rPr>
        <i val="true"/>
        <sz val="11"/>
        <rFont val="Cambria"/>
        <family val="0"/>
        <charset val="1"/>
      </rPr>
      <t xml:space="preserve">N</t>
    </r>
    <r>
      <rPr>
        <sz val="11"/>
        <rFont val="Cambria"/>
        <family val="0"/>
        <charset val="1"/>
      </rPr>
      <t xml:space="preserve">[e tradideris me] (Can ); 
(VD links) [Fer. 5 in Cena Dom.] OfV: [Te sancta die crux … custodi]</t>
    </r>
    <r>
      <rPr>
        <i val="true"/>
        <sz val="11"/>
        <rFont val="Cambria"/>
        <family val="0"/>
        <charset val="1"/>
      </rPr>
      <t xml:space="preserve">as cogitationes</t>
    </r>
    <r>
      <rPr>
        <sz val="11"/>
        <rFont val="Cambria"/>
        <family val="0"/>
        <charset val="1"/>
      </rPr>
      <t xml:space="preserve"> (Can g00376b); Cm: </t>
    </r>
    <r>
      <rPr>
        <i val="true"/>
        <sz val="11"/>
        <rFont val="Cambria"/>
        <family val="0"/>
        <charset val="1"/>
      </rPr>
      <t xml:space="preserve">Dominus Ihesus</t>
    </r>
    <r>
      <rPr>
        <sz val="11"/>
        <rFont val="Cambria"/>
        <family val="0"/>
        <charset val="1"/>
      </rPr>
      <t xml:space="preserve"> [postquam cen]</t>
    </r>
    <r>
      <rPr>
        <i val="true"/>
        <sz val="11"/>
        <rFont val="Cambria"/>
        <family val="0"/>
        <charset val="1"/>
      </rPr>
      <t xml:space="preserve">auit </t>
    </r>
    <r>
      <rPr>
        <sz val="11"/>
        <rFont val="Cambria"/>
        <family val="0"/>
        <charset val="1"/>
      </rPr>
      <t xml:space="preserve">(Can g00920);
(HD-2 rechts) [Fer. 6 in Parasceve] Gr: [Eripe me domine] (Can g02853); GrV:</t>
    </r>
    <r>
      <rPr>
        <i val="true"/>
        <sz val="11"/>
        <rFont val="Cambria"/>
        <family val="0"/>
        <charset val="1"/>
      </rPr>
      <t xml:space="preserve"> Qui cogitauerunt</t>
    </r>
    <r>
      <rPr>
        <sz val="11"/>
        <rFont val="Cambria"/>
        <family val="0"/>
        <charset val="1"/>
      </rPr>
      <t xml:space="preserve"> (Can g02854); 
(HD-1 links) TcV: [Ne tradas me a desiderio]</t>
    </r>
    <r>
      <rPr>
        <i val="true"/>
        <sz val="11"/>
        <rFont val="Cambria"/>
        <family val="0"/>
        <charset val="1"/>
      </rPr>
      <t xml:space="preserve"> meo peccatori</t>
    </r>
    <r>
      <rPr>
        <sz val="11"/>
        <rFont val="Cambria"/>
        <family val="0"/>
        <charset val="1"/>
      </rPr>
      <t xml:space="preserve"> (Can g02431h); 
(HD-1 rechts) [Dom. 20 p. Pent.] In: [Omnia quae fecisti …] </t>
    </r>
    <r>
      <rPr>
        <i val="true"/>
        <sz val="11"/>
        <rFont val="Cambria"/>
        <family val="0"/>
        <charset val="1"/>
      </rPr>
      <t xml:space="preserve">gloriam nomini tuo</t>
    </r>
    <r>
      <rPr>
        <sz val="11"/>
        <rFont val="Cambria"/>
        <family val="0"/>
        <charset val="1"/>
      </rPr>
      <t xml:space="preserve"> (Can g01237); (?) InPs: </t>
    </r>
    <r>
      <rPr>
        <i val="true"/>
        <sz val="11"/>
        <rFont val="Cambria"/>
        <family val="0"/>
        <charset val="1"/>
      </rPr>
      <t xml:space="preserve">M</t>
    </r>
    <r>
      <rPr>
        <sz val="11"/>
        <rFont val="Cambria"/>
        <family val="0"/>
        <charset val="1"/>
      </rPr>
      <t xml:space="preserve">[agnus dominus] (Can g01237a).</t>
    </r>
  </si>
  <si>
    <t xml:space="preserve">Die Datierung stützt sich auf den paläographischen Befund in Anlehnung an Klugseder</t>
  </si>
  <si>
    <t xml:space="preserve">(12.10.2017)</t>
  </si>
  <si>
    <t xml:space="preserve">In Bd. 4 (VD, HD) Papierspiegel aus theologischer Hs. (Bastarda, 15. Jh), Pergamentfälze aus liturgischer Hs. (12 Jh.?). </t>
  </si>
  <si>
    <t xml:space="preserve">Einbandmakulatur im Band 4</t>
  </si>
  <si>
    <t xml:space="preserve">Summa theologica. P. 1-4 : Mit Tabula von Johannes Molitoris - Bd. 4: Pars 4. Bl.a1a (Titel) fehlt. </t>
  </si>
  <si>
    <t xml:space="preserve">Wien, ÖNB: Ink 24.D.22</t>
  </si>
  <si>
    <t xml:space="preserve">Petrus Lombardus: Sententiarum libri IV (Comm: Bonaventura). Add: Johannes Beckenhaub: Tabula</t>
  </si>
  <si>
    <t xml:space="preserve">Nürmberg</t>
  </si>
  <si>
    <t xml:space="preserve">Wien, ÖNB, Ink 24.D.22</t>
  </si>
  <si>
    <t xml:space="preserve">http://data.onb.ac.at/rec/AC10849300 </t>
  </si>
  <si>
    <t xml:space="preserve">[Sabbato Pent. In:] C[aritas die diffusa est in cordibus nos]tris (Can g01109); [InV: Domine] deus salutis [meae] (Can g01109a); AlV: Emitte [s]piritum* (Can g01091); AlV: D[um complerentur*] (Can g01112); AlV: Veni san[cte spiritus*] (Can g01092); Al: Sancti [spiritus domine*] (Can g02737); Al: [Be]nedictus es* (Can g01113); AlV: [Lau]date dominu[m*]; 
[Vigilia Pentecostes]Of: Emitte [spiritum*] (Can g01088); Cm: Non vos re[linqua]m (Can g01108); 
[In:] Clama[verun]t iusti et* (Can g00113); Gr: Clama[verun]t jus[ti] (Can g01326); GrV: Jux[ta e]st do[minus] (Can g01326a); Of: Leta[mi]ni in domino* (Can g00116); Cm: ?  &gt;Bonifacii [et] sociorum&lt;, bricht ab.</t>
  </si>
  <si>
    <t xml:space="preserve">Wien, ÖNB, ohne Signatur</t>
  </si>
  <si>
    <t xml:space="preserve">Pfaff, Scriptorium und Bibliothek Katalog Nr. 35.</t>
  </si>
  <si>
    <t xml:space="preserve">13 Streifen</t>
  </si>
  <si>
    <t xml:space="preserve">Pfaff, Scriptorium und Bibliothek, Nr. 45.</t>
  </si>
  <si>
    <t xml:space="preserve">Kalendar (Jänner/Februar)</t>
  </si>
  <si>
    <t xml:space="preserve">Wien, Staatarchiv, Codex A, B und C (olim Ms. 179)</t>
  </si>
  <si>
    <t xml:space="preserve">Pfaff, Scriptorium und Bibliothek, 21, 23, 25-27, 84-86.</t>
  </si>
  <si>
    <t xml:space="preserve">Fragmente verschiedener Traditionsbücher</t>
  </si>
  <si>
    <t xml:space="preserve">Prag, Národní knihovna České republiky: VI.D.4</t>
  </si>
  <si>
    <t xml:space="preserve">Bischoff, Schreibschule II, S. 18-19.</t>
  </si>
  <si>
    <t xml:space="preserve">http://147.231.53.91/src/index.php?s=v&amp;cat=36&amp;bookid=369&amp;page=467</t>
  </si>
  <si>
    <t xml:space="preserve">München, BSB, Clm 27270; Prag. Národní knihovna České republiky, VI.D.4 (nach Bischoff).</t>
  </si>
  <si>
    <t xml:space="preserve">2 Bl.</t>
  </si>
  <si>
    <t xml:space="preserve">Quattuor Evangelia</t>
  </si>
  <si>
    <t xml:space="preserve">Wien, ÖNB: Fragm. hebr. A 55</t>
  </si>
  <si>
    <t xml:space="preserve">Wien, ÖNB: Fragm. hebr. B 52</t>
  </si>
  <si>
    <t xml:space="preserve">Wien, ÖNB: Fragm. hebr. A 79</t>
  </si>
  <si>
    <t xml:space="preserve">Wien, ÖNB, Cod. 3806</t>
  </si>
  <si>
    <t xml:space="preserve">Wien, ÖNB: Fragm. hebr. A 58</t>
  </si>
  <si>
    <t xml:space="preserve">Wien, ÖNB: Fragm. hebr. A 63</t>
  </si>
  <si>
    <t xml:space="preserve">Wien, ÖNB: Fragm. hebr. A 50</t>
  </si>
  <si>
    <t xml:space="preserve">Summa casuum: Pars I</t>
  </si>
  <si>
    <t xml:space="preserve">15. Jhdt.; Um 1420/1425</t>
  </si>
  <si>
    <t xml:space="preserve">Wien, ÖNB, Cod. 3680</t>
  </si>
  <si>
    <t xml:space="preserve">AL00168058</t>
  </si>
</sst>
</file>

<file path=xl/styles.xml><?xml version="1.0" encoding="utf-8"?>
<styleSheet xmlns="http://schemas.openxmlformats.org/spreadsheetml/2006/main">
  <numFmts count="6">
    <numFmt numFmtId="164" formatCode="General"/>
    <numFmt numFmtId="165" formatCode="DD\.MM\.YYYY"/>
    <numFmt numFmtId="166" formatCode="D\-MMM"/>
    <numFmt numFmtId="167" formatCode="M/D/YYYY"/>
    <numFmt numFmtId="168" formatCode="@"/>
    <numFmt numFmtId="169" formatCode="M\-D"/>
  </numFmts>
  <fonts count="23">
    <font>
      <sz val="11"/>
      <color rgb="FF000000"/>
      <name val="Calibri"/>
      <family val="0"/>
      <charset val="1"/>
    </font>
    <font>
      <sz val="10"/>
      <name val="Arial"/>
      <family val="0"/>
    </font>
    <font>
      <sz val="10"/>
      <name val="Arial"/>
      <family val="0"/>
    </font>
    <font>
      <sz val="10"/>
      <name val="Arial"/>
      <family val="0"/>
    </font>
    <font>
      <b val="true"/>
      <sz val="11"/>
      <name val="Cambria"/>
      <family val="0"/>
      <charset val="1"/>
    </font>
    <font>
      <sz val="11"/>
      <name val="Cambria"/>
      <family val="0"/>
      <charset val="1"/>
    </font>
    <font>
      <u val="single"/>
      <sz val="11"/>
      <color rgb="FF0000FF"/>
      <name val="Cambria"/>
      <family val="0"/>
      <charset val="1"/>
    </font>
    <font>
      <u val="single"/>
      <sz val="9"/>
      <color rgb="FF4160A5"/>
      <name val="Verdana"/>
      <family val="0"/>
      <charset val="1"/>
    </font>
    <font>
      <i val="true"/>
      <sz val="11"/>
      <name val="Cambria"/>
      <family val="0"/>
      <charset val="1"/>
    </font>
    <font>
      <sz val="11"/>
      <color rgb="FFFF0000"/>
      <name val="Cambria"/>
      <family val="0"/>
      <charset val="1"/>
    </font>
    <font>
      <sz val="11"/>
      <color rgb="FF00FF00"/>
      <name val="Cambria"/>
      <family val="0"/>
      <charset val="1"/>
    </font>
    <font>
      <sz val="9"/>
      <name val="Cambria"/>
      <family val="0"/>
      <charset val="1"/>
    </font>
    <font>
      <sz val="11"/>
      <color rgb="FFFF9900"/>
      <name val="Cambria"/>
      <family val="0"/>
      <charset val="1"/>
    </font>
    <font>
      <i val="true"/>
      <sz val="11"/>
      <color rgb="FFFF0000"/>
      <name val="Cambria"/>
      <family val="0"/>
      <charset val="1"/>
    </font>
    <font>
      <sz val="11"/>
      <name val="Calibri"/>
      <family val="0"/>
      <charset val="1"/>
    </font>
    <font>
      <sz val="11"/>
      <color rgb="FF00FFFF"/>
      <name val="Cambria"/>
      <family val="0"/>
      <charset val="1"/>
    </font>
    <font>
      <u val="single"/>
      <sz val="11"/>
      <name val="Calibri"/>
      <family val="0"/>
      <charset val="1"/>
    </font>
    <font>
      <u val="single"/>
      <sz val="11"/>
      <color rgb="FF0000FF"/>
      <name val="Calibri"/>
      <family val="0"/>
      <charset val="1"/>
    </font>
    <font>
      <sz val="12"/>
      <name val="Cambria"/>
      <family val="0"/>
      <charset val="1"/>
    </font>
    <font>
      <sz val="9"/>
      <color rgb="FF4160A5"/>
      <name val="Verdana"/>
      <family val="0"/>
      <charset val="1"/>
    </font>
    <font>
      <sz val="9"/>
      <color rgb="FF333333"/>
      <name val="Verdana"/>
      <family val="0"/>
      <charset val="1"/>
    </font>
    <font>
      <sz val="9"/>
      <color rgb="FF000000"/>
      <name val="Arial"/>
      <family val="0"/>
      <charset val="1"/>
    </font>
    <font>
      <u val="single"/>
      <sz val="11"/>
      <color rgb="FF4160A5"/>
      <name val="Calibri"/>
      <family val="0"/>
      <charset val="1"/>
    </font>
  </fonts>
  <fills count="16">
    <fill>
      <patternFill patternType="none"/>
    </fill>
    <fill>
      <patternFill patternType="gray125"/>
    </fill>
    <fill>
      <patternFill patternType="solid">
        <fgColor rgb="FF45818E"/>
        <bgColor rgb="FF4160A5"/>
      </patternFill>
    </fill>
    <fill>
      <patternFill patternType="solid">
        <fgColor rgb="FFFF9900"/>
        <bgColor rgb="FFE69138"/>
      </patternFill>
    </fill>
    <fill>
      <patternFill patternType="solid">
        <fgColor rgb="FFDDF2F0"/>
        <bgColor rgb="FFCCFFFF"/>
      </patternFill>
    </fill>
    <fill>
      <patternFill patternType="solid">
        <fgColor rgb="FFFFFF00"/>
        <bgColor rgb="FFFFFF00"/>
      </patternFill>
    </fill>
    <fill>
      <patternFill patternType="solid">
        <fgColor rgb="FFFFFFFF"/>
        <bgColor rgb="FFFFF2CC"/>
      </patternFill>
    </fill>
    <fill>
      <patternFill patternType="solid">
        <fgColor rgb="FF00FFFF"/>
        <bgColor rgb="FF00FFFF"/>
      </patternFill>
    </fill>
    <fill>
      <patternFill patternType="solid">
        <fgColor rgb="FFFFD966"/>
        <bgColor rgb="FFFFE599"/>
      </patternFill>
    </fill>
    <fill>
      <patternFill patternType="solid">
        <fgColor rgb="FFF9CB9C"/>
        <bgColor rgb="FFFFE599"/>
      </patternFill>
    </fill>
    <fill>
      <patternFill patternType="solid">
        <fgColor rgb="FF9FC5E8"/>
        <bgColor rgb="FFC0C0C0"/>
      </patternFill>
    </fill>
    <fill>
      <patternFill patternType="solid">
        <fgColor rgb="FFFF0000"/>
        <bgColor rgb="FF993300"/>
      </patternFill>
    </fill>
    <fill>
      <patternFill patternType="solid">
        <fgColor rgb="FFE69138"/>
        <bgColor rgb="FFFF9900"/>
      </patternFill>
    </fill>
    <fill>
      <patternFill patternType="solid">
        <fgColor rgb="FFFFF2CC"/>
        <bgColor rgb="FFFFFFFF"/>
      </patternFill>
    </fill>
    <fill>
      <patternFill patternType="solid">
        <fgColor rgb="FFF6B26B"/>
        <bgColor rgb="FFF9CB9C"/>
      </patternFill>
    </fill>
    <fill>
      <patternFill patternType="solid">
        <fgColor rgb="FFFFE599"/>
        <bgColor rgb="FFFFD966"/>
      </patternFill>
    </fill>
  </fills>
  <borders count="4">
    <border diagonalUp="false" diagonalDown="false">
      <left/>
      <right/>
      <top/>
      <bottom/>
      <diagonal/>
    </border>
    <border diagonalUp="false" diagonalDown="false">
      <left style="thin"/>
      <right/>
      <top/>
      <bottom/>
      <diagonal/>
    </border>
    <border diagonalUp="false" diagonalDown="false">
      <left style="hair"/>
      <right/>
      <top/>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4" fontId="4" fillId="2" borderId="1" xfId="0" applyFont="true" applyBorder="tru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left" vertical="center" textRotation="0" wrapText="true" indent="0" shrinkToFit="false"/>
      <protection locked="true" hidden="false"/>
    </xf>
    <xf numFmtId="164" fontId="4" fillId="0" borderId="2" xfId="0" applyFont="true" applyBorder="true" applyAlignment="true" applyProtection="false">
      <alignment horizontal="left" vertical="center" textRotation="0" wrapText="true" indent="0" shrinkToFit="false"/>
      <protection locked="true" hidden="false"/>
    </xf>
    <xf numFmtId="164" fontId="4" fillId="2" borderId="1" xfId="0" applyFont="true" applyBorder="true" applyAlignment="true" applyProtection="false">
      <alignment horizontal="left" vertical="center" textRotation="0" wrapText="true" indent="0" shrinkToFit="false"/>
      <protection locked="true" hidden="false"/>
    </xf>
    <xf numFmtId="165" fontId="4"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left" vertical="center" textRotation="0" wrapText="true" indent="0" shrinkToFit="false"/>
      <protection locked="true" hidden="false"/>
    </xf>
    <xf numFmtId="166" fontId="5"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left" vertical="center" textRotation="0" wrapText="true" indent="0" shrinkToFit="false"/>
      <protection locked="true" hidden="false"/>
    </xf>
    <xf numFmtId="164" fontId="0" fillId="4" borderId="0" xfId="0" applyFont="true" applyBorder="false" applyAlignment="true" applyProtection="false">
      <alignment horizontal="left" vertical="bottom" textRotation="0" wrapText="false" indent="0" shrinkToFit="false"/>
      <protection locked="true" hidden="false"/>
    </xf>
    <xf numFmtId="164" fontId="5" fillId="5" borderId="1" xfId="0" applyFont="true" applyBorder="true" applyAlignment="true" applyProtection="false">
      <alignment horizontal="left" vertical="center" textRotation="0" wrapText="false" indent="0" shrinkToFit="false"/>
      <protection locked="true" hidden="false"/>
    </xf>
    <xf numFmtId="164" fontId="5" fillId="5" borderId="1" xfId="0" applyFont="true" applyBorder="true" applyAlignment="true" applyProtection="false">
      <alignment horizontal="left" vertical="center" textRotation="0" wrapText="true" indent="0" shrinkToFit="false"/>
      <protection locked="true" hidden="false"/>
    </xf>
    <xf numFmtId="164" fontId="5" fillId="5" borderId="0" xfId="0" applyFont="true" applyBorder="false" applyAlignment="true" applyProtection="false">
      <alignment horizontal="left" vertical="center" textRotation="0" wrapText="true" indent="0" shrinkToFit="false"/>
      <protection locked="true" hidden="false"/>
    </xf>
    <xf numFmtId="164" fontId="5" fillId="5" borderId="2" xfId="0" applyFont="true" applyBorder="true" applyAlignment="true" applyProtection="false">
      <alignment horizontal="left" vertical="center" textRotation="0" wrapText="true" indent="0" shrinkToFit="false"/>
      <protection locked="true" hidden="false"/>
    </xf>
    <xf numFmtId="167" fontId="5" fillId="0" borderId="0" xfId="0" applyFont="true" applyBorder="false" applyAlignment="true" applyProtection="false">
      <alignment horizontal="left" vertical="center" textRotation="0" wrapText="true" indent="0" shrinkToFit="false"/>
      <protection locked="true" hidden="false"/>
    </xf>
    <xf numFmtId="164" fontId="0" fillId="6"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4" fontId="5" fillId="0" borderId="3" xfId="0" applyFont="true" applyBorder="true" applyAlignment="true" applyProtection="false">
      <alignment horizontal="left" vertical="center" textRotation="0" wrapText="tru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left" vertical="center" textRotation="0" wrapText="true" indent="0" shrinkToFit="false"/>
      <protection locked="true" hidden="false"/>
    </xf>
    <xf numFmtId="164" fontId="5" fillId="8" borderId="0" xfId="0" applyFont="true" applyBorder="false" applyAlignment="true" applyProtection="false">
      <alignment horizontal="left" vertical="center" textRotation="0" wrapText="true" indent="0" shrinkToFit="false"/>
      <protection locked="true" hidden="false"/>
    </xf>
    <xf numFmtId="164" fontId="5" fillId="3" borderId="1" xfId="0" applyFont="true" applyBorder="true" applyAlignment="true" applyProtection="false">
      <alignment horizontal="left" vertical="center" textRotation="0" wrapText="true" indent="0" shrinkToFit="false"/>
      <protection locked="true" hidden="false"/>
    </xf>
    <xf numFmtId="164" fontId="5" fillId="5"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true" indent="0" shrinkToFit="false"/>
      <protection locked="true" hidden="false"/>
    </xf>
    <xf numFmtId="164" fontId="5" fillId="9" borderId="0" xfId="0" applyFont="true" applyBorder="false" applyAlignment="true" applyProtection="false">
      <alignment horizontal="left" vertical="center" textRotation="0" wrapText="true" indent="0" shrinkToFit="false"/>
      <protection locked="true" hidden="false"/>
    </xf>
    <xf numFmtId="164" fontId="5" fillId="10" borderId="0" xfId="0" applyFont="true" applyBorder="false" applyAlignment="true" applyProtection="false">
      <alignment horizontal="left" vertical="center" textRotation="0" wrapText="true" indent="0" shrinkToFit="false"/>
      <protection locked="true" hidden="false"/>
    </xf>
    <xf numFmtId="168" fontId="5" fillId="0" borderId="0" xfId="0" applyFont="true" applyBorder="false" applyAlignment="true" applyProtection="false">
      <alignment horizontal="left" vertical="center" textRotation="0" wrapText="true" indent="0" shrinkToFit="false"/>
      <protection locked="true" hidden="false"/>
    </xf>
    <xf numFmtId="164" fontId="5" fillId="11" borderId="0" xfId="0" applyFont="true" applyBorder="false" applyAlignment="true" applyProtection="false">
      <alignment horizontal="left" vertical="center" textRotation="0" wrapText="true" indent="0" shrinkToFit="false"/>
      <protection locked="true" hidden="false"/>
    </xf>
    <xf numFmtId="164" fontId="8" fillId="3" borderId="0" xfId="0" applyFont="true" applyBorder="false" applyAlignment="true" applyProtection="false">
      <alignment horizontal="left" vertical="center" textRotation="0" wrapText="true" indent="0" shrinkToFit="false"/>
      <protection locked="true" hidden="false"/>
    </xf>
    <xf numFmtId="164" fontId="5" fillId="12" borderId="0" xfId="0" applyFont="true" applyBorder="false" applyAlignment="true" applyProtection="false">
      <alignment horizontal="left" vertical="center" textRotation="0" wrapText="tru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0" xfId="0" applyFont="true" applyBorder="false" applyAlignment="true" applyProtection="false">
      <alignment horizontal="left" vertical="center" textRotation="0" wrapText="false" indent="0" shrinkToFit="false"/>
      <protection locked="true" hidden="false"/>
    </xf>
    <xf numFmtId="164" fontId="14" fillId="0" borderId="0" xfId="0" applyFont="true" applyBorder="false" applyAlignment="true" applyProtection="false">
      <alignment horizontal="left" vertical="center" textRotation="0" wrapText="true" indent="0" shrinkToFit="false"/>
      <protection locked="true" hidden="false"/>
    </xf>
    <xf numFmtId="164" fontId="5" fillId="11" borderId="1" xfId="0" applyFont="true" applyBorder="true" applyAlignment="true" applyProtection="false">
      <alignment horizontal="left" vertical="center" textRotation="0" wrapText="true" indent="0" shrinkToFit="false"/>
      <protection locked="true" hidden="false"/>
    </xf>
    <xf numFmtId="164" fontId="14" fillId="4" borderId="0" xfId="0" applyFont="true" applyBorder="false" applyAlignment="true" applyProtection="false">
      <alignment horizontal="general" vertical="center" textRotation="0" wrapText="true" indent="0" shrinkToFit="false"/>
      <protection locked="true" hidden="false"/>
    </xf>
    <xf numFmtId="164" fontId="14" fillId="4" borderId="3" xfId="0" applyFont="true" applyBorder="true" applyAlignment="true" applyProtection="false">
      <alignment horizontal="general" vertical="center" textRotation="0" wrapText="true" indent="0" shrinkToFit="false"/>
      <protection locked="true" hidden="false"/>
    </xf>
    <xf numFmtId="164" fontId="5" fillId="13" borderId="0" xfId="0" applyFont="true" applyBorder="false" applyAlignment="true" applyProtection="false">
      <alignment horizontal="left" vertical="center" textRotation="0" wrapText="true" indent="0" shrinkToFit="false"/>
      <protection locked="true" hidden="false"/>
    </xf>
    <xf numFmtId="164" fontId="14" fillId="5" borderId="0" xfId="0" applyFont="true" applyBorder="false" applyAlignment="true" applyProtection="false">
      <alignment horizontal="left" vertical="center" textRotation="0" wrapText="true" indent="0" shrinkToFit="false"/>
      <protection locked="true" hidden="false"/>
    </xf>
    <xf numFmtId="164" fontId="16" fillId="0" borderId="0" xfId="0" applyFont="true" applyBorder="false" applyAlignment="true" applyProtection="false">
      <alignment horizontal="left" vertical="center" textRotation="0" wrapText="true" indent="0" shrinkToFit="false"/>
      <protection locked="true" hidden="false"/>
    </xf>
    <xf numFmtId="164" fontId="17" fillId="0" borderId="0" xfId="0" applyFont="true" applyBorder="false" applyAlignment="true" applyProtection="false">
      <alignment horizontal="left" vertical="center" textRotation="0" wrapText="true" indent="0" shrinkToFit="false"/>
      <protection locked="true" hidden="false"/>
    </xf>
    <xf numFmtId="164" fontId="14" fillId="0" borderId="1" xfId="0" applyFont="true" applyBorder="true" applyAlignment="true" applyProtection="false">
      <alignment horizontal="left" vertical="center" textRotation="0" wrapText="true" indent="0" shrinkToFit="false"/>
      <protection locked="true" hidden="false"/>
    </xf>
    <xf numFmtId="164" fontId="14" fillId="0" borderId="2" xfId="0" applyFont="true" applyBorder="true" applyAlignment="true" applyProtection="false">
      <alignment horizontal="left" vertical="center" textRotation="0" wrapText="true" indent="0" shrinkToFit="false"/>
      <protection locked="true" hidden="false"/>
    </xf>
    <xf numFmtId="165" fontId="14" fillId="0" borderId="0" xfId="0" applyFont="true" applyBorder="false" applyAlignment="true" applyProtection="false">
      <alignment horizontal="left" vertical="center" textRotation="0" wrapText="true" indent="0" shrinkToFit="false"/>
      <protection locked="true" hidden="false"/>
    </xf>
    <xf numFmtId="164" fontId="18" fillId="5"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left" vertical="bottom" textRotation="0" wrapText="false" indent="0" shrinkToFit="false"/>
      <protection locked="true" hidden="false"/>
    </xf>
    <xf numFmtId="164" fontId="0" fillId="4" borderId="0" xfId="0" applyFont="true" applyBorder="false" applyAlignment="true" applyProtection="false">
      <alignment horizontal="left" vertical="center" textRotation="0" wrapText="true" indent="0" shrinkToFit="false"/>
      <protection locked="true" hidden="false"/>
    </xf>
    <xf numFmtId="164" fontId="5" fillId="5" borderId="0" xfId="0" applyFont="true" applyBorder="false" applyAlignment="true" applyProtection="false">
      <alignment horizontal="left" vertical="center" textRotation="0" wrapText="false" indent="0" shrinkToFit="false"/>
      <protection locked="true" hidden="false"/>
    </xf>
    <xf numFmtId="169" fontId="5" fillId="0" borderId="0" xfId="0" applyFont="true" applyBorder="false" applyAlignment="true" applyProtection="false">
      <alignment horizontal="left" vertical="center" textRotation="0" wrapText="true" indent="0" shrinkToFit="false"/>
      <protection locked="true" hidden="false"/>
    </xf>
    <xf numFmtId="164" fontId="5" fillId="3" borderId="2" xfId="0" applyFont="true" applyBorder="true" applyAlignment="true" applyProtection="false">
      <alignment horizontal="left" vertical="center" textRotation="0" wrapText="true" indent="0" shrinkToFit="false"/>
      <protection locked="true" hidden="false"/>
    </xf>
    <xf numFmtId="164" fontId="7" fillId="0" borderId="1" xfId="0" applyFont="true" applyBorder="true" applyAlignment="tru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general" vertical="center" textRotation="0" wrapText="true" indent="0" shrinkToFit="false"/>
      <protection locked="true" hidden="false"/>
    </xf>
    <xf numFmtId="164" fontId="5" fillId="3" borderId="0" xfId="0" applyFont="true" applyBorder="false" applyAlignment="true" applyProtection="false">
      <alignment horizontal="general" vertical="center" textRotation="0" wrapText="true" indent="0" shrinkToFit="false"/>
      <protection locked="true" hidden="false"/>
    </xf>
    <xf numFmtId="164" fontId="7" fillId="0" borderId="1" xfId="0" applyFont="true" applyBorder="tru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9" fontId="5" fillId="0" borderId="2" xfId="0" applyFont="true" applyBorder="true" applyAlignment="true" applyProtection="false">
      <alignment horizontal="left" vertical="center" textRotation="0" wrapText="true" indent="0" shrinkToFit="false"/>
      <protection locked="true" hidden="false"/>
    </xf>
    <xf numFmtId="164" fontId="14" fillId="0" borderId="1" xfId="0" applyFont="true" applyBorder="true" applyAlignment="true" applyProtection="false">
      <alignment horizontal="left"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true" indent="0" shrinkToFit="false"/>
      <protection locked="true" hidden="false"/>
    </xf>
    <xf numFmtId="164" fontId="5" fillId="14" borderId="0" xfId="0" applyFont="true" applyBorder="false" applyAlignment="true" applyProtection="false">
      <alignment horizontal="left" vertical="center" textRotation="0" wrapText="true" indent="0" shrinkToFit="false"/>
      <protection locked="true" hidden="false"/>
    </xf>
    <xf numFmtId="164" fontId="19" fillId="0" borderId="1"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left" vertical="center" textRotation="0" wrapText="tru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5" borderId="0" xfId="0" applyFont="true" applyBorder="false" applyAlignment="true" applyProtection="false">
      <alignment horizontal="general" vertical="bottom" textRotation="0" wrapText="true" indent="0" shrinkToFit="false"/>
      <protection locked="true" hidden="false"/>
    </xf>
    <xf numFmtId="164" fontId="5" fillId="11" borderId="0" xfId="0" applyFont="true" applyBorder="false" applyAlignment="true" applyProtection="false">
      <alignment horizontal="left" vertical="center" textRotation="0" wrapText="false" indent="0" shrinkToFit="false"/>
      <protection locked="true" hidden="false"/>
    </xf>
    <xf numFmtId="164" fontId="5" fillId="3" borderId="0" xfId="0" applyFont="true" applyBorder="false" applyAlignment="true" applyProtection="false">
      <alignment horizontal="left" vertical="center" textRotation="0" wrapText="false" indent="0" shrinkToFit="false"/>
      <protection locked="true" hidden="false"/>
    </xf>
    <xf numFmtId="164" fontId="7" fillId="6" borderId="1" xfId="0" applyFont="true" applyBorder="tru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left" vertical="bottom" textRotation="0" wrapText="true" indent="0" shrinkToFit="false"/>
      <protection locked="true" hidden="false"/>
    </xf>
    <xf numFmtId="164" fontId="14" fillId="0" borderId="1" xfId="0" applyFont="true" applyBorder="true" applyAlignment="true" applyProtection="false">
      <alignment horizontal="left" vertical="bottom" textRotation="0" wrapText="tru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14" fillId="0" borderId="2" xfId="0" applyFont="true" applyBorder="true" applyAlignment="true" applyProtection="false">
      <alignment horizontal="left" vertical="bottom" textRotation="0" wrapText="true" indent="0" shrinkToFit="false"/>
      <protection locked="true" hidden="false"/>
    </xf>
    <xf numFmtId="165" fontId="14" fillId="0" borderId="0" xfId="0" applyFont="true" applyBorder="false" applyAlignment="true" applyProtection="false">
      <alignment horizontal="left" vertical="bottom" textRotation="0" wrapText="true" indent="0" shrinkToFit="false"/>
      <protection locked="true" hidden="false"/>
    </xf>
    <xf numFmtId="164" fontId="5" fillId="15" borderId="0" xfId="0" applyFont="true" applyBorder="false" applyAlignment="true" applyProtection="false">
      <alignment horizontal="left" vertical="center" textRotation="0" wrapText="true" indent="0" shrinkToFit="false"/>
      <protection locked="true" hidden="false"/>
    </xf>
    <xf numFmtId="164" fontId="5" fillId="15" borderId="1" xfId="0" applyFont="true" applyBorder="true" applyAlignment="true" applyProtection="false">
      <alignment horizontal="left" vertical="center" textRotation="0" wrapText="true" indent="0" shrinkToFit="false"/>
      <protection locked="true" hidden="false"/>
    </xf>
    <xf numFmtId="164" fontId="5" fillId="15" borderId="1" xfId="0" applyFont="true" applyBorder="true" applyAlignment="true" applyProtection="false">
      <alignment horizontal="left" vertical="center" textRotation="0" wrapText="false" indent="0" shrinkToFit="false"/>
      <protection locked="true" hidden="false"/>
    </xf>
    <xf numFmtId="164" fontId="5" fillId="15" borderId="0" xfId="0" applyFont="true" applyBorder="false" applyAlignment="true" applyProtection="false">
      <alignment horizontal="left" vertical="center" textRotation="0" wrapText="false" indent="0" shrinkToFit="false"/>
      <protection locked="true" hidden="false"/>
    </xf>
    <xf numFmtId="164" fontId="5" fillId="15" borderId="2" xfId="0" applyFont="true" applyBorder="true" applyAlignment="true" applyProtection="false">
      <alignment horizontal="left" vertical="center" textRotation="0" wrapText="true" indent="0" shrinkToFit="false"/>
      <protection locked="true" hidden="false"/>
    </xf>
    <xf numFmtId="165" fontId="5" fillId="15" borderId="0" xfId="0" applyFont="true" applyBorder="false" applyAlignment="true" applyProtection="false">
      <alignment horizontal="left" vertical="center" textRotation="0" wrapText="true" indent="0" shrinkToFit="false"/>
      <protection locked="true" hidden="false"/>
    </xf>
    <xf numFmtId="164" fontId="22" fillId="0" borderId="1" xfId="0" applyFont="true" applyBorder="true" applyAlignment="true" applyProtection="false">
      <alignment horizontal="right" vertical="bottom"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1">
    <dxf>
      <fill>
        <patternFill>
          <bgColor rgb="FFB7E1CD"/>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DDF2F0"/>
      <rgbColor rgb="FF660066"/>
      <rgbColor rgb="FFE69138"/>
      <rgbColor rgb="FF0066CC"/>
      <rgbColor rgb="FFCCCCFF"/>
      <rgbColor rgb="FF000080"/>
      <rgbColor rgb="FFFF00FF"/>
      <rgbColor rgb="FFFFFF00"/>
      <rgbColor rgb="FF00FFFF"/>
      <rgbColor rgb="FF800080"/>
      <rgbColor rgb="FF800000"/>
      <rgbColor rgb="FF008080"/>
      <rgbColor rgb="FF0000FF"/>
      <rgbColor rgb="FF00CCFF"/>
      <rgbColor rgb="FFCCFFFF"/>
      <rgbColor rgb="FFB7E1CD"/>
      <rgbColor rgb="FFFFE599"/>
      <rgbColor rgb="FF9FC5E8"/>
      <rgbColor rgb="FFF6B26B"/>
      <rgbColor rgb="FFCC99FF"/>
      <rgbColor rgb="FFF9CB9C"/>
      <rgbColor rgb="FF3366FF"/>
      <rgbColor rgb="FF33CCCC"/>
      <rgbColor rgb="FF99CC00"/>
      <rgbColor rgb="FFFFD966"/>
      <rgbColor rgb="FFFF9900"/>
      <rgbColor rgb="FFFF6600"/>
      <rgbColor rgb="FF4160A5"/>
      <rgbColor rgb="FF969696"/>
      <rgbColor rgb="FF003366"/>
      <rgbColor rgb="FF45818E"/>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tables/table1.xml><?xml version="1.0" encoding="utf-8"?>
<table xmlns="http://schemas.openxmlformats.org/spreadsheetml/2006/main" id="1" name="Table_5" displayName="Table_5" ref="A1:BN734" headerRowCount="1" totalsRowCount="0" totalsRowShown="0">
  <tableColumns count="66">
    <tableColumn id="1" name="Signatur"/>
    <tableColumn id="2" name="i = in situ&#10;a = ausgelöst"/>
    <tableColumn id="3" name="Digitalisiert (z Zeutschel, t Traveller)"/>
    <tableColumn id="4" name="Anmerkungen"/>
    <tableColumn id="5" name="Olim Signatur"/>
    <tableColumn id="6" name="Bibliographie"/>
    <tableColumn id="7" name="Verweis Erschließungsdaten in Fragmentarium"/>
    <tableColumn id="8" name="Digitalisat / Signaturdokument"/>
    <tableColumn id="9" name="Fragmentgruppe"/>
    <tableColumn id="10" name="Beschreibstoff"/>
    <tableColumn id="11" name="Bemerkungen zum Beschreibstoff"/>
    <tableColumn id="12" name="Charakterisierung des Fragments"/>
    <tableColumn id="13" name="heutige Maße (Höhe von-bis x Breite von-bis in mm)"/>
    <tableColumn id="14" name="Titel Trägerband"/>
    <tableColumn id="15" name="Datierung (Trägerband)"/>
    <tableColumn id="16" name="Ort (Trägerband)"/>
    <tableColumn id="17" name="Datierung (Handschrift)"/>
    <tableColumn id="18" name="Ort (Handschrift)"/>
    <tableColumn id="19" name="Signatur Trägerband"/>
    <tableColumn id="20" name="Verweis Erschließungsdaten zum Trägerband"/>
    <tableColumn id="21" name="Provenienz: Beteiligte Personen / Anmerkungen zum Vorbesitz Trägerband"/>
    <tableColumn id="22" name="Kurze Beschreibung Trägerband; Auslösedatum"/>
    <tableColumn id="23" name="Art der Verwendung im Trägerband"/>
    <tableColumn id="24" name="Blatthöhe min"/>
    <tableColumn id="25" name="Blatthöhe max"/>
    <tableColumn id="26" name="Blattbreite min"/>
    <tableColumn id="27" name="Blattbreite max"/>
    <tableColumn id="28" name="Schrift-raumhöhe min"/>
    <tableColumn id="29" name="Schrift-raumhöhe max"/>
    <tableColumn id="30" name="Schrift-raumbreite min"/>
    <tableColumn id="31" name="Schrift-raumbreite max"/>
    <tableColumn id="32" name="Anzahl der Zeilen min"/>
    <tableColumn id="33" name="Anzahl der Zeilen max"/>
    <tableColumn id="34" name="Spalten-zahl"/>
    <tableColumn id="35" name="Spalten-breite min"/>
    <tableColumn id="36" name="Spalten-breite max"/>
    <tableColumn id="37" name="Höhe der Einzelzelle min"/>
    <tableColumn id="38" name="Höhe der Einzelzelle max"/>
    <tableColumn id="39" name="Linierung"/>
    <tableColumn id="40" name="Foliierung / Lagensignaturen (Reklamanten/Kustoden) etc."/>
    <tableColumn id="41" name="Kollation"/>
    <tableColumn id="42" name="Anmerkungen zum heutigen Zustand"/>
    <tableColumn id="43" name="Schriftart"/>
    <tableColumn id="44" name="Bemerkungen zur Schrift / zur Schreibhand (Freitext)"/>
    <tableColumn id="45" name="Datierung"/>
    <tableColumn id="46" name="Datierung numerisch"/>
    <tableColumn id="47" name="grobe Lokalisierung"/>
    <tableColumn id="48" name="Rubrizierung "/>
    <tableColumn id="49" name=" Buchschmuck (Facete für Fragmentarium)&#10;type/possition/technique"/>
    <tableColumn id="50" name="GND Autor"/>
    <tableColumn id="51" name="Autor (plain)"/>
    <tableColumn id="52" name="GND Sachtitel/Werk"/>
    <tableColumn id="53" name="Sachtitel/Werk (plain)"/>
    <tableColumn id="54" name="Sacherschließung"/>
    <tableColumn id="55" name="Sprache"/>
    <tableColumn id="56" name="Textidentifizierung mit Stelle, oder Texttyp mit Zitaten (Freitext)"/>
    <tableColumn id="57" name="Glossierung / Nachträge"/>
    <tableColumn id="58" name="bei liturgischen Hss. Notation"/>
    <tableColumn id="59" name="Bemerkungen zur Notation"/>
    <tableColumn id="60" name="Edition"/>
    <tableColumn id="61" name="Herkunft Fragment"/>
    <tableColumn id="62" name="Provenienz"/>
    <tableColumn id="63" name="Anmerkungen: Einträge nach der Makulierung (hinweis auf Provenienz)"/>
    <tableColumn id="64" name="Urheber"/>
    <tableColumn id="65" name="Datum"/>
    <tableColumn id="66" name="Schadenvermerke"/>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digi.landesbibliothek.at/viewer/resolver?urn=urn:nbn:at:AT-OOeLB-3667942" TargetMode="External"/><Relationship Id="rId3" Type="http://schemas.openxmlformats.org/officeDocument/2006/relationships/hyperlink" Target="http://daten.digitale-sammlungen.de/bsb00061453/image_1" TargetMode="External"/><Relationship Id="rId4" Type="http://schemas.openxmlformats.org/officeDocument/2006/relationships/hyperlink" Target="http://www.archivinformationssystem.at/detail.aspx?ID=12388" TargetMode="External"/><Relationship Id="rId5" Type="http://schemas.openxmlformats.org/officeDocument/2006/relationships/hyperlink" Target="http://www.fragmentarium.unifr.ch/overview/F-btt2" TargetMode="External"/><Relationship Id="rId6" Type="http://schemas.openxmlformats.org/officeDocument/2006/relationships/hyperlink" Target="http://www.fragmentarium.unifr.ch/overview/F-piry" TargetMode="External"/><Relationship Id="rId7" Type="http://schemas.openxmlformats.org/officeDocument/2006/relationships/hyperlink" Target="http://www.fragmentarium.unifr.ch/overview/F-f2lb" TargetMode="External"/><Relationship Id="rId8" Type="http://schemas.openxmlformats.org/officeDocument/2006/relationships/hyperlink" Target="http://www.fragmentarium.unifr.ch/overview/F-qs3x" TargetMode="External"/><Relationship Id="rId9" Type="http://schemas.openxmlformats.org/officeDocument/2006/relationships/hyperlink" Target="http://data.onb.ac.at/rec/AL00173162" TargetMode="External"/><Relationship Id="rId10" Type="http://schemas.openxmlformats.org/officeDocument/2006/relationships/hyperlink" Target="http://www.fragmentarium.unifr.ch/overview/F-px5m" TargetMode="External"/><Relationship Id="rId11" Type="http://schemas.openxmlformats.org/officeDocument/2006/relationships/hyperlink" Target="http://www.fragmentarium.unifr.ch/overview/F-2zu6" TargetMode="External"/><Relationship Id="rId12" Type="http://schemas.openxmlformats.org/officeDocument/2006/relationships/hyperlink" Target="http://www.fragmentarium.unifr.ch/overview/F-16cy" TargetMode="External"/><Relationship Id="rId13" Type="http://schemas.openxmlformats.org/officeDocument/2006/relationships/hyperlink" Target="http://www.fragmentarium.unifr.ch/overview/F-tpqu" TargetMode="External"/><Relationship Id="rId14" Type="http://schemas.openxmlformats.org/officeDocument/2006/relationships/hyperlink" Target="http://www.fragmentarium.unifr.ch/overview/F-txyv" TargetMode="External"/><Relationship Id="rId15" Type="http://schemas.openxmlformats.org/officeDocument/2006/relationships/hyperlink" Target="http://www.fragmentarium.unifr.ch/overview/F-3vk0" TargetMode="External"/><Relationship Id="rId16" Type="http://schemas.openxmlformats.org/officeDocument/2006/relationships/hyperlink" Target="http://www.fragmentarium.unifr.ch/overview/F-0lo2" TargetMode="External"/><Relationship Id="rId17" Type="http://schemas.openxmlformats.org/officeDocument/2006/relationships/hyperlink" Target="http://www.fragmentarium.unifr.ch/overview/F-lccm" TargetMode="External"/><Relationship Id="rId18" Type="http://schemas.openxmlformats.org/officeDocument/2006/relationships/hyperlink" Target="http://www.fragmentarium.unifr.ch/overview/F-ybdo" TargetMode="External"/><Relationship Id="rId19" Type="http://schemas.openxmlformats.org/officeDocument/2006/relationships/hyperlink" Target="http://www.fragmentarium.unifr.ch/overview/F-6lhe" TargetMode="External"/><Relationship Id="rId20" Type="http://schemas.openxmlformats.org/officeDocument/2006/relationships/hyperlink" Target="http://www.fragmentarium.unifr.ch/overview/F-bjuk" TargetMode="External"/><Relationship Id="rId21" Type="http://schemas.openxmlformats.org/officeDocument/2006/relationships/hyperlink" Target="http://www.fragmentarium.unifr.ch/overview/F-rcua" TargetMode="External"/><Relationship Id="rId22" Type="http://schemas.openxmlformats.org/officeDocument/2006/relationships/hyperlink" Target="http://www.fragmentarium.unifr.ch/overview/F-u3mm" TargetMode="External"/><Relationship Id="rId23" Type="http://schemas.openxmlformats.org/officeDocument/2006/relationships/hyperlink" Target="http://www.fragmentarium.unifr.ch/overview/F-c224" TargetMode="External"/><Relationship Id="rId24" Type="http://schemas.openxmlformats.org/officeDocument/2006/relationships/hyperlink" Target="http://www.fragmentarium.unifr.ch/overview/F-xu7d" TargetMode="External"/><Relationship Id="rId25" Type="http://schemas.openxmlformats.org/officeDocument/2006/relationships/hyperlink" Target="http://www.fragmentarium.unifr.ch/overview/F-gsof" TargetMode="External"/><Relationship Id="rId26" Type="http://schemas.openxmlformats.org/officeDocument/2006/relationships/hyperlink" Target="http://www.fragmentarium.unifr.ch/overview/F-fs25" TargetMode="External"/><Relationship Id="rId27" Type="http://schemas.openxmlformats.org/officeDocument/2006/relationships/hyperlink" Target="http://www.fragmentarium.unifr.ch/overview/F-6736" TargetMode="External"/><Relationship Id="rId28" Type="http://schemas.openxmlformats.org/officeDocument/2006/relationships/hyperlink" Target="http://www.fragmentarium.unifr.ch/overview/F-uchj" TargetMode="External"/><Relationship Id="rId29" Type="http://schemas.openxmlformats.org/officeDocument/2006/relationships/hyperlink" Target="http://www.fragmentarium.unifr.ch/overview/F-p5cy" TargetMode="External"/><Relationship Id="rId30" Type="http://schemas.openxmlformats.org/officeDocument/2006/relationships/hyperlink" Target="http://fragmentarium.ms/overview/F-e7xb" TargetMode="External"/><Relationship Id="rId31" Type="http://schemas.openxmlformats.org/officeDocument/2006/relationships/hyperlink" Target="http://www.fragmentarium.unifr.ch/overview/F-mpqn" TargetMode="External"/><Relationship Id="rId32" Type="http://schemas.openxmlformats.org/officeDocument/2006/relationships/hyperlink" Target="http://fragmentarium.ms/overview/F-ogpn" TargetMode="External"/><Relationship Id="rId33" Type="http://schemas.openxmlformats.org/officeDocument/2006/relationships/hyperlink" Target="http://fragmentarium.ms/overview/F-faah" TargetMode="External"/><Relationship Id="rId34" Type="http://schemas.openxmlformats.org/officeDocument/2006/relationships/hyperlink" Target="http://www.fragmentarium.unifr.ch/view/page/F-12yy" TargetMode="External"/><Relationship Id="rId35" Type="http://schemas.openxmlformats.org/officeDocument/2006/relationships/hyperlink" Target="http://data.onb.ac.at/rec/AL00190961" TargetMode="External"/><Relationship Id="rId36" Type="http://schemas.openxmlformats.org/officeDocument/2006/relationships/hyperlink" Target="http://www.fragmentarium.unifr.ch/overview/F-mf8a" TargetMode="External"/><Relationship Id="rId37" Type="http://schemas.openxmlformats.org/officeDocument/2006/relationships/hyperlink" Target="http://www.fragmentarium.unifr.ch/overview/F-gjce" TargetMode="External"/><Relationship Id="rId38" Type="http://schemas.openxmlformats.org/officeDocument/2006/relationships/hyperlink" Target="http://data.onb.ac.at/rec/AL00614299" TargetMode="External"/><Relationship Id="rId39" Type="http://schemas.openxmlformats.org/officeDocument/2006/relationships/hyperlink" Target="http://data.onb.ac.at/rec/AL00613036" TargetMode="External"/><Relationship Id="rId40" Type="http://schemas.openxmlformats.org/officeDocument/2006/relationships/hyperlink" Target="http://www.fragmentarium.unifr.ch/overview/F-lzcg" TargetMode="External"/><Relationship Id="rId41" Type="http://schemas.openxmlformats.org/officeDocument/2006/relationships/hyperlink" Target="http://data.onb.ac.at/rec/AL00173663" TargetMode="External"/><Relationship Id="rId42" Type="http://schemas.openxmlformats.org/officeDocument/2006/relationships/hyperlink" Target="http://www.fragmentarium.unifr.ch/overview/F-uadn" TargetMode="External"/><Relationship Id="rId43" Type="http://schemas.openxmlformats.org/officeDocument/2006/relationships/hyperlink" Target="http://www.fragmentarium.unifr.ch/overview/F-f72y" TargetMode="External"/><Relationship Id="rId44" Type="http://schemas.openxmlformats.org/officeDocument/2006/relationships/hyperlink" Target="http://www.fragmentarium.unifr.ch/overview/F-db5t" TargetMode="External"/><Relationship Id="rId45" Type="http://schemas.openxmlformats.org/officeDocument/2006/relationships/hyperlink" Target="http://www.fragmentarium.unifr.ch/overview/F-cwyw" TargetMode="External"/><Relationship Id="rId46" Type="http://schemas.openxmlformats.org/officeDocument/2006/relationships/hyperlink" Target="http://www.fragmentarium.unifr.ch/cms/descriptions/show/184" TargetMode="External"/><Relationship Id="rId47" Type="http://schemas.openxmlformats.org/officeDocument/2006/relationships/hyperlink" Target="http://www.fragmentarium.unifr.ch/overview/F-e2jb" TargetMode="External"/><Relationship Id="rId48" Type="http://schemas.openxmlformats.org/officeDocument/2006/relationships/hyperlink" Target="http://fragmentarium.ms/overview/F-itl1" TargetMode="External"/><Relationship Id="rId49" Type="http://schemas.openxmlformats.org/officeDocument/2006/relationships/hyperlink" Target="http://data.onb.ac.at/rec/AL00466609" TargetMode="External"/><Relationship Id="rId50" Type="http://schemas.openxmlformats.org/officeDocument/2006/relationships/hyperlink" Target="http://www.fragmentarium.unifr.ch/overview/F-jwaz" TargetMode="External"/><Relationship Id="rId51" Type="http://schemas.openxmlformats.org/officeDocument/2006/relationships/hyperlink" Target="http://www.fragmentarium.unifr.ch/overview/F-qdb5" TargetMode="External"/><Relationship Id="rId52" Type="http://schemas.openxmlformats.org/officeDocument/2006/relationships/hyperlink" Target="http://www.fragmentarium.unifr.ch/overview/F-24k1" TargetMode="External"/><Relationship Id="rId53" Type="http://schemas.openxmlformats.org/officeDocument/2006/relationships/hyperlink" Target="http://www.fragmentarium.unifr.ch/overview/F-ssxv" TargetMode="External"/><Relationship Id="rId54" Type="http://schemas.openxmlformats.org/officeDocument/2006/relationships/hyperlink" Target="http://www.fragmentarium.unifr.ch/overview/F-6kr0" TargetMode="External"/><Relationship Id="rId55" Type="http://schemas.openxmlformats.org/officeDocument/2006/relationships/hyperlink" Target="http://data.onb.ac.at/rec/AL00177311" TargetMode="External"/><Relationship Id="rId56" Type="http://schemas.openxmlformats.org/officeDocument/2006/relationships/hyperlink" Target="http://www.fragmentarium.unifr.ch/overview/F-onaz" TargetMode="External"/><Relationship Id="rId57" Type="http://schemas.openxmlformats.org/officeDocument/2006/relationships/hyperlink" Target="http://www.fragmentarium.unifr.ch/overview/F-k1ys" TargetMode="External"/><Relationship Id="rId58" Type="http://schemas.openxmlformats.org/officeDocument/2006/relationships/hyperlink" Target="http://www.fragmentarium.unifr.ch/cms/descriptions/show/182" TargetMode="External"/><Relationship Id="rId59" Type="http://schemas.openxmlformats.org/officeDocument/2006/relationships/hyperlink" Target="http://www.fragmentarium.unifr.ch/overview/F-it6f" TargetMode="External"/><Relationship Id="rId60" Type="http://schemas.openxmlformats.org/officeDocument/2006/relationships/hyperlink" Target="http://www.fragmentarium.unifr.ch/overview/F-nxli" TargetMode="External"/><Relationship Id="rId61" Type="http://schemas.openxmlformats.org/officeDocument/2006/relationships/hyperlink" Target="http://www.fragmentarium.unifr.ch/overview/F-u6vq" TargetMode="External"/><Relationship Id="rId62" Type="http://schemas.openxmlformats.org/officeDocument/2006/relationships/hyperlink" Target="http://data.onb.ac.at/rec/AL00622477" TargetMode="External"/><Relationship Id="rId63" Type="http://schemas.openxmlformats.org/officeDocument/2006/relationships/hyperlink" Target="http://www.fragmentarium.unifr.ch/overview/F-mwkw" TargetMode="External"/><Relationship Id="rId64" Type="http://schemas.openxmlformats.org/officeDocument/2006/relationships/hyperlink" Target="http://data.onb.ac.at/rec/AL00156340" TargetMode="External"/><Relationship Id="rId65" Type="http://schemas.openxmlformats.org/officeDocument/2006/relationships/hyperlink" Target="http://data.onb.ac.at/rec/AL00176568" TargetMode="External"/><Relationship Id="rId66" Type="http://schemas.openxmlformats.org/officeDocument/2006/relationships/hyperlink" Target="http://www.fragmentarium.unifr.ch/overview/F-6v7l" TargetMode="External"/><Relationship Id="rId67" Type="http://schemas.openxmlformats.org/officeDocument/2006/relationships/hyperlink" Target="http://data.onb.ac.at/rec/AL00174000" TargetMode="External"/><Relationship Id="rId68" Type="http://schemas.openxmlformats.org/officeDocument/2006/relationships/hyperlink" Target="http://www.fragmentarium.unifr.ch/overview/F-tdgv" TargetMode="External"/><Relationship Id="rId69" Type="http://schemas.openxmlformats.org/officeDocument/2006/relationships/hyperlink" Target="http://www.fragmentarium.unifr.ch/overview/F-a0k5" TargetMode="External"/><Relationship Id="rId70" Type="http://schemas.openxmlformats.org/officeDocument/2006/relationships/hyperlink" Target="http://data.onb.ac.at/rec/AL00177964" TargetMode="External"/><Relationship Id="rId71" Type="http://schemas.openxmlformats.org/officeDocument/2006/relationships/hyperlink" Target="http://www.fragmentarium.unifr.ch/overview/F-fjvt" TargetMode="External"/><Relationship Id="rId72" Type="http://schemas.openxmlformats.org/officeDocument/2006/relationships/hyperlink" Target="http://data.onb.ac.at/rec/AL00176113" TargetMode="External"/><Relationship Id="rId73" Type="http://schemas.openxmlformats.org/officeDocument/2006/relationships/hyperlink" Target="http://fragmentarium.ms/overview/F-33ow" TargetMode="External"/><Relationship Id="rId74" Type="http://schemas.openxmlformats.org/officeDocument/2006/relationships/hyperlink" Target="http://data.onb.ac.at/rec/AL00176113" TargetMode="External"/><Relationship Id="rId75" Type="http://schemas.openxmlformats.org/officeDocument/2006/relationships/hyperlink" Target="http://fragmentarium.ms/overview/F-a63x" TargetMode="External"/><Relationship Id="rId76" Type="http://schemas.openxmlformats.org/officeDocument/2006/relationships/hyperlink" Target="http://data.onb.ac.at/rec/AL00176113" TargetMode="External"/><Relationship Id="rId77" Type="http://schemas.openxmlformats.org/officeDocument/2006/relationships/hyperlink" Target="http://d-nb.info/gnd/4287981-4" TargetMode="External"/><Relationship Id="rId78" Type="http://schemas.openxmlformats.org/officeDocument/2006/relationships/hyperlink" Target="http://fragmentarium.ms/overview/F-rea0" TargetMode="External"/><Relationship Id="rId79" Type="http://schemas.openxmlformats.org/officeDocument/2006/relationships/hyperlink" Target="http://fragmentarium.ms/overview/F-z87a" TargetMode="External"/><Relationship Id="rId80" Type="http://schemas.openxmlformats.org/officeDocument/2006/relationships/hyperlink" Target="http://fragmentarium.ms/overview/F-pg8q" TargetMode="External"/><Relationship Id="rId81" Type="http://schemas.openxmlformats.org/officeDocument/2006/relationships/hyperlink" Target="http://www.fragmentarium.unifr.ch/overview/F-fjvt" TargetMode="External"/><Relationship Id="rId82" Type="http://schemas.openxmlformats.org/officeDocument/2006/relationships/hyperlink" Target="http://data.onb.ac.at/rec/AL00176846" TargetMode="External"/><Relationship Id="rId83" Type="http://schemas.openxmlformats.org/officeDocument/2006/relationships/hyperlink" Target="http://www.fragmentarium.unifr.ch/overview/F-daam" TargetMode="External"/><Relationship Id="rId84" Type="http://schemas.openxmlformats.org/officeDocument/2006/relationships/hyperlink" Target="http://data.onb.ac.at/rec/AL00174749" TargetMode="External"/><Relationship Id="rId85" Type="http://schemas.openxmlformats.org/officeDocument/2006/relationships/hyperlink" Target="http://fragmentarium.ms/overview/F-6u7w" TargetMode="External"/><Relationship Id="rId86" Type="http://schemas.openxmlformats.org/officeDocument/2006/relationships/hyperlink" Target="http://www.fragmentarium.unifr.ch/overview/F-8a0c" TargetMode="External"/><Relationship Id="rId87" Type="http://schemas.openxmlformats.org/officeDocument/2006/relationships/hyperlink" Target="http://d-nb.info/gnd/4439551-6" TargetMode="External"/><Relationship Id="rId88" Type="http://schemas.openxmlformats.org/officeDocument/2006/relationships/hyperlink" Target="http://www.fragmentarium.unifr.ch/overview/F-2e7x" TargetMode="External"/><Relationship Id="rId89" Type="http://schemas.openxmlformats.org/officeDocument/2006/relationships/hyperlink" Target="http://data.onb.ac.at/rec/AL00164237" TargetMode="External"/><Relationship Id="rId90" Type="http://schemas.openxmlformats.org/officeDocument/2006/relationships/hyperlink" Target="http://data.onb.ac.at/rec/AL00164237" TargetMode="External"/><Relationship Id="rId91" Type="http://schemas.openxmlformats.org/officeDocument/2006/relationships/hyperlink" Target="http://www.fragmentarium.unifr.ch/overview/F-yuut" TargetMode="External"/><Relationship Id="rId92" Type="http://schemas.openxmlformats.org/officeDocument/2006/relationships/hyperlink" Target="http://data.onb.ac.at/rec/AL00173299" TargetMode="External"/><Relationship Id="rId93" Type="http://schemas.openxmlformats.org/officeDocument/2006/relationships/hyperlink" Target="http://www.fragmentarium.unifr.ch/overview/F-0bd4" TargetMode="External"/><Relationship Id="rId94" Type="http://schemas.openxmlformats.org/officeDocument/2006/relationships/hyperlink" Target="http://data.onb.ac.at/rec/AL00173299" TargetMode="External"/><Relationship Id="rId95" Type="http://schemas.openxmlformats.org/officeDocument/2006/relationships/hyperlink" Target="http://www.fragmentarium.unifr.ch/overview/F-r5xu" TargetMode="External"/><Relationship Id="rId96" Type="http://schemas.openxmlformats.org/officeDocument/2006/relationships/hyperlink" Target="http://data.onb.ac.at/rec/AL00177048" TargetMode="External"/><Relationship Id="rId97" Type="http://schemas.openxmlformats.org/officeDocument/2006/relationships/hyperlink" Target="http://www.fragmentarium.unifr.ch/overview/F-yloo" TargetMode="External"/><Relationship Id="rId98" Type="http://schemas.openxmlformats.org/officeDocument/2006/relationships/hyperlink" Target="http://data.onb.ac.at/rec/AL00163261" TargetMode="External"/><Relationship Id="rId99" Type="http://schemas.openxmlformats.org/officeDocument/2006/relationships/hyperlink" Target="http://data.onb.ac.at/rec/AL00176578" TargetMode="External"/><Relationship Id="rId100" Type="http://schemas.openxmlformats.org/officeDocument/2006/relationships/hyperlink" Target="http://data.onb.ac.at/rec/AL00176578" TargetMode="External"/><Relationship Id="rId101" Type="http://schemas.openxmlformats.org/officeDocument/2006/relationships/hyperlink" Target="http://data.onb.ac.at/rec/AL00174000" TargetMode="External"/><Relationship Id="rId102" Type="http://schemas.openxmlformats.org/officeDocument/2006/relationships/hyperlink" Target="http://www.fragmentarium.unifr.ch/overview/F-nxmr" TargetMode="External"/><Relationship Id="rId103" Type="http://schemas.openxmlformats.org/officeDocument/2006/relationships/hyperlink" Target="http://data.onb.ac.at/rec/AL00176568" TargetMode="External"/><Relationship Id="rId104" Type="http://schemas.openxmlformats.org/officeDocument/2006/relationships/hyperlink" Target="http://d-nb.info/gnd/4439551-6" TargetMode="External"/><Relationship Id="rId105" Type="http://schemas.openxmlformats.org/officeDocument/2006/relationships/hyperlink" Target="http://data.onb.ac.at/rec/AL00176568" TargetMode="External"/><Relationship Id="rId106" Type="http://schemas.openxmlformats.org/officeDocument/2006/relationships/hyperlink" Target="http://data.onb.ac.at/rec/AL00176568" TargetMode="External"/><Relationship Id="rId107" Type="http://schemas.openxmlformats.org/officeDocument/2006/relationships/hyperlink" Target="http://www.fragmentarium.unifr.ch/overview/F-g60i" TargetMode="External"/><Relationship Id="rId108" Type="http://schemas.openxmlformats.org/officeDocument/2006/relationships/hyperlink" Target="http://data.onb.ac.at/rec/AL00176568" TargetMode="External"/><Relationship Id="rId109" Type="http://schemas.openxmlformats.org/officeDocument/2006/relationships/hyperlink" Target="http://www.fragmentarium.unifr.ch/overview/F-f827" TargetMode="External"/><Relationship Id="rId110" Type="http://schemas.openxmlformats.org/officeDocument/2006/relationships/hyperlink" Target="http://data.onb.ac.at/rec/AL00167819" TargetMode="External"/><Relationship Id="rId111" Type="http://schemas.openxmlformats.org/officeDocument/2006/relationships/hyperlink" Target="http://www.fragmentarium.unifr.ch/overview/F-rpd0" TargetMode="External"/><Relationship Id="rId112" Type="http://schemas.openxmlformats.org/officeDocument/2006/relationships/hyperlink" Target="http://www.fragmentarium.unifr.ch/overview/F-tbrf" TargetMode="External"/><Relationship Id="rId113" Type="http://schemas.openxmlformats.org/officeDocument/2006/relationships/hyperlink" Target="http://data.onb.ac.at/rec/AL00176441" TargetMode="External"/><Relationship Id="rId114" Type="http://schemas.openxmlformats.org/officeDocument/2006/relationships/hyperlink" Target="http://www.fragmentarium.unifr.ch/overview/F-ygv8" TargetMode="External"/><Relationship Id="rId115" Type="http://schemas.openxmlformats.org/officeDocument/2006/relationships/hyperlink" Target="http://data.onb.ac.at/rec/AL00175856" TargetMode="External"/><Relationship Id="rId116" Type="http://schemas.openxmlformats.org/officeDocument/2006/relationships/hyperlink" Target="http://data.onb.ac.at/rec/AL00168144" TargetMode="External"/><Relationship Id="rId117" Type="http://schemas.openxmlformats.org/officeDocument/2006/relationships/hyperlink" Target="http://data.onb.ac.at/rec/AL00177522" TargetMode="External"/><Relationship Id="rId118" Type="http://schemas.openxmlformats.org/officeDocument/2006/relationships/hyperlink" Target="http://data.onb.ac.at/rec/AL00176628" TargetMode="External"/><Relationship Id="rId119" Type="http://schemas.openxmlformats.org/officeDocument/2006/relationships/hyperlink" Target="http://data.onb.ac.at/rec/AL00176628" TargetMode="External"/><Relationship Id="rId120" Type="http://schemas.openxmlformats.org/officeDocument/2006/relationships/hyperlink" Target="http://www.fragmentarium.unifr.ch/overview/F-mhe2" TargetMode="External"/><Relationship Id="rId121" Type="http://schemas.openxmlformats.org/officeDocument/2006/relationships/hyperlink" Target="http://www.fragmentarium.unifr.ch/overview/F-ulhp" TargetMode="External"/><Relationship Id="rId122" Type="http://schemas.openxmlformats.org/officeDocument/2006/relationships/hyperlink" Target="http://www.fragmentarium.unifr.ch/overview/F-cor1" TargetMode="External"/><Relationship Id="rId123" Type="http://schemas.openxmlformats.org/officeDocument/2006/relationships/hyperlink" Target="http://www.fragmentarium.unifr.ch/overview/F-lb0h" TargetMode="External"/><Relationship Id="rId124" Type="http://schemas.openxmlformats.org/officeDocument/2006/relationships/hyperlink" Target="http://www.fragmentarium.unifr.ch/overview/F-bdr2" TargetMode="External"/><Relationship Id="rId125" Type="http://schemas.openxmlformats.org/officeDocument/2006/relationships/hyperlink" Target="http://d-nb.info/gnd/4133343-3" TargetMode="External"/><Relationship Id="rId126" Type="http://schemas.openxmlformats.org/officeDocument/2006/relationships/hyperlink" Target="http://www.fragmentarium.unifr.ch/overview/F-24ga" TargetMode="External"/><Relationship Id="rId127" Type="http://schemas.openxmlformats.org/officeDocument/2006/relationships/hyperlink" Target="http://www.fragmentarium.unifr.ch/overview/F-ashk" TargetMode="External"/><Relationship Id="rId128" Type="http://schemas.openxmlformats.org/officeDocument/2006/relationships/hyperlink" Target="http://www.fragmentarium.unifr.ch/overview/F-1np6" TargetMode="External"/><Relationship Id="rId129" Type="http://schemas.openxmlformats.org/officeDocument/2006/relationships/hyperlink" Target="http://data.onb.ac.at/rec/AL00173011" TargetMode="External"/><Relationship Id="rId130" Type="http://schemas.openxmlformats.org/officeDocument/2006/relationships/hyperlink" Target="http://www.fragmentarium.unifr.ch/overview/F-00f1" TargetMode="External"/><Relationship Id="rId131" Type="http://schemas.openxmlformats.org/officeDocument/2006/relationships/hyperlink" Target="http://www.fragmentarium.unifr.ch/overview/F-6tpw" TargetMode="External"/><Relationship Id="rId132" Type="http://schemas.openxmlformats.org/officeDocument/2006/relationships/hyperlink" Target="http://www.fragmentarium.unifr.ch/overview/F-3arr" TargetMode="External"/><Relationship Id="rId133" Type="http://schemas.openxmlformats.org/officeDocument/2006/relationships/hyperlink" Target="http://www.fragmentarium.unifr.ch/overview/F-6znt" TargetMode="External"/><Relationship Id="rId134" Type="http://schemas.openxmlformats.org/officeDocument/2006/relationships/hyperlink" Target="http://www.fragmentarium.unifr.ch/overview/F-t0c2" TargetMode="External"/><Relationship Id="rId135" Type="http://schemas.openxmlformats.org/officeDocument/2006/relationships/hyperlink" Target="http://www.fragmentarium.unifr.ch/overview/F-doyv" TargetMode="External"/><Relationship Id="rId136" Type="http://schemas.openxmlformats.org/officeDocument/2006/relationships/hyperlink" Target="http://www.fragmentarium.unifr.ch/overview/F-q4re" TargetMode="External"/><Relationship Id="rId137" Type="http://schemas.openxmlformats.org/officeDocument/2006/relationships/hyperlink" Target="http://www.fragmentarium.unifr.ch/overview/F-lxcz" TargetMode="External"/><Relationship Id="rId138" Type="http://schemas.openxmlformats.org/officeDocument/2006/relationships/hyperlink" Target="http://www.fragmentarium.unifr.ch/overview/F-yxzd" TargetMode="External"/><Relationship Id="rId139" Type="http://schemas.openxmlformats.org/officeDocument/2006/relationships/hyperlink" Target="http://www.fragmentarium.unifr.ch/overview/F-bh0h" TargetMode="External"/><Relationship Id="rId140" Type="http://schemas.openxmlformats.org/officeDocument/2006/relationships/hyperlink" Target="http://www.fragmentarium.unifr.ch/overview/F-es3i" TargetMode="External"/><Relationship Id="rId141" Type="http://schemas.openxmlformats.org/officeDocument/2006/relationships/hyperlink" Target="http://www.fragmentarium.unifr.ch/overview/F-3hwl" TargetMode="External"/><Relationship Id="rId142" Type="http://schemas.openxmlformats.org/officeDocument/2006/relationships/hyperlink" Target="http://www.fragmentarium.unifr.ch/overview/F-deal" TargetMode="External"/><Relationship Id="rId143" Type="http://schemas.openxmlformats.org/officeDocument/2006/relationships/hyperlink" Target="http://www.fragmentarium.unifr.ch/overview/F-0t1g" TargetMode="External"/><Relationship Id="rId144" Type="http://schemas.openxmlformats.org/officeDocument/2006/relationships/hyperlink" Target="http://www.fragmentarium.unifr.ch/overview/F-ts3a" TargetMode="External"/><Relationship Id="rId145" Type="http://schemas.openxmlformats.org/officeDocument/2006/relationships/hyperlink" Target="http://www.fragmentarium.unifr.ch/overview/F-mrdp" TargetMode="External"/><Relationship Id="rId146" Type="http://schemas.openxmlformats.org/officeDocument/2006/relationships/hyperlink" Target="http://www.fragmentarium.unifr.ch/overview/F-qwea" TargetMode="External"/><Relationship Id="rId147" Type="http://schemas.openxmlformats.org/officeDocument/2006/relationships/hyperlink" Target="http://www.fragmentarium.unifr.ch/overview/F-hmrj" TargetMode="External"/><Relationship Id="rId148" Type="http://schemas.openxmlformats.org/officeDocument/2006/relationships/hyperlink" Target="http://www.fragmentarium.unifr.ch/overview/F-hw57" TargetMode="External"/><Relationship Id="rId149" Type="http://schemas.openxmlformats.org/officeDocument/2006/relationships/hyperlink" Target="http://www.fragmentarium.unifr.ch/overview/F-5bol" TargetMode="External"/><Relationship Id="rId150" Type="http://schemas.openxmlformats.org/officeDocument/2006/relationships/hyperlink" Target="http://www.fragmentarium.unifr.ch/overview/F-cpg5" TargetMode="External"/><Relationship Id="rId151" Type="http://schemas.openxmlformats.org/officeDocument/2006/relationships/hyperlink" Target="http://data.onb.ac.at/rec/AL00175116" TargetMode="External"/><Relationship Id="rId152" Type="http://schemas.openxmlformats.org/officeDocument/2006/relationships/hyperlink" Target="http://www.fragmentarium.unifr.ch/overview/F-pd40" TargetMode="External"/><Relationship Id="rId153" Type="http://schemas.openxmlformats.org/officeDocument/2006/relationships/hyperlink" Target="http://www.fragmentarium.unifr.ch/overview/F-twag" TargetMode="External"/><Relationship Id="rId154" Type="http://schemas.openxmlformats.org/officeDocument/2006/relationships/hyperlink" Target="http://www.fragmentarium.unifr.ch/overview/F-buwg" TargetMode="External"/><Relationship Id="rId155" Type="http://schemas.openxmlformats.org/officeDocument/2006/relationships/hyperlink" Target="http://www.fragmentarium.unifr.ch/overview/F-5l4a" TargetMode="External"/><Relationship Id="rId156" Type="http://schemas.openxmlformats.org/officeDocument/2006/relationships/hyperlink" Target="http://www.fragmentarium.unifr.ch/overview/F-me1s" TargetMode="External"/><Relationship Id="rId157" Type="http://schemas.openxmlformats.org/officeDocument/2006/relationships/hyperlink" Target="http://www.fragmentarium.unifr.ch/overview/F-541x" TargetMode="External"/><Relationship Id="rId158" Type="http://schemas.openxmlformats.org/officeDocument/2006/relationships/hyperlink" Target="http://www.fragmentarium.unifr.ch/overview/F-twxp" TargetMode="External"/><Relationship Id="rId159" Type="http://schemas.openxmlformats.org/officeDocument/2006/relationships/hyperlink" Target="http://data.onb.ac.at/rec/AC07655662" TargetMode="External"/><Relationship Id="rId160" Type="http://schemas.openxmlformats.org/officeDocument/2006/relationships/hyperlink" Target="http://data.onb.ac.at/rec/AC07655662" TargetMode="External"/><Relationship Id="rId161" Type="http://schemas.openxmlformats.org/officeDocument/2006/relationships/hyperlink" Target="http://data.onb.ac.at/rec/AC10849300" TargetMode="External"/><Relationship Id="rId162" Type="http://schemas.openxmlformats.org/officeDocument/2006/relationships/vmlDrawing" Target="../drawings/vmlDrawing1.vml"/><Relationship Id="rId163"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N73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RowHeight="15" zeroHeight="false" outlineLevelRow="0" outlineLevelCol="0"/>
  <cols>
    <col collapsed="false" customWidth="true" hidden="false" outlineLevel="0" max="1" min="1" style="0" width="33.57"/>
    <col collapsed="false" customWidth="true" hidden="false" outlineLevel="0" max="2" min="2" style="0" width="12.57"/>
    <col collapsed="false" customWidth="true" hidden="false" outlineLevel="0" max="3" min="3" style="0" width="8.57"/>
    <col collapsed="false" customWidth="true" hidden="false" outlineLevel="0" max="4" min="4" style="0" width="22.29"/>
    <col collapsed="false" customWidth="true" hidden="false" outlineLevel="0" max="5" min="5" style="0" width="17.43"/>
    <col collapsed="false" customWidth="true" hidden="false" outlineLevel="0" max="6" min="6" style="0" width="32.57"/>
    <col collapsed="false" customWidth="true" hidden="false" outlineLevel="0" max="7" min="7" style="0" width="22.43"/>
    <col collapsed="false" customWidth="true" hidden="false" outlineLevel="0" max="8" min="8" style="0" width="20.43"/>
    <col collapsed="false" customWidth="true" hidden="false" outlineLevel="0" max="9" min="9" style="0" width="32.29"/>
    <col collapsed="false" customWidth="true" hidden="false" outlineLevel="0" max="10" min="10" style="0" width="23.14"/>
    <col collapsed="false" customWidth="true" hidden="false" outlineLevel="0" max="12" min="11" style="0" width="28.99"/>
    <col collapsed="false" customWidth="true" hidden="false" outlineLevel="0" max="13" min="13" style="0" width="32.71"/>
    <col collapsed="false" customWidth="true" hidden="false" outlineLevel="0" max="14" min="14" style="0" width="21.29"/>
    <col collapsed="false" customWidth="true" hidden="false" outlineLevel="0" max="17" min="15" style="0" width="27"/>
    <col collapsed="false" customWidth="true" hidden="false" outlineLevel="0" max="18" min="18" style="0" width="19.57"/>
    <col collapsed="false" customWidth="true" hidden="false" outlineLevel="0" max="19" min="19" style="0" width="21.43"/>
    <col collapsed="false" customWidth="true" hidden="false" outlineLevel="0" max="20" min="20" style="0" width="22.01"/>
    <col collapsed="false" customWidth="true" hidden="false" outlineLevel="0" max="21" min="21" style="0" width="30.14"/>
    <col collapsed="false" customWidth="true" hidden="false" outlineLevel="0" max="22" min="22" style="0" width="29.86"/>
    <col collapsed="false" customWidth="true" hidden="false" outlineLevel="0" max="23" min="23" style="0" width="21.29"/>
    <col collapsed="false" customWidth="true" hidden="false" outlineLevel="0" max="24" min="24" style="0" width="6.01"/>
    <col collapsed="false" customWidth="true" hidden="false" outlineLevel="0" max="25" min="25" style="0" width="6.57"/>
    <col collapsed="false" customWidth="true" hidden="false" outlineLevel="0" max="26" min="26" style="0" width="6.71"/>
    <col collapsed="false" customWidth="true" hidden="false" outlineLevel="0" max="27" min="27" style="0" width="5.86"/>
    <col collapsed="false" customWidth="true" hidden="false" outlineLevel="0" max="28" min="28" style="0" width="6.01"/>
    <col collapsed="false" customWidth="true" hidden="false" outlineLevel="0" max="29" min="29" style="0" width="6.71"/>
    <col collapsed="false" customWidth="true" hidden="false" outlineLevel="0" max="30" min="30" style="0" width="6.57"/>
    <col collapsed="false" customWidth="true" hidden="false" outlineLevel="0" max="32" min="31" style="0" width="6.29"/>
    <col collapsed="false" customWidth="true" hidden="false" outlineLevel="0" max="33" min="33" style="0" width="5.7"/>
    <col collapsed="false" customWidth="true" hidden="false" outlineLevel="0" max="34" min="34" style="0" width="8.57"/>
    <col collapsed="false" customWidth="true" hidden="false" outlineLevel="0" max="35" min="35" style="0" width="6.14"/>
    <col collapsed="false" customWidth="true" hidden="false" outlineLevel="0" max="36" min="36" style="0" width="6.57"/>
    <col collapsed="false" customWidth="true" hidden="false" outlineLevel="0" max="37" min="37" style="0" width="6.01"/>
    <col collapsed="false" customWidth="true" hidden="false" outlineLevel="0" max="38" min="38" style="0" width="6.14"/>
    <col collapsed="false" customWidth="true" hidden="false" outlineLevel="0" max="39" min="39" style="0" width="19.99"/>
    <col collapsed="false" customWidth="true" hidden="false" outlineLevel="0" max="40" min="40" style="0" width="14.43"/>
    <col collapsed="false" customWidth="true" hidden="false" outlineLevel="0" max="41" min="41" style="0" width="16.29"/>
    <col collapsed="false" customWidth="true" hidden="false" outlineLevel="0" max="42" min="42" style="0" width="29.14"/>
    <col collapsed="false" customWidth="true" hidden="false" outlineLevel="0" max="43" min="43" style="0" width="30.01"/>
    <col collapsed="false" customWidth="true" hidden="false" outlineLevel="0" max="44" min="44" style="0" width="26"/>
    <col collapsed="false" customWidth="true" hidden="false" outlineLevel="0" max="45" min="45" style="0" width="19.99"/>
    <col collapsed="false" customWidth="true" hidden="false" outlineLevel="0" max="46" min="46" style="0" width="18.86"/>
    <col collapsed="false" customWidth="true" hidden="false" outlineLevel="0" max="47" min="47" style="0" width="20.14"/>
    <col collapsed="false" customWidth="true" hidden="false" outlineLevel="0" max="48" min="48" style="0" width="31.86"/>
    <col collapsed="false" customWidth="true" hidden="false" outlineLevel="0" max="49" min="49" style="0" width="30.57"/>
    <col collapsed="false" customWidth="true" hidden="false" outlineLevel="0" max="50" min="50" style="0" width="18.71"/>
    <col collapsed="false" customWidth="true" hidden="false" outlineLevel="0" max="51" min="51" style="0" width="18.58"/>
    <col collapsed="false" customWidth="true" hidden="false" outlineLevel="0" max="52" min="52" style="0" width="17.29"/>
    <col collapsed="false" customWidth="true" hidden="false" outlineLevel="0" max="53" min="53" style="0" width="20.99"/>
    <col collapsed="false" customWidth="true" hidden="false" outlineLevel="0" max="54" min="54" style="0" width="23.01"/>
    <col collapsed="false" customWidth="true" hidden="false" outlineLevel="0" max="55" min="55" style="0" width="20.57"/>
    <col collapsed="false" customWidth="true" hidden="false" outlineLevel="0" max="56" min="56" style="0" width="77.58"/>
    <col collapsed="false" customWidth="true" hidden="false" outlineLevel="0" max="57" min="57" style="0" width="35"/>
    <col collapsed="false" customWidth="true" hidden="false" outlineLevel="0" max="60" min="58" style="0" width="23.87"/>
    <col collapsed="false" customWidth="true" hidden="false" outlineLevel="0" max="61" min="61" style="0" width="27"/>
    <col collapsed="false" customWidth="true" hidden="false" outlineLevel="0" max="62" min="62" style="0" width="29.57"/>
    <col collapsed="false" customWidth="true" hidden="false" outlineLevel="0" max="63" min="63" style="0" width="19.57"/>
    <col collapsed="false" customWidth="true" hidden="false" outlineLevel="0" max="64" min="64" style="0" width="12.57"/>
    <col collapsed="false" customWidth="true" hidden="false" outlineLevel="0" max="66" min="65" style="0" width="13.01"/>
    <col collapsed="false" customWidth="true" hidden="false" outlineLevel="0" max="1025" min="67" style="0" width="14.43"/>
  </cols>
  <sheetData>
    <row r="1" customFormat="false" ht="54" hidden="false" customHeight="true" outlineLevel="0" collapsed="false">
      <c r="A1" s="1" t="s">
        <v>0</v>
      </c>
      <c r="B1" s="1" t="s">
        <v>1</v>
      </c>
      <c r="C1" s="1" t="s">
        <v>2</v>
      </c>
      <c r="D1" s="1" t="s">
        <v>3</v>
      </c>
      <c r="E1" s="1" t="s">
        <v>4</v>
      </c>
      <c r="F1" s="1" t="s">
        <v>5</v>
      </c>
      <c r="G1" s="1" t="s">
        <v>6</v>
      </c>
      <c r="H1" s="1" t="s">
        <v>7</v>
      </c>
      <c r="I1" s="1" t="s">
        <v>8</v>
      </c>
      <c r="J1" s="2" t="s">
        <v>9</v>
      </c>
      <c r="K1" s="1" t="s">
        <v>10</v>
      </c>
      <c r="L1" s="1" t="s">
        <v>11</v>
      </c>
      <c r="M1" s="1" t="s">
        <v>12</v>
      </c>
      <c r="N1" s="3" t="s">
        <v>13</v>
      </c>
      <c r="O1" s="4" t="s">
        <v>14</v>
      </c>
      <c r="P1" s="5" t="s">
        <v>15</v>
      </c>
      <c r="Q1" s="5" t="s">
        <v>16</v>
      </c>
      <c r="R1" s="5" t="s">
        <v>17</v>
      </c>
      <c r="S1" s="5" t="s">
        <v>18</v>
      </c>
      <c r="T1" s="5" t="s">
        <v>19</v>
      </c>
      <c r="U1" s="4" t="s">
        <v>20</v>
      </c>
      <c r="V1" s="5" t="s">
        <v>21</v>
      </c>
      <c r="W1" s="5" t="s">
        <v>22</v>
      </c>
      <c r="X1" s="2" t="s">
        <v>23</v>
      </c>
      <c r="Y1" s="1" t="s">
        <v>24</v>
      </c>
      <c r="Z1" s="6" t="s">
        <v>25</v>
      </c>
      <c r="AA1" s="1" t="s">
        <v>26</v>
      </c>
      <c r="AB1" s="6" t="s">
        <v>27</v>
      </c>
      <c r="AC1" s="1" t="s">
        <v>28</v>
      </c>
      <c r="AD1" s="6" t="s">
        <v>29</v>
      </c>
      <c r="AE1" s="1" t="s">
        <v>30</v>
      </c>
      <c r="AF1" s="6" t="s">
        <v>31</v>
      </c>
      <c r="AG1" s="1" t="s">
        <v>32</v>
      </c>
      <c r="AH1" s="6" t="s">
        <v>33</v>
      </c>
      <c r="AI1" s="6" t="s">
        <v>34</v>
      </c>
      <c r="AJ1" s="1" t="s">
        <v>35</v>
      </c>
      <c r="AK1" s="6" t="s">
        <v>36</v>
      </c>
      <c r="AL1" s="1" t="s">
        <v>37</v>
      </c>
      <c r="AM1" s="1" t="s">
        <v>38</v>
      </c>
      <c r="AN1" s="1" t="s">
        <v>39</v>
      </c>
      <c r="AO1" s="1" t="s">
        <v>40</v>
      </c>
      <c r="AP1" s="5" t="s">
        <v>41</v>
      </c>
      <c r="AQ1" s="2" t="s">
        <v>42</v>
      </c>
      <c r="AR1" s="1" t="s">
        <v>43</v>
      </c>
      <c r="AS1" s="1" t="s">
        <v>44</v>
      </c>
      <c r="AT1" s="1" t="s">
        <v>45</v>
      </c>
      <c r="AU1" s="1" t="s">
        <v>46</v>
      </c>
      <c r="AV1" s="7" t="s">
        <v>47</v>
      </c>
      <c r="AW1" s="5" t="s">
        <v>48</v>
      </c>
      <c r="AX1" s="2" t="s">
        <v>49</v>
      </c>
      <c r="AY1" s="1" t="s">
        <v>50</v>
      </c>
      <c r="AZ1" s="1" t="s">
        <v>51</v>
      </c>
      <c r="BA1" s="1" t="s">
        <v>52</v>
      </c>
      <c r="BB1" s="1" t="s">
        <v>53</v>
      </c>
      <c r="BC1" s="1" t="s">
        <v>54</v>
      </c>
      <c r="BD1" s="1" t="s">
        <v>55</v>
      </c>
      <c r="BE1" s="1" t="s">
        <v>56</v>
      </c>
      <c r="BF1" s="1" t="s">
        <v>57</v>
      </c>
      <c r="BG1" s="1" t="s">
        <v>58</v>
      </c>
      <c r="BH1" s="1" t="s">
        <v>59</v>
      </c>
      <c r="BI1" s="7" t="s">
        <v>60</v>
      </c>
      <c r="BJ1" s="5" t="s">
        <v>61</v>
      </c>
      <c r="BK1" s="5" t="s">
        <v>62</v>
      </c>
      <c r="BL1" s="2" t="s">
        <v>63</v>
      </c>
      <c r="BM1" s="8" t="s">
        <v>64</v>
      </c>
      <c r="BN1" s="1" t="s">
        <v>65</v>
      </c>
    </row>
    <row r="2" customFormat="false" ht="60" hidden="false" customHeight="true" outlineLevel="0" collapsed="false">
      <c r="A2" s="9" t="s">
        <v>66</v>
      </c>
      <c r="B2" s="9"/>
      <c r="C2" s="9"/>
      <c r="D2" s="9"/>
      <c r="E2" s="10"/>
      <c r="F2" s="9" t="s">
        <v>67</v>
      </c>
      <c r="G2" s="9"/>
      <c r="H2" s="11" t="str">
        <f aca="false">HYPERLINK("http://manuscripta.at/?ID=26818","http://manuscripta.at/?ID=26818")</f>
        <v>http://manuscripta.at/?ID=26818</v>
      </c>
      <c r="I2" s="9" t="s">
        <v>68</v>
      </c>
      <c r="J2" s="12"/>
      <c r="K2" s="9"/>
      <c r="L2" s="9"/>
      <c r="M2" s="9"/>
      <c r="N2" s="13"/>
      <c r="O2" s="10"/>
      <c r="P2" s="9"/>
      <c r="Q2" s="9"/>
      <c r="R2" s="9"/>
      <c r="S2" s="9"/>
      <c r="T2" s="9"/>
      <c r="U2" s="10"/>
      <c r="V2" s="9"/>
      <c r="W2" s="9"/>
      <c r="X2" s="12"/>
      <c r="Y2" s="9"/>
      <c r="Z2" s="14"/>
      <c r="AA2" s="9"/>
      <c r="AB2" s="14"/>
      <c r="AC2" s="9"/>
      <c r="AD2" s="14"/>
      <c r="AE2" s="9"/>
      <c r="AF2" s="14"/>
      <c r="AG2" s="9"/>
      <c r="AH2" s="14"/>
      <c r="AI2" s="14"/>
      <c r="AJ2" s="9"/>
      <c r="AK2" s="14"/>
      <c r="AL2" s="9"/>
      <c r="AM2" s="9"/>
      <c r="AN2" s="9"/>
      <c r="AO2" s="9"/>
      <c r="AP2" s="9"/>
      <c r="AQ2" s="12" t="s">
        <v>69</v>
      </c>
      <c r="AR2" s="10" t="s">
        <v>70</v>
      </c>
      <c r="AS2" s="9" t="s">
        <v>71</v>
      </c>
      <c r="AT2" s="9" t="s">
        <v>72</v>
      </c>
      <c r="AU2" s="9" t="s">
        <v>73</v>
      </c>
      <c r="AV2" s="12"/>
      <c r="AW2" s="9"/>
      <c r="AX2" s="15" t="n">
        <v>118789961</v>
      </c>
      <c r="AY2" s="9" t="s">
        <v>74</v>
      </c>
      <c r="AZ2" s="9"/>
      <c r="BA2" s="9" t="s">
        <v>75</v>
      </c>
      <c r="BB2" s="9"/>
      <c r="BC2" s="9" t="s">
        <v>76</v>
      </c>
      <c r="BD2" s="9" t="s">
        <v>77</v>
      </c>
      <c r="BE2" s="9"/>
      <c r="BF2" s="9"/>
      <c r="BG2" s="9"/>
      <c r="BH2" s="9"/>
      <c r="BI2" s="12"/>
      <c r="BJ2" s="9"/>
      <c r="BK2" s="9"/>
      <c r="BL2" s="12"/>
      <c r="BM2" s="16"/>
      <c r="BN2" s="9"/>
    </row>
    <row r="3" customFormat="false" ht="30" hidden="false" customHeight="true" outlineLevel="0" collapsed="false">
      <c r="A3" s="9" t="s">
        <v>78</v>
      </c>
      <c r="B3" s="9"/>
      <c r="C3" s="9"/>
      <c r="D3" s="9"/>
      <c r="E3" s="9"/>
      <c r="F3" s="9" t="s">
        <v>79</v>
      </c>
      <c r="G3" s="9"/>
      <c r="H3" s="9"/>
      <c r="I3" s="9" t="s">
        <v>80</v>
      </c>
      <c r="J3" s="12"/>
      <c r="K3" s="9"/>
      <c r="L3" s="9"/>
      <c r="M3" s="9"/>
      <c r="N3" s="13"/>
      <c r="O3" s="10"/>
      <c r="P3" s="9"/>
      <c r="Q3" s="9"/>
      <c r="R3" s="9"/>
      <c r="S3" s="9"/>
      <c r="T3" s="9"/>
      <c r="U3" s="10"/>
      <c r="V3" s="9"/>
      <c r="W3" s="9"/>
      <c r="X3" s="12"/>
      <c r="Y3" s="9"/>
      <c r="Z3" s="14"/>
      <c r="AA3" s="9"/>
      <c r="AB3" s="14"/>
      <c r="AC3" s="9"/>
      <c r="AD3" s="14"/>
      <c r="AE3" s="9"/>
      <c r="AF3" s="14"/>
      <c r="AG3" s="9"/>
      <c r="AH3" s="14"/>
      <c r="AI3" s="14"/>
      <c r="AJ3" s="9"/>
      <c r="AK3" s="14"/>
      <c r="AL3" s="9"/>
      <c r="AM3" s="9"/>
      <c r="AN3" s="9"/>
      <c r="AO3" s="9"/>
      <c r="AP3" s="9"/>
      <c r="AQ3" s="12"/>
      <c r="AR3" s="9"/>
      <c r="AS3" s="9"/>
      <c r="AT3" s="9"/>
      <c r="AU3" s="9"/>
      <c r="AV3" s="12"/>
      <c r="AW3" s="9"/>
      <c r="AX3" s="12"/>
      <c r="AY3" s="9"/>
      <c r="AZ3" s="9"/>
      <c r="BA3" s="9"/>
      <c r="BB3" s="9"/>
      <c r="BC3" s="9"/>
      <c r="BD3" s="9" t="s">
        <v>81</v>
      </c>
      <c r="BE3" s="9"/>
      <c r="BF3" s="9"/>
      <c r="BG3" s="9"/>
      <c r="BH3" s="9"/>
      <c r="BI3" s="12"/>
      <c r="BJ3" s="9"/>
      <c r="BK3" s="9"/>
      <c r="BL3" s="12"/>
      <c r="BM3" s="16"/>
      <c r="BN3" s="9"/>
    </row>
    <row r="4" customFormat="false" ht="30" hidden="false" customHeight="true" outlineLevel="0" collapsed="false">
      <c r="A4" s="9" t="s">
        <v>82</v>
      </c>
      <c r="B4" s="9"/>
      <c r="C4" s="9"/>
      <c r="D4" s="9"/>
      <c r="E4" s="9"/>
      <c r="F4" s="9" t="s">
        <v>83</v>
      </c>
      <c r="G4" s="9"/>
      <c r="H4" s="9"/>
      <c r="I4" s="9"/>
      <c r="J4" s="12"/>
      <c r="K4" s="9"/>
      <c r="L4" s="9"/>
      <c r="M4" s="9"/>
      <c r="N4" s="13"/>
      <c r="O4" s="10"/>
      <c r="P4" s="9"/>
      <c r="Q4" s="9"/>
      <c r="R4" s="9"/>
      <c r="S4" s="9"/>
      <c r="T4" s="9"/>
      <c r="U4" s="10"/>
      <c r="V4" s="9"/>
      <c r="W4" s="9"/>
      <c r="X4" s="12"/>
      <c r="Y4" s="9"/>
      <c r="Z4" s="14"/>
      <c r="AA4" s="9"/>
      <c r="AB4" s="14"/>
      <c r="AC4" s="9"/>
      <c r="AD4" s="14"/>
      <c r="AE4" s="9"/>
      <c r="AF4" s="14"/>
      <c r="AG4" s="9"/>
      <c r="AH4" s="14"/>
      <c r="AI4" s="14"/>
      <c r="AJ4" s="9"/>
      <c r="AK4" s="14"/>
      <c r="AL4" s="9"/>
      <c r="AM4" s="9"/>
      <c r="AN4" s="9"/>
      <c r="AO4" s="9"/>
      <c r="AP4" s="9"/>
      <c r="AQ4" s="12"/>
      <c r="AR4" s="9"/>
      <c r="AS4" s="9"/>
      <c r="AT4" s="9"/>
      <c r="AU4" s="9"/>
      <c r="AV4" s="12"/>
      <c r="AW4" s="9"/>
      <c r="AX4" s="12"/>
      <c r="AY4" s="9"/>
      <c r="AZ4" s="9"/>
      <c r="BA4" s="9"/>
      <c r="BB4" s="9"/>
      <c r="BC4" s="9"/>
      <c r="BD4" s="9" t="s">
        <v>84</v>
      </c>
      <c r="BE4" s="9"/>
      <c r="BF4" s="9"/>
      <c r="BG4" s="9"/>
      <c r="BH4" s="9"/>
      <c r="BI4" s="12"/>
      <c r="BJ4" s="9"/>
      <c r="BK4" s="9"/>
      <c r="BL4" s="12"/>
      <c r="BM4" s="16"/>
      <c r="BN4" s="9"/>
    </row>
    <row r="5" customFormat="false" ht="60" hidden="false" customHeight="true" outlineLevel="0" collapsed="false">
      <c r="A5" s="9" t="s">
        <v>85</v>
      </c>
      <c r="B5" s="9"/>
      <c r="C5" s="9"/>
      <c r="D5" s="9"/>
      <c r="E5" s="9"/>
      <c r="F5" s="9" t="s">
        <v>86</v>
      </c>
      <c r="G5" s="9"/>
      <c r="H5" s="11" t="str">
        <f aca="false">HYPERLINK("http://www.manuscripta-mediaevalia.de/dokumente/html/hsk0235","http://www.manuscripta-mediaevalia.de/dokumente/html/hsk0235")</f>
        <v>http://www.manuscripta-mediaevalia.de/dokumente/html/hsk0235</v>
      </c>
      <c r="I5" s="9" t="s">
        <v>87</v>
      </c>
      <c r="J5" s="12"/>
      <c r="K5" s="9"/>
      <c r="L5" s="9"/>
      <c r="M5" s="9"/>
      <c r="N5" s="13"/>
      <c r="O5" s="10"/>
      <c r="P5" s="9"/>
      <c r="Q5" s="9"/>
      <c r="R5" s="9"/>
      <c r="S5" s="9"/>
      <c r="T5" s="9"/>
      <c r="U5" s="10"/>
      <c r="V5" s="9"/>
      <c r="W5" s="9"/>
      <c r="X5" s="12"/>
      <c r="Y5" s="9"/>
      <c r="Z5" s="14"/>
      <c r="AA5" s="9"/>
      <c r="AB5" s="14"/>
      <c r="AC5" s="9"/>
      <c r="AD5" s="14"/>
      <c r="AE5" s="9"/>
      <c r="AF5" s="14"/>
      <c r="AG5" s="9"/>
      <c r="AH5" s="14"/>
      <c r="AI5" s="14"/>
      <c r="AJ5" s="9"/>
      <c r="AK5" s="14"/>
      <c r="AL5" s="9"/>
      <c r="AM5" s="9"/>
      <c r="AN5" s="9"/>
      <c r="AO5" s="9"/>
      <c r="AP5" s="9"/>
      <c r="AQ5" s="12"/>
      <c r="AR5" s="9"/>
      <c r="AS5" s="9"/>
      <c r="AT5" s="9"/>
      <c r="AU5" s="9"/>
      <c r="AV5" s="12"/>
      <c r="AW5" s="9"/>
      <c r="AX5" s="12"/>
      <c r="AY5" s="9"/>
      <c r="AZ5" s="9"/>
      <c r="BA5" s="9"/>
      <c r="BB5" s="9"/>
      <c r="BC5" s="9"/>
      <c r="BD5" s="9" t="s">
        <v>88</v>
      </c>
      <c r="BE5" s="9"/>
      <c r="BF5" s="9"/>
      <c r="BG5" s="9"/>
      <c r="BH5" s="9"/>
      <c r="BI5" s="12"/>
      <c r="BJ5" s="9"/>
      <c r="BK5" s="9"/>
      <c r="BL5" s="12"/>
      <c r="BM5" s="16"/>
      <c r="BN5" s="9"/>
    </row>
    <row r="6" customFormat="false" ht="75" hidden="false" customHeight="true" outlineLevel="0" collapsed="false">
      <c r="A6" s="9" t="s">
        <v>89</v>
      </c>
      <c r="B6" s="9" t="s">
        <v>90</v>
      </c>
      <c r="C6" s="9"/>
      <c r="D6" s="9"/>
      <c r="E6" s="9"/>
      <c r="F6" s="9" t="s">
        <v>91</v>
      </c>
      <c r="G6" s="9"/>
      <c r="H6" s="9"/>
      <c r="I6" s="9" t="s">
        <v>92</v>
      </c>
      <c r="J6" s="12" t="s">
        <v>93</v>
      </c>
      <c r="K6" s="9"/>
      <c r="L6" s="9"/>
      <c r="M6" s="9"/>
      <c r="N6" s="13"/>
      <c r="O6" s="10"/>
      <c r="P6" s="9"/>
      <c r="Q6" s="9"/>
      <c r="R6" s="9"/>
      <c r="S6" s="9"/>
      <c r="T6" s="9"/>
      <c r="U6" s="10"/>
      <c r="V6" s="9"/>
      <c r="W6" s="9"/>
      <c r="X6" s="12"/>
      <c r="Y6" s="9"/>
      <c r="Z6" s="14"/>
      <c r="AA6" s="9"/>
      <c r="AB6" s="14"/>
      <c r="AC6" s="9"/>
      <c r="AD6" s="14"/>
      <c r="AE6" s="9"/>
      <c r="AF6" s="14" t="n">
        <v>24</v>
      </c>
      <c r="AG6" s="9"/>
      <c r="AH6" s="14"/>
      <c r="AI6" s="14"/>
      <c r="AJ6" s="9"/>
      <c r="AK6" s="14"/>
      <c r="AL6" s="9"/>
      <c r="AM6" s="9"/>
      <c r="AN6" s="9"/>
      <c r="AO6" s="9"/>
      <c r="AP6" s="9"/>
      <c r="AQ6" s="12"/>
      <c r="AR6" s="9" t="s">
        <v>94</v>
      </c>
      <c r="AS6" s="9"/>
      <c r="AT6" s="9"/>
      <c r="AU6" s="9"/>
      <c r="AV6" s="12" t="s">
        <v>95</v>
      </c>
      <c r="AW6" s="9"/>
      <c r="AX6" s="12"/>
      <c r="AY6" s="9"/>
      <c r="AZ6" s="9"/>
      <c r="BA6" s="9"/>
      <c r="BB6" s="9" t="s">
        <v>77</v>
      </c>
      <c r="BC6" s="9" t="s">
        <v>76</v>
      </c>
      <c r="BD6" s="9" t="s">
        <v>96</v>
      </c>
      <c r="BE6" s="9"/>
      <c r="BF6" s="9"/>
      <c r="BG6" s="9"/>
      <c r="BH6" s="9"/>
      <c r="BI6" s="12"/>
      <c r="BJ6" s="9"/>
      <c r="BK6" s="9"/>
      <c r="BL6" s="12"/>
      <c r="BM6" s="16"/>
      <c r="BN6" s="9"/>
    </row>
    <row r="7" customFormat="false" ht="75" hidden="false" customHeight="true" outlineLevel="0" collapsed="false">
      <c r="A7" s="9" t="s">
        <v>97</v>
      </c>
      <c r="B7" s="9" t="s">
        <v>90</v>
      </c>
      <c r="C7" s="9"/>
      <c r="D7" s="9"/>
      <c r="E7" s="9"/>
      <c r="F7" s="9" t="s">
        <v>98</v>
      </c>
      <c r="G7" s="9"/>
      <c r="H7" s="9"/>
      <c r="I7" s="9" t="s">
        <v>99</v>
      </c>
      <c r="J7" s="12" t="s">
        <v>93</v>
      </c>
      <c r="K7" s="9"/>
      <c r="L7" s="9" t="s">
        <v>100</v>
      </c>
      <c r="M7" s="9"/>
      <c r="N7" s="13"/>
      <c r="O7" s="10"/>
      <c r="P7" s="9"/>
      <c r="Q7" s="9"/>
      <c r="R7" s="9"/>
      <c r="S7" s="9"/>
      <c r="T7" s="9"/>
      <c r="U7" s="10"/>
      <c r="V7" s="9"/>
      <c r="W7" s="9"/>
      <c r="X7" s="12"/>
      <c r="Y7" s="9"/>
      <c r="Z7" s="14"/>
      <c r="AA7" s="9"/>
      <c r="AB7" s="14"/>
      <c r="AC7" s="9"/>
      <c r="AD7" s="14"/>
      <c r="AE7" s="9"/>
      <c r="AF7" s="14" t="n">
        <v>21</v>
      </c>
      <c r="AG7" s="9"/>
      <c r="AH7" s="14"/>
      <c r="AI7" s="14"/>
      <c r="AJ7" s="9"/>
      <c r="AK7" s="14"/>
      <c r="AL7" s="9"/>
      <c r="AM7" s="9"/>
      <c r="AN7" s="9"/>
      <c r="AO7" s="9"/>
      <c r="AP7" s="9"/>
      <c r="AQ7" s="12"/>
      <c r="AR7" s="9"/>
      <c r="AS7" s="9"/>
      <c r="AT7" s="9"/>
      <c r="AU7" s="9"/>
      <c r="AV7" s="12"/>
      <c r="AW7" s="9"/>
      <c r="AX7" s="12"/>
      <c r="AY7" s="9"/>
      <c r="AZ7" s="9"/>
      <c r="BB7" s="9" t="s">
        <v>77</v>
      </c>
      <c r="BC7" s="9" t="s">
        <v>76</v>
      </c>
      <c r="BD7" s="9" t="s">
        <v>101</v>
      </c>
      <c r="BE7" s="9"/>
      <c r="BF7" s="9"/>
      <c r="BG7" s="9"/>
      <c r="BH7" s="9"/>
      <c r="BI7" s="12"/>
      <c r="BJ7" s="9"/>
      <c r="BK7" s="9"/>
      <c r="BL7" s="12"/>
      <c r="BM7" s="16"/>
      <c r="BN7" s="9"/>
    </row>
    <row r="8" customFormat="false" ht="75" hidden="false" customHeight="true" outlineLevel="0" collapsed="false">
      <c r="A8" s="9" t="s">
        <v>102</v>
      </c>
      <c r="B8" s="9"/>
      <c r="C8" s="9"/>
      <c r="D8" s="9"/>
      <c r="E8" s="9"/>
      <c r="F8" s="9" t="s">
        <v>103</v>
      </c>
      <c r="G8" s="9"/>
      <c r="H8" s="9"/>
      <c r="I8" s="9" t="s">
        <v>104</v>
      </c>
      <c r="J8" s="12"/>
      <c r="K8" s="9"/>
      <c r="L8" s="9"/>
      <c r="M8" s="9"/>
      <c r="N8" s="13"/>
      <c r="O8" s="10"/>
      <c r="P8" s="9"/>
      <c r="Q8" s="9"/>
      <c r="R8" s="9"/>
      <c r="S8" s="9"/>
      <c r="T8" s="9"/>
      <c r="U8" s="10"/>
      <c r="V8" s="9"/>
      <c r="W8" s="9"/>
      <c r="X8" s="12"/>
      <c r="Y8" s="9"/>
      <c r="Z8" s="14"/>
      <c r="AA8" s="9"/>
      <c r="AB8" s="14"/>
      <c r="AC8" s="9"/>
      <c r="AD8" s="14"/>
      <c r="AE8" s="9"/>
      <c r="AF8" s="14"/>
      <c r="AG8" s="9"/>
      <c r="AH8" s="14"/>
      <c r="AI8" s="14"/>
      <c r="AJ8" s="9"/>
      <c r="AK8" s="14"/>
      <c r="AL8" s="9"/>
      <c r="AM8" s="9"/>
      <c r="AN8" s="9"/>
      <c r="AO8" s="9"/>
      <c r="AP8" s="9"/>
      <c r="AQ8" s="12" t="s">
        <v>69</v>
      </c>
      <c r="AR8" s="9" t="s">
        <v>105</v>
      </c>
      <c r="AS8" s="9"/>
      <c r="AT8" s="9"/>
      <c r="AU8" s="9"/>
      <c r="AV8" s="12"/>
      <c r="AW8" s="9"/>
      <c r="AX8" s="12"/>
      <c r="AY8" s="9"/>
      <c r="AZ8" s="9"/>
      <c r="BA8" s="9"/>
      <c r="BB8" s="9"/>
      <c r="BC8" s="9"/>
      <c r="BD8" s="9" t="s">
        <v>106</v>
      </c>
      <c r="BE8" s="9"/>
      <c r="BF8" s="9"/>
      <c r="BG8" s="9"/>
      <c r="BH8" s="9"/>
      <c r="BI8" s="12"/>
      <c r="BJ8" s="9"/>
      <c r="BK8" s="9"/>
      <c r="BL8" s="12"/>
      <c r="BM8" s="16"/>
      <c r="BN8" s="9"/>
    </row>
    <row r="9" customFormat="false" ht="66" hidden="false" customHeight="false" outlineLevel="0" collapsed="false">
      <c r="A9" s="9" t="s">
        <v>107</v>
      </c>
      <c r="B9" s="9" t="s">
        <v>108</v>
      </c>
      <c r="C9" s="9"/>
      <c r="D9" s="9"/>
      <c r="E9" s="9"/>
      <c r="F9" s="9" t="s">
        <v>109</v>
      </c>
      <c r="G9" s="9"/>
      <c r="H9" s="9"/>
      <c r="I9" s="9" t="s">
        <v>110</v>
      </c>
      <c r="J9" s="12" t="s">
        <v>93</v>
      </c>
      <c r="K9" s="9"/>
      <c r="L9" s="9" t="s">
        <v>111</v>
      </c>
      <c r="M9" s="9"/>
      <c r="N9" s="13"/>
      <c r="O9" s="10"/>
      <c r="P9" s="9"/>
      <c r="Q9" s="9"/>
      <c r="R9" s="9"/>
      <c r="S9" s="9" t="s">
        <v>112</v>
      </c>
      <c r="T9" s="9"/>
      <c r="U9" s="10"/>
      <c r="V9" s="9"/>
      <c r="W9" s="9"/>
      <c r="X9" s="12"/>
      <c r="Y9" s="9"/>
      <c r="Z9" s="14"/>
      <c r="AA9" s="9"/>
      <c r="AB9" s="14"/>
      <c r="AC9" s="9"/>
      <c r="AD9" s="14"/>
      <c r="AE9" s="9"/>
      <c r="AF9" s="14"/>
      <c r="AG9" s="9"/>
      <c r="AH9" s="14"/>
      <c r="AI9" s="14"/>
      <c r="AJ9" s="9"/>
      <c r="AK9" s="14"/>
      <c r="AL9" s="9"/>
      <c r="AM9" s="9"/>
      <c r="AN9" s="9"/>
      <c r="AO9" s="9"/>
      <c r="AP9" s="9"/>
      <c r="AQ9" s="12"/>
      <c r="AR9" s="9"/>
      <c r="AS9" s="17" t="s">
        <v>113</v>
      </c>
      <c r="AT9" s="9"/>
      <c r="AU9" s="9"/>
      <c r="AV9" s="12"/>
      <c r="AW9" s="9"/>
      <c r="AX9" s="12"/>
      <c r="AY9" s="9"/>
      <c r="AZ9" s="9"/>
      <c r="BA9" s="9"/>
      <c r="BB9" s="9" t="s">
        <v>114</v>
      </c>
      <c r="BC9" s="9" t="s">
        <v>76</v>
      </c>
      <c r="BD9" s="9" t="s">
        <v>115</v>
      </c>
      <c r="BE9" s="9"/>
      <c r="BF9" s="9" t="s">
        <v>116</v>
      </c>
      <c r="BG9" s="9"/>
      <c r="BH9" s="9"/>
      <c r="BI9" s="12"/>
      <c r="BJ9" s="9"/>
      <c r="BK9" s="9"/>
      <c r="BL9" s="12" t="s">
        <v>117</v>
      </c>
      <c r="BM9" s="16"/>
      <c r="BN9" s="9"/>
    </row>
    <row r="10" customFormat="false" ht="315" hidden="false" customHeight="false" outlineLevel="0" collapsed="false">
      <c r="A10" s="9" t="s">
        <v>118</v>
      </c>
      <c r="B10" s="9" t="s">
        <v>108</v>
      </c>
      <c r="C10" s="9"/>
      <c r="D10" s="9"/>
      <c r="E10" s="9"/>
      <c r="F10" s="9" t="s">
        <v>119</v>
      </c>
      <c r="G10" s="9"/>
      <c r="H10" s="9"/>
      <c r="I10" s="9" t="s">
        <v>120</v>
      </c>
      <c r="J10" s="12" t="s">
        <v>93</v>
      </c>
      <c r="K10" s="9"/>
      <c r="L10" s="9" t="s">
        <v>121</v>
      </c>
      <c r="M10" s="9"/>
      <c r="N10" s="13"/>
      <c r="O10" s="10"/>
      <c r="P10" s="9"/>
      <c r="Q10" s="9"/>
      <c r="R10" s="9"/>
      <c r="S10" s="9"/>
      <c r="T10" s="9"/>
      <c r="U10" s="10"/>
      <c r="V10" s="9"/>
      <c r="W10" s="9" t="s">
        <v>122</v>
      </c>
      <c r="X10" s="12"/>
      <c r="Y10" s="9"/>
      <c r="Z10" s="14"/>
      <c r="AA10" s="9"/>
      <c r="AB10" s="14"/>
      <c r="AC10" s="9"/>
      <c r="AD10" s="14"/>
      <c r="AE10" s="9"/>
      <c r="AF10" s="14" t="n">
        <v>22</v>
      </c>
      <c r="AG10" s="9"/>
      <c r="AH10" s="14" t="n">
        <v>1</v>
      </c>
      <c r="AI10" s="14"/>
      <c r="AJ10" s="9"/>
      <c r="AK10" s="14"/>
      <c r="AL10" s="9"/>
      <c r="AM10" s="9" t="s">
        <v>123</v>
      </c>
      <c r="AN10" s="9"/>
      <c r="AO10" s="9"/>
      <c r="AP10" s="9"/>
      <c r="AQ10" s="12" t="s">
        <v>124</v>
      </c>
      <c r="AR10" s="9" t="s">
        <v>125</v>
      </c>
      <c r="AS10" s="9" t="s">
        <v>126</v>
      </c>
      <c r="AT10" s="9" t="s">
        <v>127</v>
      </c>
      <c r="AU10" s="9" t="s">
        <v>128</v>
      </c>
      <c r="AV10" s="12" t="s">
        <v>129</v>
      </c>
      <c r="AW10" s="9" t="s">
        <v>130</v>
      </c>
      <c r="AX10" s="12"/>
      <c r="AY10" s="9"/>
      <c r="AZ10" s="9"/>
      <c r="BA10" s="9"/>
      <c r="BB10" s="9" t="s">
        <v>131</v>
      </c>
      <c r="BC10" s="9" t="s">
        <v>76</v>
      </c>
      <c r="BD10" s="9" t="s">
        <v>132</v>
      </c>
      <c r="BE10" s="9"/>
      <c r="BF10" s="9" t="s">
        <v>133</v>
      </c>
      <c r="BG10" s="9" t="s">
        <v>134</v>
      </c>
      <c r="BH10" s="9"/>
      <c r="BI10" s="12"/>
      <c r="BJ10" s="9"/>
      <c r="BK10" s="9"/>
      <c r="BL10" s="12" t="s">
        <v>117</v>
      </c>
      <c r="BM10" s="16" t="s">
        <v>135</v>
      </c>
      <c r="BN10" s="9"/>
    </row>
    <row r="11" customFormat="false" ht="53.25" hidden="false" customHeight="false" outlineLevel="0" collapsed="false">
      <c r="A11" s="9" t="s">
        <v>136</v>
      </c>
      <c r="B11" s="9" t="s">
        <v>108</v>
      </c>
      <c r="C11" s="9"/>
      <c r="D11" s="9"/>
      <c r="E11" s="9"/>
      <c r="F11" s="9"/>
      <c r="G11" s="9"/>
      <c r="H11" s="9"/>
      <c r="I11" s="9"/>
      <c r="J11" s="12"/>
      <c r="K11" s="9"/>
      <c r="L11" s="9"/>
      <c r="M11" s="9"/>
      <c r="N11" s="13"/>
      <c r="O11" s="10"/>
      <c r="P11" s="9"/>
      <c r="Q11" s="9"/>
      <c r="R11" s="9"/>
      <c r="S11" s="9"/>
      <c r="T11" s="9"/>
      <c r="U11" s="10"/>
      <c r="V11" s="9"/>
      <c r="W11" s="9"/>
      <c r="X11" s="12"/>
      <c r="Y11" s="9"/>
      <c r="Z11" s="14"/>
      <c r="AA11" s="9"/>
      <c r="AB11" s="14"/>
      <c r="AC11" s="9"/>
      <c r="AD11" s="14"/>
      <c r="AE11" s="9"/>
      <c r="AF11" s="14" t="n">
        <v>7</v>
      </c>
      <c r="AG11" s="9"/>
      <c r="AH11" s="14" t="n">
        <v>2</v>
      </c>
      <c r="AI11" s="14"/>
      <c r="AJ11" s="9"/>
      <c r="AK11" s="14"/>
      <c r="AL11" s="9"/>
      <c r="AM11" s="9" t="s">
        <v>123</v>
      </c>
      <c r="AN11" s="9"/>
      <c r="AO11" s="9"/>
      <c r="AP11" s="9"/>
      <c r="AQ11" s="12" t="s">
        <v>137</v>
      </c>
      <c r="AR11" s="9"/>
      <c r="AS11" s="9" t="s">
        <v>138</v>
      </c>
      <c r="AT11" s="9" t="s">
        <v>139</v>
      </c>
      <c r="AU11" s="9" t="s">
        <v>140</v>
      </c>
      <c r="AV11" s="12"/>
      <c r="AW11" s="9"/>
      <c r="AX11" s="12" t="n">
        <v>118508237</v>
      </c>
      <c r="AY11" s="9" t="s">
        <v>141</v>
      </c>
      <c r="AZ11" s="9"/>
      <c r="BA11" s="9"/>
      <c r="BB11" s="9" t="s">
        <v>142</v>
      </c>
      <c r="BC11" s="9" t="s">
        <v>76</v>
      </c>
      <c r="BD11" s="9" t="s">
        <v>143</v>
      </c>
      <c r="BE11" s="9"/>
      <c r="BF11" s="9"/>
      <c r="BG11" s="9"/>
      <c r="BH11" s="9" t="s">
        <v>144</v>
      </c>
      <c r="BI11" s="12"/>
      <c r="BJ11" s="9"/>
      <c r="BK11" s="9"/>
      <c r="BL11" s="12" t="s">
        <v>117</v>
      </c>
      <c r="BM11" s="16" t="s">
        <v>135</v>
      </c>
      <c r="BN11" s="9"/>
    </row>
    <row r="12" customFormat="false" ht="53.25" hidden="false" customHeight="false" outlineLevel="0" collapsed="false">
      <c r="A12" s="9" t="s">
        <v>145</v>
      </c>
      <c r="B12" s="9" t="s">
        <v>108</v>
      </c>
      <c r="C12" s="9"/>
      <c r="D12" s="9"/>
      <c r="E12" s="9"/>
      <c r="F12" s="9" t="s">
        <v>146</v>
      </c>
      <c r="G12" s="9"/>
      <c r="H12" s="9"/>
      <c r="I12" s="9"/>
      <c r="J12" s="12"/>
      <c r="K12" s="9"/>
      <c r="L12" s="18" t="s">
        <v>147</v>
      </c>
      <c r="M12" s="9"/>
      <c r="N12" s="13"/>
      <c r="O12" s="10"/>
      <c r="P12" s="9"/>
      <c r="Q12" s="9"/>
      <c r="R12" s="9"/>
      <c r="S12" s="9" t="s">
        <v>145</v>
      </c>
      <c r="T12" s="9"/>
      <c r="U12" s="10"/>
      <c r="V12" s="9"/>
      <c r="W12" s="19" t="s">
        <v>148</v>
      </c>
      <c r="X12" s="12"/>
      <c r="Y12" s="9"/>
      <c r="Z12" s="14"/>
      <c r="AA12" s="9"/>
      <c r="AB12" s="14"/>
      <c r="AC12" s="9"/>
      <c r="AD12" s="14"/>
      <c r="AE12" s="9"/>
      <c r="AF12" s="14"/>
      <c r="AG12" s="9"/>
      <c r="AH12" s="14"/>
      <c r="AI12" s="14"/>
      <c r="AJ12" s="9"/>
      <c r="AK12" s="14"/>
      <c r="AL12" s="9"/>
      <c r="AM12" s="9"/>
      <c r="AN12" s="9"/>
      <c r="AO12" s="9"/>
      <c r="AP12" s="9"/>
      <c r="AQ12" s="12" t="s">
        <v>149</v>
      </c>
      <c r="AR12" s="9"/>
      <c r="AS12" s="9" t="s">
        <v>150</v>
      </c>
      <c r="AT12" s="9"/>
      <c r="AU12" s="9"/>
      <c r="AW12" s="9"/>
      <c r="AX12" s="12"/>
      <c r="AY12" s="9"/>
      <c r="AZ12" s="9"/>
      <c r="BA12" s="9"/>
      <c r="BB12" s="9" t="s">
        <v>151</v>
      </c>
      <c r="BC12" s="9" t="s">
        <v>76</v>
      </c>
      <c r="BD12" s="19" t="s">
        <v>152</v>
      </c>
      <c r="BE12" s="9"/>
      <c r="BF12" s="9" t="s">
        <v>116</v>
      </c>
      <c r="BG12" s="9" t="s">
        <v>153</v>
      </c>
      <c r="BH12" s="9"/>
      <c r="BI12" s="12"/>
      <c r="BJ12" s="9"/>
      <c r="BK12" s="9"/>
      <c r="BL12" s="12" t="s">
        <v>117</v>
      </c>
      <c r="BM12" s="16" t="s">
        <v>154</v>
      </c>
      <c r="BN12" s="9"/>
    </row>
    <row r="13" customFormat="false" ht="79.5" hidden="false" customHeight="false" outlineLevel="0" collapsed="false">
      <c r="A13" s="9" t="s">
        <v>155</v>
      </c>
      <c r="B13" s="9" t="s">
        <v>108</v>
      </c>
      <c r="C13" s="9"/>
      <c r="D13" s="9"/>
      <c r="E13" s="9"/>
      <c r="F13" s="9" t="s">
        <v>156</v>
      </c>
      <c r="G13" s="9"/>
      <c r="H13" s="9"/>
      <c r="I13" s="9"/>
      <c r="J13" s="12"/>
      <c r="K13" s="9"/>
      <c r="L13" s="9" t="s">
        <v>157</v>
      </c>
      <c r="M13" s="9"/>
      <c r="N13" s="13"/>
      <c r="O13" s="10"/>
      <c r="P13" s="9"/>
      <c r="Q13" s="9"/>
      <c r="R13" s="9"/>
      <c r="S13" s="20" t="s">
        <v>155</v>
      </c>
      <c r="T13" s="9"/>
      <c r="U13" s="10"/>
      <c r="V13" s="9"/>
      <c r="W13" s="9"/>
      <c r="X13" s="12"/>
      <c r="Y13" s="9"/>
      <c r="Z13" s="14"/>
      <c r="AA13" s="9"/>
      <c r="AB13" s="14"/>
      <c r="AC13" s="9"/>
      <c r="AD13" s="14"/>
      <c r="AE13" s="9"/>
      <c r="AF13" s="14"/>
      <c r="AG13" s="9"/>
      <c r="AH13" s="14"/>
      <c r="AI13" s="14"/>
      <c r="AJ13" s="9"/>
      <c r="AK13" s="14"/>
      <c r="AL13" s="9"/>
      <c r="AM13" s="9"/>
      <c r="AN13" s="9"/>
      <c r="AO13" s="9"/>
      <c r="AP13" s="9"/>
      <c r="AQ13" s="12" t="s">
        <v>158</v>
      </c>
      <c r="AR13" s="9"/>
      <c r="AS13" s="9" t="s">
        <v>159</v>
      </c>
      <c r="AT13" s="9"/>
      <c r="AU13" s="9"/>
      <c r="AV13" s="12" t="s">
        <v>160</v>
      </c>
      <c r="AW13" s="9"/>
      <c r="AX13" s="12"/>
      <c r="AY13" s="9"/>
      <c r="AZ13" s="9"/>
      <c r="BA13" s="9"/>
      <c r="BB13" s="9" t="s">
        <v>161</v>
      </c>
      <c r="BC13" s="9" t="s">
        <v>76</v>
      </c>
      <c r="BD13" s="9" t="s">
        <v>162</v>
      </c>
      <c r="BE13" s="9"/>
      <c r="BF13" s="9" t="s">
        <v>116</v>
      </c>
      <c r="BG13" s="9" t="s">
        <v>163</v>
      </c>
      <c r="BH13" s="9"/>
      <c r="BI13" s="12"/>
      <c r="BJ13" s="9"/>
      <c r="BK13" s="9"/>
      <c r="BL13" s="12" t="s">
        <v>117</v>
      </c>
      <c r="BM13" s="16"/>
      <c r="BN13" s="9"/>
    </row>
    <row r="14" customFormat="false" ht="183.75" hidden="false" customHeight="false" outlineLevel="0" collapsed="false">
      <c r="A14" s="9" t="s">
        <v>164</v>
      </c>
      <c r="B14" s="9" t="s">
        <v>108</v>
      </c>
      <c r="C14" s="9"/>
      <c r="D14" s="9"/>
      <c r="E14" s="9"/>
      <c r="F14" s="9" t="s">
        <v>165</v>
      </c>
      <c r="G14" s="9"/>
      <c r="H14" s="9"/>
      <c r="I14" s="9"/>
      <c r="J14" s="12" t="s">
        <v>93</v>
      </c>
      <c r="K14" s="9"/>
      <c r="L14" s="9" t="s">
        <v>166</v>
      </c>
      <c r="M14" s="9"/>
      <c r="N14" s="21" t="s">
        <v>167</v>
      </c>
      <c r="O14" s="10"/>
      <c r="P14" s="9"/>
      <c r="Q14" s="9"/>
      <c r="R14" s="9"/>
      <c r="S14" s="9" t="s">
        <v>168</v>
      </c>
      <c r="T14" s="9"/>
      <c r="U14" s="10"/>
      <c r="V14" s="9"/>
      <c r="W14" s="9" t="s">
        <v>169</v>
      </c>
      <c r="X14" s="22"/>
      <c r="Y14" s="23"/>
      <c r="Z14" s="24"/>
      <c r="AA14" s="23"/>
      <c r="AB14" s="24"/>
      <c r="AC14" s="23"/>
      <c r="AD14" s="24"/>
      <c r="AE14" s="23"/>
      <c r="AF14" s="14" t="n">
        <v>21</v>
      </c>
      <c r="AG14" s="9"/>
      <c r="AH14" s="14" t="n">
        <v>1</v>
      </c>
      <c r="AI14" s="24"/>
      <c r="AJ14" s="23"/>
      <c r="AK14" s="24"/>
      <c r="AL14" s="23"/>
      <c r="AM14" s="9" t="s">
        <v>123</v>
      </c>
      <c r="AN14" s="9"/>
      <c r="AO14" s="9"/>
      <c r="AP14" s="9" t="s">
        <v>170</v>
      </c>
      <c r="AQ14" s="12" t="s">
        <v>124</v>
      </c>
      <c r="AR14" s="9"/>
      <c r="AS14" s="9" t="s">
        <v>171</v>
      </c>
      <c r="AT14" s="9" t="s">
        <v>172</v>
      </c>
      <c r="AU14" s="9"/>
      <c r="AV14" s="12" t="s">
        <v>173</v>
      </c>
      <c r="AW14" s="9" t="s">
        <v>174</v>
      </c>
      <c r="AX14" s="12"/>
      <c r="AY14" s="9"/>
      <c r="AZ14" s="9"/>
      <c r="BA14" s="9"/>
      <c r="BB14" s="9" t="s">
        <v>175</v>
      </c>
      <c r="BC14" s="9" t="s">
        <v>76</v>
      </c>
      <c r="BD14" s="9" t="s">
        <v>176</v>
      </c>
      <c r="BE14" s="9"/>
      <c r="BF14" s="9" t="s">
        <v>133</v>
      </c>
      <c r="BG14" s="9"/>
      <c r="BH14" s="9" t="s">
        <v>177</v>
      </c>
      <c r="BI14" s="12"/>
      <c r="BJ14" s="9"/>
      <c r="BK14" s="9"/>
      <c r="BL14" s="12" t="s">
        <v>117</v>
      </c>
      <c r="BM14" s="16" t="s">
        <v>178</v>
      </c>
      <c r="BN14" s="9"/>
    </row>
    <row r="15" customFormat="false" ht="118.5" hidden="false" customHeight="false" outlineLevel="0" collapsed="false">
      <c r="A15" s="9" t="s">
        <v>179</v>
      </c>
      <c r="B15" s="9" t="s">
        <v>108</v>
      </c>
      <c r="C15" s="9"/>
      <c r="D15" s="9"/>
      <c r="E15" s="9"/>
      <c r="F15" s="9" t="s">
        <v>180</v>
      </c>
      <c r="G15" s="9"/>
      <c r="H15" s="9"/>
      <c r="I15" s="9" t="s">
        <v>110</v>
      </c>
      <c r="J15" s="12" t="s">
        <v>93</v>
      </c>
      <c r="K15" s="9"/>
      <c r="L15" s="9" t="n">
        <v>4</v>
      </c>
      <c r="M15" s="9"/>
      <c r="N15" s="22" t="s">
        <v>181</v>
      </c>
      <c r="O15" s="10"/>
      <c r="P15" s="9"/>
      <c r="Q15" s="9"/>
      <c r="R15" s="9"/>
      <c r="S15" s="9" t="s">
        <v>182</v>
      </c>
      <c r="T15" s="9"/>
      <c r="U15" s="10"/>
      <c r="V15" s="9"/>
      <c r="W15" s="9"/>
      <c r="X15" s="12"/>
      <c r="Y15" s="9"/>
      <c r="Z15" s="14"/>
      <c r="AA15" s="9"/>
      <c r="AB15" s="14"/>
      <c r="AC15" s="9"/>
      <c r="AD15" s="14"/>
      <c r="AE15" s="9"/>
      <c r="AF15" s="14"/>
      <c r="AG15" s="9"/>
      <c r="AH15" s="14"/>
      <c r="AI15" s="14"/>
      <c r="AJ15" s="9"/>
      <c r="AK15" s="14"/>
      <c r="AL15" s="9"/>
      <c r="AM15" s="9"/>
      <c r="AN15" s="9"/>
      <c r="AO15" s="9"/>
      <c r="AP15" s="23"/>
      <c r="AQ15" s="12" t="s">
        <v>149</v>
      </c>
      <c r="AR15" s="9"/>
      <c r="AS15" s="9" t="s">
        <v>183</v>
      </c>
      <c r="AT15" s="9" t="s">
        <v>113</v>
      </c>
      <c r="AU15" s="9"/>
      <c r="AV15" s="12"/>
      <c r="AW15" s="9"/>
      <c r="AX15" s="12"/>
      <c r="AY15" s="9"/>
      <c r="AZ15" s="9"/>
      <c r="BA15" s="9"/>
      <c r="BB15" s="9" t="s">
        <v>114</v>
      </c>
      <c r="BC15" s="9" t="s">
        <v>76</v>
      </c>
      <c r="BD15" s="9" t="s">
        <v>184</v>
      </c>
      <c r="BE15" s="9"/>
      <c r="BF15" s="9" t="s">
        <v>116</v>
      </c>
      <c r="BG15" s="9" t="s">
        <v>185</v>
      </c>
      <c r="BH15" s="9"/>
      <c r="BI15" s="12"/>
      <c r="BJ15" s="9"/>
      <c r="BK15" s="9"/>
      <c r="BL15" s="12" t="s">
        <v>117</v>
      </c>
      <c r="BM15" s="16" t="s">
        <v>178</v>
      </c>
      <c r="BN15" s="9"/>
    </row>
    <row r="16" customFormat="false" ht="53.25" hidden="false" customHeight="false" outlineLevel="0" collapsed="false">
      <c r="A16" s="9" t="s">
        <v>186</v>
      </c>
      <c r="B16" s="9" t="s">
        <v>108</v>
      </c>
      <c r="C16" s="9"/>
      <c r="D16" s="9"/>
      <c r="E16" s="9"/>
      <c r="F16" s="9" t="s">
        <v>187</v>
      </c>
      <c r="G16" s="9"/>
      <c r="H16" s="9"/>
      <c r="I16" s="9"/>
      <c r="J16" s="12" t="s">
        <v>93</v>
      </c>
      <c r="K16" s="9"/>
      <c r="L16" s="9" t="s">
        <v>188</v>
      </c>
      <c r="M16" s="9"/>
      <c r="N16" s="13"/>
      <c r="O16" s="10"/>
      <c r="P16" s="9"/>
      <c r="Q16" s="9"/>
      <c r="R16" s="9"/>
      <c r="S16" s="9" t="s">
        <v>189</v>
      </c>
      <c r="T16" s="9"/>
      <c r="U16" s="10"/>
      <c r="V16" s="9"/>
      <c r="W16" s="9" t="s">
        <v>190</v>
      </c>
      <c r="X16" s="12"/>
      <c r="Y16" s="9"/>
      <c r="Z16" s="14"/>
      <c r="AA16" s="9"/>
      <c r="AB16" s="14"/>
      <c r="AC16" s="9"/>
      <c r="AD16" s="14"/>
      <c r="AE16" s="9"/>
      <c r="AF16" s="14" t="n">
        <v>9</v>
      </c>
      <c r="AG16" s="9"/>
      <c r="AH16" s="14"/>
      <c r="AI16" s="14"/>
      <c r="AJ16" s="9"/>
      <c r="AK16" s="14"/>
      <c r="AL16" s="9"/>
      <c r="AM16" s="9"/>
      <c r="AN16" s="9"/>
      <c r="AO16" s="9"/>
      <c r="AP16" s="9" t="s">
        <v>191</v>
      </c>
      <c r="AQ16" s="12" t="s">
        <v>149</v>
      </c>
      <c r="AR16" s="9"/>
      <c r="AS16" s="9" t="s">
        <v>192</v>
      </c>
      <c r="AT16" s="9" t="s">
        <v>193</v>
      </c>
      <c r="AU16" s="9"/>
      <c r="AV16" s="12" t="s">
        <v>194</v>
      </c>
      <c r="AW16" s="9"/>
      <c r="AX16" s="12"/>
      <c r="AY16" s="9"/>
      <c r="AZ16" s="9"/>
      <c r="BA16" s="9"/>
      <c r="BB16" s="9" t="s">
        <v>195</v>
      </c>
      <c r="BC16" s="9" t="s">
        <v>76</v>
      </c>
      <c r="BD16" s="9" t="s">
        <v>196</v>
      </c>
      <c r="BE16" s="9"/>
      <c r="BF16" s="9" t="s">
        <v>116</v>
      </c>
      <c r="BG16" s="9" t="s">
        <v>185</v>
      </c>
      <c r="BH16" s="9"/>
      <c r="BI16" s="12"/>
      <c r="BJ16" s="9"/>
      <c r="BK16" s="9"/>
      <c r="BL16" s="12" t="s">
        <v>117</v>
      </c>
      <c r="BM16" s="16" t="s">
        <v>197</v>
      </c>
      <c r="BN16" s="9"/>
    </row>
    <row r="17" customFormat="false" ht="53.25" hidden="false" customHeight="false" outlineLevel="0" collapsed="false">
      <c r="A17" s="9" t="s">
        <v>198</v>
      </c>
      <c r="B17" s="9" t="s">
        <v>108</v>
      </c>
      <c r="C17" s="9"/>
      <c r="D17" s="9"/>
      <c r="E17" s="9"/>
      <c r="F17" s="9" t="s">
        <v>199</v>
      </c>
      <c r="G17" s="9"/>
      <c r="H17" s="9"/>
      <c r="I17" s="9"/>
      <c r="J17" s="12" t="s">
        <v>93</v>
      </c>
      <c r="K17" s="9"/>
      <c r="L17" s="9" t="s">
        <v>200</v>
      </c>
      <c r="M17" s="9"/>
      <c r="N17" s="13"/>
      <c r="O17" s="10"/>
      <c r="P17" s="9"/>
      <c r="Q17" s="9"/>
      <c r="R17" s="9"/>
      <c r="S17" s="9" t="s">
        <v>201</v>
      </c>
      <c r="T17" s="9"/>
      <c r="U17" s="10"/>
      <c r="V17" s="9"/>
      <c r="W17" s="9" t="s">
        <v>190</v>
      </c>
      <c r="X17" s="12"/>
      <c r="Y17" s="9"/>
      <c r="Z17" s="14"/>
      <c r="AA17" s="9"/>
      <c r="AB17" s="14"/>
      <c r="AC17" s="9"/>
      <c r="AD17" s="14"/>
      <c r="AE17" s="9"/>
      <c r="AF17" s="14"/>
      <c r="AG17" s="9"/>
      <c r="AH17" s="14"/>
      <c r="AI17" s="14"/>
      <c r="AJ17" s="9"/>
      <c r="AK17" s="14"/>
      <c r="AL17" s="9"/>
      <c r="AM17" s="9"/>
      <c r="AN17" s="9"/>
      <c r="AO17" s="9"/>
      <c r="AP17" s="9" t="s">
        <v>202</v>
      </c>
      <c r="AQ17" s="12" t="s">
        <v>158</v>
      </c>
      <c r="AR17" s="9"/>
      <c r="AS17" s="9" t="s">
        <v>203</v>
      </c>
      <c r="AT17" s="9" t="s">
        <v>204</v>
      </c>
      <c r="AU17" s="9"/>
      <c r="AV17" s="12"/>
      <c r="AW17" s="9"/>
      <c r="AX17" s="12"/>
      <c r="AY17" s="9"/>
      <c r="AZ17" s="9"/>
      <c r="BA17" s="9"/>
      <c r="BB17" s="9" t="s">
        <v>151</v>
      </c>
      <c r="BC17" s="9" t="s">
        <v>76</v>
      </c>
      <c r="BD17" s="9" t="s">
        <v>205</v>
      </c>
      <c r="BE17" s="9"/>
      <c r="BF17" s="9" t="s">
        <v>206</v>
      </c>
      <c r="BG17" s="9" t="s">
        <v>207</v>
      </c>
      <c r="BH17" s="9"/>
      <c r="BI17" s="12"/>
      <c r="BJ17" s="9"/>
      <c r="BK17" s="9"/>
      <c r="BL17" s="12" t="s">
        <v>117</v>
      </c>
      <c r="BM17" s="16" t="s">
        <v>197</v>
      </c>
      <c r="BN17" s="9"/>
    </row>
    <row r="18" customFormat="false" ht="66" hidden="false" customHeight="false" outlineLevel="0" collapsed="false">
      <c r="A18" s="9" t="s">
        <v>208</v>
      </c>
      <c r="B18" s="9" t="s">
        <v>108</v>
      </c>
      <c r="C18" s="9"/>
      <c r="D18" s="9"/>
      <c r="E18" s="9"/>
      <c r="F18" s="9" t="s">
        <v>209</v>
      </c>
      <c r="G18" s="9"/>
      <c r="H18" s="9"/>
      <c r="I18" s="9" t="s">
        <v>210</v>
      </c>
      <c r="J18" s="12" t="s">
        <v>93</v>
      </c>
      <c r="K18" s="9"/>
      <c r="L18" s="9" t="s">
        <v>211</v>
      </c>
      <c r="M18" s="9"/>
      <c r="N18" s="13"/>
      <c r="O18" s="10"/>
      <c r="P18" s="9"/>
      <c r="Q18" s="9"/>
      <c r="R18" s="9"/>
      <c r="S18" s="9" t="s">
        <v>212</v>
      </c>
      <c r="T18" s="9"/>
      <c r="U18" s="10"/>
      <c r="V18" s="9"/>
      <c r="W18" s="9"/>
      <c r="X18" s="12"/>
      <c r="Y18" s="9"/>
      <c r="Z18" s="14"/>
      <c r="AA18" s="9"/>
      <c r="AB18" s="14"/>
      <c r="AC18" s="9"/>
      <c r="AD18" s="14"/>
      <c r="AE18" s="9"/>
      <c r="AF18" s="14" t="n">
        <v>27</v>
      </c>
      <c r="AG18" s="9" t="n">
        <v>27</v>
      </c>
      <c r="AH18" s="14"/>
      <c r="AI18" s="14"/>
      <c r="AJ18" s="9"/>
      <c r="AK18" s="14"/>
      <c r="AL18" s="9"/>
      <c r="AM18" s="9"/>
      <c r="AN18" s="9"/>
      <c r="AO18" s="9"/>
      <c r="AP18" s="9"/>
      <c r="AQ18" s="12" t="s">
        <v>158</v>
      </c>
      <c r="AR18" s="9"/>
      <c r="AS18" s="9" t="s">
        <v>213</v>
      </c>
      <c r="AT18" s="9" t="s">
        <v>214</v>
      </c>
      <c r="AU18" s="9" t="s">
        <v>215</v>
      </c>
      <c r="AV18" s="12" t="s">
        <v>216</v>
      </c>
      <c r="AW18" s="9"/>
      <c r="AX18" s="12"/>
      <c r="AY18" s="9"/>
      <c r="AZ18" s="9"/>
      <c r="BA18" s="9"/>
      <c r="BB18" s="9" t="s">
        <v>131</v>
      </c>
      <c r="BC18" s="9" t="s">
        <v>76</v>
      </c>
      <c r="BD18" s="9" t="s">
        <v>217</v>
      </c>
      <c r="BE18" s="9"/>
      <c r="BF18" s="9" t="s">
        <v>133</v>
      </c>
      <c r="BG18" s="9"/>
      <c r="BH18" s="9"/>
      <c r="BI18" s="12"/>
      <c r="BJ18" s="9"/>
      <c r="BK18" s="9"/>
      <c r="BL18" s="12" t="s">
        <v>117</v>
      </c>
      <c r="BM18" s="16" t="s">
        <v>197</v>
      </c>
      <c r="BN18" s="9"/>
    </row>
    <row r="19" customFormat="false" ht="53.25" hidden="false" customHeight="false" outlineLevel="0" collapsed="false">
      <c r="A19" s="9" t="s">
        <v>218</v>
      </c>
      <c r="B19" s="9" t="s">
        <v>108</v>
      </c>
      <c r="C19" s="9"/>
      <c r="D19" s="9"/>
      <c r="E19" s="9"/>
      <c r="F19" s="9" t="s">
        <v>219</v>
      </c>
      <c r="G19" s="9"/>
      <c r="H19" s="9"/>
      <c r="I19" s="9" t="s">
        <v>220</v>
      </c>
      <c r="J19" s="12" t="s">
        <v>93</v>
      </c>
      <c r="K19" s="9"/>
      <c r="L19" s="9" t="s">
        <v>221</v>
      </c>
      <c r="M19" s="9"/>
      <c r="N19" s="13"/>
      <c r="O19" s="10"/>
      <c r="P19" s="9"/>
      <c r="Q19" s="9"/>
      <c r="R19" s="9"/>
      <c r="S19" s="9" t="s">
        <v>222</v>
      </c>
      <c r="T19" s="9"/>
      <c r="U19" s="10"/>
      <c r="V19" s="9"/>
      <c r="W19" s="9" t="s">
        <v>190</v>
      </c>
      <c r="X19" s="12"/>
      <c r="Y19" s="9"/>
      <c r="Z19" s="14"/>
      <c r="AA19" s="9"/>
      <c r="AB19" s="14"/>
      <c r="AC19" s="9"/>
      <c r="AD19" s="14"/>
      <c r="AE19" s="9"/>
      <c r="AF19" s="14" t="n">
        <v>7</v>
      </c>
      <c r="AG19" s="9"/>
      <c r="AH19" s="14" t="n">
        <v>1</v>
      </c>
      <c r="AI19" s="14"/>
      <c r="AJ19" s="9"/>
      <c r="AK19" s="14"/>
      <c r="AL19" s="9"/>
      <c r="AM19" s="9"/>
      <c r="AN19" s="9"/>
      <c r="AO19" s="9"/>
      <c r="AP19" s="9"/>
      <c r="AQ19" s="12" t="s">
        <v>149</v>
      </c>
      <c r="AR19" s="9"/>
      <c r="AS19" s="9" t="s">
        <v>223</v>
      </c>
      <c r="AT19" s="9" t="s">
        <v>224</v>
      </c>
      <c r="AU19" s="9"/>
      <c r="AV19" s="12" t="s">
        <v>225</v>
      </c>
      <c r="AW19" s="9"/>
      <c r="AX19" s="12"/>
      <c r="AY19" s="9"/>
      <c r="AZ19" s="9"/>
      <c r="BA19" s="9"/>
      <c r="BB19" s="9" t="s">
        <v>114</v>
      </c>
      <c r="BC19" s="9" t="s">
        <v>76</v>
      </c>
      <c r="BD19" s="9" t="s">
        <v>226</v>
      </c>
      <c r="BE19" s="9"/>
      <c r="BF19" s="9" t="s">
        <v>116</v>
      </c>
      <c r="BG19" s="9" t="s">
        <v>153</v>
      </c>
      <c r="BH19" s="9"/>
      <c r="BI19" s="12"/>
      <c r="BJ19" s="9"/>
      <c r="BK19" s="9"/>
      <c r="BL19" s="12" t="s">
        <v>117</v>
      </c>
      <c r="BM19" s="16" t="s">
        <v>197</v>
      </c>
      <c r="BN19" s="9"/>
    </row>
    <row r="20" customFormat="false" ht="53.25" hidden="false" customHeight="false" outlineLevel="0" collapsed="false">
      <c r="A20" s="9" t="s">
        <v>227</v>
      </c>
      <c r="B20" s="9" t="s">
        <v>108</v>
      </c>
      <c r="C20" s="9"/>
      <c r="D20" s="9"/>
      <c r="E20" s="9"/>
      <c r="F20" s="9" t="s">
        <v>228</v>
      </c>
      <c r="G20" s="9"/>
      <c r="H20" s="9"/>
      <c r="I20" s="9" t="s">
        <v>229</v>
      </c>
      <c r="J20" s="12"/>
      <c r="K20" s="9"/>
      <c r="L20" s="9" t="s">
        <v>230</v>
      </c>
      <c r="M20" s="9"/>
      <c r="N20" s="13" t="s">
        <v>227</v>
      </c>
      <c r="O20" s="10"/>
      <c r="P20" s="9"/>
      <c r="Q20" s="9"/>
      <c r="R20" s="9"/>
      <c r="S20" s="9" t="s">
        <v>231</v>
      </c>
      <c r="T20" s="9"/>
      <c r="U20" s="10"/>
      <c r="V20" s="9"/>
      <c r="W20" s="9" t="s">
        <v>190</v>
      </c>
      <c r="X20" s="22"/>
      <c r="Y20" s="23"/>
      <c r="Z20" s="24"/>
      <c r="AA20" s="23"/>
      <c r="AB20" s="24"/>
      <c r="AC20" s="23"/>
      <c r="AD20" s="24"/>
      <c r="AE20" s="23"/>
      <c r="AF20" s="24"/>
      <c r="AG20" s="23"/>
      <c r="AH20" s="24"/>
      <c r="AI20" s="24"/>
      <c r="AJ20" s="23"/>
      <c r="AK20" s="24"/>
      <c r="AL20" s="23"/>
      <c r="AM20" s="23"/>
      <c r="AN20" s="9"/>
      <c r="AO20" s="9"/>
      <c r="AP20" s="9"/>
      <c r="AQ20" s="12" t="s">
        <v>149</v>
      </c>
      <c r="AR20" s="9"/>
      <c r="AS20" s="9" t="s">
        <v>223</v>
      </c>
      <c r="AT20" s="9" t="s">
        <v>150</v>
      </c>
      <c r="AU20" s="9"/>
      <c r="AV20" s="12"/>
      <c r="AW20" s="9"/>
      <c r="AX20" s="12"/>
      <c r="AY20" s="9"/>
      <c r="AZ20" s="9"/>
      <c r="BA20" s="9"/>
      <c r="BB20" s="9" t="s">
        <v>114</v>
      </c>
      <c r="BC20" s="9" t="s">
        <v>76</v>
      </c>
      <c r="BD20" s="9" t="s">
        <v>232</v>
      </c>
      <c r="BE20" s="9"/>
      <c r="BF20" s="9" t="s">
        <v>116</v>
      </c>
      <c r="BG20" s="9" t="s">
        <v>153</v>
      </c>
      <c r="BH20" s="9"/>
      <c r="BI20" s="12"/>
      <c r="BJ20" s="9"/>
      <c r="BK20" s="9"/>
      <c r="BL20" s="12" t="s">
        <v>117</v>
      </c>
      <c r="BM20" s="16" t="s">
        <v>233</v>
      </c>
      <c r="BN20" s="9"/>
    </row>
    <row r="21" customFormat="false" ht="66" hidden="false" customHeight="false" outlineLevel="0" collapsed="false">
      <c r="A21" s="9" t="s">
        <v>227</v>
      </c>
      <c r="B21" s="9" t="s">
        <v>108</v>
      </c>
      <c r="C21" s="9"/>
      <c r="D21" s="9" t="s">
        <v>234</v>
      </c>
      <c r="E21" s="9"/>
      <c r="F21" s="9"/>
      <c r="G21" s="9"/>
      <c r="H21" s="9"/>
      <c r="I21" s="9"/>
      <c r="J21" s="12" t="s">
        <v>235</v>
      </c>
      <c r="K21" s="9"/>
      <c r="L21" s="9" t="s">
        <v>236</v>
      </c>
      <c r="M21" s="9"/>
      <c r="N21" s="13" t="s">
        <v>231</v>
      </c>
      <c r="O21" s="10"/>
      <c r="P21" s="9"/>
      <c r="Q21" s="9"/>
      <c r="R21" s="9"/>
      <c r="S21" s="9" t="s">
        <v>231</v>
      </c>
      <c r="T21" s="9"/>
      <c r="U21" s="10"/>
      <c r="V21" s="9"/>
      <c r="W21" s="9" t="s">
        <v>190</v>
      </c>
      <c r="X21" s="12"/>
      <c r="Y21" s="9"/>
      <c r="Z21" s="14"/>
      <c r="AA21" s="9"/>
      <c r="AB21" s="14"/>
      <c r="AC21" s="9"/>
      <c r="AD21" s="14"/>
      <c r="AE21" s="9"/>
      <c r="AF21" s="14"/>
      <c r="AG21" s="9"/>
      <c r="AH21" s="14"/>
      <c r="AI21" s="14"/>
      <c r="AJ21" s="9"/>
      <c r="AK21" s="14"/>
      <c r="AL21" s="9"/>
      <c r="AM21" s="9"/>
      <c r="AN21" s="9"/>
      <c r="AO21" s="9"/>
      <c r="AP21" s="9" t="s">
        <v>237</v>
      </c>
      <c r="AQ21" s="12"/>
      <c r="AR21" s="9"/>
      <c r="AS21" s="9" t="n">
        <v>1655</v>
      </c>
      <c r="AT21" s="9" t="n">
        <v>1655</v>
      </c>
      <c r="AU21" s="9" t="s">
        <v>238</v>
      </c>
      <c r="AV21" s="12"/>
      <c r="AW21" s="9"/>
      <c r="AX21" s="12"/>
      <c r="AY21" s="9" t="s">
        <v>239</v>
      </c>
      <c r="AZ21" s="9"/>
      <c r="BA21" s="9" t="s">
        <v>240</v>
      </c>
      <c r="BB21" s="9"/>
      <c r="BC21" s="9" t="s">
        <v>76</v>
      </c>
      <c r="BD21" s="9" t="s">
        <v>241</v>
      </c>
      <c r="BE21" s="9"/>
      <c r="BF21" s="9"/>
      <c r="BG21" s="9"/>
      <c r="BH21" s="9" t="s">
        <v>242</v>
      </c>
      <c r="BI21" s="12"/>
      <c r="BJ21" s="9"/>
      <c r="BK21" s="9"/>
      <c r="BL21" s="12" t="s">
        <v>117</v>
      </c>
      <c r="BM21" s="16" t="s">
        <v>233</v>
      </c>
      <c r="BN21" s="9"/>
    </row>
    <row r="22" customFormat="false" ht="79.5" hidden="false" customHeight="false" outlineLevel="0" collapsed="false">
      <c r="A22" s="9" t="s">
        <v>243</v>
      </c>
      <c r="B22" s="9" t="s">
        <v>108</v>
      </c>
      <c r="C22" s="9"/>
      <c r="D22" s="23" t="s">
        <v>234</v>
      </c>
      <c r="E22" s="9"/>
      <c r="F22" s="9" t="s">
        <v>244</v>
      </c>
      <c r="G22" s="9"/>
      <c r="H22" s="9"/>
      <c r="I22" s="9"/>
      <c r="J22" s="12"/>
      <c r="K22" s="9"/>
      <c r="L22" s="9" t="s">
        <v>147</v>
      </c>
      <c r="M22" s="9"/>
      <c r="N22" s="13" t="s">
        <v>245</v>
      </c>
      <c r="O22" s="10"/>
      <c r="P22" s="9"/>
      <c r="Q22" s="9"/>
      <c r="R22" s="9"/>
      <c r="S22" s="9" t="s">
        <v>245</v>
      </c>
      <c r="T22" s="9"/>
      <c r="U22" s="10"/>
      <c r="V22" s="9"/>
      <c r="W22" s="9" t="s">
        <v>190</v>
      </c>
      <c r="X22" s="12"/>
      <c r="Y22" s="9"/>
      <c r="Z22" s="14"/>
      <c r="AA22" s="9"/>
      <c r="AB22" s="14"/>
      <c r="AC22" s="9"/>
      <c r="AD22" s="14"/>
      <c r="AE22" s="9"/>
      <c r="AF22" s="14"/>
      <c r="AG22" s="9"/>
      <c r="AH22" s="14"/>
      <c r="AI22" s="14"/>
      <c r="AJ22" s="9"/>
      <c r="AK22" s="14"/>
      <c r="AL22" s="9"/>
      <c r="AM22" s="9"/>
      <c r="AN22" s="9"/>
      <c r="AO22" s="9"/>
      <c r="AP22" s="9" t="s">
        <v>246</v>
      </c>
      <c r="AQ22" s="12"/>
      <c r="AR22" s="9"/>
      <c r="AS22" s="23" t="s">
        <v>247</v>
      </c>
      <c r="AT22" s="23" t="s">
        <v>248</v>
      </c>
      <c r="AU22" s="9"/>
      <c r="AV22" s="12"/>
      <c r="AW22" s="9"/>
      <c r="AX22" s="12"/>
      <c r="AY22" s="9"/>
      <c r="AZ22" s="9"/>
      <c r="BA22" s="9"/>
      <c r="BB22" s="9" t="s">
        <v>161</v>
      </c>
      <c r="BC22" s="9" t="s">
        <v>76</v>
      </c>
      <c r="BD22" s="9" t="s">
        <v>249</v>
      </c>
      <c r="BE22" s="9"/>
      <c r="BF22" s="9" t="s">
        <v>116</v>
      </c>
      <c r="BG22" s="9" t="s">
        <v>153</v>
      </c>
      <c r="BH22" s="9"/>
      <c r="BI22" s="12"/>
      <c r="BJ22" s="9"/>
      <c r="BK22" s="9"/>
      <c r="BL22" s="12" t="s">
        <v>117</v>
      </c>
      <c r="BM22" s="16" t="s">
        <v>233</v>
      </c>
      <c r="BN22" s="9"/>
    </row>
    <row r="23" customFormat="false" ht="53.25" hidden="false" customHeight="false" outlineLevel="0" collapsed="false">
      <c r="A23" s="9" t="s">
        <v>250</v>
      </c>
      <c r="B23" s="9" t="s">
        <v>108</v>
      </c>
      <c r="C23" s="9"/>
      <c r="D23" s="9"/>
      <c r="E23" s="9"/>
      <c r="F23" s="9" t="s">
        <v>251</v>
      </c>
      <c r="G23" s="9"/>
      <c r="H23" s="9"/>
      <c r="I23" s="9" t="s">
        <v>110</v>
      </c>
      <c r="J23" s="12" t="s">
        <v>93</v>
      </c>
      <c r="K23" s="9"/>
      <c r="L23" s="9" t="s">
        <v>252</v>
      </c>
      <c r="M23" s="9"/>
      <c r="N23" s="13"/>
      <c r="O23" s="10"/>
      <c r="P23" s="9"/>
      <c r="Q23" s="9"/>
      <c r="R23" s="9"/>
      <c r="S23" s="9" t="s">
        <v>253</v>
      </c>
      <c r="T23" s="9"/>
      <c r="U23" s="10"/>
      <c r="V23" s="9"/>
      <c r="W23" s="9" t="s">
        <v>190</v>
      </c>
      <c r="X23" s="12"/>
      <c r="Y23" s="9"/>
      <c r="Z23" s="14"/>
      <c r="AA23" s="9"/>
      <c r="AB23" s="14"/>
      <c r="AC23" s="9"/>
      <c r="AD23" s="14"/>
      <c r="AE23" s="9"/>
      <c r="AF23" s="14"/>
      <c r="AG23" s="9"/>
      <c r="AH23" s="14"/>
      <c r="AI23" s="14"/>
      <c r="AJ23" s="9"/>
      <c r="AK23" s="14"/>
      <c r="AL23" s="9"/>
      <c r="AM23" s="9"/>
      <c r="AN23" s="9"/>
      <c r="AO23" s="9"/>
      <c r="AP23" s="9"/>
      <c r="AQ23" s="12" t="s">
        <v>149</v>
      </c>
      <c r="AR23" s="9"/>
      <c r="AS23" s="9" t="s">
        <v>183</v>
      </c>
      <c r="AT23" s="9" t="s">
        <v>113</v>
      </c>
      <c r="AU23" s="9"/>
      <c r="AV23" s="12"/>
      <c r="AW23" s="9"/>
      <c r="AX23" s="12"/>
      <c r="AY23" s="9"/>
      <c r="AZ23" s="9"/>
      <c r="BA23" s="9"/>
      <c r="BB23" s="9" t="s">
        <v>114</v>
      </c>
      <c r="BC23" s="9" t="s">
        <v>76</v>
      </c>
      <c r="BD23" s="9" t="s">
        <v>254</v>
      </c>
      <c r="BE23" s="9"/>
      <c r="BF23" s="9" t="s">
        <v>116</v>
      </c>
      <c r="BG23" s="9" t="s">
        <v>255</v>
      </c>
      <c r="BH23" s="9"/>
      <c r="BI23" s="12"/>
      <c r="BJ23" s="9"/>
      <c r="BK23" s="9"/>
      <c r="BL23" s="12" t="s">
        <v>117</v>
      </c>
      <c r="BM23" s="16" t="s">
        <v>178</v>
      </c>
      <c r="BN23" s="9"/>
    </row>
    <row r="24" customFormat="false" ht="15" hidden="false" customHeight="false" outlineLevel="0" collapsed="false">
      <c r="A24" s="9" t="s">
        <v>256</v>
      </c>
      <c r="B24" s="9"/>
      <c r="C24" s="9"/>
      <c r="D24" s="9"/>
      <c r="E24" s="9"/>
      <c r="F24" s="9" t="s">
        <v>257</v>
      </c>
      <c r="G24" s="9"/>
      <c r="H24" s="9"/>
      <c r="I24" s="9"/>
      <c r="J24" s="12"/>
      <c r="K24" s="9"/>
      <c r="L24" s="9" t="s">
        <v>258</v>
      </c>
      <c r="M24" s="9"/>
      <c r="N24" s="13"/>
      <c r="O24" s="10"/>
      <c r="P24" s="9"/>
      <c r="Q24" s="9"/>
      <c r="R24" s="9"/>
      <c r="S24" s="9"/>
      <c r="T24" s="9"/>
      <c r="U24" s="10"/>
      <c r="V24" s="9"/>
      <c r="W24" s="9"/>
      <c r="X24" s="12"/>
      <c r="Y24" s="9"/>
      <c r="Z24" s="14"/>
      <c r="AA24" s="9"/>
      <c r="AB24" s="14"/>
      <c r="AC24" s="9"/>
      <c r="AD24" s="14"/>
      <c r="AE24" s="9"/>
      <c r="AF24" s="14"/>
      <c r="AG24" s="9"/>
      <c r="AH24" s="14"/>
      <c r="AI24" s="14"/>
      <c r="AJ24" s="9"/>
      <c r="AK24" s="14"/>
      <c r="AL24" s="9"/>
      <c r="AM24" s="9"/>
      <c r="AN24" s="9"/>
      <c r="AO24" s="9"/>
      <c r="AP24" s="9"/>
      <c r="AQ24" s="12"/>
      <c r="AR24" s="9"/>
      <c r="AS24" s="25" t="s">
        <v>259</v>
      </c>
      <c r="AT24" s="9"/>
      <c r="AU24" s="9"/>
      <c r="AV24" s="12"/>
      <c r="AW24" s="9"/>
      <c r="AX24" s="12"/>
      <c r="AY24" s="9"/>
      <c r="AZ24" s="9"/>
      <c r="BA24" s="9"/>
      <c r="BB24" s="9"/>
      <c r="BC24" s="9"/>
      <c r="BD24" s="9" t="s">
        <v>260</v>
      </c>
      <c r="BE24" s="9"/>
      <c r="BF24" s="9"/>
      <c r="BG24" s="9"/>
      <c r="BH24" s="9"/>
      <c r="BI24" s="12"/>
      <c r="BJ24" s="9"/>
      <c r="BK24" s="9"/>
      <c r="BL24" s="12"/>
      <c r="BM24" s="16"/>
      <c r="BN24" s="9"/>
    </row>
    <row r="25" customFormat="false" ht="27" hidden="false" customHeight="false" outlineLevel="0" collapsed="false">
      <c r="A25" s="9" t="s">
        <v>261</v>
      </c>
      <c r="B25" s="9"/>
      <c r="C25" s="9"/>
      <c r="D25" s="9"/>
      <c r="E25" s="9"/>
      <c r="F25" s="9" t="s">
        <v>262</v>
      </c>
      <c r="G25" s="9"/>
      <c r="H25" s="9"/>
      <c r="I25" s="9"/>
      <c r="J25" s="12"/>
      <c r="K25" s="9"/>
      <c r="L25" s="9" t="s">
        <v>111</v>
      </c>
      <c r="M25" s="9"/>
      <c r="N25" s="13"/>
      <c r="O25" s="10"/>
      <c r="P25" s="9"/>
      <c r="Q25" s="9"/>
      <c r="R25" s="9"/>
      <c r="S25" s="9"/>
      <c r="T25" s="9"/>
      <c r="U25" s="10"/>
      <c r="V25" s="9"/>
      <c r="W25" s="9"/>
      <c r="X25" s="12"/>
      <c r="Y25" s="9"/>
      <c r="Z25" s="14"/>
      <c r="AA25" s="9"/>
      <c r="AB25" s="14"/>
      <c r="AC25" s="9"/>
      <c r="AD25" s="14"/>
      <c r="AE25" s="9"/>
      <c r="AF25" s="14"/>
      <c r="AG25" s="9"/>
      <c r="AH25" s="14"/>
      <c r="AI25" s="14"/>
      <c r="AJ25" s="9"/>
      <c r="AK25" s="14"/>
      <c r="AL25" s="9"/>
      <c r="AM25" s="9"/>
      <c r="AN25" s="9"/>
      <c r="AO25" s="9"/>
      <c r="AP25" s="9"/>
      <c r="AQ25" s="12"/>
      <c r="AR25" s="9"/>
      <c r="AS25" s="9" t="s">
        <v>263</v>
      </c>
      <c r="AT25" s="9"/>
      <c r="AU25" s="9"/>
      <c r="AV25" s="12"/>
      <c r="AW25" s="9"/>
      <c r="AX25" s="12"/>
      <c r="AY25" s="9"/>
      <c r="AZ25" s="9"/>
      <c r="BA25" s="9"/>
      <c r="BB25" s="9"/>
      <c r="BC25" s="9"/>
      <c r="BD25" s="9" t="s">
        <v>264</v>
      </c>
      <c r="BE25" s="9"/>
      <c r="BF25" s="9"/>
      <c r="BG25" s="9"/>
      <c r="BH25" s="9"/>
      <c r="BI25" s="12"/>
      <c r="BJ25" s="9"/>
      <c r="BK25" s="9"/>
      <c r="BL25" s="12"/>
      <c r="BM25" s="16"/>
      <c r="BN25" s="9"/>
    </row>
    <row r="26" customFormat="false" ht="183.75" hidden="false" customHeight="false" outlineLevel="0" collapsed="false">
      <c r="A26" s="9" t="s">
        <v>265</v>
      </c>
      <c r="B26" s="9" t="s">
        <v>90</v>
      </c>
      <c r="C26" s="9"/>
      <c r="D26" s="9"/>
      <c r="E26" s="9"/>
      <c r="F26" s="9" t="s">
        <v>266</v>
      </c>
      <c r="G26" s="9"/>
      <c r="H26" s="9"/>
      <c r="I26" s="9"/>
      <c r="J26" s="12" t="s">
        <v>93</v>
      </c>
      <c r="K26" s="9"/>
      <c r="L26" s="9" t="s">
        <v>267</v>
      </c>
      <c r="M26" s="9"/>
      <c r="N26" s="13"/>
      <c r="O26" s="10"/>
      <c r="P26" s="9"/>
      <c r="Q26" s="9"/>
      <c r="R26" s="9"/>
      <c r="S26" s="26" t="s">
        <v>265</v>
      </c>
      <c r="T26" s="9"/>
      <c r="U26" s="10"/>
      <c r="V26" s="9"/>
      <c r="W26" s="9"/>
      <c r="X26" s="12"/>
      <c r="Y26" s="9"/>
      <c r="Z26" s="14"/>
      <c r="AA26" s="9"/>
      <c r="AB26" s="14"/>
      <c r="AC26" s="9"/>
      <c r="AD26" s="14"/>
      <c r="AE26" s="9"/>
      <c r="AF26" s="14"/>
      <c r="AG26" s="9"/>
      <c r="AH26" s="14"/>
      <c r="AI26" s="14"/>
      <c r="AJ26" s="9"/>
      <c r="AK26" s="14"/>
      <c r="AL26" s="9"/>
      <c r="AM26" s="9"/>
      <c r="AN26" s="9"/>
      <c r="AO26" s="9"/>
      <c r="AP26" s="9"/>
      <c r="AQ26" s="12" t="s">
        <v>268</v>
      </c>
      <c r="AR26" s="9"/>
      <c r="AS26" s="9" t="s">
        <v>269</v>
      </c>
      <c r="AT26" s="9" t="s">
        <v>270</v>
      </c>
      <c r="AU26" s="9"/>
      <c r="AV26" s="12"/>
      <c r="AW26" s="9"/>
      <c r="AX26" s="12"/>
      <c r="AY26" s="9"/>
      <c r="AZ26" s="9"/>
      <c r="BA26" s="9"/>
      <c r="BB26" s="9" t="s">
        <v>161</v>
      </c>
      <c r="BC26" s="9" t="s">
        <v>76</v>
      </c>
      <c r="BD26" s="9" t="s">
        <v>271</v>
      </c>
      <c r="BE26" s="9"/>
      <c r="BF26" s="9"/>
      <c r="BG26" s="9" t="s">
        <v>134</v>
      </c>
      <c r="BH26" s="9"/>
      <c r="BI26" s="12"/>
      <c r="BJ26" s="9"/>
      <c r="BK26" s="9"/>
      <c r="BL26" s="12"/>
      <c r="BM26" s="16"/>
      <c r="BN26" s="9"/>
    </row>
    <row r="27" customFormat="false" ht="262.5" hidden="false" customHeight="false" outlineLevel="0" collapsed="false">
      <c r="A27" s="9" t="s">
        <v>272</v>
      </c>
      <c r="B27" s="9" t="s">
        <v>90</v>
      </c>
      <c r="C27" s="9"/>
      <c r="D27" s="9"/>
      <c r="E27" s="9"/>
      <c r="F27" s="9" t="s">
        <v>273</v>
      </c>
      <c r="G27" s="9"/>
      <c r="H27" s="9"/>
      <c r="I27" s="9"/>
      <c r="J27" s="12" t="s">
        <v>93</v>
      </c>
      <c r="K27" s="9"/>
      <c r="L27" s="9" t="s">
        <v>274</v>
      </c>
      <c r="M27" s="9"/>
      <c r="N27" s="13"/>
      <c r="O27" s="10"/>
      <c r="P27" s="9"/>
      <c r="Q27" s="9"/>
      <c r="R27" s="9"/>
      <c r="S27" s="27" t="s">
        <v>272</v>
      </c>
      <c r="T27" s="9"/>
      <c r="U27" s="10"/>
      <c r="V27" s="9"/>
      <c r="W27" s="9"/>
      <c r="X27" s="12"/>
      <c r="Y27" s="9"/>
      <c r="Z27" s="14"/>
      <c r="AA27" s="9"/>
      <c r="AB27" s="14"/>
      <c r="AC27" s="9"/>
      <c r="AD27" s="14"/>
      <c r="AE27" s="9"/>
      <c r="AF27" s="14" t="n">
        <v>29</v>
      </c>
      <c r="AG27" s="9" t="n">
        <v>29</v>
      </c>
      <c r="AH27" s="14"/>
      <c r="AI27" s="14"/>
      <c r="AJ27" s="9"/>
      <c r="AK27" s="14"/>
      <c r="AL27" s="9"/>
      <c r="AM27" s="9"/>
      <c r="AN27" s="9"/>
      <c r="AO27" s="9"/>
      <c r="AP27" s="9"/>
      <c r="AQ27" s="12" t="s">
        <v>124</v>
      </c>
      <c r="AR27" s="9"/>
      <c r="AS27" s="9" t="s">
        <v>171</v>
      </c>
      <c r="AT27" s="9" t="s">
        <v>172</v>
      </c>
      <c r="AU27" s="9"/>
      <c r="AV27" s="12"/>
      <c r="AW27" s="9"/>
      <c r="AX27" s="12"/>
      <c r="AY27" s="9"/>
      <c r="AZ27" s="9"/>
      <c r="BA27" s="9"/>
      <c r="BB27" s="9" t="s">
        <v>131</v>
      </c>
      <c r="BC27" s="9" t="s">
        <v>76</v>
      </c>
      <c r="BD27" s="9" t="s">
        <v>275</v>
      </c>
      <c r="BE27" s="9"/>
      <c r="BF27" s="9" t="s">
        <v>133</v>
      </c>
      <c r="BG27" s="9"/>
      <c r="BH27" s="9"/>
      <c r="BI27" s="12"/>
      <c r="BJ27" s="9"/>
      <c r="BK27" s="9"/>
      <c r="BL27" s="12" t="s">
        <v>117</v>
      </c>
      <c r="BM27" s="16" t="s">
        <v>197</v>
      </c>
      <c r="BN27" s="9"/>
    </row>
    <row r="28" customFormat="false" ht="75" hidden="false" customHeight="true" outlineLevel="0" collapsed="false">
      <c r="A28" s="9" t="s">
        <v>276</v>
      </c>
      <c r="B28" s="9"/>
      <c r="C28" s="9"/>
      <c r="D28" s="9"/>
      <c r="E28" s="9"/>
      <c r="F28" s="9" t="s">
        <v>277</v>
      </c>
      <c r="G28" s="9"/>
      <c r="H28" s="9"/>
      <c r="I28" s="9"/>
      <c r="J28" s="12"/>
      <c r="K28" s="9"/>
      <c r="L28" s="9" t="s">
        <v>278</v>
      </c>
      <c r="M28" s="9"/>
      <c r="N28" s="13"/>
      <c r="O28" s="10"/>
      <c r="P28" s="9"/>
      <c r="Q28" s="9"/>
      <c r="R28" s="9"/>
      <c r="S28" s="9"/>
      <c r="T28" s="9"/>
      <c r="U28" s="10"/>
      <c r="V28" s="9"/>
      <c r="W28" s="9"/>
      <c r="X28" s="12"/>
      <c r="Y28" s="9"/>
      <c r="Z28" s="14"/>
      <c r="AA28" s="9"/>
      <c r="AB28" s="14"/>
      <c r="AC28" s="9"/>
      <c r="AD28" s="14"/>
      <c r="AE28" s="9"/>
      <c r="AF28" s="14"/>
      <c r="AG28" s="9"/>
      <c r="AH28" s="14"/>
      <c r="AI28" s="14"/>
      <c r="AJ28" s="9"/>
      <c r="AK28" s="14"/>
      <c r="AL28" s="9"/>
      <c r="AM28" s="9"/>
      <c r="AN28" s="9"/>
      <c r="AO28" s="9"/>
      <c r="AP28" s="9"/>
      <c r="AQ28" s="12"/>
      <c r="AR28" s="9"/>
      <c r="AS28" s="9" t="s">
        <v>279</v>
      </c>
      <c r="AT28" s="9"/>
      <c r="AU28" s="9"/>
      <c r="AV28" s="12"/>
      <c r="AW28" s="9"/>
      <c r="AX28" s="12"/>
      <c r="AY28" s="9"/>
      <c r="AZ28" s="9"/>
      <c r="BA28" s="9"/>
      <c r="BB28" s="9"/>
      <c r="BC28" s="9"/>
      <c r="BD28" s="9" t="s">
        <v>280</v>
      </c>
      <c r="BE28" s="9"/>
      <c r="BF28" s="9"/>
      <c r="BG28" s="9"/>
      <c r="BH28" s="9"/>
      <c r="BI28" s="12"/>
      <c r="BJ28" s="9"/>
      <c r="BK28" s="9"/>
      <c r="BL28" s="12"/>
      <c r="BM28" s="16"/>
      <c r="BN28" s="9"/>
    </row>
    <row r="29" customFormat="false" ht="75" hidden="false" customHeight="true" outlineLevel="0" collapsed="false">
      <c r="A29" s="9" t="s">
        <v>281</v>
      </c>
      <c r="B29" s="9"/>
      <c r="C29" s="9"/>
      <c r="D29" s="9"/>
      <c r="E29" s="9"/>
      <c r="F29" s="9" t="s">
        <v>282</v>
      </c>
      <c r="G29" s="9"/>
      <c r="H29" s="9"/>
      <c r="I29" s="9" t="s">
        <v>283</v>
      </c>
      <c r="J29" s="12"/>
      <c r="K29" s="9"/>
      <c r="L29" s="9"/>
      <c r="M29" s="9"/>
      <c r="N29" s="13"/>
      <c r="O29" s="10"/>
      <c r="P29" s="9"/>
      <c r="Q29" s="9"/>
      <c r="R29" s="9"/>
      <c r="S29" s="9"/>
      <c r="T29" s="9"/>
      <c r="U29" s="10"/>
      <c r="V29" s="9"/>
      <c r="W29" s="9"/>
      <c r="X29" s="12"/>
      <c r="Y29" s="9"/>
      <c r="Z29" s="14"/>
      <c r="AA29" s="9"/>
      <c r="AB29" s="14"/>
      <c r="AC29" s="9"/>
      <c r="AD29" s="14"/>
      <c r="AE29" s="9"/>
      <c r="AF29" s="14"/>
      <c r="AG29" s="9"/>
      <c r="AH29" s="14"/>
      <c r="AI29" s="14"/>
      <c r="AJ29" s="9"/>
      <c r="AK29" s="14"/>
      <c r="AL29" s="9"/>
      <c r="AM29" s="9"/>
      <c r="AN29" s="9"/>
      <c r="AO29" s="9"/>
      <c r="AP29" s="9"/>
      <c r="AQ29" s="12" t="s">
        <v>69</v>
      </c>
      <c r="AR29" s="9" t="s">
        <v>105</v>
      </c>
      <c r="AS29" s="9"/>
      <c r="AT29" s="9"/>
      <c r="AU29" s="9"/>
      <c r="AV29" s="12" t="s">
        <v>284</v>
      </c>
      <c r="AW29" s="9" t="s">
        <v>285</v>
      </c>
      <c r="AX29" s="12"/>
      <c r="AY29" s="9"/>
      <c r="AZ29" s="9"/>
      <c r="BA29" s="9"/>
      <c r="BB29" s="9"/>
      <c r="BC29" s="9"/>
      <c r="BD29" s="9" t="s">
        <v>106</v>
      </c>
      <c r="BE29" s="9"/>
      <c r="BF29" s="9"/>
      <c r="BG29" s="9"/>
      <c r="BH29" s="9"/>
      <c r="BI29" s="12"/>
      <c r="BJ29" s="9"/>
      <c r="BK29" s="9"/>
      <c r="BL29" s="12"/>
      <c r="BM29" s="16"/>
      <c r="BN29" s="9"/>
    </row>
    <row r="30" customFormat="false" ht="30" hidden="false" customHeight="true" outlineLevel="0" collapsed="false">
      <c r="A30" s="9" t="s">
        <v>286</v>
      </c>
      <c r="B30" s="9"/>
      <c r="C30" s="9"/>
      <c r="D30" s="9"/>
      <c r="E30" s="9"/>
      <c r="F30" s="9" t="s">
        <v>83</v>
      </c>
      <c r="G30" s="9"/>
      <c r="H30" s="9"/>
      <c r="I30" s="9"/>
      <c r="J30" s="12"/>
      <c r="K30" s="9"/>
      <c r="L30" s="9"/>
      <c r="M30" s="9"/>
      <c r="N30" s="13"/>
      <c r="O30" s="10"/>
      <c r="P30" s="9"/>
      <c r="Q30" s="9"/>
      <c r="R30" s="9"/>
      <c r="S30" s="9"/>
      <c r="T30" s="9"/>
      <c r="U30" s="10"/>
      <c r="V30" s="9"/>
      <c r="W30" s="9"/>
      <c r="X30" s="12"/>
      <c r="Y30" s="9"/>
      <c r="Z30" s="14"/>
      <c r="AA30" s="9"/>
      <c r="AB30" s="14"/>
      <c r="AC30" s="9"/>
      <c r="AD30" s="14"/>
      <c r="AE30" s="9"/>
      <c r="AF30" s="14"/>
      <c r="AG30" s="9"/>
      <c r="AH30" s="14"/>
      <c r="AI30" s="14"/>
      <c r="AJ30" s="9"/>
      <c r="AK30" s="14"/>
      <c r="AL30" s="9"/>
      <c r="AM30" s="9"/>
      <c r="AN30" s="9"/>
      <c r="AO30" s="9"/>
      <c r="AP30" s="9"/>
      <c r="AQ30" s="12"/>
      <c r="AR30" s="9"/>
      <c r="AS30" s="9"/>
      <c r="AT30" s="9"/>
      <c r="AU30" s="9"/>
      <c r="AV30" s="12"/>
      <c r="AW30" s="9"/>
      <c r="AX30" s="12"/>
      <c r="AY30" s="9"/>
      <c r="AZ30" s="9"/>
      <c r="BA30" s="9"/>
      <c r="BB30" s="9"/>
      <c r="BC30" s="9"/>
      <c r="BD30" s="9" t="s">
        <v>287</v>
      </c>
      <c r="BE30" s="9"/>
      <c r="BF30" s="9"/>
      <c r="BG30" s="9"/>
      <c r="BH30" s="9"/>
      <c r="BI30" s="12"/>
      <c r="BJ30" s="9"/>
      <c r="BK30" s="9"/>
      <c r="BL30" s="12"/>
      <c r="BM30" s="16"/>
      <c r="BN30" s="9"/>
    </row>
    <row r="31" customFormat="false" ht="30" hidden="false" customHeight="true" outlineLevel="0" collapsed="false">
      <c r="A31" s="9" t="s">
        <v>286</v>
      </c>
      <c r="B31" s="9"/>
      <c r="C31" s="9"/>
      <c r="D31" s="9"/>
      <c r="E31" s="9"/>
      <c r="F31" s="9" t="s">
        <v>83</v>
      </c>
      <c r="G31" s="9"/>
      <c r="H31" s="9"/>
      <c r="I31" s="9"/>
      <c r="J31" s="12"/>
      <c r="K31" s="9"/>
      <c r="L31" s="9"/>
      <c r="M31" s="9"/>
      <c r="N31" s="13"/>
      <c r="O31" s="10"/>
      <c r="P31" s="9"/>
      <c r="Q31" s="9"/>
      <c r="R31" s="9"/>
      <c r="S31" s="9"/>
      <c r="T31" s="9"/>
      <c r="U31" s="10"/>
      <c r="V31" s="9"/>
      <c r="W31" s="9"/>
      <c r="X31" s="12"/>
      <c r="Y31" s="9"/>
      <c r="Z31" s="14"/>
      <c r="AA31" s="9"/>
      <c r="AB31" s="14"/>
      <c r="AC31" s="9"/>
      <c r="AD31" s="14"/>
      <c r="AE31" s="9"/>
      <c r="AF31" s="14"/>
      <c r="AG31" s="9"/>
      <c r="AH31" s="14"/>
      <c r="AI31" s="14"/>
      <c r="AJ31" s="9"/>
      <c r="AK31" s="14"/>
      <c r="AL31" s="9"/>
      <c r="AM31" s="9"/>
      <c r="AN31" s="9"/>
      <c r="AO31" s="9"/>
      <c r="AP31" s="9"/>
      <c r="AQ31" s="12"/>
      <c r="AR31" s="9"/>
      <c r="AS31" s="9"/>
      <c r="AT31" s="9"/>
      <c r="AU31" s="9"/>
      <c r="AV31" s="12"/>
      <c r="AW31" s="9"/>
      <c r="AX31" s="12"/>
      <c r="AY31" s="9"/>
      <c r="AZ31" s="9"/>
      <c r="BA31" s="9"/>
      <c r="BB31" s="9"/>
      <c r="BC31" s="9"/>
      <c r="BD31" s="9" t="s">
        <v>288</v>
      </c>
      <c r="BE31" s="9"/>
      <c r="BF31" s="9"/>
      <c r="BG31" s="9"/>
      <c r="BH31" s="9"/>
      <c r="BI31" s="12"/>
      <c r="BJ31" s="9"/>
      <c r="BK31" s="9"/>
      <c r="BL31" s="12"/>
      <c r="BM31" s="16"/>
      <c r="BN31" s="9"/>
    </row>
    <row r="32" customFormat="false" ht="45" hidden="false" customHeight="true" outlineLevel="0" collapsed="false">
      <c r="A32" s="9" t="s">
        <v>289</v>
      </c>
      <c r="B32" s="9" t="s">
        <v>108</v>
      </c>
      <c r="C32" s="9"/>
      <c r="D32" s="9" t="s">
        <v>290</v>
      </c>
      <c r="E32" s="9"/>
      <c r="F32" s="9" t="s">
        <v>291</v>
      </c>
      <c r="G32" s="9"/>
      <c r="H32" s="9"/>
      <c r="I32" s="9"/>
      <c r="J32" s="12"/>
      <c r="K32" s="9"/>
      <c r="L32" s="9"/>
      <c r="M32" s="9"/>
      <c r="N32" s="13"/>
      <c r="O32" s="10"/>
      <c r="P32" s="9"/>
      <c r="Q32" s="9"/>
      <c r="R32" s="9"/>
      <c r="S32" s="9"/>
      <c r="T32" s="9"/>
      <c r="U32" s="10"/>
      <c r="V32" s="9"/>
      <c r="W32" s="9"/>
      <c r="X32" s="12"/>
      <c r="Y32" s="9"/>
      <c r="Z32" s="14"/>
      <c r="AA32" s="9"/>
      <c r="AB32" s="14"/>
      <c r="AC32" s="9"/>
      <c r="AD32" s="14"/>
      <c r="AE32" s="9"/>
      <c r="AF32" s="14"/>
      <c r="AG32" s="9"/>
      <c r="AH32" s="14"/>
      <c r="AI32" s="14"/>
      <c r="AJ32" s="9"/>
      <c r="AK32" s="14"/>
      <c r="AL32" s="9"/>
      <c r="AM32" s="9"/>
      <c r="AN32" s="9"/>
      <c r="AO32" s="9"/>
      <c r="AP32" s="9"/>
      <c r="AQ32" s="12"/>
      <c r="AR32" s="9"/>
      <c r="AS32" s="9"/>
      <c r="AT32" s="9"/>
      <c r="AU32" s="9"/>
      <c r="AV32" s="12"/>
      <c r="AW32" s="9"/>
      <c r="AX32" s="12"/>
      <c r="AY32" s="9"/>
      <c r="AZ32" s="9"/>
      <c r="BA32" s="9"/>
      <c r="BB32" s="9"/>
      <c r="BC32" s="9"/>
      <c r="BD32" s="9"/>
      <c r="BE32" s="9"/>
      <c r="BF32" s="9"/>
      <c r="BG32" s="9"/>
      <c r="BH32" s="9"/>
      <c r="BI32" s="12"/>
      <c r="BJ32" s="9"/>
      <c r="BK32" s="9"/>
      <c r="BL32" s="12"/>
      <c r="BM32" s="16"/>
      <c r="BN32" s="9"/>
    </row>
    <row r="33" customFormat="false" ht="45" hidden="false" customHeight="true" outlineLevel="0" collapsed="false">
      <c r="A33" s="9" t="s">
        <v>292</v>
      </c>
      <c r="B33" s="9" t="s">
        <v>108</v>
      </c>
      <c r="C33" s="9" t="s">
        <v>293</v>
      </c>
      <c r="D33" s="9"/>
      <c r="E33" s="9"/>
      <c r="F33" s="9"/>
      <c r="G33" s="9"/>
      <c r="H33" s="11" t="str">
        <f aca="false">HYPERLINK("http://digi.landesbibliothek.at/viewer/overview/420/320/","http://digi.landesbibliothek.at/viewer/overview/420/320/ ")</f>
        <v>http://digi.landesbibliothek.at/viewer/overview/420/320/ </v>
      </c>
      <c r="I33" s="9"/>
      <c r="J33" s="12" t="s">
        <v>93</v>
      </c>
      <c r="K33" s="9"/>
      <c r="L33" s="9" t="s">
        <v>294</v>
      </c>
      <c r="M33" s="9" t="s">
        <v>295</v>
      </c>
      <c r="N33" s="13" t="s">
        <v>296</v>
      </c>
      <c r="O33" s="10"/>
      <c r="P33" s="9"/>
      <c r="Q33" s="9" t="s">
        <v>297</v>
      </c>
      <c r="R33" s="9" t="s">
        <v>298</v>
      </c>
      <c r="S33" s="9" t="s">
        <v>292</v>
      </c>
      <c r="T33" s="9"/>
      <c r="U33" s="10"/>
      <c r="V33" s="9" t="s">
        <v>73</v>
      </c>
      <c r="W33" s="9" t="s">
        <v>299</v>
      </c>
      <c r="X33" s="12"/>
      <c r="Y33" s="9"/>
      <c r="Z33" s="14" t="n">
        <v>314</v>
      </c>
      <c r="AA33" s="9"/>
      <c r="AB33" s="14"/>
      <c r="AC33" s="9"/>
      <c r="AD33" s="14" t="n">
        <v>314</v>
      </c>
      <c r="AE33" s="9"/>
      <c r="AF33" s="14"/>
      <c r="AG33" s="9"/>
      <c r="AH33" s="14" t="n">
        <v>1</v>
      </c>
      <c r="AI33" s="14"/>
      <c r="AJ33" s="9"/>
      <c r="AK33" s="14" t="n">
        <v>5</v>
      </c>
      <c r="AL33" s="9" t="n">
        <v>5</v>
      </c>
      <c r="AM33" s="9"/>
      <c r="AN33" s="9"/>
      <c r="AO33" s="9"/>
      <c r="AP33" s="9" t="s">
        <v>300</v>
      </c>
      <c r="AQ33" s="12" t="s">
        <v>301</v>
      </c>
      <c r="AR33" s="9"/>
      <c r="AS33" s="9"/>
      <c r="AT33" s="9"/>
      <c r="AU33" s="9"/>
      <c r="AV33" s="12"/>
      <c r="AW33" s="9"/>
      <c r="AX33" s="12"/>
      <c r="AY33" s="9"/>
      <c r="AZ33" s="9"/>
      <c r="BA33" s="9"/>
      <c r="BB33" s="9" t="s">
        <v>302</v>
      </c>
      <c r="BC33" s="9" t="s">
        <v>303</v>
      </c>
      <c r="BD33" s="9" t="s">
        <v>304</v>
      </c>
      <c r="BE33" s="9"/>
      <c r="BF33" s="9"/>
      <c r="BG33" s="9"/>
      <c r="BH33" s="9"/>
      <c r="BI33" s="12"/>
      <c r="BJ33" s="9" t="s">
        <v>305</v>
      </c>
      <c r="BK33" s="9"/>
      <c r="BL33" s="12"/>
      <c r="BM33" s="16"/>
      <c r="BN33" s="9"/>
    </row>
    <row r="34" customFormat="false" ht="60" hidden="false" customHeight="true" outlineLevel="0" collapsed="false">
      <c r="A34" s="9" t="s">
        <v>292</v>
      </c>
      <c r="B34" s="9" t="s">
        <v>108</v>
      </c>
      <c r="C34" s="9" t="s">
        <v>293</v>
      </c>
      <c r="D34" s="9"/>
      <c r="E34" s="9"/>
      <c r="F34" s="9" t="s">
        <v>306</v>
      </c>
      <c r="G34" s="9"/>
      <c r="H34" s="11" t="s">
        <v>307</v>
      </c>
      <c r="I34" s="9"/>
      <c r="J34" s="12" t="s">
        <v>93</v>
      </c>
      <c r="K34" s="9"/>
      <c r="L34" s="9" t="s">
        <v>308</v>
      </c>
      <c r="M34" s="9" t="s">
        <v>309</v>
      </c>
      <c r="N34" s="13" t="s">
        <v>296</v>
      </c>
      <c r="O34" s="10"/>
      <c r="P34" s="9"/>
      <c r="Q34" s="9" t="s">
        <v>297</v>
      </c>
      <c r="R34" s="9" t="s">
        <v>298</v>
      </c>
      <c r="S34" s="9" t="s">
        <v>292</v>
      </c>
      <c r="T34" s="9"/>
      <c r="U34" s="10"/>
      <c r="V34" s="9" t="s">
        <v>73</v>
      </c>
      <c r="W34" s="9" t="s">
        <v>299</v>
      </c>
      <c r="X34" s="12"/>
      <c r="Y34" s="9"/>
      <c r="Z34" s="14" t="n">
        <v>145</v>
      </c>
      <c r="AA34" s="9"/>
      <c r="AB34" s="14"/>
      <c r="AC34" s="9"/>
      <c r="AD34" s="14" t="n">
        <v>115</v>
      </c>
      <c r="AE34" s="9" t="n">
        <v>120</v>
      </c>
      <c r="AF34" s="14" t="n">
        <v>9</v>
      </c>
      <c r="AG34" s="9"/>
      <c r="AH34" s="14" t="n">
        <v>1</v>
      </c>
      <c r="AI34" s="14" t="n">
        <v>115</v>
      </c>
      <c r="AJ34" s="9" t="n">
        <v>120</v>
      </c>
      <c r="AK34" s="14" t="n">
        <v>5</v>
      </c>
      <c r="AL34" s="9" t="n">
        <v>5</v>
      </c>
      <c r="AM34" s="9"/>
      <c r="AN34" s="9"/>
      <c r="AO34" s="9"/>
      <c r="AP34" s="9" t="s">
        <v>310</v>
      </c>
      <c r="AQ34" s="12" t="s">
        <v>137</v>
      </c>
      <c r="AR34" s="9"/>
      <c r="AS34" s="9" t="s">
        <v>311</v>
      </c>
      <c r="AT34" s="9" t="s">
        <v>312</v>
      </c>
      <c r="AU34" s="9" t="s">
        <v>313</v>
      </c>
      <c r="AV34" s="12" t="s">
        <v>314</v>
      </c>
      <c r="AW34" s="9"/>
      <c r="AX34" s="12"/>
      <c r="AY34" s="9"/>
      <c r="AZ34" s="9"/>
      <c r="BA34" s="9"/>
      <c r="BB34" s="9" t="s">
        <v>315</v>
      </c>
      <c r="BC34" s="9" t="s">
        <v>76</v>
      </c>
      <c r="BD34" s="9" t="s">
        <v>316</v>
      </c>
      <c r="BE34" s="9"/>
      <c r="BF34" s="9"/>
      <c r="BG34" s="9"/>
      <c r="BH34" s="9"/>
      <c r="BI34" s="12"/>
      <c r="BJ34" s="9"/>
      <c r="BK34" s="9"/>
      <c r="BL34" s="12" t="s">
        <v>117</v>
      </c>
      <c r="BM34" s="16" t="s">
        <v>317</v>
      </c>
      <c r="BN34" s="9"/>
    </row>
    <row r="35" customFormat="false" ht="60" hidden="false" customHeight="true" outlineLevel="0" collapsed="false">
      <c r="A35" s="9" t="s">
        <v>318</v>
      </c>
      <c r="B35" s="9"/>
      <c r="C35" s="9"/>
      <c r="D35" s="28" t="s">
        <v>319</v>
      </c>
      <c r="E35" s="9"/>
      <c r="F35" s="9" t="s">
        <v>320</v>
      </c>
      <c r="G35" s="9"/>
      <c r="H35" s="9"/>
      <c r="I35" s="9"/>
      <c r="J35" s="12"/>
      <c r="K35" s="9"/>
      <c r="L35" s="9"/>
      <c r="M35" s="9"/>
      <c r="N35" s="13"/>
      <c r="O35" s="10"/>
      <c r="P35" s="9"/>
      <c r="Q35" s="9"/>
      <c r="R35" s="9"/>
      <c r="S35" s="9"/>
      <c r="T35" s="9"/>
      <c r="U35" s="10"/>
      <c r="V35" s="9"/>
      <c r="W35" s="9"/>
      <c r="X35" s="12"/>
      <c r="Y35" s="9"/>
      <c r="Z35" s="14"/>
      <c r="AA35" s="9"/>
      <c r="AB35" s="14"/>
      <c r="AC35" s="9"/>
      <c r="AD35" s="14"/>
      <c r="AE35" s="9"/>
      <c r="AF35" s="14"/>
      <c r="AG35" s="9"/>
      <c r="AH35" s="14"/>
      <c r="AI35" s="14"/>
      <c r="AJ35" s="9"/>
      <c r="AK35" s="14"/>
      <c r="AL35" s="9"/>
      <c r="AM35" s="9"/>
      <c r="AN35" s="9"/>
      <c r="AO35" s="9"/>
      <c r="AP35" s="9"/>
      <c r="AQ35" s="12"/>
      <c r="AR35" s="9"/>
      <c r="AS35" s="9"/>
      <c r="AT35" s="9"/>
      <c r="AU35" s="9"/>
      <c r="AV35" s="12"/>
      <c r="AW35" s="9"/>
      <c r="AX35" s="12"/>
      <c r="AY35" s="9"/>
      <c r="AZ35" s="9"/>
      <c r="BA35" s="9"/>
      <c r="BB35" s="9"/>
      <c r="BC35" s="9"/>
      <c r="BD35" s="9"/>
      <c r="BE35" s="9"/>
      <c r="BF35" s="9"/>
      <c r="BG35" s="9"/>
      <c r="BH35" s="9"/>
      <c r="BI35" s="12"/>
      <c r="BJ35" s="9"/>
      <c r="BK35" s="9"/>
      <c r="BL35" s="12"/>
      <c r="BM35" s="16"/>
      <c r="BN35" s="9"/>
    </row>
    <row r="36" customFormat="false" ht="60" hidden="false" customHeight="true" outlineLevel="0" collapsed="false">
      <c r="A36" s="9" t="s">
        <v>321</v>
      </c>
      <c r="B36" s="9"/>
      <c r="C36" s="9"/>
      <c r="D36" s="28" t="s">
        <v>322</v>
      </c>
      <c r="E36" s="9"/>
      <c r="F36" s="9" t="s">
        <v>306</v>
      </c>
      <c r="G36" s="9"/>
      <c r="H36" s="9"/>
      <c r="I36" s="9"/>
      <c r="J36" s="12"/>
      <c r="K36" s="9"/>
      <c r="L36" s="9"/>
      <c r="M36" s="9"/>
      <c r="N36" s="13"/>
      <c r="O36" s="10"/>
      <c r="P36" s="9"/>
      <c r="Q36" s="9"/>
      <c r="R36" s="9"/>
      <c r="S36" s="9"/>
      <c r="T36" s="9"/>
      <c r="U36" s="10"/>
      <c r="V36" s="9"/>
      <c r="W36" s="9"/>
      <c r="X36" s="12"/>
      <c r="Y36" s="9"/>
      <c r="Z36" s="14"/>
      <c r="AA36" s="9"/>
      <c r="AB36" s="14"/>
      <c r="AC36" s="9"/>
      <c r="AD36" s="14"/>
      <c r="AE36" s="9"/>
      <c r="AF36" s="14"/>
      <c r="AG36" s="9"/>
      <c r="AH36" s="14"/>
      <c r="AI36" s="14"/>
      <c r="AJ36" s="9"/>
      <c r="AK36" s="14"/>
      <c r="AL36" s="9"/>
      <c r="AM36" s="9"/>
      <c r="AN36" s="9"/>
      <c r="AO36" s="9"/>
      <c r="AP36" s="9"/>
      <c r="AQ36" s="12"/>
      <c r="AR36" s="9"/>
      <c r="AS36" s="9"/>
      <c r="AT36" s="9"/>
      <c r="AU36" s="9"/>
      <c r="AV36" s="12"/>
      <c r="AW36" s="9"/>
      <c r="AX36" s="12"/>
      <c r="AY36" s="9"/>
      <c r="AZ36" s="9"/>
      <c r="BA36" s="9"/>
      <c r="BB36" s="9"/>
      <c r="BC36" s="9"/>
      <c r="BD36" s="9"/>
      <c r="BE36" s="9"/>
      <c r="BF36" s="9"/>
      <c r="BG36" s="9"/>
      <c r="BH36" s="9"/>
      <c r="BI36" s="12"/>
      <c r="BJ36" s="9"/>
      <c r="BK36" s="9"/>
      <c r="BL36" s="12"/>
      <c r="BM36" s="16"/>
      <c r="BN36" s="9"/>
    </row>
    <row r="37" customFormat="false" ht="60" hidden="false" customHeight="true" outlineLevel="0" collapsed="false">
      <c r="A37" s="9" t="s">
        <v>323</v>
      </c>
      <c r="B37" s="9" t="s">
        <v>90</v>
      </c>
      <c r="C37" s="9" t="s">
        <v>293</v>
      </c>
      <c r="D37" s="28" t="s">
        <v>324</v>
      </c>
      <c r="E37" s="9"/>
      <c r="F37" s="9" t="s">
        <v>325</v>
      </c>
      <c r="G37" s="9"/>
      <c r="H37" s="11" t="str">
        <f aca="false">HYPERLINK("http://digi.landesbibliothek.at/viewer/resolver?urn=urn:nbn:at:AT-OOeLB-4058463","http://digi.landesbibliothek.at/viewer/resolver?urn=urn:nbn:at:AT-OOeLB-4058463")</f>
        <v>http://digi.landesbibliothek.at/viewer/resolver?urn=urn:nbn:at:AT-OOeLB-4058463</v>
      </c>
      <c r="I37" s="9"/>
      <c r="J37" s="12" t="s">
        <v>235</v>
      </c>
      <c r="K37" s="9"/>
      <c r="L37" s="9" t="s">
        <v>326</v>
      </c>
      <c r="M37" s="9" t="s">
        <v>327</v>
      </c>
      <c r="N37" s="13"/>
      <c r="O37" s="10"/>
      <c r="P37" s="9"/>
      <c r="Q37" s="9"/>
      <c r="R37" s="9"/>
      <c r="S37" s="9"/>
      <c r="T37" s="9"/>
      <c r="U37" s="10"/>
      <c r="V37" s="9"/>
      <c r="W37" s="9"/>
      <c r="X37" s="12" t="n">
        <v>140</v>
      </c>
      <c r="Y37" s="9"/>
      <c r="Z37" s="14"/>
      <c r="AA37" s="9"/>
      <c r="AB37" s="14" t="n">
        <v>110</v>
      </c>
      <c r="AC37" s="9"/>
      <c r="AD37" s="14" t="n">
        <v>205</v>
      </c>
      <c r="AE37" s="9"/>
      <c r="AF37" s="14"/>
      <c r="AG37" s="9"/>
      <c r="AH37" s="14"/>
      <c r="AI37" s="14"/>
      <c r="AJ37" s="9"/>
      <c r="AK37" s="14" t="n">
        <v>30</v>
      </c>
      <c r="AL37" s="9" t="n">
        <v>33</v>
      </c>
      <c r="AM37" s="9"/>
      <c r="AN37" s="9"/>
      <c r="AO37" s="9"/>
      <c r="AP37" s="9"/>
      <c r="AQ37" s="12"/>
      <c r="AR37" s="9"/>
      <c r="AS37" s="9" t="s">
        <v>328</v>
      </c>
      <c r="AT37" s="9" t="s">
        <v>329</v>
      </c>
      <c r="AU37" s="9"/>
      <c r="AV37" s="12"/>
      <c r="AW37" s="9"/>
      <c r="AX37" s="12"/>
      <c r="AY37" s="9"/>
      <c r="AZ37" s="9"/>
      <c r="BA37" s="9"/>
      <c r="BB37" s="9" t="s">
        <v>330</v>
      </c>
      <c r="BC37" s="9" t="s">
        <v>331</v>
      </c>
      <c r="BD37" s="9"/>
      <c r="BE37" s="9"/>
      <c r="BF37" s="9"/>
      <c r="BG37" s="9"/>
      <c r="BH37" s="9"/>
      <c r="BI37" s="12"/>
      <c r="BJ37" s="9"/>
      <c r="BK37" s="9"/>
      <c r="BL37" s="12"/>
      <c r="BM37" s="16"/>
      <c r="BN37" s="9"/>
    </row>
    <row r="38" customFormat="false" ht="60" hidden="false" customHeight="true" outlineLevel="0" collapsed="false">
      <c r="A38" s="9" t="s">
        <v>332</v>
      </c>
      <c r="B38" s="9"/>
      <c r="C38" s="9"/>
      <c r="D38" s="9"/>
      <c r="E38" s="9"/>
      <c r="F38" s="9"/>
      <c r="G38" s="9"/>
      <c r="H38" s="9"/>
      <c r="I38" s="9"/>
      <c r="J38" s="12"/>
      <c r="K38" s="9"/>
      <c r="L38" s="9"/>
      <c r="M38" s="9"/>
      <c r="N38" s="13"/>
      <c r="O38" s="10"/>
      <c r="P38" s="9"/>
      <c r="Q38" s="9"/>
      <c r="R38" s="9"/>
      <c r="S38" s="9"/>
      <c r="T38" s="9"/>
      <c r="U38" s="10"/>
      <c r="V38" s="9"/>
      <c r="W38" s="9"/>
      <c r="X38" s="12"/>
      <c r="Y38" s="9"/>
      <c r="Z38" s="14"/>
      <c r="AA38" s="9"/>
      <c r="AB38" s="14"/>
      <c r="AC38" s="9"/>
      <c r="AD38" s="14"/>
      <c r="AE38" s="9"/>
      <c r="AF38" s="14"/>
      <c r="AG38" s="9"/>
      <c r="AH38" s="14"/>
      <c r="AI38" s="14"/>
      <c r="AJ38" s="9"/>
      <c r="AK38" s="14"/>
      <c r="AL38" s="9"/>
      <c r="AM38" s="9"/>
      <c r="AN38" s="9"/>
      <c r="AO38" s="9"/>
      <c r="AP38" s="9"/>
      <c r="AQ38" s="12"/>
      <c r="AR38" s="9"/>
      <c r="AS38" s="9"/>
      <c r="AT38" s="9"/>
      <c r="AU38" s="9"/>
      <c r="AV38" s="12"/>
      <c r="AW38" s="9"/>
      <c r="AX38" s="12"/>
      <c r="AY38" s="9"/>
      <c r="AZ38" s="9"/>
      <c r="BA38" s="9"/>
      <c r="BB38" s="9"/>
      <c r="BC38" s="9"/>
      <c r="BD38" s="9"/>
      <c r="BE38" s="9"/>
      <c r="BF38" s="9"/>
      <c r="BG38" s="9"/>
      <c r="BH38" s="9"/>
      <c r="BI38" s="12"/>
      <c r="BJ38" s="9"/>
      <c r="BK38" s="9"/>
      <c r="BL38" s="12"/>
      <c r="BM38" s="16"/>
      <c r="BN38" s="9"/>
    </row>
    <row r="39" customFormat="false" ht="60" hidden="false" customHeight="true" outlineLevel="0" collapsed="false">
      <c r="A39" s="9" t="s">
        <v>333</v>
      </c>
      <c r="B39" s="9" t="s">
        <v>90</v>
      </c>
      <c r="C39" s="9" t="s">
        <v>293</v>
      </c>
      <c r="D39" s="9"/>
      <c r="E39" s="9"/>
      <c r="F39" s="9" t="s">
        <v>334</v>
      </c>
      <c r="G39" s="9"/>
      <c r="H39" s="11" t="str">
        <f aca="false">HYPERLINK("http://digi.landesbibliothek.at/viewer/resolver?urn=urn:nbn:at:AT-OOeLB-3717017","http://digi.landesbibliothek.at/viewer/resolver?urn=urn:nbn:at:AT-OOeLB-3717017")</f>
        <v>http://digi.landesbibliothek.at/viewer/resolver?urn=urn:nbn:at:AT-OOeLB-3717017</v>
      </c>
      <c r="I39" s="9"/>
      <c r="J39" s="12" t="s">
        <v>235</v>
      </c>
      <c r="K39" s="9"/>
      <c r="L39" s="9" t="s">
        <v>335</v>
      </c>
      <c r="M39" s="9" t="s">
        <v>336</v>
      </c>
      <c r="N39" s="13"/>
      <c r="O39" s="10"/>
      <c r="P39" s="9"/>
      <c r="Q39" s="9"/>
      <c r="R39" s="9"/>
      <c r="S39" s="9"/>
      <c r="T39" s="9"/>
      <c r="U39" s="10"/>
      <c r="V39" s="9"/>
      <c r="W39" s="9" t="s">
        <v>169</v>
      </c>
      <c r="X39" s="12"/>
      <c r="Y39" s="9"/>
      <c r="AA39" s="9"/>
      <c r="AB39" s="14"/>
      <c r="AC39" s="9"/>
      <c r="AD39" s="14"/>
      <c r="AE39" s="9"/>
      <c r="AF39" s="14"/>
      <c r="AG39" s="9"/>
      <c r="AH39" s="14"/>
      <c r="AI39" s="14"/>
      <c r="AJ39" s="9"/>
      <c r="AK39" s="14" t="n">
        <v>7</v>
      </c>
      <c r="AL39" s="9" t="n">
        <v>7</v>
      </c>
      <c r="AM39" s="9" t="s">
        <v>337</v>
      </c>
      <c r="AN39" s="9"/>
      <c r="AO39" s="9"/>
      <c r="AP39" s="9" t="s">
        <v>338</v>
      </c>
      <c r="AQ39" s="12" t="s">
        <v>339</v>
      </c>
      <c r="AR39" s="9" t="s">
        <v>340</v>
      </c>
      <c r="AS39" s="9" t="n">
        <v>1488</v>
      </c>
      <c r="AT39" s="9" t="n">
        <v>1488</v>
      </c>
      <c r="AU39" s="9" t="s">
        <v>341</v>
      </c>
      <c r="AV39" s="12"/>
      <c r="AW39" s="9"/>
      <c r="AX39" s="12"/>
      <c r="AY39" s="9"/>
      <c r="AZ39" s="9"/>
      <c r="BA39" s="9"/>
      <c r="BB39" s="9" t="s">
        <v>342</v>
      </c>
      <c r="BC39" s="9" t="s">
        <v>76</v>
      </c>
      <c r="BD39" s="9"/>
      <c r="BE39" s="9"/>
      <c r="BF39" s="9"/>
      <c r="BG39" s="9"/>
      <c r="BH39" s="9"/>
      <c r="BI39" s="12"/>
      <c r="BJ39" s="9"/>
      <c r="BK39" s="9"/>
      <c r="BL39" s="12"/>
      <c r="BM39" s="16"/>
      <c r="BN39" s="9"/>
    </row>
    <row r="40" customFormat="false" ht="90" hidden="false" customHeight="true" outlineLevel="0" collapsed="false">
      <c r="A40" s="9" t="s">
        <v>343</v>
      </c>
      <c r="B40" s="9" t="s">
        <v>90</v>
      </c>
      <c r="C40" s="9" t="s">
        <v>293</v>
      </c>
      <c r="D40" s="9"/>
      <c r="E40" s="9"/>
      <c r="F40" s="9" t="s">
        <v>334</v>
      </c>
      <c r="G40" s="9"/>
      <c r="H40" s="11" t="str">
        <f aca="false">HYPERLINK("http://digi.landesbibliothek.at/viewer/resolver?urn=urn:nbn:at:AT-OOeLB-3717119","http://digi.landesbibliothek.at/viewer/resolver?urn=urn:nbn:at:AT-OOeLB-3717119")</f>
        <v>http://digi.landesbibliothek.at/viewer/resolver?urn=urn:nbn:at:AT-OOeLB-3717119</v>
      </c>
      <c r="I40" s="9"/>
      <c r="J40" s="12" t="s">
        <v>235</v>
      </c>
      <c r="K40" s="9"/>
      <c r="L40" s="9"/>
      <c r="M40" s="9" t="s">
        <v>344</v>
      </c>
      <c r="N40" s="13"/>
      <c r="O40" s="10"/>
      <c r="P40" s="9"/>
      <c r="Q40" s="9"/>
      <c r="R40" s="9"/>
      <c r="S40" s="9" t="s">
        <v>345</v>
      </c>
      <c r="T40" s="9"/>
      <c r="U40" s="10"/>
      <c r="V40" s="9"/>
      <c r="W40" s="9" t="s">
        <v>169</v>
      </c>
      <c r="X40" s="12" t="n">
        <v>150</v>
      </c>
      <c r="Y40" s="9"/>
      <c r="Z40" s="14" t="n">
        <v>216</v>
      </c>
      <c r="AA40" s="9"/>
      <c r="AB40" s="14" t="n">
        <v>85</v>
      </c>
      <c r="AC40" s="9" t="n">
        <v>115</v>
      </c>
      <c r="AD40" s="14" t="n">
        <v>185</v>
      </c>
      <c r="AE40" s="9"/>
      <c r="AF40" s="14"/>
      <c r="AG40" s="9"/>
      <c r="AH40" s="14"/>
      <c r="AI40" s="14"/>
      <c r="AJ40" s="9"/>
      <c r="AK40" s="14" t="n">
        <v>13</v>
      </c>
      <c r="AL40" s="9"/>
      <c r="AM40" s="9"/>
      <c r="AN40" s="9"/>
      <c r="AO40" s="9"/>
      <c r="AP40" s="9"/>
      <c r="AQ40" s="12"/>
      <c r="AR40" s="9"/>
      <c r="AS40" s="9" t="n">
        <v>1495</v>
      </c>
      <c r="AT40" s="9" t="n">
        <v>1495</v>
      </c>
      <c r="AU40" s="9"/>
      <c r="AV40" s="12"/>
      <c r="AW40" s="9"/>
      <c r="AX40" s="12"/>
      <c r="AY40" s="9"/>
      <c r="AZ40" s="9"/>
      <c r="BA40" s="9"/>
      <c r="BB40" s="9"/>
      <c r="BC40" s="9"/>
      <c r="BD40" s="9" t="s">
        <v>346</v>
      </c>
      <c r="BE40" s="9"/>
      <c r="BF40" s="9"/>
      <c r="BG40" s="9"/>
      <c r="BH40" s="9"/>
      <c r="BI40" s="12"/>
      <c r="BJ40" s="9"/>
      <c r="BK40" s="9"/>
      <c r="BL40" s="12"/>
      <c r="BM40" s="16"/>
      <c r="BN40" s="9"/>
    </row>
    <row r="41" customFormat="false" ht="60" hidden="false" customHeight="true" outlineLevel="0" collapsed="false">
      <c r="A41" s="9" t="s">
        <v>347</v>
      </c>
      <c r="B41" s="9" t="s">
        <v>90</v>
      </c>
      <c r="C41" s="9" t="s">
        <v>293</v>
      </c>
      <c r="D41" s="9"/>
      <c r="E41" s="9"/>
      <c r="F41" s="9" t="s">
        <v>334</v>
      </c>
      <c r="G41" s="9"/>
      <c r="H41" s="11" t="str">
        <f aca="false">HYPERLINK("http://digi.landesbibliothek.at/viewer/resolver?urn=urn:nbn:at:AT-OOeLB-3717153","http://digi.landesbibliothek.at/viewer/resolver?urn=urn:nbn:at:AT-OOeLB-3717153")</f>
        <v>http://digi.landesbibliothek.at/viewer/resolver?urn=urn:nbn:at:AT-OOeLB-3717153</v>
      </c>
      <c r="I41" s="9"/>
      <c r="J41" s="12" t="s">
        <v>235</v>
      </c>
      <c r="K41" s="9"/>
      <c r="L41" s="9"/>
      <c r="M41" s="18" t="s">
        <v>348</v>
      </c>
      <c r="N41" s="13"/>
      <c r="O41" s="10"/>
      <c r="P41" s="9"/>
      <c r="Q41" s="9"/>
      <c r="R41" s="9"/>
      <c r="S41" s="9" t="s">
        <v>345</v>
      </c>
      <c r="T41" s="9"/>
      <c r="U41" s="10"/>
      <c r="V41" s="9"/>
      <c r="W41" s="9" t="s">
        <v>169</v>
      </c>
      <c r="X41" s="18" t="n">
        <v>146</v>
      </c>
      <c r="Y41" s="9"/>
      <c r="Z41" s="18" t="n">
        <v>219</v>
      </c>
      <c r="AA41" s="9"/>
      <c r="AB41" s="18" t="n">
        <v>37</v>
      </c>
      <c r="AC41" s="18" t="n">
        <v>70</v>
      </c>
      <c r="AD41" s="18" t="n">
        <v>155</v>
      </c>
      <c r="AE41" s="9"/>
      <c r="AF41" s="18"/>
      <c r="AG41" s="9"/>
      <c r="AH41" s="14"/>
      <c r="AI41" s="14"/>
      <c r="AJ41" s="9"/>
      <c r="AK41" s="14" t="n">
        <v>5</v>
      </c>
      <c r="AL41" s="9"/>
      <c r="AM41" s="9"/>
      <c r="AN41" s="9"/>
      <c r="AO41" s="9"/>
      <c r="AP41" s="9" t="s">
        <v>349</v>
      </c>
      <c r="AQ41" s="12"/>
      <c r="AR41" s="9"/>
      <c r="AS41" s="9" t="n">
        <v>1496</v>
      </c>
      <c r="AT41" s="9" t="n">
        <v>1496</v>
      </c>
      <c r="AU41" s="9" t="s">
        <v>350</v>
      </c>
      <c r="AV41" s="12"/>
      <c r="AW41" s="9"/>
      <c r="AX41" s="12"/>
      <c r="AY41" s="9"/>
      <c r="AZ41" s="9"/>
      <c r="BA41" s="9"/>
      <c r="BB41" s="9"/>
      <c r="BC41" s="9" t="s">
        <v>76</v>
      </c>
      <c r="BD41" s="9" t="s">
        <v>351</v>
      </c>
      <c r="BE41" s="9"/>
      <c r="BF41" s="9"/>
      <c r="BG41" s="9"/>
      <c r="BH41" s="9"/>
      <c r="BI41" s="12"/>
      <c r="BJ41" s="9" t="s">
        <v>352</v>
      </c>
      <c r="BK41" s="9"/>
      <c r="BL41" s="12"/>
      <c r="BM41" s="16"/>
      <c r="BN41" s="9"/>
    </row>
    <row r="42" customFormat="false" ht="60" hidden="false" customHeight="true" outlineLevel="0" collapsed="false">
      <c r="A42" s="9" t="s">
        <v>353</v>
      </c>
      <c r="B42" s="9" t="s">
        <v>90</v>
      </c>
      <c r="C42" s="9" t="s">
        <v>293</v>
      </c>
      <c r="D42" s="9" t="s">
        <v>354</v>
      </c>
      <c r="E42" s="9"/>
      <c r="F42" s="9" t="s">
        <v>334</v>
      </c>
      <c r="G42" s="9"/>
      <c r="H42" s="11" t="str">
        <f aca="false">HYPERLINK("http://digi.landesbibliothek.at/viewer/resolver?urn=urn:nbn:at:AT-OOeLB-3717198","http://digi.landesbibliothek.at/viewer/resolver?urn=urn:nbn:at:AT-OOeLB-3717198")</f>
        <v>http://digi.landesbibliothek.at/viewer/resolver?urn=urn:nbn:at:AT-OOeLB-3717198</v>
      </c>
      <c r="I42" s="9"/>
      <c r="J42" s="12" t="s">
        <v>235</v>
      </c>
      <c r="K42" s="9"/>
      <c r="L42" s="9" t="s">
        <v>355</v>
      </c>
      <c r="M42" s="9" t="s">
        <v>356</v>
      </c>
      <c r="N42" s="13"/>
      <c r="O42" s="10"/>
      <c r="P42" s="9"/>
      <c r="Q42" s="9"/>
      <c r="R42" s="9"/>
      <c r="S42" s="9" t="s">
        <v>357</v>
      </c>
      <c r="T42" s="9"/>
      <c r="U42" s="10"/>
      <c r="V42" s="9"/>
      <c r="W42" s="9"/>
      <c r="X42" s="12"/>
      <c r="Y42" s="9"/>
      <c r="Z42" s="14"/>
      <c r="AA42" s="9"/>
      <c r="AB42" s="14"/>
      <c r="AC42" s="9"/>
      <c r="AD42" s="14"/>
      <c r="AE42" s="9"/>
      <c r="AF42" s="14"/>
      <c r="AG42" s="9"/>
      <c r="AH42" s="14"/>
      <c r="AI42" s="14"/>
      <c r="AJ42" s="9"/>
      <c r="AK42" s="14"/>
      <c r="AL42" s="9"/>
      <c r="AM42" s="9"/>
      <c r="AN42" s="9"/>
      <c r="AO42" s="9"/>
      <c r="AP42" s="9"/>
      <c r="AQ42" s="12"/>
      <c r="AR42" s="9"/>
      <c r="AS42" s="9" t="s">
        <v>297</v>
      </c>
      <c r="AT42" s="9" t="n">
        <v>1502</v>
      </c>
      <c r="AU42" s="9" t="s">
        <v>73</v>
      </c>
      <c r="AV42" s="12"/>
      <c r="AW42" s="9"/>
      <c r="AX42" s="12"/>
      <c r="AY42" s="9"/>
      <c r="AZ42" s="9"/>
      <c r="BA42" s="9"/>
      <c r="BB42" s="9"/>
      <c r="BC42" s="9" t="s">
        <v>76</v>
      </c>
      <c r="BD42" s="9" t="s">
        <v>358</v>
      </c>
      <c r="BE42" s="9"/>
      <c r="BF42" s="9"/>
      <c r="BG42" s="9"/>
      <c r="BH42" s="9"/>
      <c r="BI42" s="12"/>
      <c r="BJ42" s="9"/>
      <c r="BK42" s="9"/>
      <c r="BL42" s="12"/>
      <c r="BM42" s="16"/>
      <c r="BN42" s="9"/>
    </row>
    <row r="43" customFormat="false" ht="75" hidden="false" customHeight="true" outlineLevel="0" collapsed="false">
      <c r="A43" s="9" t="s">
        <v>359</v>
      </c>
      <c r="B43" s="9" t="s">
        <v>90</v>
      </c>
      <c r="C43" s="9" t="s">
        <v>293</v>
      </c>
      <c r="D43" s="9" t="s">
        <v>360</v>
      </c>
      <c r="E43" s="9"/>
      <c r="F43" s="9" t="s">
        <v>361</v>
      </c>
      <c r="G43" s="9"/>
      <c r="H43" s="11" t="str">
        <f aca="false">HYPERLINK("http://digi.landesbibliothek.at/viewer/resolver?urn=urn:nbn:at:AT-OOeLB-3908764","http://digi.landesbibliothek.at/viewer/resolver?urn=urn:nbn:at:AT-OOeLB-3908764")</f>
        <v>http://digi.landesbibliothek.at/viewer/resolver?urn=urn:nbn:at:AT-OOeLB-3908764</v>
      </c>
      <c r="I43" s="9" t="s">
        <v>362</v>
      </c>
      <c r="J43" s="12" t="s">
        <v>93</v>
      </c>
      <c r="K43" s="9"/>
      <c r="L43" s="9" t="s">
        <v>363</v>
      </c>
      <c r="M43" s="9" t="s">
        <v>364</v>
      </c>
      <c r="N43" s="13"/>
      <c r="O43" s="10"/>
      <c r="P43" s="9"/>
      <c r="Q43" s="9"/>
      <c r="R43" s="9"/>
      <c r="S43" s="9" t="s">
        <v>365</v>
      </c>
      <c r="T43" s="9"/>
      <c r="U43" s="10"/>
      <c r="V43" s="9" t="s">
        <v>366</v>
      </c>
      <c r="W43" s="9" t="s">
        <v>367</v>
      </c>
      <c r="X43" s="12" t="n">
        <v>175</v>
      </c>
      <c r="Y43" s="9"/>
      <c r="Z43" s="14" t="n">
        <v>232</v>
      </c>
      <c r="AA43" s="9"/>
      <c r="AB43" s="14" t="n">
        <v>128</v>
      </c>
      <c r="AC43" s="9"/>
      <c r="AD43" s="14" t="n">
        <v>165</v>
      </c>
      <c r="AE43" s="9"/>
      <c r="AF43" s="14" t="n">
        <v>11</v>
      </c>
      <c r="AG43" s="9"/>
      <c r="AH43" s="14" t="n">
        <v>2</v>
      </c>
      <c r="AI43" s="14" t="n">
        <v>70</v>
      </c>
      <c r="AJ43" s="9" t="n">
        <v>77</v>
      </c>
      <c r="AK43" s="14" t="n">
        <v>12</v>
      </c>
      <c r="AL43" s="9" t="n">
        <v>12</v>
      </c>
      <c r="AM43" s="9" t="s">
        <v>123</v>
      </c>
      <c r="AN43" s="9"/>
      <c r="AO43" s="9"/>
      <c r="AP43" s="9" t="s">
        <v>368</v>
      </c>
      <c r="AQ43" s="12" t="s">
        <v>69</v>
      </c>
      <c r="AR43" s="9" t="s">
        <v>369</v>
      </c>
      <c r="AS43" s="9" t="s">
        <v>370</v>
      </c>
      <c r="AT43" s="9" t="s">
        <v>371</v>
      </c>
      <c r="AU43" s="9" t="s">
        <v>73</v>
      </c>
      <c r="AV43" s="12"/>
      <c r="AW43" s="9"/>
      <c r="AX43" s="12"/>
      <c r="AY43" s="9"/>
      <c r="AZ43" s="9"/>
      <c r="BA43" s="9"/>
      <c r="BB43" s="9" t="s">
        <v>75</v>
      </c>
      <c r="BC43" s="9" t="s">
        <v>76</v>
      </c>
      <c r="BD43" s="9" t="s">
        <v>372</v>
      </c>
      <c r="BE43" s="9"/>
      <c r="BF43" s="9"/>
      <c r="BG43" s="9"/>
      <c r="BH43" s="9" t="s">
        <v>373</v>
      </c>
      <c r="BI43" s="12" t="s">
        <v>374</v>
      </c>
      <c r="BJ43" s="9"/>
      <c r="BK43" s="9"/>
      <c r="BL43" s="12" t="s">
        <v>117</v>
      </c>
      <c r="BM43" s="16" t="s">
        <v>375</v>
      </c>
      <c r="BN43" s="9"/>
    </row>
    <row r="44" customFormat="false" ht="105" hidden="false" customHeight="true" outlineLevel="0" collapsed="false">
      <c r="A44" s="9" t="s">
        <v>376</v>
      </c>
      <c r="B44" s="9" t="s">
        <v>90</v>
      </c>
      <c r="C44" s="9" t="s">
        <v>293</v>
      </c>
      <c r="D44" s="9"/>
      <c r="E44" s="9"/>
      <c r="F44" s="9" t="s">
        <v>377</v>
      </c>
      <c r="G44" s="9"/>
      <c r="H44" s="11" t="str">
        <f aca="false">HYPERLINK("http://digi.landesbibliothek.at/viewer/resolver?urn=urn:nbn:at:AT-OOeLB-3908815","http://digi.landesbibliothek.at/viewer/resolver?urn=urn:nbn:at:AT-OOeLB-3908815 ")</f>
        <v>http://digi.landesbibliothek.at/viewer/resolver?urn=urn:nbn:at:AT-OOeLB-3908815 </v>
      </c>
      <c r="I44" s="9" t="s">
        <v>362</v>
      </c>
      <c r="J44" s="12" t="s">
        <v>93</v>
      </c>
      <c r="K44" s="9"/>
      <c r="L44" s="9" t="s">
        <v>363</v>
      </c>
      <c r="M44" s="9" t="s">
        <v>378</v>
      </c>
      <c r="N44" s="13" t="s">
        <v>379</v>
      </c>
      <c r="O44" s="10"/>
      <c r="P44" s="9"/>
      <c r="Q44" s="9" t="s">
        <v>380</v>
      </c>
      <c r="R44" s="9" t="s">
        <v>381</v>
      </c>
      <c r="S44" s="9" t="s">
        <v>382</v>
      </c>
      <c r="T44" s="9"/>
      <c r="U44" s="10"/>
      <c r="V44" s="9" t="s">
        <v>383</v>
      </c>
      <c r="W44" s="9" t="s">
        <v>384</v>
      </c>
      <c r="X44" s="12" t="n">
        <v>186</v>
      </c>
      <c r="Y44" s="9"/>
      <c r="Z44" s="14" t="n">
        <v>146</v>
      </c>
      <c r="AA44" s="9"/>
      <c r="AB44" s="14" t="n">
        <v>125</v>
      </c>
      <c r="AC44" s="9"/>
      <c r="AD44" s="14" t="n">
        <v>138</v>
      </c>
      <c r="AE44" s="9" t="n">
        <v>170</v>
      </c>
      <c r="AF44" s="14" t="n">
        <v>12</v>
      </c>
      <c r="AG44" s="9"/>
      <c r="AH44" s="14" t="n">
        <v>2</v>
      </c>
      <c r="AI44" s="14" t="n">
        <v>75</v>
      </c>
      <c r="AJ44" s="9" t="n">
        <v>77</v>
      </c>
      <c r="AK44" s="14" t="n">
        <v>10</v>
      </c>
      <c r="AL44" s="9" t="n">
        <v>13</v>
      </c>
      <c r="AM44" s="9" t="s">
        <v>123</v>
      </c>
      <c r="AN44" s="9"/>
      <c r="AO44" s="9"/>
      <c r="AP44" s="9" t="s">
        <v>385</v>
      </c>
      <c r="AQ44" s="12" t="s">
        <v>69</v>
      </c>
      <c r="AR44" s="9"/>
      <c r="AS44" s="9" t="s">
        <v>370</v>
      </c>
      <c r="AT44" s="9" t="s">
        <v>371</v>
      </c>
      <c r="AU44" s="9" t="s">
        <v>73</v>
      </c>
      <c r="AV44" s="12"/>
      <c r="AW44" s="9"/>
      <c r="AX44" s="12"/>
      <c r="AY44" s="9"/>
      <c r="AZ44" s="9"/>
      <c r="BA44" s="9"/>
      <c r="BB44" s="9" t="s">
        <v>75</v>
      </c>
      <c r="BC44" s="9" t="s">
        <v>76</v>
      </c>
      <c r="BD44" s="9" t="s">
        <v>386</v>
      </c>
      <c r="BE44" s="9"/>
      <c r="BF44" s="9"/>
      <c r="BG44" s="9"/>
      <c r="BH44" s="9" t="s">
        <v>387</v>
      </c>
      <c r="BI44" s="12" t="s">
        <v>374</v>
      </c>
      <c r="BJ44" s="9" t="s">
        <v>388</v>
      </c>
      <c r="BK44" s="9"/>
      <c r="BL44" s="12" t="s">
        <v>117</v>
      </c>
      <c r="BM44" s="16" t="s">
        <v>375</v>
      </c>
      <c r="BN44" s="9"/>
    </row>
    <row r="45" customFormat="false" ht="53.25" hidden="false" customHeight="false" outlineLevel="0" collapsed="false">
      <c r="A45" s="9" t="s">
        <v>389</v>
      </c>
      <c r="B45" s="9" t="s">
        <v>90</v>
      </c>
      <c r="C45" s="9"/>
      <c r="D45" s="9" t="s">
        <v>390</v>
      </c>
      <c r="E45" s="9"/>
      <c r="F45" s="9" t="s">
        <v>391</v>
      </c>
      <c r="G45" s="9"/>
      <c r="H45" s="9"/>
      <c r="I45" s="9"/>
      <c r="J45" s="12" t="s">
        <v>235</v>
      </c>
      <c r="K45" s="9"/>
      <c r="L45" s="9" t="s">
        <v>392</v>
      </c>
      <c r="M45" s="9" t="s">
        <v>393</v>
      </c>
      <c r="N45" s="13"/>
      <c r="O45" s="10"/>
      <c r="P45" s="9" t="s">
        <v>394</v>
      </c>
      <c r="Q45" s="9"/>
      <c r="R45" s="9"/>
      <c r="S45" s="9" t="s">
        <v>395</v>
      </c>
      <c r="T45" s="9"/>
      <c r="U45" s="10"/>
      <c r="V45" s="9"/>
      <c r="W45" s="9" t="s">
        <v>169</v>
      </c>
      <c r="X45" s="12" t="n">
        <v>430</v>
      </c>
      <c r="Y45" s="9"/>
      <c r="Z45" s="14" t="n">
        <v>297</v>
      </c>
      <c r="AA45" s="9"/>
      <c r="AB45" s="14"/>
      <c r="AC45" s="9"/>
      <c r="AD45" s="14"/>
      <c r="AE45" s="9"/>
      <c r="AF45" s="14"/>
      <c r="AG45" s="9"/>
      <c r="AH45" s="14" t="n">
        <v>2</v>
      </c>
      <c r="AI45" s="14"/>
      <c r="AJ45" s="9"/>
      <c r="AK45" s="14"/>
      <c r="AL45" s="9"/>
      <c r="AM45" s="9"/>
      <c r="AN45" s="9"/>
      <c r="AO45" s="9"/>
      <c r="AP45" s="9"/>
      <c r="AQ45" s="12"/>
      <c r="AR45" s="9"/>
      <c r="AS45" s="9" t="n">
        <v>1486</v>
      </c>
      <c r="AT45" s="9"/>
      <c r="AU45" s="9"/>
      <c r="AV45" s="12"/>
      <c r="AW45" s="9"/>
      <c r="AX45" s="12"/>
      <c r="AY45" s="9"/>
      <c r="AZ45" s="9"/>
      <c r="BA45" s="9"/>
      <c r="BB45" s="9" t="s">
        <v>396</v>
      </c>
      <c r="BC45" s="9"/>
      <c r="BD45" s="9"/>
      <c r="BE45" s="9"/>
      <c r="BF45" s="9"/>
      <c r="BG45" s="9"/>
      <c r="BH45" s="9"/>
      <c r="BI45" s="12"/>
      <c r="BJ45" s="9"/>
      <c r="BK45" s="9"/>
      <c r="BL45" s="12"/>
      <c r="BM45" s="16"/>
      <c r="BN45" s="9"/>
    </row>
    <row r="46" customFormat="false" ht="53.25" hidden="false" customHeight="false" outlineLevel="0" collapsed="false">
      <c r="A46" s="9" t="s">
        <v>397</v>
      </c>
      <c r="B46" s="9" t="s">
        <v>90</v>
      </c>
      <c r="C46" s="9"/>
      <c r="D46" s="9" t="s">
        <v>398</v>
      </c>
      <c r="E46" s="9"/>
      <c r="F46" s="9" t="s">
        <v>399</v>
      </c>
      <c r="G46" s="9"/>
      <c r="H46" s="9"/>
      <c r="I46" s="9"/>
      <c r="J46" s="12" t="s">
        <v>235</v>
      </c>
      <c r="K46" s="9"/>
      <c r="L46" s="9" t="s">
        <v>400</v>
      </c>
      <c r="M46" s="9" t="s">
        <v>401</v>
      </c>
      <c r="N46" s="13"/>
      <c r="O46" s="10"/>
      <c r="P46" s="9"/>
      <c r="Q46" s="9"/>
      <c r="R46" s="9"/>
      <c r="S46" s="9" t="s">
        <v>402</v>
      </c>
      <c r="T46" s="9"/>
      <c r="U46" s="10"/>
      <c r="V46" s="9"/>
      <c r="W46" s="9"/>
      <c r="X46" s="12" t="n">
        <v>270</v>
      </c>
      <c r="Y46" s="9" t="n">
        <v>280</v>
      </c>
      <c r="Z46" s="14" t="n">
        <v>196</v>
      </c>
      <c r="AA46" s="9" t="n">
        <v>200</v>
      </c>
      <c r="AB46" s="14"/>
      <c r="AC46" s="9" t="n">
        <v>260</v>
      </c>
      <c r="AD46" s="14" t="n">
        <v>174</v>
      </c>
      <c r="AE46" s="9" t="n">
        <v>174</v>
      </c>
      <c r="AF46" s="14"/>
      <c r="AG46" s="9"/>
      <c r="AH46" s="14" t="n">
        <v>2</v>
      </c>
      <c r="AI46" s="14" t="n">
        <v>80</v>
      </c>
      <c r="AJ46" s="9" t="n">
        <v>84</v>
      </c>
      <c r="AK46" s="14" t="n">
        <v>8</v>
      </c>
      <c r="AL46" s="9" t="n">
        <v>9</v>
      </c>
      <c r="AM46" s="9"/>
      <c r="AN46" s="9"/>
      <c r="AO46" s="9"/>
      <c r="AP46" s="9"/>
      <c r="AQ46" s="12"/>
      <c r="AR46" s="9"/>
      <c r="AS46" s="9" t="s">
        <v>223</v>
      </c>
      <c r="AT46" s="9"/>
      <c r="AU46" s="9"/>
      <c r="AV46" s="12"/>
      <c r="AW46" s="9"/>
      <c r="AX46" s="12"/>
      <c r="AY46" s="9"/>
      <c r="AZ46" s="9"/>
      <c r="BA46" s="9"/>
      <c r="BB46" s="9" t="s">
        <v>403</v>
      </c>
      <c r="BC46" s="9"/>
      <c r="BD46" s="9"/>
      <c r="BE46" s="9"/>
      <c r="BF46" s="9"/>
      <c r="BG46" s="9"/>
      <c r="BH46" s="9"/>
      <c r="BI46" s="12"/>
      <c r="BJ46" s="9"/>
      <c r="BK46" s="9"/>
      <c r="BL46" s="12"/>
      <c r="BM46" s="16"/>
      <c r="BN46" s="9"/>
    </row>
    <row r="47" customFormat="false" ht="60" hidden="false" customHeight="true" outlineLevel="0" collapsed="false">
      <c r="A47" s="9" t="s">
        <v>404</v>
      </c>
      <c r="B47" s="9" t="s">
        <v>90</v>
      </c>
      <c r="C47" s="9" t="s">
        <v>293</v>
      </c>
      <c r="D47" s="9" t="s">
        <v>405</v>
      </c>
      <c r="E47" s="9"/>
      <c r="F47" s="9"/>
      <c r="G47" s="9"/>
      <c r="H47" s="11" t="str">
        <f aca="false">HYPERLINK("http://digi.landesbibliothek.at/viewer/resolver?urn=urn:nbn:at:AT-OOeLB-3653792","http://digi.landesbibliothek.at/viewer/resolver?urn=urn:nbn:at:AT-OOeLB-3653792")</f>
        <v>http://digi.landesbibliothek.at/viewer/resolver?urn=urn:nbn:at:AT-OOeLB-3653792</v>
      </c>
      <c r="I47" s="9"/>
      <c r="J47" s="12" t="s">
        <v>235</v>
      </c>
      <c r="K47" s="9"/>
      <c r="L47" s="9" t="s">
        <v>392</v>
      </c>
      <c r="M47" s="9" t="s">
        <v>406</v>
      </c>
      <c r="N47" s="13"/>
      <c r="O47" s="10"/>
      <c r="P47" s="9"/>
      <c r="Q47" s="9"/>
      <c r="R47" s="9"/>
      <c r="S47" s="9" t="s">
        <v>407</v>
      </c>
      <c r="T47" s="9"/>
      <c r="U47" s="10"/>
      <c r="V47" s="9" t="s">
        <v>408</v>
      </c>
      <c r="W47" s="9"/>
      <c r="X47" s="12" t="n">
        <v>108</v>
      </c>
      <c r="Y47" s="9"/>
      <c r="Z47" s="14" t="n">
        <v>203</v>
      </c>
      <c r="AA47" s="9"/>
      <c r="AB47" s="14" t="n">
        <v>100</v>
      </c>
      <c r="AC47" s="9"/>
      <c r="AD47" s="14" t="n">
        <v>157</v>
      </c>
      <c r="AE47" s="9" t="n">
        <v>190</v>
      </c>
      <c r="AF47" s="14" t="n">
        <v>27</v>
      </c>
      <c r="AG47" s="9"/>
      <c r="AH47" s="14" t="n">
        <v>1</v>
      </c>
      <c r="AI47" s="14" t="n">
        <v>157</v>
      </c>
      <c r="AJ47" s="9" t="n">
        <v>190</v>
      </c>
      <c r="AK47" s="14" t="n">
        <v>3</v>
      </c>
      <c r="AL47" s="9" t="n">
        <v>4</v>
      </c>
      <c r="AM47" s="9"/>
      <c r="AN47" s="9"/>
      <c r="AO47" s="9"/>
      <c r="AP47" s="9" t="s">
        <v>409</v>
      </c>
      <c r="AQ47" s="12" t="s">
        <v>410</v>
      </c>
      <c r="AR47" s="9"/>
      <c r="AS47" s="9" t="s">
        <v>411</v>
      </c>
      <c r="AT47" s="9" t="s">
        <v>412</v>
      </c>
      <c r="AU47" s="9" t="s">
        <v>73</v>
      </c>
      <c r="AV47" s="12" t="s">
        <v>413</v>
      </c>
      <c r="AW47" s="9"/>
      <c r="AX47" s="12"/>
      <c r="AY47" s="9" t="s">
        <v>414</v>
      </c>
      <c r="AZ47" s="9"/>
      <c r="BA47" s="9"/>
      <c r="BB47" s="9" t="s">
        <v>415</v>
      </c>
      <c r="BC47" s="9" t="s">
        <v>76</v>
      </c>
      <c r="BD47" s="23" t="s">
        <v>416</v>
      </c>
      <c r="BE47" s="9"/>
      <c r="BF47" s="9"/>
      <c r="BG47" s="9"/>
      <c r="BH47" s="9"/>
      <c r="BI47" s="12" t="s">
        <v>417</v>
      </c>
      <c r="BJ47" s="9"/>
      <c r="BK47" s="9"/>
      <c r="BL47" s="12"/>
      <c r="BM47" s="16"/>
      <c r="BN47" s="9"/>
    </row>
    <row r="48" customFormat="false" ht="60" hidden="false" customHeight="true" outlineLevel="0" collapsed="false">
      <c r="A48" s="9" t="s">
        <v>418</v>
      </c>
      <c r="B48" s="9" t="s">
        <v>90</v>
      </c>
      <c r="C48" s="9" t="s">
        <v>293</v>
      </c>
      <c r="D48" s="9"/>
      <c r="E48" s="9"/>
      <c r="F48" s="9" t="s">
        <v>419</v>
      </c>
      <c r="G48" s="9"/>
      <c r="H48" s="11" t="str">
        <f aca="false">HYPERLINK("http://digi.landesbibliothek.at/viewer/resolver?urn=urn:nbn:at:AT-OOeLB-3658707","http://digi.landesbibliothek.at/viewer/resolver?urn=urn:nbn:at:AT-OOeLB-3658707")</f>
        <v>http://digi.landesbibliothek.at/viewer/resolver?urn=urn:nbn:at:AT-OOeLB-3658707</v>
      </c>
      <c r="I48" s="9" t="s">
        <v>420</v>
      </c>
      <c r="J48" s="12" t="s">
        <v>93</v>
      </c>
      <c r="K48" s="9"/>
      <c r="L48" s="9" t="s">
        <v>147</v>
      </c>
      <c r="M48" s="9" t="s">
        <v>421</v>
      </c>
      <c r="N48" s="13" t="s">
        <v>422</v>
      </c>
      <c r="O48" s="10"/>
      <c r="P48" s="9"/>
      <c r="Q48" s="9" t="n">
        <v>1597</v>
      </c>
      <c r="R48" s="9" t="s">
        <v>423</v>
      </c>
      <c r="S48" s="9" t="s">
        <v>424</v>
      </c>
      <c r="T48" s="9"/>
      <c r="U48" s="10"/>
      <c r="V48" s="9" t="s">
        <v>425</v>
      </c>
      <c r="W48" s="9" t="s">
        <v>384</v>
      </c>
      <c r="X48" s="12" t="n">
        <v>387</v>
      </c>
      <c r="Y48" s="9"/>
      <c r="Z48" s="14" t="n">
        <v>237</v>
      </c>
      <c r="AA48" s="9"/>
      <c r="AB48" s="14" t="n">
        <v>310</v>
      </c>
      <c r="AC48" s="9" t="n">
        <v>310</v>
      </c>
      <c r="AD48" s="14" t="n">
        <v>160</v>
      </c>
      <c r="AE48" s="9" t="n">
        <v>160</v>
      </c>
      <c r="AF48" s="14" t="n">
        <v>30</v>
      </c>
      <c r="AG48" s="9" t="n">
        <v>30</v>
      </c>
      <c r="AH48" s="14" t="n">
        <v>2</v>
      </c>
      <c r="AI48" s="14" t="n">
        <v>70</v>
      </c>
      <c r="AJ48" s="9" t="n">
        <v>70</v>
      </c>
      <c r="AK48" s="14" t="n">
        <v>11</v>
      </c>
      <c r="AL48" s="9" t="n">
        <v>11</v>
      </c>
      <c r="AM48" s="9" t="s">
        <v>123</v>
      </c>
      <c r="AN48" s="9"/>
      <c r="AO48" s="9"/>
      <c r="AP48" s="23"/>
      <c r="AQ48" s="12" t="s">
        <v>69</v>
      </c>
      <c r="AR48" s="10" t="s">
        <v>426</v>
      </c>
      <c r="AS48" s="9" t="s">
        <v>427</v>
      </c>
      <c r="AT48" s="9" t="s">
        <v>428</v>
      </c>
      <c r="AU48" s="9" t="s">
        <v>73</v>
      </c>
      <c r="AV48" s="12"/>
      <c r="AW48" s="9"/>
      <c r="AX48" s="12"/>
      <c r="AY48" s="9"/>
      <c r="AZ48" s="9"/>
      <c r="BA48" s="9"/>
      <c r="BB48" s="9" t="s">
        <v>77</v>
      </c>
      <c r="BC48" s="9" t="s">
        <v>76</v>
      </c>
      <c r="BD48" s="9" t="s">
        <v>429</v>
      </c>
      <c r="BE48" s="9" t="s">
        <v>430</v>
      </c>
      <c r="BF48" s="9"/>
      <c r="BG48" s="9"/>
      <c r="BH48" s="9"/>
      <c r="BI48" s="12"/>
      <c r="BJ48" s="10" t="s">
        <v>431</v>
      </c>
      <c r="BK48" s="9"/>
      <c r="BL48" s="12" t="s">
        <v>117</v>
      </c>
      <c r="BM48" s="16" t="s">
        <v>375</v>
      </c>
      <c r="BN48" s="9"/>
    </row>
    <row r="49" customFormat="false" ht="60" hidden="false" customHeight="true" outlineLevel="0" collapsed="false">
      <c r="A49" s="9" t="s">
        <v>432</v>
      </c>
      <c r="B49" s="9" t="s">
        <v>90</v>
      </c>
      <c r="C49" s="9" t="s">
        <v>293</v>
      </c>
      <c r="D49" s="9"/>
      <c r="E49" s="9"/>
      <c r="F49" s="9" t="s">
        <v>433</v>
      </c>
      <c r="G49" s="9"/>
      <c r="H49" s="11" t="str">
        <f aca="false">HYPERLINK("http://digi.landesbibliothek.at/viewer/resolver?urn=urn:nbn:at:AT-OOeLB-779213","http://digi.landesbibliothek.at/viewer/resolver?urn=urn:nbn:at:AT-OOeLB-779213")</f>
        <v>http://digi.landesbibliothek.at/viewer/resolver?urn=urn:nbn:at:AT-OOeLB-779213</v>
      </c>
      <c r="I49" s="9"/>
      <c r="J49" s="12" t="s">
        <v>235</v>
      </c>
      <c r="K49" s="9"/>
      <c r="L49" s="9" t="s">
        <v>434</v>
      </c>
      <c r="M49" s="9" t="s">
        <v>435</v>
      </c>
      <c r="N49" s="13"/>
      <c r="O49" s="10"/>
      <c r="P49" s="9"/>
      <c r="Q49" s="9"/>
      <c r="R49" s="9"/>
      <c r="S49" s="9"/>
      <c r="T49" s="9"/>
      <c r="U49" s="10"/>
      <c r="V49" s="9"/>
      <c r="W49" s="9"/>
      <c r="X49" s="12" t="n">
        <v>144</v>
      </c>
      <c r="Y49" s="9"/>
      <c r="Z49" s="14" t="n">
        <v>189</v>
      </c>
      <c r="AA49" s="9" t="n">
        <v>196</v>
      </c>
      <c r="AB49" s="14" t="n">
        <v>115</v>
      </c>
      <c r="AC49" s="9"/>
      <c r="AD49" s="14" t="n">
        <v>130</v>
      </c>
      <c r="AE49" s="9" t="n">
        <v>134</v>
      </c>
      <c r="AF49" s="14"/>
      <c r="AG49" s="9"/>
      <c r="AH49" s="14" t="n">
        <v>1</v>
      </c>
      <c r="AI49" s="14" t="n">
        <v>5</v>
      </c>
      <c r="AJ49" s="9" t="n">
        <v>6</v>
      </c>
      <c r="AK49" s="14"/>
      <c r="AL49" s="9"/>
      <c r="AM49" s="9"/>
      <c r="AN49" s="9"/>
      <c r="AO49" s="9"/>
      <c r="AP49" s="9"/>
      <c r="AQ49" s="12"/>
      <c r="AR49" s="9"/>
      <c r="AS49" s="9" t="s">
        <v>223</v>
      </c>
      <c r="AT49" s="9" t="s">
        <v>150</v>
      </c>
      <c r="AU49" s="9"/>
      <c r="AV49" s="12"/>
      <c r="AW49" s="9"/>
      <c r="AX49" s="12"/>
      <c r="AY49" s="9"/>
      <c r="AZ49" s="9"/>
      <c r="BA49" s="9"/>
      <c r="BB49" s="9" t="s">
        <v>131</v>
      </c>
      <c r="BC49" s="9" t="s">
        <v>303</v>
      </c>
      <c r="BD49" s="9"/>
      <c r="BE49" s="9"/>
      <c r="BF49" s="9"/>
      <c r="BG49" s="9"/>
      <c r="BH49" s="9"/>
      <c r="BI49" s="12"/>
      <c r="BJ49" s="9"/>
      <c r="BK49" s="9"/>
      <c r="BL49" s="12"/>
      <c r="BM49" s="16"/>
      <c r="BN49" s="9"/>
    </row>
    <row r="50" customFormat="false" ht="105" hidden="false" customHeight="true" outlineLevel="0" collapsed="false">
      <c r="A50" s="9" t="s">
        <v>436</v>
      </c>
      <c r="B50" s="9"/>
      <c r="C50" s="9"/>
      <c r="D50" s="9"/>
      <c r="E50" s="9"/>
      <c r="F50" s="9" t="s">
        <v>437</v>
      </c>
      <c r="G50" s="9"/>
      <c r="H50" s="9"/>
      <c r="I50" s="9"/>
      <c r="J50" s="12"/>
      <c r="K50" s="9"/>
      <c r="L50" s="9"/>
      <c r="M50" s="9"/>
      <c r="N50" s="13"/>
      <c r="O50" s="10"/>
      <c r="P50" s="9"/>
      <c r="Q50" s="9"/>
      <c r="R50" s="9"/>
      <c r="S50" s="9"/>
      <c r="T50" s="9"/>
      <c r="U50" s="10"/>
      <c r="V50" s="9"/>
      <c r="W50" s="9"/>
      <c r="X50" s="12"/>
      <c r="Y50" s="9"/>
      <c r="Z50" s="14"/>
      <c r="AA50" s="9"/>
      <c r="AB50" s="14"/>
      <c r="AC50" s="9"/>
      <c r="AD50" s="14"/>
      <c r="AE50" s="9"/>
      <c r="AF50" s="14"/>
      <c r="AG50" s="9"/>
      <c r="AH50" s="14"/>
      <c r="AI50" s="14"/>
      <c r="AJ50" s="9"/>
      <c r="AK50" s="14"/>
      <c r="AL50" s="9"/>
      <c r="AM50" s="9"/>
      <c r="AN50" s="9"/>
      <c r="AO50" s="9"/>
      <c r="AP50" s="9"/>
      <c r="AQ50" s="12"/>
      <c r="AR50" s="9"/>
      <c r="AS50" s="9"/>
      <c r="AT50" s="9"/>
      <c r="AU50" s="9"/>
      <c r="AV50" s="12"/>
      <c r="AW50" s="9"/>
      <c r="AX50" s="12"/>
      <c r="AY50" s="9"/>
      <c r="AZ50" s="9"/>
      <c r="BA50" s="9"/>
      <c r="BB50" s="9"/>
      <c r="BC50" s="9"/>
      <c r="BD50" s="9"/>
      <c r="BE50" s="9"/>
      <c r="BF50" s="9"/>
      <c r="BG50" s="9"/>
      <c r="BH50" s="9"/>
      <c r="BI50" s="12"/>
      <c r="BJ50" s="9"/>
      <c r="BK50" s="9"/>
      <c r="BL50" s="12"/>
      <c r="BM50" s="16"/>
      <c r="BN50" s="9"/>
    </row>
    <row r="51" customFormat="false" ht="105" hidden="false" customHeight="true" outlineLevel="0" collapsed="false">
      <c r="A51" s="9" t="s">
        <v>438</v>
      </c>
      <c r="B51" s="9" t="s">
        <v>108</v>
      </c>
      <c r="C51" s="9"/>
      <c r="D51" s="9"/>
      <c r="E51" s="9"/>
      <c r="F51" s="9" t="s">
        <v>439</v>
      </c>
      <c r="G51" s="9"/>
      <c r="H51" s="9"/>
      <c r="I51" s="9"/>
      <c r="J51" s="12" t="s">
        <v>93</v>
      </c>
      <c r="K51" s="9"/>
      <c r="L51" s="9" t="s">
        <v>440</v>
      </c>
      <c r="M51" s="9"/>
      <c r="N51" s="13"/>
      <c r="O51" s="10"/>
      <c r="P51" s="9"/>
      <c r="Q51" s="9"/>
      <c r="R51" s="9"/>
      <c r="S51" s="9"/>
      <c r="T51" s="9"/>
      <c r="U51" s="10"/>
      <c r="V51" s="9"/>
      <c r="W51" s="9"/>
      <c r="X51" s="12"/>
      <c r="Y51" s="9"/>
      <c r="Z51" s="14"/>
      <c r="AA51" s="9"/>
      <c r="AB51" s="14"/>
      <c r="AC51" s="9"/>
      <c r="AD51" s="14"/>
      <c r="AE51" s="9"/>
      <c r="AF51" s="14"/>
      <c r="AG51" s="9"/>
      <c r="AH51" s="14"/>
      <c r="AI51" s="14"/>
      <c r="AJ51" s="9"/>
      <c r="AK51" s="14"/>
      <c r="AL51" s="9"/>
      <c r="AM51" s="9"/>
      <c r="AN51" s="9"/>
      <c r="AO51" s="9"/>
      <c r="AP51" s="9"/>
      <c r="AQ51" s="12" t="s">
        <v>158</v>
      </c>
      <c r="AR51" s="9"/>
      <c r="AS51" s="9" t="s">
        <v>441</v>
      </c>
      <c r="AT51" s="9" t="s">
        <v>442</v>
      </c>
      <c r="AU51" s="9" t="s">
        <v>443</v>
      </c>
      <c r="AV51" s="12"/>
      <c r="AW51" s="9"/>
      <c r="AX51" s="12"/>
      <c r="AY51" s="9"/>
      <c r="AZ51" s="9"/>
      <c r="BA51" s="9"/>
      <c r="BB51" s="9" t="s">
        <v>114</v>
      </c>
      <c r="BC51" s="9" t="s">
        <v>76</v>
      </c>
      <c r="BD51" s="9" t="s">
        <v>444</v>
      </c>
      <c r="BE51" s="9"/>
      <c r="BF51" s="9" t="s">
        <v>116</v>
      </c>
      <c r="BG51" s="9" t="s">
        <v>445</v>
      </c>
      <c r="BH51" s="9"/>
      <c r="BI51" s="12" t="s">
        <v>446</v>
      </c>
      <c r="BJ51" s="9"/>
      <c r="BK51" s="9"/>
      <c r="BL51" s="12" t="s">
        <v>447</v>
      </c>
      <c r="BM51" s="16" t="s">
        <v>448</v>
      </c>
      <c r="BN51" s="9"/>
    </row>
    <row r="52" customFormat="false" ht="105.75" hidden="false" customHeight="false" outlineLevel="0" collapsed="false">
      <c r="A52" s="9" t="s">
        <v>449</v>
      </c>
      <c r="B52" s="9" t="s">
        <v>108</v>
      </c>
      <c r="C52" s="9"/>
      <c r="D52" s="23" t="s">
        <v>450</v>
      </c>
      <c r="E52" s="9"/>
      <c r="F52" s="9" t="s">
        <v>451</v>
      </c>
      <c r="G52" s="9"/>
      <c r="H52" s="9"/>
      <c r="I52" s="9"/>
      <c r="J52" s="12" t="s">
        <v>93</v>
      </c>
      <c r="K52" s="9"/>
      <c r="L52" s="9" t="s">
        <v>211</v>
      </c>
      <c r="M52" s="9"/>
      <c r="N52" s="13" t="s">
        <v>452</v>
      </c>
      <c r="O52" s="10"/>
      <c r="P52" s="9"/>
      <c r="Q52" s="9" t="n">
        <v>1474</v>
      </c>
      <c r="R52" s="9" t="s">
        <v>453</v>
      </c>
      <c r="S52" s="9" t="s">
        <v>454</v>
      </c>
      <c r="T52" s="9"/>
      <c r="U52" s="10"/>
      <c r="V52" s="9"/>
      <c r="W52" s="9"/>
      <c r="X52" s="12"/>
      <c r="Y52" s="9"/>
      <c r="Z52" s="14"/>
      <c r="AA52" s="9"/>
      <c r="AB52" s="14"/>
      <c r="AC52" s="9"/>
      <c r="AD52" s="14"/>
      <c r="AE52" s="9"/>
      <c r="AF52" s="14"/>
      <c r="AG52" s="9"/>
      <c r="AH52" s="14"/>
      <c r="AI52" s="14"/>
      <c r="AJ52" s="9"/>
      <c r="AK52" s="14"/>
      <c r="AL52" s="9"/>
      <c r="AM52" s="9"/>
      <c r="AN52" s="9"/>
      <c r="AO52" s="9"/>
      <c r="AP52" s="9"/>
      <c r="AQ52" s="12" t="s">
        <v>124</v>
      </c>
      <c r="AR52" s="9"/>
      <c r="AS52" s="9" t="s">
        <v>171</v>
      </c>
      <c r="AT52" s="9" t="s">
        <v>172</v>
      </c>
      <c r="AU52" s="9"/>
      <c r="AV52" s="12" t="s">
        <v>455</v>
      </c>
      <c r="AW52" s="9"/>
      <c r="AX52" s="12"/>
      <c r="AY52" s="9"/>
      <c r="AZ52" s="9"/>
      <c r="BA52" s="9"/>
      <c r="BB52" s="9" t="s">
        <v>114</v>
      </c>
      <c r="BC52" s="9" t="s">
        <v>76</v>
      </c>
      <c r="BD52" s="9" t="s">
        <v>456</v>
      </c>
      <c r="BE52" s="9"/>
      <c r="BF52" s="9" t="s">
        <v>133</v>
      </c>
      <c r="BG52" s="9" t="s">
        <v>457</v>
      </c>
      <c r="BH52" s="9"/>
      <c r="BI52" s="12"/>
      <c r="BJ52" s="9"/>
      <c r="BK52" s="9"/>
      <c r="BL52" s="12" t="s">
        <v>117</v>
      </c>
      <c r="BM52" s="16" t="s">
        <v>178</v>
      </c>
      <c r="BN52" s="9"/>
    </row>
    <row r="53" customFormat="false" ht="92.25" hidden="false" customHeight="false" outlineLevel="0" collapsed="false">
      <c r="A53" s="9" t="s">
        <v>449</v>
      </c>
      <c r="B53" s="9" t="s">
        <v>108</v>
      </c>
      <c r="C53" s="9"/>
      <c r="D53" s="23" t="s">
        <v>458</v>
      </c>
      <c r="E53" s="9"/>
      <c r="F53" s="9" t="s">
        <v>459</v>
      </c>
      <c r="G53" s="9"/>
      <c r="H53" s="9"/>
      <c r="I53" s="29" t="s">
        <v>460</v>
      </c>
      <c r="J53" s="12" t="s">
        <v>93</v>
      </c>
      <c r="K53" s="9"/>
      <c r="L53" s="9" t="s">
        <v>211</v>
      </c>
      <c r="M53" s="9"/>
      <c r="N53" s="13" t="s">
        <v>452</v>
      </c>
      <c r="O53" s="10"/>
      <c r="P53" s="9"/>
      <c r="Q53" s="9" t="n">
        <v>1474</v>
      </c>
      <c r="R53" s="9" t="s">
        <v>453</v>
      </c>
      <c r="S53" s="9" t="s">
        <v>454</v>
      </c>
      <c r="T53" s="9"/>
      <c r="U53" s="10"/>
      <c r="V53" s="9"/>
      <c r="W53" s="9"/>
      <c r="X53" s="12"/>
      <c r="Y53" s="9"/>
      <c r="Z53" s="14"/>
      <c r="AA53" s="9"/>
      <c r="AB53" s="14"/>
      <c r="AC53" s="9"/>
      <c r="AD53" s="14"/>
      <c r="AE53" s="9"/>
      <c r="AF53" s="14"/>
      <c r="AG53" s="9"/>
      <c r="AH53" s="14"/>
      <c r="AI53" s="14"/>
      <c r="AJ53" s="9"/>
      <c r="AK53" s="14"/>
      <c r="AL53" s="9"/>
      <c r="AM53" s="9"/>
      <c r="AN53" s="9"/>
      <c r="AO53" s="9"/>
      <c r="AP53" s="9"/>
      <c r="AQ53" s="12" t="s">
        <v>124</v>
      </c>
      <c r="AR53" s="9"/>
      <c r="AS53" s="9" t="s">
        <v>461</v>
      </c>
      <c r="AT53" s="9" t="s">
        <v>259</v>
      </c>
      <c r="AU53" s="9"/>
      <c r="AV53" s="12" t="s">
        <v>462</v>
      </c>
      <c r="AW53" s="9"/>
      <c r="AX53" s="12"/>
      <c r="AY53" s="9"/>
      <c r="AZ53" s="9"/>
      <c r="BA53" s="9"/>
      <c r="BB53" s="9" t="s">
        <v>114</v>
      </c>
      <c r="BC53" s="9" t="s">
        <v>76</v>
      </c>
      <c r="BD53" s="9" t="s">
        <v>463</v>
      </c>
      <c r="BE53" s="9"/>
      <c r="BF53" s="9" t="s">
        <v>133</v>
      </c>
      <c r="BG53" s="9"/>
      <c r="BH53" s="9"/>
      <c r="BI53" s="12"/>
      <c r="BJ53" s="9"/>
      <c r="BK53" s="9"/>
      <c r="BL53" s="12" t="s">
        <v>117</v>
      </c>
      <c r="BM53" s="16" t="s">
        <v>178</v>
      </c>
      <c r="BN53" s="9"/>
    </row>
    <row r="54" customFormat="false" ht="210" hidden="false" customHeight="false" outlineLevel="0" collapsed="false">
      <c r="A54" s="9" t="s">
        <v>464</v>
      </c>
      <c r="B54" s="9" t="s">
        <v>108</v>
      </c>
      <c r="C54" s="9"/>
      <c r="D54" s="9"/>
      <c r="E54" s="9"/>
      <c r="F54" s="9" t="s">
        <v>465</v>
      </c>
      <c r="G54" s="9"/>
      <c r="H54" s="9"/>
      <c r="I54" s="30" t="s">
        <v>466</v>
      </c>
      <c r="J54" s="12" t="s">
        <v>93</v>
      </c>
      <c r="K54" s="9"/>
      <c r="L54" s="9"/>
      <c r="M54" s="9"/>
      <c r="N54" s="13" t="s">
        <v>467</v>
      </c>
      <c r="O54" s="10" t="s">
        <v>468</v>
      </c>
      <c r="P54" s="9" t="s">
        <v>73</v>
      </c>
      <c r="Q54" s="9" t="n">
        <v>1470</v>
      </c>
      <c r="R54" s="9" t="s">
        <v>469</v>
      </c>
      <c r="S54" s="9" t="s">
        <v>470</v>
      </c>
      <c r="T54" s="9"/>
      <c r="U54" s="10"/>
      <c r="V54" s="9"/>
      <c r="W54" s="9" t="s">
        <v>169</v>
      </c>
      <c r="X54" s="12"/>
      <c r="Y54" s="9"/>
      <c r="Z54" s="14"/>
      <c r="AA54" s="9"/>
      <c r="AB54" s="14"/>
      <c r="AC54" s="9"/>
      <c r="AD54" s="14"/>
      <c r="AE54" s="9"/>
      <c r="AF54" s="14"/>
      <c r="AG54" s="9"/>
      <c r="AH54" s="14"/>
      <c r="AI54" s="14"/>
      <c r="AJ54" s="9"/>
      <c r="AK54" s="14"/>
      <c r="AL54" s="9"/>
      <c r="AM54" s="9"/>
      <c r="AN54" s="9"/>
      <c r="AO54" s="9"/>
      <c r="AP54" s="9"/>
      <c r="AQ54" s="12" t="s">
        <v>268</v>
      </c>
      <c r="AR54" s="9"/>
      <c r="AS54" s="9" t="s">
        <v>471</v>
      </c>
      <c r="AT54" s="9" t="s">
        <v>472</v>
      </c>
      <c r="AU54" s="9" t="s">
        <v>473</v>
      </c>
      <c r="AV54" s="12" t="s">
        <v>474</v>
      </c>
      <c r="AW54" s="9"/>
      <c r="AX54" s="12"/>
      <c r="AY54" s="9"/>
      <c r="AZ54" s="9"/>
      <c r="BA54" s="9"/>
      <c r="BB54" s="9" t="s">
        <v>475</v>
      </c>
      <c r="BC54" s="9" t="s">
        <v>76</v>
      </c>
      <c r="BD54" s="9" t="s">
        <v>476</v>
      </c>
      <c r="BE54" s="9"/>
      <c r="BF54" s="9" t="s">
        <v>133</v>
      </c>
      <c r="BG54" s="9"/>
      <c r="BH54" s="9"/>
      <c r="BI54" s="12"/>
      <c r="BJ54" s="9"/>
      <c r="BK54" s="9"/>
      <c r="BL54" s="12" t="s">
        <v>117</v>
      </c>
      <c r="BM54" s="16" t="s">
        <v>178</v>
      </c>
      <c r="BN54" s="9"/>
    </row>
    <row r="55" customFormat="false" ht="183.75" hidden="false" customHeight="false" outlineLevel="0" collapsed="false">
      <c r="A55" s="9" t="s">
        <v>477</v>
      </c>
      <c r="B55" s="9" t="s">
        <v>108</v>
      </c>
      <c r="C55" s="9"/>
      <c r="D55" s="9"/>
      <c r="E55" s="9"/>
      <c r="F55" s="9" t="s">
        <v>478</v>
      </c>
      <c r="G55" s="9"/>
      <c r="H55" s="9"/>
      <c r="I55" s="9"/>
      <c r="J55" s="12" t="s">
        <v>93</v>
      </c>
      <c r="K55" s="9"/>
      <c r="L55" s="9" t="s">
        <v>479</v>
      </c>
      <c r="M55" s="9"/>
      <c r="N55" s="13"/>
      <c r="O55" s="10"/>
      <c r="P55" s="9"/>
      <c r="Q55" s="9"/>
      <c r="R55" s="9"/>
      <c r="S55" s="9" t="s">
        <v>480</v>
      </c>
      <c r="T55" s="9"/>
      <c r="U55" s="10"/>
      <c r="V55" s="9"/>
      <c r="W55" s="9"/>
      <c r="X55" s="12"/>
      <c r="Y55" s="9"/>
      <c r="Z55" s="14"/>
      <c r="AA55" s="9"/>
      <c r="AB55" s="14"/>
      <c r="AC55" s="9"/>
      <c r="AD55" s="14"/>
      <c r="AE55" s="9"/>
      <c r="AF55" s="14"/>
      <c r="AG55" s="9"/>
      <c r="AH55" s="14"/>
      <c r="AI55" s="14"/>
      <c r="AJ55" s="9"/>
      <c r="AK55" s="14"/>
      <c r="AL55" s="9"/>
      <c r="AM55" s="9"/>
      <c r="AN55" s="9"/>
      <c r="AO55" s="9"/>
      <c r="AP55" s="9"/>
      <c r="AQ55" s="12" t="s">
        <v>158</v>
      </c>
      <c r="AR55" s="9"/>
      <c r="AS55" s="9" t="s">
        <v>481</v>
      </c>
      <c r="AT55" s="9" t="s">
        <v>159</v>
      </c>
      <c r="AU55" s="9"/>
      <c r="AV55" s="12"/>
      <c r="AW55" s="9"/>
      <c r="AX55" s="12"/>
      <c r="AY55" s="9"/>
      <c r="AZ55" s="9"/>
      <c r="BA55" s="9"/>
      <c r="BB55" s="9" t="s">
        <v>151</v>
      </c>
      <c r="BC55" s="9" t="s">
        <v>76</v>
      </c>
      <c r="BD55" s="9" t="s">
        <v>482</v>
      </c>
      <c r="BE55" s="9"/>
      <c r="BF55" s="9" t="s">
        <v>116</v>
      </c>
      <c r="BG55" s="9" t="s">
        <v>445</v>
      </c>
      <c r="BH55" s="9"/>
      <c r="BI55" s="12"/>
      <c r="BJ55" s="9"/>
      <c r="BK55" s="9"/>
      <c r="BL55" s="12" t="s">
        <v>117</v>
      </c>
      <c r="BM55" s="16" t="n">
        <v>10.2017</v>
      </c>
      <c r="BN55" s="9"/>
    </row>
    <row r="56" customFormat="false" ht="210" hidden="false" customHeight="false" outlineLevel="0" collapsed="false">
      <c r="A56" s="9" t="s">
        <v>483</v>
      </c>
      <c r="B56" s="9" t="s">
        <v>108</v>
      </c>
      <c r="C56" s="9"/>
      <c r="D56" s="9"/>
      <c r="E56" s="9"/>
      <c r="F56" s="9" t="s">
        <v>484</v>
      </c>
      <c r="G56" s="9"/>
      <c r="H56" s="9"/>
      <c r="I56" s="29" t="s">
        <v>460</v>
      </c>
      <c r="J56" s="12" t="s">
        <v>93</v>
      </c>
      <c r="K56" s="9"/>
      <c r="L56" s="9" t="s">
        <v>485</v>
      </c>
      <c r="M56" s="9"/>
      <c r="N56" s="13"/>
      <c r="O56" s="10"/>
      <c r="P56" s="9"/>
      <c r="Q56" s="9"/>
      <c r="R56" s="9"/>
      <c r="S56" s="9" t="s">
        <v>486</v>
      </c>
      <c r="T56" s="9"/>
      <c r="U56" s="10"/>
      <c r="V56" s="9"/>
      <c r="W56" s="9"/>
      <c r="X56" s="12"/>
      <c r="Y56" s="9"/>
      <c r="Z56" s="14"/>
      <c r="AA56" s="9"/>
      <c r="AB56" s="14"/>
      <c r="AC56" s="9"/>
      <c r="AD56" s="14"/>
      <c r="AE56" s="9"/>
      <c r="AF56" s="14"/>
      <c r="AG56" s="9"/>
      <c r="AH56" s="14"/>
      <c r="AI56" s="14"/>
      <c r="AJ56" s="9"/>
      <c r="AK56" s="14"/>
      <c r="AL56" s="9"/>
      <c r="AM56" s="9"/>
      <c r="AN56" s="9"/>
      <c r="AO56" s="9"/>
      <c r="AP56" s="9"/>
      <c r="AQ56" s="12" t="s">
        <v>124</v>
      </c>
      <c r="AR56" s="9"/>
      <c r="AS56" s="9" t="s">
        <v>171</v>
      </c>
      <c r="AT56" s="9" t="s">
        <v>172</v>
      </c>
      <c r="AU56" s="9" t="s">
        <v>73</v>
      </c>
      <c r="AV56" s="12"/>
      <c r="AW56" s="9"/>
      <c r="AX56" s="12"/>
      <c r="AY56" s="9"/>
      <c r="AZ56" s="9"/>
      <c r="BA56" s="9"/>
      <c r="BB56" s="9" t="s">
        <v>114</v>
      </c>
      <c r="BC56" s="9" t="s">
        <v>76</v>
      </c>
      <c r="BD56" s="9" t="s">
        <v>487</v>
      </c>
      <c r="BE56" s="9" t="s">
        <v>488</v>
      </c>
      <c r="BF56" s="9" t="s">
        <v>133</v>
      </c>
      <c r="BG56" s="9" t="s">
        <v>489</v>
      </c>
      <c r="BH56" s="9"/>
      <c r="BI56" s="12"/>
      <c r="BJ56" s="9"/>
      <c r="BK56" s="9"/>
      <c r="BL56" s="12" t="s">
        <v>117</v>
      </c>
      <c r="BM56" s="16" t="n">
        <v>10.2017</v>
      </c>
      <c r="BN56" s="9"/>
    </row>
    <row r="57" customFormat="false" ht="210" hidden="false" customHeight="false" outlineLevel="0" collapsed="false">
      <c r="A57" s="9" t="s">
        <v>490</v>
      </c>
      <c r="B57" s="9" t="s">
        <v>108</v>
      </c>
      <c r="C57" s="9"/>
      <c r="D57" s="9"/>
      <c r="E57" s="9"/>
      <c r="F57" s="9" t="s">
        <v>491</v>
      </c>
      <c r="G57" s="9"/>
      <c r="H57" s="9"/>
      <c r="I57" s="29" t="s">
        <v>460</v>
      </c>
      <c r="J57" s="12" t="s">
        <v>93</v>
      </c>
      <c r="K57" s="9"/>
      <c r="L57" s="9" t="s">
        <v>492</v>
      </c>
      <c r="M57" s="9"/>
      <c r="N57" s="13"/>
      <c r="O57" s="10"/>
      <c r="P57" s="9"/>
      <c r="Q57" s="9"/>
      <c r="R57" s="9"/>
      <c r="S57" s="9" t="s">
        <v>493</v>
      </c>
      <c r="T57" s="9"/>
      <c r="U57" s="10"/>
      <c r="V57" s="9"/>
      <c r="W57" s="9"/>
      <c r="X57" s="12"/>
      <c r="Y57" s="9"/>
      <c r="Z57" s="14"/>
      <c r="AA57" s="9"/>
      <c r="AB57" s="14"/>
      <c r="AC57" s="9"/>
      <c r="AD57" s="14"/>
      <c r="AE57" s="9"/>
      <c r="AF57" s="14"/>
      <c r="AG57" s="9"/>
      <c r="AH57" s="14"/>
      <c r="AI57" s="14"/>
      <c r="AJ57" s="9"/>
      <c r="AK57" s="14"/>
      <c r="AL57" s="9"/>
      <c r="AM57" s="9"/>
      <c r="AN57" s="9"/>
      <c r="AO57" s="9"/>
      <c r="AP57" s="9"/>
      <c r="AQ57" s="12" t="s">
        <v>124</v>
      </c>
      <c r="AR57" s="9"/>
      <c r="AS57" s="9" t="s">
        <v>171</v>
      </c>
      <c r="AT57" s="9" t="s">
        <v>172</v>
      </c>
      <c r="AU57" s="9" t="s">
        <v>73</v>
      </c>
      <c r="AV57" s="12"/>
      <c r="AW57" s="9"/>
      <c r="AX57" s="12"/>
      <c r="AY57" s="9"/>
      <c r="AZ57" s="9"/>
      <c r="BA57" s="9"/>
      <c r="BB57" s="9" t="s">
        <v>114</v>
      </c>
      <c r="BC57" s="9" t="s">
        <v>76</v>
      </c>
      <c r="BD57" s="9" t="s">
        <v>494</v>
      </c>
      <c r="BE57" s="9"/>
      <c r="BF57" s="9" t="s">
        <v>133</v>
      </c>
      <c r="BG57" s="9" t="s">
        <v>489</v>
      </c>
      <c r="BH57" s="9"/>
      <c r="BI57" s="12" t="s">
        <v>495</v>
      </c>
      <c r="BJ57" s="9"/>
      <c r="BK57" s="9"/>
      <c r="BL57" s="12" t="s">
        <v>117</v>
      </c>
      <c r="BM57" s="16" t="s">
        <v>496</v>
      </c>
      <c r="BN57" s="9"/>
    </row>
    <row r="58" customFormat="false" ht="105.75" hidden="false" customHeight="false" outlineLevel="0" collapsed="false">
      <c r="A58" s="9" t="s">
        <v>497</v>
      </c>
      <c r="B58" s="9" t="s">
        <v>108</v>
      </c>
      <c r="C58" s="9"/>
      <c r="D58" s="9"/>
      <c r="E58" s="9"/>
      <c r="F58" s="9" t="s">
        <v>498</v>
      </c>
      <c r="G58" s="9"/>
      <c r="H58" s="9"/>
      <c r="I58" s="29" t="s">
        <v>460</v>
      </c>
      <c r="J58" s="12"/>
      <c r="K58" s="9"/>
      <c r="L58" s="9" t="s">
        <v>499</v>
      </c>
      <c r="M58" s="9"/>
      <c r="N58" s="13"/>
      <c r="O58" s="10"/>
      <c r="P58" s="9"/>
      <c r="Q58" s="9"/>
      <c r="R58" s="9"/>
      <c r="S58" s="9" t="s">
        <v>500</v>
      </c>
      <c r="T58" s="9"/>
      <c r="U58" s="10"/>
      <c r="V58" s="9"/>
      <c r="W58" s="9"/>
      <c r="X58" s="12"/>
      <c r="Y58" s="9"/>
      <c r="Z58" s="14"/>
      <c r="AA58" s="9"/>
      <c r="AB58" s="14"/>
      <c r="AC58" s="9"/>
      <c r="AD58" s="14"/>
      <c r="AE58" s="9"/>
      <c r="AF58" s="14"/>
      <c r="AG58" s="9"/>
      <c r="AH58" s="14"/>
      <c r="AI58" s="14"/>
      <c r="AJ58" s="9"/>
      <c r="AK58" s="14"/>
      <c r="AL58" s="9"/>
      <c r="AM58" s="9"/>
      <c r="AN58" s="9"/>
      <c r="AO58" s="9"/>
      <c r="AP58" s="9"/>
      <c r="AQ58" s="12" t="s">
        <v>124</v>
      </c>
      <c r="AR58" s="9"/>
      <c r="AS58" s="9" t="s">
        <v>171</v>
      </c>
      <c r="AT58" s="9" t="s">
        <v>172</v>
      </c>
      <c r="AU58" s="9" t="s">
        <v>73</v>
      </c>
      <c r="AV58" s="12"/>
      <c r="AW58" s="9"/>
      <c r="AX58" s="12"/>
      <c r="AY58" s="9"/>
      <c r="AZ58" s="9"/>
      <c r="BA58" s="9"/>
      <c r="BB58" s="9" t="s">
        <v>114</v>
      </c>
      <c r="BC58" s="9" t="s">
        <v>76</v>
      </c>
      <c r="BD58" s="9" t="s">
        <v>501</v>
      </c>
      <c r="BE58" s="9"/>
      <c r="BF58" s="9" t="s">
        <v>133</v>
      </c>
      <c r="BG58" s="9" t="s">
        <v>489</v>
      </c>
      <c r="BH58" s="9"/>
      <c r="BI58" s="12" t="s">
        <v>495</v>
      </c>
      <c r="BJ58" s="9"/>
      <c r="BK58" s="9"/>
      <c r="BL58" s="12" t="s">
        <v>117</v>
      </c>
      <c r="BM58" s="16" t="s">
        <v>496</v>
      </c>
      <c r="BN58" s="9"/>
    </row>
    <row r="59" customFormat="false" ht="180" hidden="false" customHeight="true" outlineLevel="0" collapsed="false">
      <c r="A59" s="9" t="s">
        <v>502</v>
      </c>
      <c r="B59" s="9"/>
      <c r="C59" s="9"/>
      <c r="D59" s="9" t="s">
        <v>503</v>
      </c>
      <c r="E59" s="9"/>
      <c r="F59" s="9" t="s">
        <v>504</v>
      </c>
      <c r="G59" s="9"/>
      <c r="H59" s="11" t="str">
        <f aca="false">HYPERLINK("http://www.calames.abes.fr/pub/ms/D01041867","http://bvmm.irht.cnrs.fr/sommaire/sommaire.php?reproductionId=4819
http://www.calames.abes.fr/pub/ms/D01041867")</f>
        <v>http://bvmm.irht.cnrs.fr/sommaire/sommaire.php?reproductionId=4819
http://www.calames.abes.fr/pub/ms/D01041867</v>
      </c>
      <c r="I59" s="9"/>
      <c r="J59" s="12"/>
      <c r="K59" s="9"/>
      <c r="L59" s="9"/>
      <c r="M59" s="9"/>
      <c r="N59" s="13"/>
      <c r="O59" s="10"/>
      <c r="P59" s="9"/>
      <c r="Q59" s="9"/>
      <c r="R59" s="9" t="s">
        <v>505</v>
      </c>
      <c r="S59" s="9"/>
      <c r="T59" s="9"/>
      <c r="U59" s="10"/>
      <c r="V59" s="9"/>
      <c r="W59" s="9"/>
      <c r="X59" s="12"/>
      <c r="Y59" s="9"/>
      <c r="Z59" s="14"/>
      <c r="AA59" s="9"/>
      <c r="AB59" s="14"/>
      <c r="AC59" s="9"/>
      <c r="AD59" s="14"/>
      <c r="AE59" s="9"/>
      <c r="AF59" s="14"/>
      <c r="AG59" s="9"/>
      <c r="AH59" s="14"/>
      <c r="AI59" s="14"/>
      <c r="AJ59" s="9"/>
      <c r="AK59" s="14"/>
      <c r="AL59" s="9"/>
      <c r="AM59" s="9"/>
      <c r="AN59" s="9"/>
      <c r="AO59" s="9"/>
      <c r="AP59" s="9"/>
      <c r="AQ59" s="12"/>
      <c r="AR59" s="9"/>
      <c r="AS59" s="9" t="s">
        <v>506</v>
      </c>
      <c r="AT59" s="9"/>
      <c r="AU59" s="9"/>
      <c r="AV59" s="12"/>
      <c r="AW59" s="9"/>
      <c r="AX59" s="12"/>
      <c r="AY59" s="9"/>
      <c r="AZ59" s="9"/>
      <c r="BA59" s="9"/>
      <c r="BB59" s="9"/>
      <c r="BC59" s="9"/>
      <c r="BD59" s="9" t="s">
        <v>507</v>
      </c>
      <c r="BE59" s="9"/>
      <c r="BF59" s="9"/>
      <c r="BG59" s="9"/>
      <c r="BH59" s="9"/>
      <c r="BI59" s="12"/>
      <c r="BJ59" s="9"/>
      <c r="BK59" s="9"/>
      <c r="BL59" s="12"/>
      <c r="BM59" s="16"/>
      <c r="BN59" s="9"/>
    </row>
    <row r="60" customFormat="false" ht="60" hidden="false" customHeight="true" outlineLevel="0" collapsed="false">
      <c r="A60" s="9" t="s">
        <v>508</v>
      </c>
      <c r="B60" s="9" t="s">
        <v>108</v>
      </c>
      <c r="C60" s="9"/>
      <c r="D60" s="9"/>
      <c r="E60" s="9"/>
      <c r="F60" s="9" t="s">
        <v>509</v>
      </c>
      <c r="G60" s="9"/>
      <c r="H60" s="11" t="str">
        <f aca="false">HYPERLINK("https://opacplus.bsb-muenchen.de/search?oclcno=935404461&amp;db=100","https://opacplus.bsb-muenchen.de/search?oclcno=935404461&amp;db=100")</f>
        <v>https://opacplus.bsb-muenchen.de/search?oclcno=935404461&amp;db=100</v>
      </c>
      <c r="I60" s="9" t="s">
        <v>68</v>
      </c>
      <c r="J60" s="12" t="s">
        <v>93</v>
      </c>
      <c r="K60" s="9"/>
      <c r="L60" s="9"/>
      <c r="M60" s="9"/>
      <c r="N60" s="13" t="s">
        <v>510</v>
      </c>
      <c r="O60" s="10" t="s">
        <v>223</v>
      </c>
      <c r="P60" s="9" t="s">
        <v>73</v>
      </c>
      <c r="Q60" s="9" t="n">
        <v>1462</v>
      </c>
      <c r="R60" s="9" t="s">
        <v>73</v>
      </c>
      <c r="S60" s="9" t="s">
        <v>511</v>
      </c>
      <c r="T60" s="9"/>
      <c r="U60" s="10" t="s">
        <v>512</v>
      </c>
      <c r="V60" s="9" t="s">
        <v>513</v>
      </c>
      <c r="W60" s="9" t="s">
        <v>169</v>
      </c>
      <c r="X60" s="12"/>
      <c r="Y60" s="9"/>
      <c r="Z60" s="14"/>
      <c r="AA60" s="9"/>
      <c r="AB60" s="14"/>
      <c r="AC60" s="9"/>
      <c r="AD60" s="14"/>
      <c r="AE60" s="9"/>
      <c r="AF60" s="14"/>
      <c r="AG60" s="9"/>
      <c r="AH60" s="14"/>
      <c r="AI60" s="14"/>
      <c r="AJ60" s="9"/>
      <c r="AK60" s="14"/>
      <c r="AL60" s="9"/>
      <c r="AM60" s="9"/>
      <c r="AN60" s="9"/>
      <c r="AO60" s="9"/>
      <c r="AP60" s="9"/>
      <c r="AQ60" s="12" t="s">
        <v>69</v>
      </c>
      <c r="AR60" s="9" t="s">
        <v>426</v>
      </c>
      <c r="AS60" s="9"/>
      <c r="AT60" s="9"/>
      <c r="AU60" s="9"/>
      <c r="AV60" s="12" t="s">
        <v>514</v>
      </c>
      <c r="AW60" s="9"/>
      <c r="AX60" s="12"/>
      <c r="AY60" s="9"/>
      <c r="AZ60" s="9"/>
      <c r="BA60" s="9"/>
      <c r="BB60" s="9" t="s">
        <v>77</v>
      </c>
      <c r="BC60" s="9" t="s">
        <v>76</v>
      </c>
      <c r="BD60" s="9" t="s">
        <v>77</v>
      </c>
      <c r="BE60" s="9"/>
      <c r="BF60" s="9"/>
      <c r="BG60" s="9"/>
      <c r="BH60" s="9"/>
      <c r="BI60" s="12" t="s">
        <v>515</v>
      </c>
      <c r="BJ60" s="9" t="s">
        <v>516</v>
      </c>
      <c r="BK60" s="9"/>
      <c r="BL60" s="12"/>
      <c r="BM60" s="16"/>
      <c r="BN60" s="9"/>
    </row>
    <row r="61" customFormat="false" ht="45" hidden="false" customHeight="true" outlineLevel="0" collapsed="false">
      <c r="A61" s="9" t="s">
        <v>517</v>
      </c>
      <c r="B61" s="9" t="s">
        <v>90</v>
      </c>
      <c r="C61" s="9"/>
      <c r="D61" s="9"/>
      <c r="E61" s="9"/>
      <c r="F61" s="9" t="s">
        <v>518</v>
      </c>
      <c r="G61" s="9"/>
      <c r="H61" s="11" t="s">
        <v>519</v>
      </c>
      <c r="I61" s="9" t="s">
        <v>520</v>
      </c>
      <c r="J61" s="12" t="s">
        <v>93</v>
      </c>
      <c r="K61" s="9"/>
      <c r="L61" s="9" t="s">
        <v>521</v>
      </c>
      <c r="M61" s="9"/>
      <c r="N61" s="13"/>
      <c r="O61" s="10"/>
      <c r="P61" s="9"/>
      <c r="Q61" s="9"/>
      <c r="R61" s="9"/>
      <c r="S61" s="9"/>
      <c r="T61" s="9"/>
      <c r="U61" s="10"/>
      <c r="V61" s="9"/>
      <c r="W61" s="9"/>
      <c r="X61" s="12"/>
      <c r="Y61" s="9"/>
      <c r="Z61" s="14"/>
      <c r="AA61" s="9"/>
      <c r="AB61" s="14"/>
      <c r="AC61" s="9"/>
      <c r="AD61" s="14"/>
      <c r="AE61" s="9"/>
      <c r="AF61" s="14"/>
      <c r="AG61" s="9"/>
      <c r="AH61" s="14"/>
      <c r="AI61" s="14"/>
      <c r="AJ61" s="9"/>
      <c r="AK61" s="14"/>
      <c r="AL61" s="9"/>
      <c r="AM61" s="9"/>
      <c r="AN61" s="9"/>
      <c r="AO61" s="9"/>
      <c r="AP61" s="9"/>
      <c r="AQ61" s="12" t="s">
        <v>522</v>
      </c>
      <c r="AR61" s="9" t="s">
        <v>523</v>
      </c>
      <c r="AS61" s="9"/>
      <c r="AT61" s="9"/>
      <c r="AU61" s="9" t="s">
        <v>73</v>
      </c>
      <c r="AV61" s="12"/>
      <c r="AW61" s="9" t="s">
        <v>524</v>
      </c>
      <c r="AX61" s="12"/>
      <c r="AY61" s="9"/>
      <c r="AZ61" s="9"/>
      <c r="BA61" s="9"/>
      <c r="BB61" s="9"/>
      <c r="BC61" s="9"/>
      <c r="BD61" s="9" t="s">
        <v>525</v>
      </c>
      <c r="BE61" s="9"/>
      <c r="BF61" s="9"/>
      <c r="BG61" s="9"/>
      <c r="BH61" s="9"/>
      <c r="BI61" s="12"/>
      <c r="BJ61" s="9" t="s">
        <v>526</v>
      </c>
      <c r="BK61" s="9"/>
      <c r="BL61" s="12"/>
      <c r="BM61" s="16"/>
      <c r="BN61" s="9"/>
    </row>
    <row r="62" customFormat="false" ht="60" hidden="false" customHeight="true" outlineLevel="0" collapsed="false">
      <c r="A62" s="9" t="s">
        <v>527</v>
      </c>
      <c r="B62" s="9" t="s">
        <v>90</v>
      </c>
      <c r="C62" s="9"/>
      <c r="D62" s="9"/>
      <c r="E62" s="9"/>
      <c r="F62" s="9" t="s">
        <v>528</v>
      </c>
      <c r="G62" s="9"/>
      <c r="H62" s="11" t="str">
        <f aca="false">HYPERLINK("http://corsair.themorgan.org/cgi-bin/Pwebrecon.cgi?BBID=108935","http://corsair.themorgan.org/cgi-bin/Pwebrecon.cgi?BBID=108935")</f>
        <v>http://corsair.themorgan.org/cgi-bin/Pwebrecon.cgi?BBID=108935</v>
      </c>
      <c r="I62" s="9" t="s">
        <v>529</v>
      </c>
      <c r="J62" s="12" t="s">
        <v>93</v>
      </c>
      <c r="K62" s="9"/>
      <c r="L62" s="9" t="s">
        <v>530</v>
      </c>
      <c r="M62" s="9" t="s">
        <v>531</v>
      </c>
      <c r="N62" s="13"/>
      <c r="O62" s="10"/>
      <c r="P62" s="9"/>
      <c r="Q62" s="9"/>
      <c r="R62" s="9"/>
      <c r="S62" s="9"/>
      <c r="T62" s="9"/>
      <c r="U62" s="10"/>
      <c r="V62" s="9"/>
      <c r="W62" s="9"/>
      <c r="X62" s="12" t="n">
        <v>323</v>
      </c>
      <c r="Y62" s="9"/>
      <c r="Z62" s="14" t="n">
        <v>194</v>
      </c>
      <c r="AA62" s="9"/>
      <c r="AB62" s="14" t="n">
        <v>260</v>
      </c>
      <c r="AC62" s="9"/>
      <c r="AD62" s="14" t="n">
        <v>140</v>
      </c>
      <c r="AE62" s="9"/>
      <c r="AF62" s="14" t="n">
        <v>27</v>
      </c>
      <c r="AG62" s="9" t="n">
        <v>27</v>
      </c>
      <c r="AH62" s="14" t="n">
        <v>2</v>
      </c>
      <c r="AI62" s="14"/>
      <c r="AJ62" s="9"/>
      <c r="AK62" s="14"/>
      <c r="AL62" s="9"/>
      <c r="AM62" s="9" t="s">
        <v>532</v>
      </c>
      <c r="AN62" s="9"/>
      <c r="AO62" s="9"/>
      <c r="AP62" s="9"/>
      <c r="AQ62" s="12" t="s">
        <v>522</v>
      </c>
      <c r="AR62" s="10" t="s">
        <v>533</v>
      </c>
      <c r="AS62" s="9" t="s">
        <v>534</v>
      </c>
      <c r="AT62" s="9" t="s">
        <v>535</v>
      </c>
      <c r="AU62" s="9" t="s">
        <v>73</v>
      </c>
      <c r="AV62" s="12"/>
      <c r="AW62" s="9"/>
      <c r="AX62" s="12"/>
      <c r="AY62" s="9"/>
      <c r="AZ62" s="9"/>
      <c r="BA62" s="9"/>
      <c r="BB62" s="9" t="s">
        <v>536</v>
      </c>
      <c r="BC62" s="9" t="s">
        <v>76</v>
      </c>
      <c r="BD62" s="9" t="s">
        <v>537</v>
      </c>
      <c r="BE62" s="9"/>
      <c r="BF62" s="9"/>
      <c r="BG62" s="9"/>
      <c r="BH62" s="9"/>
      <c r="BI62" s="12" t="s">
        <v>538</v>
      </c>
      <c r="BJ62" s="10" t="s">
        <v>539</v>
      </c>
      <c r="BK62" s="9"/>
      <c r="BL62" s="12"/>
      <c r="BM62" s="16"/>
      <c r="BN62" s="9"/>
    </row>
    <row r="63" customFormat="false" ht="60" hidden="false" customHeight="true" outlineLevel="0" collapsed="false">
      <c r="A63" s="9" t="s">
        <v>540</v>
      </c>
      <c r="B63" s="9" t="s">
        <v>90</v>
      </c>
      <c r="C63" s="9"/>
      <c r="D63" s="9"/>
      <c r="E63" s="9"/>
      <c r="F63" s="9" t="s">
        <v>541</v>
      </c>
      <c r="G63" s="9"/>
      <c r="H63" s="11" t="str">
        <f aca="false">HYPERLINK("http://www.manuscripta-mediaevalia.de/dokumente/html/hsk0061","http://www.manuscripta-mediaevalia.de/dokumente/html/hsk0061")</f>
        <v>http://www.manuscripta-mediaevalia.de/dokumente/html/hsk0061</v>
      </c>
      <c r="I63" s="9" t="s">
        <v>529</v>
      </c>
      <c r="J63" s="12" t="s">
        <v>93</v>
      </c>
      <c r="K63" s="9"/>
      <c r="L63" s="9" t="s">
        <v>542</v>
      </c>
      <c r="M63" s="9" t="s">
        <v>543</v>
      </c>
      <c r="N63" s="13"/>
      <c r="O63" s="10"/>
      <c r="P63" s="9"/>
      <c r="Q63" s="9"/>
      <c r="R63" s="9"/>
      <c r="S63" s="9"/>
      <c r="T63" s="9"/>
      <c r="U63" s="10"/>
      <c r="V63" s="9"/>
      <c r="W63" s="9"/>
      <c r="X63" s="12" t="n">
        <v>323</v>
      </c>
      <c r="Y63" s="9"/>
      <c r="Z63" s="14" t="n">
        <v>194</v>
      </c>
      <c r="AA63" s="9"/>
      <c r="AB63" s="14" t="n">
        <v>260</v>
      </c>
      <c r="AC63" s="9"/>
      <c r="AD63" s="14" t="n">
        <v>140</v>
      </c>
      <c r="AE63" s="9"/>
      <c r="AF63" s="14" t="n">
        <v>27</v>
      </c>
      <c r="AG63" s="9" t="n">
        <v>27</v>
      </c>
      <c r="AH63" s="14" t="n">
        <v>2</v>
      </c>
      <c r="AI63" s="14"/>
      <c r="AJ63" s="9"/>
      <c r="AK63" s="14"/>
      <c r="AL63" s="9"/>
      <c r="AM63" s="9" t="s">
        <v>532</v>
      </c>
      <c r="AN63" s="9"/>
      <c r="AO63" s="9"/>
      <c r="AP63" s="9" t="s">
        <v>544</v>
      </c>
      <c r="AQ63" s="12" t="s">
        <v>522</v>
      </c>
      <c r="AR63" s="10" t="s">
        <v>533</v>
      </c>
      <c r="AS63" s="9" t="s">
        <v>534</v>
      </c>
      <c r="AT63" s="9" t="s">
        <v>535</v>
      </c>
      <c r="AU63" s="9" t="s">
        <v>73</v>
      </c>
      <c r="AV63" s="12" t="s">
        <v>545</v>
      </c>
      <c r="AW63" s="9" t="s">
        <v>546</v>
      </c>
      <c r="AX63" s="12"/>
      <c r="AY63" s="9"/>
      <c r="AZ63" s="9"/>
      <c r="BA63" s="9"/>
      <c r="BB63" s="9" t="s">
        <v>536</v>
      </c>
      <c r="BC63" s="9" t="s">
        <v>76</v>
      </c>
      <c r="BD63" s="9" t="s">
        <v>547</v>
      </c>
      <c r="BE63" s="9"/>
      <c r="BF63" s="9"/>
      <c r="BG63" s="9"/>
      <c r="BH63" s="9" t="s">
        <v>548</v>
      </c>
      <c r="BI63" s="12" t="s">
        <v>549</v>
      </c>
      <c r="BJ63" s="10" t="s">
        <v>550</v>
      </c>
      <c r="BK63" s="9"/>
      <c r="BL63" s="12"/>
      <c r="BM63" s="16"/>
      <c r="BN63" s="9"/>
    </row>
    <row r="64" customFormat="false" ht="60" hidden="false" customHeight="true" outlineLevel="0" collapsed="false">
      <c r="A64" s="9" t="s">
        <v>551</v>
      </c>
      <c r="B64" s="9" t="s">
        <v>90</v>
      </c>
      <c r="C64" s="9"/>
      <c r="D64" s="9"/>
      <c r="E64" s="9"/>
      <c r="F64" s="9" t="s">
        <v>552</v>
      </c>
      <c r="G64" s="9"/>
      <c r="H64" s="9"/>
      <c r="I64" s="9" t="s">
        <v>529</v>
      </c>
      <c r="J64" s="12" t="s">
        <v>93</v>
      </c>
      <c r="K64" s="9"/>
      <c r="L64" s="9" t="s">
        <v>553</v>
      </c>
      <c r="M64" s="9"/>
      <c r="N64" s="13"/>
      <c r="O64" s="10"/>
      <c r="P64" s="9"/>
      <c r="Q64" s="9"/>
      <c r="R64" s="9"/>
      <c r="S64" s="9"/>
      <c r="T64" s="9"/>
      <c r="U64" s="10"/>
      <c r="V64" s="9"/>
      <c r="W64" s="9"/>
      <c r="X64" s="12" t="n">
        <v>323</v>
      </c>
      <c r="Y64" s="9"/>
      <c r="Z64" s="14" t="n">
        <v>194</v>
      </c>
      <c r="AA64" s="9"/>
      <c r="AB64" s="14" t="n">
        <v>260</v>
      </c>
      <c r="AC64" s="9"/>
      <c r="AD64" s="14" t="n">
        <v>140</v>
      </c>
      <c r="AE64" s="9"/>
      <c r="AF64" s="14" t="n">
        <v>27</v>
      </c>
      <c r="AG64" s="9" t="n">
        <v>27</v>
      </c>
      <c r="AH64" s="14" t="n">
        <v>2</v>
      </c>
      <c r="AI64" s="14"/>
      <c r="AJ64" s="9"/>
      <c r="AK64" s="14"/>
      <c r="AL64" s="9"/>
      <c r="AM64" s="9" t="s">
        <v>532</v>
      </c>
      <c r="AN64" s="9"/>
      <c r="AO64" s="9"/>
      <c r="AP64" s="9"/>
      <c r="AQ64" s="12" t="s">
        <v>522</v>
      </c>
      <c r="AR64" s="10" t="s">
        <v>533</v>
      </c>
      <c r="AS64" s="9" t="s">
        <v>534</v>
      </c>
      <c r="AT64" s="9" t="s">
        <v>535</v>
      </c>
      <c r="AU64" s="9" t="s">
        <v>73</v>
      </c>
      <c r="AV64" s="12"/>
      <c r="AW64" s="9"/>
      <c r="AX64" s="12"/>
      <c r="AY64" s="9"/>
      <c r="AZ64" s="9"/>
      <c r="BA64" s="9"/>
      <c r="BB64" s="9" t="s">
        <v>536</v>
      </c>
      <c r="BC64" s="9" t="s">
        <v>76</v>
      </c>
      <c r="BD64" s="9" t="s">
        <v>554</v>
      </c>
      <c r="BE64" s="9"/>
      <c r="BF64" s="9"/>
      <c r="BG64" s="9"/>
      <c r="BH64" s="9"/>
      <c r="BI64" s="12" t="s">
        <v>549</v>
      </c>
      <c r="BJ64" s="9"/>
      <c r="BK64" s="9"/>
      <c r="BL64" s="12"/>
      <c r="BM64" s="16"/>
      <c r="BN64" s="9"/>
    </row>
    <row r="65" customFormat="false" ht="30" hidden="false" customHeight="true" outlineLevel="0" collapsed="false">
      <c r="A65" s="9" t="s">
        <v>555</v>
      </c>
      <c r="B65" s="9" t="s">
        <v>108</v>
      </c>
      <c r="C65" s="9"/>
      <c r="D65" s="9"/>
      <c r="E65" s="9"/>
      <c r="F65" s="9" t="s">
        <v>556</v>
      </c>
      <c r="G65" s="9"/>
      <c r="H65" s="11" t="s">
        <v>557</v>
      </c>
      <c r="I65" s="9"/>
      <c r="J65" s="12" t="s">
        <v>93</v>
      </c>
      <c r="K65" s="9"/>
      <c r="L65" s="9"/>
      <c r="M65" s="9"/>
      <c r="N65" s="13" t="s">
        <v>558</v>
      </c>
      <c r="O65" s="10"/>
      <c r="P65" s="9"/>
      <c r="Q65" s="9" t="s">
        <v>559</v>
      </c>
      <c r="R65" s="9" t="s">
        <v>73</v>
      </c>
      <c r="S65" s="9" t="s">
        <v>560</v>
      </c>
      <c r="T65" s="9" t="s">
        <v>561</v>
      </c>
      <c r="U65" s="10"/>
      <c r="V65" s="9"/>
      <c r="W65" s="9" t="s">
        <v>562</v>
      </c>
      <c r="X65" s="22"/>
      <c r="Y65" s="9"/>
      <c r="Z65" s="14"/>
      <c r="AA65" s="9"/>
      <c r="AB65" s="14"/>
      <c r="AC65" s="9"/>
      <c r="AD65" s="14"/>
      <c r="AE65" s="9"/>
      <c r="AF65" s="14"/>
      <c r="AG65" s="9"/>
      <c r="AH65" s="14" t="n">
        <v>2</v>
      </c>
      <c r="AI65" s="14"/>
      <c r="AJ65" s="9"/>
      <c r="AK65" s="14"/>
      <c r="AL65" s="9"/>
      <c r="AM65" s="9" t="s">
        <v>563</v>
      </c>
      <c r="AN65" s="9"/>
      <c r="AO65" s="9"/>
      <c r="AP65" s="9"/>
      <c r="AQ65" s="12"/>
      <c r="AR65" s="9"/>
      <c r="AS65" s="9" t="s">
        <v>564</v>
      </c>
      <c r="AT65" s="9"/>
      <c r="AU65" s="9"/>
      <c r="AV65" s="12"/>
      <c r="AW65" s="9"/>
      <c r="AX65" s="12"/>
      <c r="AY65" s="9"/>
      <c r="AZ65" s="9"/>
      <c r="BA65" s="9"/>
      <c r="BB65" s="9"/>
      <c r="BC65" s="9"/>
      <c r="BD65" s="9"/>
      <c r="BE65" s="9"/>
      <c r="BF65" s="9"/>
      <c r="BG65" s="9"/>
      <c r="BH65" s="9"/>
      <c r="BI65" s="12"/>
      <c r="BJ65" s="9"/>
      <c r="BK65" s="9"/>
      <c r="BL65" s="12"/>
      <c r="BM65" s="16"/>
      <c r="BN65" s="9"/>
    </row>
    <row r="66" customFormat="false" ht="60" hidden="false" customHeight="true" outlineLevel="0" collapsed="false">
      <c r="A66" s="9" t="s">
        <v>565</v>
      </c>
      <c r="B66" s="9"/>
      <c r="C66" s="9"/>
      <c r="D66" s="9"/>
      <c r="E66" s="9"/>
      <c r="F66" s="9" t="s">
        <v>83</v>
      </c>
      <c r="G66" s="9"/>
      <c r="H66" s="9"/>
      <c r="I66" s="9" t="s">
        <v>566</v>
      </c>
      <c r="J66" s="12"/>
      <c r="K66" s="9"/>
      <c r="L66" s="9"/>
      <c r="M66" s="9"/>
      <c r="N66" s="13"/>
      <c r="O66" s="10"/>
      <c r="P66" s="9"/>
      <c r="Q66" s="9"/>
      <c r="R66" s="9"/>
      <c r="S66" s="9"/>
      <c r="T66" s="9"/>
      <c r="U66" s="10"/>
      <c r="V66" s="9"/>
      <c r="W66" s="9"/>
      <c r="X66" s="12"/>
      <c r="Y66" s="9"/>
      <c r="Z66" s="14"/>
      <c r="AA66" s="9"/>
      <c r="AB66" s="14"/>
      <c r="AC66" s="9"/>
      <c r="AD66" s="14"/>
      <c r="AE66" s="9"/>
      <c r="AF66" s="14"/>
      <c r="AG66" s="9"/>
      <c r="AH66" s="14"/>
      <c r="AI66" s="14"/>
      <c r="AJ66" s="9"/>
      <c r="AK66" s="14"/>
      <c r="AL66" s="9"/>
      <c r="AM66" s="9"/>
      <c r="AN66" s="9"/>
      <c r="AO66" s="9"/>
      <c r="AP66" s="9"/>
      <c r="AQ66" s="12"/>
      <c r="AR66" s="9"/>
      <c r="AS66" s="9"/>
      <c r="AT66" s="9"/>
      <c r="AU66" s="9"/>
      <c r="AV66" s="12"/>
      <c r="AW66" s="9"/>
      <c r="AX66" s="12"/>
      <c r="AY66" s="9"/>
      <c r="AZ66" s="9"/>
      <c r="BA66" s="9"/>
      <c r="BB66" s="9"/>
      <c r="BC66" s="9"/>
      <c r="BD66" s="9" t="s">
        <v>567</v>
      </c>
      <c r="BE66" s="9"/>
      <c r="BF66" s="9"/>
      <c r="BG66" s="9"/>
      <c r="BH66" s="9"/>
      <c r="BI66" s="12"/>
      <c r="BJ66" s="9"/>
      <c r="BK66" s="9"/>
      <c r="BL66" s="12"/>
      <c r="BM66" s="16"/>
      <c r="BN66" s="9"/>
    </row>
    <row r="67" customFormat="false" ht="60" hidden="false" customHeight="true" outlineLevel="0" collapsed="false">
      <c r="A67" s="9" t="s">
        <v>568</v>
      </c>
      <c r="B67" s="9"/>
      <c r="C67" s="9"/>
      <c r="D67" s="9"/>
      <c r="E67" s="9" t="s">
        <v>569</v>
      </c>
      <c r="F67" s="9" t="s">
        <v>570</v>
      </c>
      <c r="G67" s="9"/>
      <c r="H67" s="9"/>
      <c r="I67" s="9" t="s">
        <v>566</v>
      </c>
      <c r="J67" s="12" t="s">
        <v>93</v>
      </c>
      <c r="K67" s="9"/>
      <c r="L67" s="9"/>
      <c r="M67" s="9"/>
      <c r="N67" s="13"/>
      <c r="O67" s="10"/>
      <c r="P67" s="9"/>
      <c r="Q67" s="9"/>
      <c r="R67" s="9"/>
      <c r="S67" s="9"/>
      <c r="T67" s="9"/>
      <c r="U67" s="10"/>
      <c r="V67" s="9"/>
      <c r="W67" s="9"/>
      <c r="X67" s="12"/>
      <c r="Y67" s="9"/>
      <c r="Z67" s="14"/>
      <c r="AA67" s="9"/>
      <c r="AB67" s="14"/>
      <c r="AC67" s="9"/>
      <c r="AD67" s="14"/>
      <c r="AE67" s="9"/>
      <c r="AF67" s="14"/>
      <c r="AG67" s="9"/>
      <c r="AH67" s="14"/>
      <c r="AI67" s="14"/>
      <c r="AJ67" s="9"/>
      <c r="AK67" s="14"/>
      <c r="AL67" s="9"/>
      <c r="AM67" s="9"/>
      <c r="AN67" s="9"/>
      <c r="AO67" s="9"/>
      <c r="AP67" s="9"/>
      <c r="AQ67" s="12"/>
      <c r="AR67" s="9"/>
      <c r="AS67" s="9" t="s">
        <v>71</v>
      </c>
      <c r="AT67" s="9" t="s">
        <v>72</v>
      </c>
      <c r="AU67" s="9" t="s">
        <v>73</v>
      </c>
      <c r="AV67" s="12"/>
      <c r="AW67" s="9"/>
      <c r="AX67" s="12"/>
      <c r="AY67" s="9"/>
      <c r="AZ67" s="9"/>
      <c r="BA67" s="9"/>
      <c r="BB67" s="9"/>
      <c r="BC67" s="9"/>
      <c r="BD67" s="9" t="s">
        <v>567</v>
      </c>
      <c r="BE67" s="9"/>
      <c r="BF67" s="9"/>
      <c r="BG67" s="9"/>
      <c r="BH67" s="9"/>
      <c r="BI67" s="12"/>
      <c r="BJ67" s="9"/>
      <c r="BK67" s="9"/>
      <c r="BL67" s="12"/>
      <c r="BM67" s="16"/>
      <c r="BN67" s="9"/>
    </row>
    <row r="68" customFormat="false" ht="30" hidden="false" customHeight="true" outlineLevel="0" collapsed="false">
      <c r="A68" s="9" t="s">
        <v>571</v>
      </c>
      <c r="B68" s="9" t="s">
        <v>108</v>
      </c>
      <c r="C68" s="9"/>
      <c r="D68" s="9" t="s">
        <v>572</v>
      </c>
      <c r="E68" s="9"/>
      <c r="F68" s="9" t="s">
        <v>573</v>
      </c>
      <c r="G68" s="9"/>
      <c r="H68" s="9"/>
      <c r="I68" s="9"/>
      <c r="J68" s="12"/>
      <c r="K68" s="9"/>
      <c r="L68" s="9"/>
      <c r="M68" s="9"/>
      <c r="N68" s="13" t="s">
        <v>574</v>
      </c>
      <c r="O68" s="10"/>
      <c r="P68" s="9"/>
      <c r="Q68" s="9" t="s">
        <v>427</v>
      </c>
      <c r="R68" s="9" t="s">
        <v>73</v>
      </c>
      <c r="S68" s="9" t="s">
        <v>571</v>
      </c>
      <c r="T68" s="9" t="s">
        <v>575</v>
      </c>
      <c r="U68" s="10"/>
      <c r="V68" s="9"/>
      <c r="W68" s="9"/>
      <c r="X68" s="12"/>
      <c r="Y68" s="9"/>
      <c r="Z68" s="14"/>
      <c r="AA68" s="9"/>
      <c r="AB68" s="14"/>
      <c r="AC68" s="9"/>
      <c r="AD68" s="14"/>
      <c r="AE68" s="9"/>
      <c r="AF68" s="14"/>
      <c r="AG68" s="9"/>
      <c r="AH68" s="14"/>
      <c r="AI68" s="14"/>
      <c r="AJ68" s="9"/>
      <c r="AK68" s="14"/>
      <c r="AL68" s="9"/>
      <c r="AM68" s="9"/>
      <c r="AN68" s="9"/>
      <c r="AO68" s="9"/>
      <c r="AP68" s="9"/>
      <c r="AQ68" s="12"/>
      <c r="AR68" s="9"/>
      <c r="AS68" s="9" t="s">
        <v>576</v>
      </c>
      <c r="AT68" s="9" t="s">
        <v>577</v>
      </c>
      <c r="AU68" s="9"/>
      <c r="AV68" s="12"/>
      <c r="AW68" s="9"/>
      <c r="AX68" s="12"/>
      <c r="AY68" s="9"/>
      <c r="AZ68" s="9"/>
      <c r="BA68" s="9"/>
      <c r="BB68" s="9" t="s">
        <v>131</v>
      </c>
      <c r="BC68" s="9" t="s">
        <v>76</v>
      </c>
      <c r="BD68" s="9" t="s">
        <v>578</v>
      </c>
      <c r="BE68" s="9"/>
      <c r="BF68" s="9"/>
      <c r="BG68" s="9"/>
      <c r="BH68" s="9"/>
      <c r="BI68" s="12"/>
      <c r="BJ68" s="9"/>
      <c r="BK68" s="9"/>
      <c r="BL68" s="12"/>
      <c r="BM68" s="16"/>
      <c r="BN68" s="9"/>
    </row>
    <row r="69" customFormat="false" ht="30" hidden="false" customHeight="true" outlineLevel="0" collapsed="false">
      <c r="A69" s="9" t="s">
        <v>579</v>
      </c>
      <c r="B69" s="9" t="s">
        <v>108</v>
      </c>
      <c r="C69" s="9" t="s">
        <v>580</v>
      </c>
      <c r="D69" s="9"/>
      <c r="E69" s="9"/>
      <c r="F69" s="9"/>
      <c r="G69" s="9"/>
      <c r="H69" s="9"/>
      <c r="I69" s="9"/>
      <c r="J69" s="12"/>
      <c r="K69" s="9"/>
      <c r="L69" s="9" t="s">
        <v>581</v>
      </c>
      <c r="M69" s="23"/>
      <c r="N69" s="13" t="s">
        <v>582</v>
      </c>
      <c r="O69" s="10" t="s">
        <v>223</v>
      </c>
      <c r="P69" s="9"/>
      <c r="Q69" s="9" t="s">
        <v>583</v>
      </c>
      <c r="R69" s="9" t="s">
        <v>73</v>
      </c>
      <c r="S69" s="9" t="s">
        <v>584</v>
      </c>
      <c r="T69" s="9" t="s">
        <v>585</v>
      </c>
      <c r="U69" s="10" t="s">
        <v>586</v>
      </c>
      <c r="V69" s="9"/>
      <c r="W69" s="9" t="s">
        <v>169</v>
      </c>
      <c r="X69" s="12"/>
      <c r="Y69" s="9"/>
      <c r="Z69" s="14"/>
      <c r="AA69" s="9"/>
      <c r="AB69" s="14"/>
      <c r="AC69" s="9"/>
      <c r="AD69" s="14"/>
      <c r="AE69" s="9"/>
      <c r="AF69" s="14"/>
      <c r="AG69" s="9"/>
      <c r="AH69" s="14"/>
      <c r="AI69" s="14"/>
      <c r="AJ69" s="9"/>
      <c r="AK69" s="14"/>
      <c r="AL69" s="9"/>
      <c r="AM69" s="9"/>
      <c r="AN69" s="9"/>
      <c r="AO69" s="9"/>
      <c r="AP69" s="9" t="s">
        <v>587</v>
      </c>
      <c r="AQ69" s="12" t="s">
        <v>69</v>
      </c>
      <c r="AR69" s="9"/>
      <c r="AS69" s="9" t="s">
        <v>427</v>
      </c>
      <c r="AT69" s="9" t="s">
        <v>428</v>
      </c>
      <c r="AU69" s="9" t="s">
        <v>588</v>
      </c>
      <c r="AV69" s="12"/>
      <c r="AW69" s="9"/>
      <c r="AX69" s="12"/>
      <c r="AY69" s="9"/>
      <c r="AZ69" s="9"/>
      <c r="BA69" s="9"/>
      <c r="BB69" s="9" t="s">
        <v>589</v>
      </c>
      <c r="BC69" s="9" t="s">
        <v>76</v>
      </c>
      <c r="BD69" s="9" t="s">
        <v>590</v>
      </c>
      <c r="BE69" s="9"/>
      <c r="BF69" s="9"/>
      <c r="BG69" s="9"/>
      <c r="BH69" s="9"/>
      <c r="BI69" s="12"/>
      <c r="BJ69" s="9"/>
      <c r="BK69" s="9"/>
      <c r="BL69" s="12" t="s">
        <v>117</v>
      </c>
      <c r="BM69" s="16" t="s">
        <v>591</v>
      </c>
      <c r="BN69" s="9"/>
    </row>
    <row r="70" customFormat="false" ht="30" hidden="false" customHeight="true" outlineLevel="0" collapsed="false">
      <c r="A70" s="9" t="s">
        <v>592</v>
      </c>
      <c r="B70" s="9" t="s">
        <v>108</v>
      </c>
      <c r="C70" s="9" t="s">
        <v>593</v>
      </c>
      <c r="D70" s="9"/>
      <c r="E70" s="9"/>
      <c r="F70" s="9"/>
      <c r="G70" s="11" t="s">
        <v>594</v>
      </c>
      <c r="H70" s="9"/>
      <c r="I70" s="9"/>
      <c r="J70" s="12" t="s">
        <v>93</v>
      </c>
      <c r="K70" s="9"/>
      <c r="L70" s="9"/>
      <c r="M70" s="9" t="s">
        <v>595</v>
      </c>
      <c r="N70" s="13" t="s">
        <v>582</v>
      </c>
      <c r="O70" s="10"/>
      <c r="P70" s="9"/>
      <c r="Q70" s="9" t="s">
        <v>596</v>
      </c>
      <c r="R70" s="9" t="s">
        <v>73</v>
      </c>
      <c r="S70" s="9" t="s">
        <v>597</v>
      </c>
      <c r="T70" s="9" t="s">
        <v>598</v>
      </c>
      <c r="U70" s="10" t="s">
        <v>599</v>
      </c>
      <c r="V70" s="29"/>
      <c r="W70" s="9" t="s">
        <v>367</v>
      </c>
      <c r="X70" s="12" t="n">
        <v>130</v>
      </c>
      <c r="Y70" s="9"/>
      <c r="Z70" s="14" t="n">
        <v>92</v>
      </c>
      <c r="AA70" s="9"/>
      <c r="AB70" s="14" t="n">
        <v>95</v>
      </c>
      <c r="AC70" s="9" t="n">
        <v>95</v>
      </c>
      <c r="AD70" s="14" t="n">
        <v>62</v>
      </c>
      <c r="AE70" s="9" t="n">
        <v>65</v>
      </c>
      <c r="AF70" s="14" t="n">
        <v>26</v>
      </c>
      <c r="AG70" s="9" t="n">
        <v>26</v>
      </c>
      <c r="AH70" s="14" t="n">
        <v>2</v>
      </c>
      <c r="AI70" s="14" t="n">
        <v>30</v>
      </c>
      <c r="AJ70" s="9" t="n">
        <v>30</v>
      </c>
      <c r="AK70" s="14" t="n">
        <v>4</v>
      </c>
      <c r="AL70" s="9" t="n">
        <v>4</v>
      </c>
      <c r="AM70" s="9" t="s">
        <v>563</v>
      </c>
      <c r="AN70" s="9"/>
      <c r="AO70" s="9"/>
      <c r="AP70" s="9"/>
      <c r="AQ70" s="12" t="s">
        <v>158</v>
      </c>
      <c r="AR70" s="9" t="s">
        <v>600</v>
      </c>
      <c r="AS70" s="9" t="s">
        <v>601</v>
      </c>
      <c r="AT70" s="9" t="s">
        <v>602</v>
      </c>
      <c r="AU70" s="9"/>
      <c r="AV70" s="12" t="s">
        <v>603</v>
      </c>
      <c r="AW70" s="9"/>
      <c r="AX70" s="12"/>
      <c r="AY70" s="9"/>
      <c r="AZ70" s="9"/>
      <c r="BA70" s="9"/>
      <c r="BB70" s="9" t="s">
        <v>131</v>
      </c>
      <c r="BC70" s="9" t="s">
        <v>76</v>
      </c>
      <c r="BD70" s="9" t="s">
        <v>604</v>
      </c>
      <c r="BE70" s="9"/>
      <c r="BF70" s="9"/>
      <c r="BG70" s="9"/>
      <c r="BH70" s="9"/>
      <c r="BI70" s="12"/>
      <c r="BJ70" s="9"/>
      <c r="BK70" s="9"/>
      <c r="BL70" s="12" t="s">
        <v>117</v>
      </c>
      <c r="BM70" s="16" t="s">
        <v>605</v>
      </c>
      <c r="BN70" s="9"/>
    </row>
    <row r="71" customFormat="false" ht="30" hidden="false" customHeight="true" outlineLevel="0" collapsed="false">
      <c r="A71" s="9" t="s">
        <v>606</v>
      </c>
      <c r="B71" s="9" t="s">
        <v>108</v>
      </c>
      <c r="C71" s="9" t="s">
        <v>580</v>
      </c>
      <c r="D71" s="9"/>
      <c r="E71" s="9"/>
      <c r="F71" s="9" t="s">
        <v>607</v>
      </c>
      <c r="G71" s="11" t="s">
        <v>608</v>
      </c>
      <c r="H71" s="11" t="str">
        <f aca="false">HYPERLINK("http://data.onb.ac.at/rec/AL00176891","http://data.onb.ac.at/rec/AL00176891")</f>
        <v>http://data.onb.ac.at/rec/AL00176891</v>
      </c>
      <c r="I71" s="9" t="s">
        <v>609</v>
      </c>
      <c r="J71" s="12" t="s">
        <v>93</v>
      </c>
      <c r="K71" s="9"/>
      <c r="L71" s="23" t="s">
        <v>610</v>
      </c>
      <c r="M71" s="23"/>
      <c r="N71" s="13" t="s">
        <v>611</v>
      </c>
      <c r="O71" s="10"/>
      <c r="P71" s="9"/>
      <c r="Q71" s="9" t="s">
        <v>612</v>
      </c>
      <c r="R71" s="9" t="s">
        <v>613</v>
      </c>
      <c r="S71" s="9" t="s">
        <v>614</v>
      </c>
      <c r="T71" s="9" t="s">
        <v>615</v>
      </c>
      <c r="U71" s="10" t="s">
        <v>616</v>
      </c>
      <c r="V71" s="29"/>
      <c r="W71" s="9" t="s">
        <v>169</v>
      </c>
      <c r="X71" s="12"/>
      <c r="Y71" s="9"/>
      <c r="Z71" s="14"/>
      <c r="AA71" s="9"/>
      <c r="AB71" s="14"/>
      <c r="AC71" s="9"/>
      <c r="AD71" s="14"/>
      <c r="AE71" s="9"/>
      <c r="AF71" s="14"/>
      <c r="AG71" s="9"/>
      <c r="AH71" s="14"/>
      <c r="AI71" s="14"/>
      <c r="AJ71" s="9"/>
      <c r="AK71" s="14"/>
      <c r="AL71" s="9"/>
      <c r="AM71" s="9"/>
      <c r="AN71" s="9"/>
      <c r="AO71" s="9"/>
      <c r="AP71" s="9" t="s">
        <v>617</v>
      </c>
      <c r="AQ71" s="12" t="s">
        <v>124</v>
      </c>
      <c r="AR71" s="9"/>
      <c r="AS71" s="9" t="s">
        <v>171</v>
      </c>
      <c r="AT71" s="9" t="s">
        <v>172</v>
      </c>
      <c r="AU71" s="9" t="s">
        <v>73</v>
      </c>
      <c r="AV71" s="12" t="s">
        <v>618</v>
      </c>
      <c r="AW71" s="9"/>
      <c r="AX71" s="12"/>
      <c r="AY71" s="9"/>
      <c r="AZ71" s="9"/>
      <c r="BA71" s="9"/>
      <c r="BB71" s="9" t="s">
        <v>151</v>
      </c>
      <c r="BC71" s="9" t="s">
        <v>76</v>
      </c>
      <c r="BD71" s="9" t="s">
        <v>619</v>
      </c>
      <c r="BE71" s="9"/>
      <c r="BF71" s="9" t="s">
        <v>133</v>
      </c>
      <c r="BG71" s="9" t="s">
        <v>489</v>
      </c>
      <c r="BH71" s="9"/>
      <c r="BI71" s="12"/>
      <c r="BJ71" s="9"/>
      <c r="BK71" s="9"/>
      <c r="BL71" s="12" t="s">
        <v>447</v>
      </c>
      <c r="BM71" s="16" t="s">
        <v>620</v>
      </c>
      <c r="BN71" s="9"/>
    </row>
    <row r="72" customFormat="false" ht="30" hidden="false" customHeight="true" outlineLevel="0" collapsed="false">
      <c r="A72" s="9" t="s">
        <v>621</v>
      </c>
      <c r="B72" s="9" t="s">
        <v>108</v>
      </c>
      <c r="C72" s="9" t="s">
        <v>580</v>
      </c>
      <c r="D72" s="9" t="s">
        <v>622</v>
      </c>
      <c r="E72" s="9"/>
      <c r="F72" s="9"/>
      <c r="G72" s="9"/>
      <c r="H72" s="9"/>
      <c r="I72" s="9"/>
      <c r="J72" s="12"/>
      <c r="K72" s="9"/>
      <c r="L72" s="9"/>
      <c r="M72" s="9"/>
      <c r="N72" s="13" t="s">
        <v>623</v>
      </c>
      <c r="O72" s="10"/>
      <c r="P72" s="9"/>
      <c r="Q72" s="9" t="s">
        <v>624</v>
      </c>
      <c r="R72" s="9" t="s">
        <v>73</v>
      </c>
      <c r="S72" s="9" t="s">
        <v>625</v>
      </c>
      <c r="T72" s="9" t="s">
        <v>626</v>
      </c>
      <c r="U72" s="10" t="s">
        <v>627</v>
      </c>
      <c r="V72" s="9"/>
      <c r="W72" s="9"/>
      <c r="X72" s="12"/>
      <c r="Y72" s="9"/>
      <c r="Z72" s="14"/>
      <c r="AA72" s="9"/>
      <c r="AB72" s="14"/>
      <c r="AC72" s="9"/>
      <c r="AD72" s="14"/>
      <c r="AE72" s="9"/>
      <c r="AF72" s="14"/>
      <c r="AG72" s="9"/>
      <c r="AH72" s="14"/>
      <c r="AI72" s="14"/>
      <c r="AJ72" s="9"/>
      <c r="AK72" s="14"/>
      <c r="AL72" s="9"/>
      <c r="AM72" s="9"/>
      <c r="AN72" s="9"/>
      <c r="AO72" s="9"/>
      <c r="AP72" s="9"/>
      <c r="AQ72" s="12"/>
      <c r="AR72" s="9"/>
      <c r="AS72" s="9"/>
      <c r="AT72" s="9"/>
      <c r="AU72" s="9"/>
      <c r="AV72" s="12"/>
      <c r="AW72" s="9"/>
      <c r="AX72" s="12"/>
      <c r="AY72" s="9"/>
      <c r="AZ72" s="9"/>
      <c r="BA72" s="9"/>
      <c r="BB72" s="9"/>
      <c r="BC72" s="9"/>
      <c r="BD72" s="9"/>
      <c r="BE72" s="9"/>
      <c r="BF72" s="9"/>
      <c r="BG72" s="9"/>
      <c r="BH72" s="9"/>
      <c r="BI72" s="12"/>
      <c r="BJ72" s="9"/>
      <c r="BK72" s="9"/>
      <c r="BL72" s="12"/>
      <c r="BM72" s="16"/>
      <c r="BN72" s="9"/>
    </row>
    <row r="73" customFormat="false" ht="30" hidden="false" customHeight="true" outlineLevel="0" collapsed="false">
      <c r="A73" s="9" t="s">
        <v>628</v>
      </c>
      <c r="B73" s="9" t="s">
        <v>108</v>
      </c>
      <c r="C73" s="9" t="s">
        <v>580</v>
      </c>
      <c r="D73" s="9" t="s">
        <v>629</v>
      </c>
      <c r="E73" s="9"/>
      <c r="F73" s="9" t="s">
        <v>630</v>
      </c>
      <c r="G73" s="9"/>
      <c r="H73" s="9"/>
      <c r="I73" s="9"/>
      <c r="J73" s="12" t="s">
        <v>93</v>
      </c>
      <c r="K73" s="9"/>
      <c r="L73" s="9" t="s">
        <v>631</v>
      </c>
      <c r="M73" s="23"/>
      <c r="N73" s="13" t="s">
        <v>632</v>
      </c>
      <c r="O73" s="10"/>
      <c r="P73" s="9"/>
      <c r="Q73" s="9" t="s">
        <v>633</v>
      </c>
      <c r="R73" s="9" t="s">
        <v>73</v>
      </c>
      <c r="S73" s="9" t="s">
        <v>634</v>
      </c>
      <c r="T73" s="9" t="s">
        <v>635</v>
      </c>
      <c r="U73" s="10" t="s">
        <v>636</v>
      </c>
      <c r="V73" s="9"/>
      <c r="W73" s="9" t="s">
        <v>169</v>
      </c>
      <c r="X73" s="12"/>
      <c r="Y73" s="9"/>
      <c r="Z73" s="14"/>
      <c r="AA73" s="9"/>
      <c r="AB73" s="14"/>
      <c r="AC73" s="9"/>
      <c r="AD73" s="14"/>
      <c r="AE73" s="9"/>
      <c r="AF73" s="14"/>
      <c r="AG73" s="9"/>
      <c r="AH73" s="14" t="n">
        <v>1</v>
      </c>
      <c r="AI73" s="14"/>
      <c r="AJ73" s="9"/>
      <c r="AK73" s="14"/>
      <c r="AL73" s="9"/>
      <c r="AM73" s="9"/>
      <c r="AN73" s="9"/>
      <c r="AO73" s="9"/>
      <c r="AP73" s="9"/>
      <c r="AQ73" s="12" t="s">
        <v>124</v>
      </c>
      <c r="AR73" s="9"/>
      <c r="AS73" s="9" t="s">
        <v>637</v>
      </c>
      <c r="AT73" s="9" t="s">
        <v>638</v>
      </c>
      <c r="AU73" s="9" t="s">
        <v>588</v>
      </c>
      <c r="AV73" s="12" t="s">
        <v>639</v>
      </c>
      <c r="AW73" s="9"/>
      <c r="AX73" s="12"/>
      <c r="AY73" s="9"/>
      <c r="AZ73" s="9"/>
      <c r="BA73" s="9"/>
      <c r="BB73" s="9" t="s">
        <v>131</v>
      </c>
      <c r="BC73" s="9" t="s">
        <v>76</v>
      </c>
      <c r="BD73" s="19" t="s">
        <v>640</v>
      </c>
      <c r="BE73" s="9" t="s">
        <v>641</v>
      </c>
      <c r="BF73" s="9"/>
      <c r="BG73" s="9"/>
      <c r="BH73" s="9"/>
      <c r="BI73" s="12"/>
      <c r="BJ73" s="9"/>
      <c r="BK73" s="9"/>
      <c r="BL73" s="12" t="s">
        <v>117</v>
      </c>
      <c r="BM73" s="16" t="s">
        <v>591</v>
      </c>
      <c r="BN73" s="9"/>
    </row>
    <row r="74" customFormat="false" ht="30" hidden="false" customHeight="true" outlineLevel="0" collapsed="false">
      <c r="A74" s="9" t="s">
        <v>642</v>
      </c>
      <c r="B74" s="9" t="s">
        <v>108</v>
      </c>
      <c r="C74" s="9" t="s">
        <v>593</v>
      </c>
      <c r="D74" s="9"/>
      <c r="E74" s="9"/>
      <c r="F74" s="9" t="s">
        <v>643</v>
      </c>
      <c r="G74" s="11" t="s">
        <v>644</v>
      </c>
      <c r="H74" s="9"/>
      <c r="I74" s="9" t="s">
        <v>645</v>
      </c>
      <c r="J74" s="12" t="s">
        <v>93</v>
      </c>
      <c r="K74" s="9"/>
      <c r="L74" s="9" t="s">
        <v>646</v>
      </c>
      <c r="M74" s="9" t="s">
        <v>647</v>
      </c>
      <c r="N74" s="13" t="s">
        <v>648</v>
      </c>
      <c r="O74" s="10" t="s">
        <v>223</v>
      </c>
      <c r="P74" s="31" t="s">
        <v>73</v>
      </c>
      <c r="Q74" s="9" t="s">
        <v>649</v>
      </c>
      <c r="R74" s="9" t="s">
        <v>73</v>
      </c>
      <c r="S74" s="9" t="s">
        <v>650</v>
      </c>
      <c r="T74" s="9" t="s">
        <v>651</v>
      </c>
      <c r="U74" s="10" t="s">
        <v>652</v>
      </c>
      <c r="V74" s="9"/>
      <c r="W74" s="9" t="s">
        <v>169</v>
      </c>
      <c r="X74" s="12" t="n">
        <v>220</v>
      </c>
      <c r="Y74" s="9"/>
      <c r="Z74" s="14" t="n">
        <v>195</v>
      </c>
      <c r="AA74" s="9" t="n">
        <v>200</v>
      </c>
      <c r="AB74" s="14" t="n">
        <v>172</v>
      </c>
      <c r="AC74" s="9" t="n">
        <v>176</v>
      </c>
      <c r="AD74" s="14" t="n">
        <v>130</v>
      </c>
      <c r="AE74" s="9" t="n">
        <v>135</v>
      </c>
      <c r="AF74" s="14" t="n">
        <v>20</v>
      </c>
      <c r="AG74" s="9" t="n">
        <v>20</v>
      </c>
      <c r="AH74" s="14" t="n">
        <v>1</v>
      </c>
      <c r="AI74" s="14" t="n">
        <v>135</v>
      </c>
      <c r="AJ74" s="9" t="n">
        <v>135</v>
      </c>
      <c r="AK74" s="14" t="n">
        <v>9</v>
      </c>
      <c r="AL74" s="9" t="n">
        <v>10</v>
      </c>
      <c r="AM74" s="9" t="s">
        <v>123</v>
      </c>
      <c r="AN74" s="9"/>
      <c r="AO74" s="9" t="s">
        <v>653</v>
      </c>
      <c r="AP74" s="9" t="s">
        <v>654</v>
      </c>
      <c r="AQ74" s="12" t="s">
        <v>268</v>
      </c>
      <c r="AR74" s="9" t="s">
        <v>655</v>
      </c>
      <c r="AS74" s="9" t="s">
        <v>269</v>
      </c>
      <c r="AT74" s="9" t="s">
        <v>270</v>
      </c>
      <c r="AU74" s="9" t="s">
        <v>588</v>
      </c>
      <c r="AV74" s="12" t="s">
        <v>656</v>
      </c>
      <c r="AW74" s="9"/>
      <c r="AX74" s="12"/>
      <c r="AY74" s="9"/>
      <c r="AZ74" s="9"/>
      <c r="BA74" s="9"/>
      <c r="BB74" s="9" t="s">
        <v>657</v>
      </c>
      <c r="BC74" s="9" t="s">
        <v>76</v>
      </c>
      <c r="BD74" s="9" t="s">
        <v>658</v>
      </c>
      <c r="BE74" s="9"/>
      <c r="BF74" s="9"/>
      <c r="BG74" s="9"/>
      <c r="BH74" s="9"/>
      <c r="BI74" s="12"/>
      <c r="BJ74" s="9"/>
      <c r="BK74" s="9"/>
      <c r="BL74" s="12" t="s">
        <v>117</v>
      </c>
      <c r="BM74" s="16" t="s">
        <v>659</v>
      </c>
      <c r="BN74" s="9"/>
    </row>
    <row r="75" customFormat="false" ht="30" hidden="false" customHeight="true" outlineLevel="0" collapsed="false">
      <c r="A75" s="9" t="s">
        <v>660</v>
      </c>
      <c r="B75" s="9" t="s">
        <v>108</v>
      </c>
      <c r="C75" s="9" t="s">
        <v>593</v>
      </c>
      <c r="D75" s="9"/>
      <c r="E75" s="9"/>
      <c r="F75" s="9" t="s">
        <v>661</v>
      </c>
      <c r="G75" s="11" t="s">
        <v>662</v>
      </c>
      <c r="H75" s="11" t="s">
        <v>663</v>
      </c>
      <c r="I75" s="9" t="s">
        <v>609</v>
      </c>
      <c r="J75" s="12" t="s">
        <v>93</v>
      </c>
      <c r="K75" s="9"/>
      <c r="L75" s="9" t="s">
        <v>664</v>
      </c>
      <c r="M75" s="9" t="s">
        <v>665</v>
      </c>
      <c r="N75" s="13" t="s">
        <v>611</v>
      </c>
      <c r="O75" s="31"/>
      <c r="Q75" s="9" t="s">
        <v>666</v>
      </c>
      <c r="R75" s="9" t="s">
        <v>73</v>
      </c>
      <c r="S75" s="11" t="str">
        <f aca="false">HYPERLINK("https://docs.google.com/spreadsheets/d/1-xU13blwGtVJOo2bMwiEAiMNW6YkAy5oUF8jxBgueA0/edit#rangeid=893234990","Wien, ÖNB, Cod. 732")</f>
        <v>Wien, ÖNB, Cod. 732</v>
      </c>
      <c r="T75" s="9" t="s">
        <v>667</v>
      </c>
      <c r="U75" s="10" t="s">
        <v>668</v>
      </c>
      <c r="V75" s="29"/>
      <c r="W75" s="9" t="s">
        <v>367</v>
      </c>
      <c r="X75" s="12" t="n">
        <v>215</v>
      </c>
      <c r="Y75" s="9"/>
      <c r="Z75" s="14" t="n">
        <v>200</v>
      </c>
      <c r="AA75" s="9"/>
      <c r="AB75" s="14" t="n">
        <v>210</v>
      </c>
      <c r="AC75" s="9"/>
      <c r="AD75" s="14" t="n">
        <v>143</v>
      </c>
      <c r="AE75" s="9" t="n">
        <v>143</v>
      </c>
      <c r="AF75" s="14" t="n">
        <v>20</v>
      </c>
      <c r="AG75" s="9"/>
      <c r="AH75" s="14" t="n">
        <v>1</v>
      </c>
      <c r="AI75" s="14" t="n">
        <v>143</v>
      </c>
      <c r="AJ75" s="9" t="n">
        <v>143</v>
      </c>
      <c r="AK75" s="14" t="n">
        <v>11</v>
      </c>
      <c r="AL75" s="9" t="n">
        <v>11</v>
      </c>
      <c r="AM75" s="9" t="s">
        <v>123</v>
      </c>
      <c r="AN75" s="9"/>
      <c r="AO75" s="9"/>
      <c r="AP75" s="9" t="s">
        <v>669</v>
      </c>
      <c r="AQ75" s="12" t="s">
        <v>124</v>
      </c>
      <c r="AR75" s="9"/>
      <c r="AS75" s="29" t="s">
        <v>670</v>
      </c>
      <c r="AT75" s="9" t="s">
        <v>172</v>
      </c>
      <c r="AU75" s="9" t="s">
        <v>588</v>
      </c>
      <c r="AV75" s="12" t="s">
        <v>671</v>
      </c>
      <c r="AW75" s="9" t="s">
        <v>672</v>
      </c>
      <c r="AX75" s="12"/>
      <c r="AY75" s="9"/>
      <c r="AZ75" s="9"/>
      <c r="BA75" s="9"/>
      <c r="BB75" s="9" t="s">
        <v>151</v>
      </c>
      <c r="BC75" s="9" t="s">
        <v>76</v>
      </c>
      <c r="BD75" s="9" t="s">
        <v>673</v>
      </c>
      <c r="BE75" s="9"/>
      <c r="BF75" s="9" t="s">
        <v>133</v>
      </c>
      <c r="BG75" s="9"/>
      <c r="BH75" s="9"/>
      <c r="BI75" s="12"/>
      <c r="BJ75" s="9"/>
      <c r="BK75" s="9"/>
      <c r="BL75" s="12" t="s">
        <v>117</v>
      </c>
      <c r="BM75" s="16" t="s">
        <v>674</v>
      </c>
      <c r="BN75" s="9"/>
    </row>
    <row r="76" customFormat="false" ht="30" hidden="false" customHeight="true" outlineLevel="0" collapsed="false">
      <c r="A76" s="9" t="s">
        <v>660</v>
      </c>
      <c r="B76" s="9" t="s">
        <v>108</v>
      </c>
      <c r="C76" s="9" t="s">
        <v>593</v>
      </c>
      <c r="D76" s="9"/>
      <c r="E76" s="9"/>
      <c r="F76" s="9"/>
      <c r="G76" s="11" t="s">
        <v>675</v>
      </c>
      <c r="H76" s="9"/>
      <c r="I76" s="9"/>
      <c r="J76" s="12" t="s">
        <v>93</v>
      </c>
      <c r="K76" s="9"/>
      <c r="L76" s="9" t="s">
        <v>676</v>
      </c>
      <c r="M76" s="9" t="s">
        <v>677</v>
      </c>
      <c r="N76" s="13"/>
      <c r="O76" s="10"/>
      <c r="P76" s="9"/>
      <c r="Q76" s="9"/>
      <c r="R76" s="9"/>
      <c r="S76" s="11" t="str">
        <f aca="false">HYPERLINK("https://docs.google.com/spreadsheets/d/1-xU13blwGtVJOo2bMwiEAiMNW6YkAy5oUF8jxBgueA0/edit#rangeid=893234990","Wien, ÖNB, Cod. 732")</f>
        <v>Wien, ÖNB, Cod. 732</v>
      </c>
      <c r="T76" s="9"/>
      <c r="U76" s="10"/>
      <c r="V76" s="9"/>
      <c r="W76" s="9" t="s">
        <v>678</v>
      </c>
      <c r="X76" s="12"/>
      <c r="Y76" s="9"/>
      <c r="Z76" s="14"/>
      <c r="AA76" s="9"/>
      <c r="AB76" s="14"/>
      <c r="AC76" s="9"/>
      <c r="AD76" s="14"/>
      <c r="AE76" s="9"/>
      <c r="AF76" s="14"/>
      <c r="AG76" s="9"/>
      <c r="AH76" s="14"/>
      <c r="AI76" s="14"/>
      <c r="AJ76" s="9"/>
      <c r="AK76" s="14" t="n">
        <v>10</v>
      </c>
      <c r="AL76" s="9"/>
      <c r="AM76" s="9"/>
      <c r="AN76" s="9"/>
      <c r="AO76" s="9"/>
      <c r="AP76" s="9"/>
      <c r="AQ76" s="12" t="s">
        <v>158</v>
      </c>
      <c r="AR76" s="9"/>
      <c r="AS76" s="9" t="s">
        <v>679</v>
      </c>
      <c r="AT76" s="9" t="s">
        <v>680</v>
      </c>
      <c r="AU76" s="9" t="s">
        <v>588</v>
      </c>
      <c r="AV76" s="12" t="s">
        <v>681</v>
      </c>
      <c r="AW76" s="9"/>
      <c r="AX76" s="12"/>
      <c r="AY76" s="9"/>
      <c r="AZ76" s="9"/>
      <c r="BA76" s="9"/>
      <c r="BB76" s="9" t="s">
        <v>682</v>
      </c>
      <c r="BC76" s="9" t="s">
        <v>76</v>
      </c>
      <c r="BD76" s="9" t="s">
        <v>683</v>
      </c>
      <c r="BE76" s="9"/>
      <c r="BF76" s="9"/>
      <c r="BG76" s="9"/>
      <c r="BH76" s="9"/>
      <c r="BI76" s="12"/>
      <c r="BJ76" s="9"/>
      <c r="BK76" s="9"/>
      <c r="BL76" s="12" t="s">
        <v>117</v>
      </c>
      <c r="BM76" s="16" t="s">
        <v>674</v>
      </c>
      <c r="BN76" s="9"/>
    </row>
    <row r="77" customFormat="false" ht="30" hidden="false" customHeight="true" outlineLevel="0" collapsed="false">
      <c r="A77" s="9" t="s">
        <v>684</v>
      </c>
      <c r="B77" s="9" t="s">
        <v>108</v>
      </c>
      <c r="C77" s="9"/>
      <c r="D77" s="9"/>
      <c r="E77" s="9"/>
      <c r="F77" s="9" t="s">
        <v>685</v>
      </c>
      <c r="G77" s="9"/>
      <c r="H77" s="9"/>
      <c r="I77" s="9" t="s">
        <v>686</v>
      </c>
      <c r="J77" s="12" t="s">
        <v>93</v>
      </c>
      <c r="K77" s="9"/>
      <c r="L77" s="9" t="s">
        <v>230</v>
      </c>
      <c r="M77" s="9" t="s">
        <v>687</v>
      </c>
      <c r="N77" s="13"/>
      <c r="O77" s="10"/>
      <c r="P77" s="9"/>
      <c r="Q77" s="9"/>
      <c r="R77" s="9"/>
      <c r="S77" s="9"/>
      <c r="T77" s="9"/>
      <c r="U77" s="10"/>
      <c r="V77" s="9"/>
      <c r="W77" s="9" t="s">
        <v>169</v>
      </c>
      <c r="X77" s="12" t="n">
        <v>235</v>
      </c>
      <c r="Y77" s="9"/>
      <c r="Z77" s="14" t="n">
        <v>185</v>
      </c>
      <c r="AA77" s="9"/>
      <c r="AB77" s="14" t="n">
        <v>183</v>
      </c>
      <c r="AC77" s="9" t="n">
        <v>184</v>
      </c>
      <c r="AD77" s="14" t="n">
        <v>130</v>
      </c>
      <c r="AE77" s="9" t="n">
        <v>130</v>
      </c>
      <c r="AF77" s="14" t="n">
        <v>20</v>
      </c>
      <c r="AG77" s="9" t="n">
        <v>20</v>
      </c>
      <c r="AH77" s="14" t="n">
        <v>1</v>
      </c>
      <c r="AI77" s="14" t="n">
        <v>130</v>
      </c>
      <c r="AJ77" s="9" t="n">
        <v>130</v>
      </c>
      <c r="AK77" s="14" t="n">
        <v>9</v>
      </c>
      <c r="AL77" s="9" t="n">
        <v>10</v>
      </c>
      <c r="AM77" s="9" t="s">
        <v>688</v>
      </c>
      <c r="AN77" s="9"/>
      <c r="AO77" s="9"/>
      <c r="AP77" s="9" t="s">
        <v>689</v>
      </c>
      <c r="AQ77" s="12" t="s">
        <v>268</v>
      </c>
      <c r="AR77" s="9"/>
      <c r="AS77" s="9" t="s">
        <v>269</v>
      </c>
      <c r="AT77" s="9" t="s">
        <v>270</v>
      </c>
      <c r="AU77" s="9" t="s">
        <v>588</v>
      </c>
      <c r="AV77" s="12" t="s">
        <v>690</v>
      </c>
      <c r="AW77" s="9"/>
      <c r="AX77" s="12"/>
      <c r="AY77" s="9"/>
      <c r="AZ77" s="9"/>
      <c r="BA77" s="9"/>
      <c r="BB77" s="9" t="s">
        <v>657</v>
      </c>
      <c r="BC77" s="9" t="s">
        <v>76</v>
      </c>
      <c r="BD77" s="9" t="s">
        <v>691</v>
      </c>
      <c r="BE77" s="9"/>
      <c r="BF77" s="9"/>
      <c r="BG77" s="9"/>
      <c r="BH77" s="9"/>
      <c r="BI77" s="12" t="s">
        <v>692</v>
      </c>
      <c r="BJ77" s="9"/>
      <c r="BK77" s="9"/>
      <c r="BL77" s="12" t="s">
        <v>117</v>
      </c>
      <c r="BM77" s="16" t="s">
        <v>693</v>
      </c>
      <c r="BN77" s="9"/>
    </row>
    <row r="78" customFormat="false" ht="30" hidden="false" customHeight="true" outlineLevel="0" collapsed="false">
      <c r="A78" s="9" t="s">
        <v>694</v>
      </c>
      <c r="B78" s="9" t="s">
        <v>108</v>
      </c>
      <c r="C78" s="9" t="s">
        <v>593</v>
      </c>
      <c r="D78" s="9"/>
      <c r="E78" s="9"/>
      <c r="F78" s="9"/>
      <c r="G78" s="11" t="s">
        <v>695</v>
      </c>
      <c r="H78" s="9"/>
      <c r="I78" s="9"/>
      <c r="J78" s="12" t="s">
        <v>93</v>
      </c>
      <c r="K78" s="9"/>
      <c r="L78" s="9" t="s">
        <v>696</v>
      </c>
      <c r="M78" s="9" t="s">
        <v>697</v>
      </c>
      <c r="N78" s="13" t="s">
        <v>698</v>
      </c>
      <c r="O78" s="31" t="s">
        <v>223</v>
      </c>
      <c r="P78" s="9" t="s">
        <v>73</v>
      </c>
      <c r="Q78" s="9" t="s">
        <v>612</v>
      </c>
      <c r="R78" s="9" t="s">
        <v>613</v>
      </c>
      <c r="S78" s="9" t="s">
        <v>699</v>
      </c>
      <c r="T78" s="9" t="s">
        <v>700</v>
      </c>
      <c r="U78" s="10" t="s">
        <v>701</v>
      </c>
      <c r="V78" s="29"/>
      <c r="W78" s="9" t="s">
        <v>367</v>
      </c>
      <c r="X78" s="12" t="n">
        <v>178</v>
      </c>
      <c r="Y78" s="9"/>
      <c r="Z78" s="14" t="n">
        <v>230</v>
      </c>
      <c r="AA78" s="9"/>
      <c r="AB78" s="14" t="n">
        <v>160</v>
      </c>
      <c r="AC78" s="9"/>
      <c r="AD78" s="14" t="n">
        <v>155</v>
      </c>
      <c r="AE78" s="9" t="n">
        <v>160</v>
      </c>
      <c r="AF78" s="14" t="n">
        <v>18</v>
      </c>
      <c r="AG78" s="9"/>
      <c r="AH78" s="14" t="n">
        <v>1</v>
      </c>
      <c r="AI78" s="14" t="n">
        <v>155</v>
      </c>
      <c r="AJ78" s="9" t="n">
        <v>160</v>
      </c>
      <c r="AK78" s="14" t="n">
        <v>9</v>
      </c>
      <c r="AL78" s="9" t="n">
        <v>10</v>
      </c>
      <c r="AM78" s="9" t="s">
        <v>702</v>
      </c>
      <c r="AN78" s="9"/>
      <c r="AO78" s="9"/>
      <c r="AP78" s="9" t="s">
        <v>703</v>
      </c>
      <c r="AQ78" s="12" t="s">
        <v>158</v>
      </c>
      <c r="AR78" s="9"/>
      <c r="AS78" s="9" t="s">
        <v>704</v>
      </c>
      <c r="AT78" s="9" t="s">
        <v>705</v>
      </c>
      <c r="AU78" s="9" t="s">
        <v>588</v>
      </c>
      <c r="AV78" s="12" t="s">
        <v>706</v>
      </c>
      <c r="AW78" s="9"/>
      <c r="AX78" s="12"/>
      <c r="AY78" s="9"/>
      <c r="AZ78" s="9"/>
      <c r="BA78" s="9"/>
      <c r="BB78" s="9" t="s">
        <v>131</v>
      </c>
      <c r="BC78" s="9" t="s">
        <v>76</v>
      </c>
      <c r="BD78" s="9" t="s">
        <v>707</v>
      </c>
      <c r="BE78" s="9"/>
      <c r="BF78" s="9"/>
      <c r="BG78" s="9"/>
      <c r="BH78" s="9"/>
      <c r="BI78" s="12" t="s">
        <v>692</v>
      </c>
      <c r="BJ78" s="9"/>
      <c r="BK78" s="9"/>
      <c r="BL78" s="12" t="s">
        <v>117</v>
      </c>
      <c r="BM78" s="16" t="s">
        <v>693</v>
      </c>
      <c r="BN78" s="9"/>
    </row>
    <row r="79" customFormat="false" ht="30" hidden="false" customHeight="true" outlineLevel="0" collapsed="false">
      <c r="A79" s="9" t="s">
        <v>708</v>
      </c>
      <c r="B79" s="9" t="s">
        <v>108</v>
      </c>
      <c r="C79" s="9" t="s">
        <v>593</v>
      </c>
      <c r="D79" s="9"/>
      <c r="E79" s="9"/>
      <c r="F79" s="9"/>
      <c r="G79" s="11" t="s">
        <v>709</v>
      </c>
      <c r="H79" s="9"/>
      <c r="I79" s="9" t="s">
        <v>710</v>
      </c>
      <c r="J79" s="12" t="s">
        <v>93</v>
      </c>
      <c r="K79" s="9"/>
      <c r="L79" s="9" t="s">
        <v>711</v>
      </c>
      <c r="M79" s="9" t="s">
        <v>712</v>
      </c>
      <c r="N79" s="13" t="s">
        <v>611</v>
      </c>
      <c r="O79" s="31"/>
      <c r="P79" s="9"/>
      <c r="Q79" s="9" t="s">
        <v>612</v>
      </c>
      <c r="R79" s="9" t="s">
        <v>613</v>
      </c>
      <c r="S79" s="9" t="s">
        <v>713</v>
      </c>
      <c r="T79" s="9" t="s">
        <v>714</v>
      </c>
      <c r="U79" s="10" t="s">
        <v>715</v>
      </c>
      <c r="V79" s="29"/>
      <c r="W79" s="9" t="s">
        <v>367</v>
      </c>
      <c r="X79" s="12" t="n">
        <v>155</v>
      </c>
      <c r="Y79" s="9"/>
      <c r="Z79" s="14" t="n">
        <v>217</v>
      </c>
      <c r="AA79" s="9"/>
      <c r="AB79" s="14" t="n">
        <v>100</v>
      </c>
      <c r="AC79" s="9"/>
      <c r="AD79" s="14" t="n">
        <v>175</v>
      </c>
      <c r="AE79" s="9" t="n">
        <v>175</v>
      </c>
      <c r="AF79" s="14"/>
      <c r="AG79" s="9"/>
      <c r="AH79" s="14" t="n">
        <v>1</v>
      </c>
      <c r="AI79" s="14" t="n">
        <v>175</v>
      </c>
      <c r="AJ79" s="9" t="n">
        <v>175</v>
      </c>
      <c r="AK79" s="14" t="n">
        <v>7</v>
      </c>
      <c r="AL79" s="9" t="n">
        <v>8</v>
      </c>
      <c r="AM79" s="9" t="s">
        <v>716</v>
      </c>
      <c r="AN79" s="9"/>
      <c r="AO79" s="9"/>
      <c r="AP79" s="9" t="s">
        <v>717</v>
      </c>
      <c r="AQ79" s="12" t="s">
        <v>158</v>
      </c>
      <c r="AR79" s="9"/>
      <c r="AS79" s="9" t="s">
        <v>718</v>
      </c>
      <c r="AT79" s="9" t="s">
        <v>602</v>
      </c>
      <c r="AU79" s="9" t="s">
        <v>313</v>
      </c>
      <c r="AV79" s="12" t="s">
        <v>719</v>
      </c>
      <c r="AW79" s="9"/>
      <c r="AX79" s="12"/>
      <c r="AY79" s="9"/>
      <c r="AZ79" s="9"/>
      <c r="BA79" s="9"/>
      <c r="BB79" s="9" t="s">
        <v>161</v>
      </c>
      <c r="BC79" s="9" t="s">
        <v>76</v>
      </c>
      <c r="BD79" s="9" t="s">
        <v>720</v>
      </c>
      <c r="BE79" s="9"/>
      <c r="BF79" s="9"/>
      <c r="BG79" s="9"/>
      <c r="BH79" s="9"/>
      <c r="BI79" s="12" t="s">
        <v>721</v>
      </c>
      <c r="BJ79" s="9"/>
      <c r="BK79" s="9"/>
      <c r="BL79" s="12" t="s">
        <v>117</v>
      </c>
      <c r="BM79" s="16" t="s">
        <v>722</v>
      </c>
      <c r="BN79" s="9"/>
    </row>
    <row r="80" customFormat="false" ht="30" hidden="false" customHeight="true" outlineLevel="0" collapsed="false">
      <c r="A80" s="9" t="s">
        <v>723</v>
      </c>
      <c r="B80" s="9" t="s">
        <v>108</v>
      </c>
      <c r="C80" s="9" t="s">
        <v>593</v>
      </c>
      <c r="D80" s="9" t="s">
        <v>724</v>
      </c>
      <c r="E80" s="9"/>
      <c r="F80" s="9"/>
      <c r="G80" s="9"/>
      <c r="H80" s="9"/>
      <c r="I80" s="9"/>
      <c r="J80" s="12"/>
      <c r="K80" s="9"/>
      <c r="L80" s="9" t="s">
        <v>725</v>
      </c>
      <c r="M80" s="9" t="s">
        <v>726</v>
      </c>
      <c r="N80" s="13" t="s">
        <v>611</v>
      </c>
      <c r="O80" s="31" t="s">
        <v>223</v>
      </c>
      <c r="P80" s="9" t="s">
        <v>73</v>
      </c>
      <c r="Q80" s="9" t="s">
        <v>727</v>
      </c>
      <c r="R80" s="9" t="s">
        <v>73</v>
      </c>
      <c r="S80" s="9" t="s">
        <v>728</v>
      </c>
      <c r="T80" s="9" t="s">
        <v>729</v>
      </c>
      <c r="U80" s="10" t="s">
        <v>730</v>
      </c>
      <c r="V80" s="29"/>
      <c r="W80" s="9" t="s">
        <v>169</v>
      </c>
      <c r="X80" s="12" t="n">
        <v>200</v>
      </c>
      <c r="Y80" s="9"/>
      <c r="Z80" s="14" t="n">
        <v>130</v>
      </c>
      <c r="AA80" s="9"/>
      <c r="AB80" s="14" t="n">
        <v>180</v>
      </c>
      <c r="AC80" s="9"/>
      <c r="AD80" s="14" t="n">
        <v>125</v>
      </c>
      <c r="AE80" s="9"/>
      <c r="AF80" s="14" t="n">
        <v>15</v>
      </c>
      <c r="AG80" s="9"/>
      <c r="AH80" s="14" t="n">
        <v>2</v>
      </c>
      <c r="AI80" s="14" t="n">
        <v>60</v>
      </c>
      <c r="AJ80" s="9" t="n">
        <v>70</v>
      </c>
      <c r="AK80" s="14" t="n">
        <v>11</v>
      </c>
      <c r="AL80" s="9" t="n">
        <v>12</v>
      </c>
      <c r="AM80" s="9"/>
      <c r="AN80" s="9"/>
      <c r="AO80" s="9"/>
      <c r="AP80" s="9" t="s">
        <v>731</v>
      </c>
      <c r="AQ80" s="12" t="s">
        <v>69</v>
      </c>
      <c r="AR80" s="9" t="s">
        <v>732</v>
      </c>
      <c r="AS80" s="9" t="s">
        <v>370</v>
      </c>
      <c r="AT80" s="9" t="s">
        <v>371</v>
      </c>
      <c r="AU80" s="9" t="s">
        <v>588</v>
      </c>
      <c r="AV80" s="12"/>
      <c r="AW80" s="9"/>
      <c r="AX80" s="12"/>
      <c r="AY80" s="9"/>
      <c r="AZ80" s="9"/>
      <c r="BA80" s="9"/>
      <c r="BB80" s="9" t="s">
        <v>589</v>
      </c>
      <c r="BC80" s="9" t="s">
        <v>76</v>
      </c>
      <c r="BD80" s="9" t="s">
        <v>733</v>
      </c>
      <c r="BE80" s="9"/>
      <c r="BF80" s="9"/>
      <c r="BG80" s="9"/>
      <c r="BH80" s="9"/>
      <c r="BI80" s="12"/>
      <c r="BJ80" s="9"/>
      <c r="BK80" s="9"/>
      <c r="BL80" s="12"/>
      <c r="BM80" s="16"/>
      <c r="BN80" s="9"/>
    </row>
    <row r="81" customFormat="false" ht="30" hidden="false" customHeight="true" outlineLevel="0" collapsed="false">
      <c r="A81" s="9" t="s">
        <v>723</v>
      </c>
      <c r="B81" s="9" t="s">
        <v>108</v>
      </c>
      <c r="C81" s="9" t="s">
        <v>593</v>
      </c>
      <c r="D81" s="9"/>
      <c r="E81" s="9"/>
      <c r="F81" s="9"/>
      <c r="G81" s="11" t="s">
        <v>734</v>
      </c>
      <c r="H81" s="9"/>
      <c r="I81" s="9"/>
      <c r="J81" s="12" t="s">
        <v>93</v>
      </c>
      <c r="K81" s="9"/>
      <c r="L81" s="9" t="s">
        <v>363</v>
      </c>
      <c r="M81" s="9" t="s">
        <v>735</v>
      </c>
      <c r="N81" s="13" t="s">
        <v>611</v>
      </c>
      <c r="O81" s="31" t="s">
        <v>223</v>
      </c>
      <c r="P81" s="9" t="s">
        <v>73</v>
      </c>
      <c r="Q81" s="9" t="s">
        <v>727</v>
      </c>
      <c r="R81" s="9" t="s">
        <v>73</v>
      </c>
      <c r="S81" s="9" t="s">
        <v>728</v>
      </c>
      <c r="T81" s="9" t="s">
        <v>729</v>
      </c>
      <c r="U81" s="10" t="s">
        <v>730</v>
      </c>
      <c r="V81" s="29"/>
      <c r="W81" s="9" t="s">
        <v>367</v>
      </c>
      <c r="X81" s="12" t="n">
        <v>150</v>
      </c>
      <c r="Y81" s="9"/>
      <c r="Z81" s="14" t="n">
        <v>200</v>
      </c>
      <c r="AA81" s="9"/>
      <c r="AB81" s="14"/>
      <c r="AC81" s="9"/>
      <c r="AD81" s="14"/>
      <c r="AE81" s="9"/>
      <c r="AF81" s="14"/>
      <c r="AG81" s="9"/>
      <c r="AH81" s="14"/>
      <c r="AI81" s="14"/>
      <c r="AJ81" s="9"/>
      <c r="AK81" s="14"/>
      <c r="AL81" s="9"/>
      <c r="AM81" s="9"/>
      <c r="AN81" s="9"/>
      <c r="AO81" s="9"/>
      <c r="AP81" s="9"/>
      <c r="AQ81" s="12" t="s">
        <v>736</v>
      </c>
      <c r="AR81" s="9" t="s">
        <v>737</v>
      </c>
      <c r="AS81" s="9" t="s">
        <v>738</v>
      </c>
      <c r="AT81" s="9" t="s">
        <v>739</v>
      </c>
      <c r="AU81" s="9"/>
      <c r="AV81" s="12"/>
      <c r="AW81" s="9"/>
      <c r="AX81" s="12"/>
      <c r="AY81" s="9"/>
      <c r="AZ81" s="9"/>
      <c r="BA81" s="9"/>
      <c r="BB81" s="9" t="s">
        <v>740</v>
      </c>
      <c r="BC81" s="9" t="s">
        <v>331</v>
      </c>
      <c r="BD81" s="19" t="s">
        <v>741</v>
      </c>
      <c r="BE81" s="9"/>
      <c r="BF81" s="9"/>
      <c r="BG81" s="9"/>
      <c r="BH81" s="9"/>
      <c r="BI81" s="12"/>
      <c r="BJ81" s="9"/>
      <c r="BK81" s="9"/>
      <c r="BL81" s="12" t="s">
        <v>117</v>
      </c>
      <c r="BM81" s="16" t="s">
        <v>742</v>
      </c>
      <c r="BN81" s="9"/>
    </row>
    <row r="82" customFormat="false" ht="30" hidden="false" customHeight="true" outlineLevel="0" collapsed="false">
      <c r="A82" s="9" t="s">
        <v>743</v>
      </c>
      <c r="B82" s="9" t="s">
        <v>108</v>
      </c>
      <c r="C82" s="9" t="s">
        <v>593</v>
      </c>
      <c r="D82" s="9"/>
      <c r="E82" s="9"/>
      <c r="F82" s="9"/>
      <c r="G82" s="9"/>
      <c r="H82" s="9"/>
      <c r="I82" s="9"/>
      <c r="J82" s="12"/>
      <c r="K82" s="9"/>
      <c r="L82" s="9" t="s">
        <v>744</v>
      </c>
      <c r="M82" s="9"/>
      <c r="N82" s="13"/>
      <c r="O82" s="31"/>
      <c r="Q82" s="9"/>
      <c r="R82" s="9"/>
      <c r="S82" s="9"/>
      <c r="T82" s="9"/>
      <c r="U82" s="10"/>
      <c r="V82" s="9"/>
      <c r="W82" s="9"/>
      <c r="X82" s="12"/>
      <c r="Y82" s="9"/>
      <c r="Z82" s="14"/>
      <c r="AA82" s="9"/>
      <c r="AB82" s="14"/>
      <c r="AC82" s="9"/>
      <c r="AD82" s="14"/>
      <c r="AE82" s="9"/>
      <c r="AF82" s="14"/>
      <c r="AG82" s="9"/>
      <c r="AH82" s="14"/>
      <c r="AI82" s="14"/>
      <c r="AJ82" s="9"/>
      <c r="AK82" s="14"/>
      <c r="AL82" s="9"/>
      <c r="AM82" s="9"/>
      <c r="AN82" s="9"/>
      <c r="AO82" s="9"/>
      <c r="AP82" s="9"/>
      <c r="AQ82" s="12"/>
      <c r="AR82" s="9"/>
      <c r="AS82" s="9"/>
      <c r="AT82" s="9"/>
      <c r="AU82" s="9"/>
      <c r="AV82" s="12"/>
      <c r="AW82" s="9"/>
      <c r="AX82" s="12"/>
      <c r="AY82" s="9"/>
      <c r="AZ82" s="9"/>
      <c r="BA82" s="9"/>
      <c r="BB82" s="9"/>
      <c r="BC82" s="9"/>
      <c r="BD82" s="9"/>
      <c r="BE82" s="9"/>
      <c r="BF82" s="9"/>
      <c r="BG82" s="9"/>
      <c r="BH82" s="9"/>
      <c r="BI82" s="12"/>
      <c r="BJ82" s="9"/>
      <c r="BK82" s="9"/>
      <c r="BL82" s="12"/>
      <c r="BM82" s="16"/>
      <c r="BN82" s="9"/>
    </row>
    <row r="83" customFormat="false" ht="30" hidden="false" customHeight="true" outlineLevel="0" collapsed="false">
      <c r="A83" s="9" t="s">
        <v>745</v>
      </c>
      <c r="B83" s="9" t="s">
        <v>108</v>
      </c>
      <c r="C83" s="9" t="s">
        <v>593</v>
      </c>
      <c r="D83" s="9"/>
      <c r="E83" s="9"/>
      <c r="F83" s="9" t="s">
        <v>643</v>
      </c>
      <c r="G83" s="11" t="s">
        <v>746</v>
      </c>
      <c r="H83" s="9"/>
      <c r="I83" s="9" t="s">
        <v>747</v>
      </c>
      <c r="J83" s="12" t="s">
        <v>93</v>
      </c>
      <c r="K83" s="9"/>
      <c r="L83" s="9" t="s">
        <v>335</v>
      </c>
      <c r="M83" s="9" t="s">
        <v>748</v>
      </c>
      <c r="N83" s="13" t="s">
        <v>749</v>
      </c>
      <c r="O83" s="31"/>
      <c r="Q83" s="9" t="s">
        <v>750</v>
      </c>
      <c r="R83" s="9" t="s">
        <v>73</v>
      </c>
      <c r="S83" s="9" t="s">
        <v>751</v>
      </c>
      <c r="T83" s="9" t="s">
        <v>752</v>
      </c>
      <c r="U83" s="10" t="s">
        <v>753</v>
      </c>
      <c r="V83" s="9"/>
      <c r="W83" s="9" t="s">
        <v>169</v>
      </c>
      <c r="X83" s="12" t="n">
        <v>215</v>
      </c>
      <c r="Y83" s="9"/>
      <c r="Z83" s="14" t="n">
        <v>150</v>
      </c>
      <c r="AA83" s="9"/>
      <c r="AB83" s="14" t="n">
        <v>180</v>
      </c>
      <c r="AC83" s="9" t="n">
        <v>180</v>
      </c>
      <c r="AD83" s="14" t="n">
        <v>130</v>
      </c>
      <c r="AE83" s="9" t="n">
        <v>135</v>
      </c>
      <c r="AF83" s="14" t="n">
        <v>20</v>
      </c>
      <c r="AG83" s="9" t="n">
        <v>20</v>
      </c>
      <c r="AH83" s="14" t="n">
        <v>1</v>
      </c>
      <c r="AI83" s="14" t="n">
        <v>130</v>
      </c>
      <c r="AJ83" s="9" t="n">
        <v>135</v>
      </c>
      <c r="AK83" s="14" t="n">
        <v>9</v>
      </c>
      <c r="AL83" s="9" t="n">
        <v>10</v>
      </c>
      <c r="AM83" s="9" t="s">
        <v>754</v>
      </c>
      <c r="AN83" s="9"/>
      <c r="AO83" s="9"/>
      <c r="AP83" s="9" t="s">
        <v>755</v>
      </c>
      <c r="AQ83" s="12" t="s">
        <v>268</v>
      </c>
      <c r="AR83" s="9" t="s">
        <v>756</v>
      </c>
      <c r="AS83" s="9" t="s">
        <v>757</v>
      </c>
      <c r="AT83" s="9" t="s">
        <v>270</v>
      </c>
      <c r="AU83" s="9" t="s">
        <v>588</v>
      </c>
      <c r="AV83" s="12" t="s">
        <v>194</v>
      </c>
      <c r="AW83" s="9"/>
      <c r="AX83" s="12"/>
      <c r="AY83" s="9"/>
      <c r="AZ83" s="9"/>
      <c r="BA83" s="9"/>
      <c r="BB83" s="9" t="s">
        <v>657</v>
      </c>
      <c r="BC83" s="9" t="s">
        <v>76</v>
      </c>
      <c r="BD83" s="9" t="s">
        <v>758</v>
      </c>
      <c r="BE83" s="9"/>
      <c r="BF83" s="9"/>
      <c r="BG83" s="9"/>
      <c r="BH83" s="9"/>
      <c r="BI83" s="12" t="s">
        <v>759</v>
      </c>
      <c r="BJ83" s="9"/>
      <c r="BK83" s="9"/>
      <c r="BL83" s="12" t="s">
        <v>117</v>
      </c>
      <c r="BM83" s="16" t="s">
        <v>659</v>
      </c>
      <c r="BN83" s="9"/>
    </row>
    <row r="84" customFormat="false" ht="30" hidden="false" customHeight="true" outlineLevel="0" collapsed="false">
      <c r="A84" s="9" t="s">
        <v>760</v>
      </c>
      <c r="B84" s="9" t="s">
        <v>108</v>
      </c>
      <c r="C84" s="9" t="s">
        <v>593</v>
      </c>
      <c r="D84" s="9"/>
      <c r="E84" s="9"/>
      <c r="F84" s="9"/>
      <c r="G84" s="11" t="s">
        <v>761</v>
      </c>
      <c r="H84" s="9"/>
      <c r="I84" s="9" t="s">
        <v>762</v>
      </c>
      <c r="J84" s="12" t="s">
        <v>93</v>
      </c>
      <c r="K84" s="9"/>
      <c r="L84" s="9" t="s">
        <v>696</v>
      </c>
      <c r="M84" s="9" t="s">
        <v>763</v>
      </c>
      <c r="N84" s="13" t="s">
        <v>611</v>
      </c>
      <c r="O84" s="10" t="s">
        <v>223</v>
      </c>
      <c r="P84" s="9" t="s">
        <v>73</v>
      </c>
      <c r="Q84" s="9" t="s">
        <v>764</v>
      </c>
      <c r="R84" s="9" t="s">
        <v>73</v>
      </c>
      <c r="S84" s="9" t="s">
        <v>765</v>
      </c>
      <c r="T84" s="9" t="s">
        <v>766</v>
      </c>
      <c r="U84" s="10" t="s">
        <v>767</v>
      </c>
      <c r="V84" s="9"/>
      <c r="W84" s="9" t="s">
        <v>367</v>
      </c>
      <c r="X84" s="12" t="n">
        <v>150</v>
      </c>
      <c r="Y84" s="9"/>
      <c r="Z84" s="14" t="n">
        <v>200</v>
      </c>
      <c r="AA84" s="9"/>
      <c r="AB84" s="14" t="n">
        <v>115</v>
      </c>
      <c r="AC84" s="9"/>
      <c r="AD84" s="14" t="n">
        <v>160</v>
      </c>
      <c r="AE84" s="9"/>
      <c r="AF84" s="14"/>
      <c r="AG84" s="9"/>
      <c r="AH84" s="14" t="n">
        <v>1</v>
      </c>
      <c r="AI84" s="14" t="n">
        <v>140</v>
      </c>
      <c r="AJ84" s="9"/>
      <c r="AK84" s="14" t="n">
        <v>8</v>
      </c>
      <c r="AL84" s="9" t="n">
        <v>8</v>
      </c>
      <c r="AM84" s="9" t="s">
        <v>716</v>
      </c>
      <c r="AN84" s="9"/>
      <c r="AO84" s="9"/>
      <c r="AP84" s="9" t="s">
        <v>768</v>
      </c>
      <c r="AQ84" s="12" t="s">
        <v>158</v>
      </c>
      <c r="AR84" s="9"/>
      <c r="AS84" s="9" t="s">
        <v>718</v>
      </c>
      <c r="AT84" s="9" t="s">
        <v>602</v>
      </c>
      <c r="AU84" s="9" t="s">
        <v>313</v>
      </c>
      <c r="AV84" s="12" t="s">
        <v>769</v>
      </c>
      <c r="AW84" s="9"/>
      <c r="AX84" s="12"/>
      <c r="AY84" s="9"/>
      <c r="AZ84" s="9"/>
      <c r="BA84" s="9"/>
      <c r="BB84" s="9" t="s">
        <v>161</v>
      </c>
      <c r="BC84" s="9" t="s">
        <v>76</v>
      </c>
      <c r="BD84" s="9" t="s">
        <v>770</v>
      </c>
      <c r="BE84" s="9"/>
      <c r="BF84" s="9"/>
      <c r="BG84" s="9"/>
      <c r="BH84" s="9"/>
      <c r="BI84" s="12" t="s">
        <v>721</v>
      </c>
      <c r="BJ84" s="9"/>
      <c r="BK84" s="9"/>
      <c r="BL84" s="12" t="s">
        <v>117</v>
      </c>
      <c r="BM84" s="16" t="s">
        <v>722</v>
      </c>
      <c r="BN84" s="9"/>
    </row>
    <row r="85" customFormat="false" ht="30" hidden="false" customHeight="true" outlineLevel="0" collapsed="false">
      <c r="A85" s="9" t="s">
        <v>771</v>
      </c>
      <c r="B85" s="9" t="s">
        <v>108</v>
      </c>
      <c r="C85" s="9"/>
      <c r="D85" s="9"/>
      <c r="E85" s="9"/>
      <c r="F85" s="9"/>
      <c r="G85" s="9"/>
      <c r="H85" s="9"/>
      <c r="I85" s="32"/>
      <c r="J85" s="12" t="s">
        <v>93</v>
      </c>
      <c r="K85" s="9"/>
      <c r="L85" s="9" t="s">
        <v>274</v>
      </c>
      <c r="M85" s="9"/>
      <c r="N85" s="13" t="s">
        <v>772</v>
      </c>
      <c r="O85" s="10" t="s">
        <v>223</v>
      </c>
      <c r="P85" s="9" t="s">
        <v>73</v>
      </c>
      <c r="Q85" s="9" t="s">
        <v>773</v>
      </c>
      <c r="R85" s="9" t="s">
        <v>774</v>
      </c>
      <c r="S85" s="9" t="s">
        <v>775</v>
      </c>
      <c r="T85" s="9" t="s">
        <v>776</v>
      </c>
      <c r="U85" s="10" t="s">
        <v>777</v>
      </c>
      <c r="V85" s="29"/>
      <c r="W85" s="9" t="s">
        <v>169</v>
      </c>
      <c r="X85" s="12" t="n">
        <v>133</v>
      </c>
      <c r="Y85" s="9"/>
      <c r="Z85" s="14" t="n">
        <v>95</v>
      </c>
      <c r="AA85" s="9"/>
      <c r="AB85" s="14" t="n">
        <v>95</v>
      </c>
      <c r="AC85" s="9"/>
      <c r="AD85" s="14" t="n">
        <v>63</v>
      </c>
      <c r="AE85" s="9" t="n">
        <v>63</v>
      </c>
      <c r="AF85" s="14" t="n">
        <v>26</v>
      </c>
      <c r="AG85" s="9" t="n">
        <v>26</v>
      </c>
      <c r="AH85" s="14" t="n">
        <v>1</v>
      </c>
      <c r="AI85" s="14" t="n">
        <v>30</v>
      </c>
      <c r="AJ85" s="9" t="n">
        <v>30</v>
      </c>
      <c r="AK85" s="14" t="n">
        <v>4</v>
      </c>
      <c r="AL85" s="9" t="n">
        <v>4</v>
      </c>
      <c r="AM85" s="9" t="s">
        <v>778</v>
      </c>
      <c r="AN85" s="9"/>
      <c r="AO85" s="9"/>
      <c r="AP85" s="9" t="s">
        <v>779</v>
      </c>
      <c r="AQ85" s="12" t="s">
        <v>158</v>
      </c>
      <c r="AR85" s="9"/>
      <c r="AS85" s="9" t="s">
        <v>780</v>
      </c>
      <c r="AT85" s="9" t="s">
        <v>781</v>
      </c>
      <c r="AU85" s="9" t="s">
        <v>313</v>
      </c>
      <c r="AV85" s="12" t="s">
        <v>782</v>
      </c>
      <c r="AW85" s="9"/>
      <c r="AX85" s="12"/>
      <c r="AY85" s="9"/>
      <c r="AZ85" s="9"/>
      <c r="BA85" s="9"/>
      <c r="BB85" s="9" t="s">
        <v>131</v>
      </c>
      <c r="BC85" s="9" t="s">
        <v>76</v>
      </c>
      <c r="BD85" s="9" t="s">
        <v>783</v>
      </c>
      <c r="BE85" s="9" t="s">
        <v>784</v>
      </c>
      <c r="BF85" s="9"/>
      <c r="BG85" s="9"/>
      <c r="BH85" s="9"/>
      <c r="BI85" s="12"/>
      <c r="BJ85" s="9"/>
      <c r="BK85" s="9"/>
      <c r="BL85" s="12"/>
      <c r="BM85" s="16"/>
      <c r="BN85" s="9"/>
    </row>
    <row r="86" customFormat="false" ht="30" hidden="false" customHeight="true" outlineLevel="0" collapsed="false">
      <c r="A86" s="9" t="s">
        <v>785</v>
      </c>
      <c r="B86" s="9" t="s">
        <v>108</v>
      </c>
      <c r="C86" s="9" t="s">
        <v>580</v>
      </c>
      <c r="D86" s="9"/>
      <c r="E86" s="9"/>
      <c r="F86" s="9" t="s">
        <v>786</v>
      </c>
      <c r="G86" s="11" t="s">
        <v>787</v>
      </c>
      <c r="H86" s="11" t="str">
        <f aca="false">HYPERLINK("http://data.onb.ac.at/rec/AL00175192","http://data.onb.ac.at/rec/AL00175192")</f>
        <v>http://data.onb.ac.at/rec/AL00175192</v>
      </c>
      <c r="I86" s="32" t="s">
        <v>609</v>
      </c>
      <c r="J86" s="12" t="s">
        <v>93</v>
      </c>
      <c r="K86" s="9"/>
      <c r="L86" s="9" t="s">
        <v>258</v>
      </c>
      <c r="M86" s="9" t="s">
        <v>788</v>
      </c>
      <c r="N86" s="13" t="s">
        <v>582</v>
      </c>
      <c r="O86" s="10"/>
      <c r="P86" s="9"/>
      <c r="Q86" s="9" t="s">
        <v>789</v>
      </c>
      <c r="R86" s="9" t="s">
        <v>790</v>
      </c>
      <c r="S86" s="9" t="s">
        <v>791</v>
      </c>
      <c r="T86" s="9" t="s">
        <v>792</v>
      </c>
      <c r="U86" s="10" t="s">
        <v>793</v>
      </c>
      <c r="V86" s="29"/>
      <c r="W86" s="9" t="s">
        <v>169</v>
      </c>
      <c r="X86" s="12" t="n">
        <v>250</v>
      </c>
      <c r="Y86" s="9"/>
      <c r="Z86" s="14" t="n">
        <v>190</v>
      </c>
      <c r="AA86" s="9"/>
      <c r="AB86" s="14" t="n">
        <v>215</v>
      </c>
      <c r="AC86" s="9"/>
      <c r="AD86" s="14" t="n">
        <v>142</v>
      </c>
      <c r="AE86" s="9" t="n">
        <v>150</v>
      </c>
      <c r="AF86" s="14" t="n">
        <v>21</v>
      </c>
      <c r="AG86" s="9"/>
      <c r="AH86" s="14" t="n">
        <v>1</v>
      </c>
      <c r="AI86" s="14" t="n">
        <v>142</v>
      </c>
      <c r="AJ86" s="9" t="n">
        <v>150</v>
      </c>
      <c r="AK86" s="14" t="n">
        <v>10</v>
      </c>
      <c r="AL86" s="9" t="n">
        <v>10</v>
      </c>
      <c r="AM86" s="9"/>
      <c r="AN86" s="9"/>
      <c r="AO86" s="9"/>
      <c r="AP86" s="9" t="s">
        <v>794</v>
      </c>
      <c r="AQ86" s="12" t="s">
        <v>124</v>
      </c>
      <c r="AR86" s="9"/>
      <c r="AS86" s="9" t="s">
        <v>461</v>
      </c>
      <c r="AT86" s="25" t="s">
        <v>795</v>
      </c>
      <c r="AU86" s="9" t="s">
        <v>588</v>
      </c>
      <c r="AV86" s="12" t="s">
        <v>796</v>
      </c>
      <c r="AW86" s="9"/>
      <c r="AX86" s="12"/>
      <c r="AY86" s="9"/>
      <c r="AZ86" s="9"/>
      <c r="BA86" s="9"/>
      <c r="BB86" s="9" t="s">
        <v>151</v>
      </c>
      <c r="BC86" s="9" t="s">
        <v>76</v>
      </c>
      <c r="BD86" s="9" t="s">
        <v>797</v>
      </c>
      <c r="BE86" s="9"/>
      <c r="BF86" s="9" t="s">
        <v>133</v>
      </c>
      <c r="BG86" s="9" t="s">
        <v>798</v>
      </c>
      <c r="BH86" s="9"/>
      <c r="BI86" s="12"/>
      <c r="BJ86" s="9"/>
      <c r="BK86" s="9"/>
      <c r="BL86" s="12" t="s">
        <v>117</v>
      </c>
      <c r="BM86" s="16" t="s">
        <v>799</v>
      </c>
      <c r="BN86" s="9"/>
    </row>
    <row r="87" customFormat="false" ht="30" hidden="false" customHeight="true" outlineLevel="0" collapsed="false">
      <c r="A87" s="9" t="s">
        <v>785</v>
      </c>
      <c r="B87" s="9" t="s">
        <v>108</v>
      </c>
      <c r="C87" s="9" t="s">
        <v>580</v>
      </c>
      <c r="D87" s="9"/>
      <c r="E87" s="9"/>
      <c r="F87" s="9"/>
      <c r="G87" s="9"/>
      <c r="H87" s="9"/>
      <c r="I87" s="32"/>
      <c r="J87" s="12" t="s">
        <v>93</v>
      </c>
      <c r="K87" s="9"/>
      <c r="L87" s="9" t="s">
        <v>147</v>
      </c>
      <c r="M87" s="9" t="s">
        <v>800</v>
      </c>
      <c r="N87" s="13" t="s">
        <v>582</v>
      </c>
      <c r="O87" s="10"/>
      <c r="P87" s="9"/>
      <c r="Q87" s="9" t="s">
        <v>789</v>
      </c>
      <c r="R87" s="9" t="s">
        <v>790</v>
      </c>
      <c r="S87" s="9" t="s">
        <v>791</v>
      </c>
      <c r="T87" s="9" t="s">
        <v>792</v>
      </c>
      <c r="U87" s="10" t="s">
        <v>793</v>
      </c>
      <c r="V87" s="29"/>
      <c r="W87" s="9" t="s">
        <v>169</v>
      </c>
      <c r="X87" s="12" t="n">
        <v>321</v>
      </c>
      <c r="Y87" s="9"/>
      <c r="Z87" s="14" t="n">
        <v>218</v>
      </c>
      <c r="AA87" s="9"/>
      <c r="AB87" s="14" t="n">
        <v>248</v>
      </c>
      <c r="AC87" s="9" t="n">
        <v>248</v>
      </c>
      <c r="AD87" s="14" t="n">
        <v>172</v>
      </c>
      <c r="AE87" s="9" t="n">
        <v>172</v>
      </c>
      <c r="AF87" s="14" t="n">
        <v>28</v>
      </c>
      <c r="AG87" s="9" t="n">
        <v>28</v>
      </c>
      <c r="AH87" s="14"/>
      <c r="AI87" s="14"/>
      <c r="AJ87" s="9"/>
      <c r="AK87" s="14" t="n">
        <v>9</v>
      </c>
      <c r="AL87" s="9" t="n">
        <v>9</v>
      </c>
      <c r="AM87" s="9" t="s">
        <v>563</v>
      </c>
      <c r="AN87" s="9"/>
      <c r="AO87" s="9"/>
      <c r="AP87" s="9" t="s">
        <v>801</v>
      </c>
      <c r="AQ87" s="12" t="s">
        <v>158</v>
      </c>
      <c r="AR87" s="9"/>
      <c r="AS87" s="9" t="s">
        <v>802</v>
      </c>
      <c r="AT87" s="9" t="s">
        <v>803</v>
      </c>
      <c r="AU87" s="9" t="s">
        <v>588</v>
      </c>
      <c r="AV87" s="12" t="s">
        <v>804</v>
      </c>
      <c r="AW87" s="9"/>
      <c r="AX87" s="12"/>
      <c r="AY87" s="9"/>
      <c r="AZ87" s="9"/>
      <c r="BA87" s="9"/>
      <c r="BB87" s="9" t="s">
        <v>805</v>
      </c>
      <c r="BC87" s="9" t="s">
        <v>76</v>
      </c>
      <c r="BD87" s="9" t="s">
        <v>806</v>
      </c>
      <c r="BE87" s="9"/>
      <c r="BF87" s="9"/>
      <c r="BG87" s="9"/>
      <c r="BH87" s="9"/>
      <c r="BI87" s="12"/>
      <c r="BJ87" s="9"/>
      <c r="BK87" s="9"/>
      <c r="BL87" s="12" t="s">
        <v>117</v>
      </c>
      <c r="BM87" s="16" t="s">
        <v>799</v>
      </c>
      <c r="BN87" s="9"/>
    </row>
    <row r="88" customFormat="false" ht="30" hidden="false" customHeight="true" outlineLevel="0" collapsed="false">
      <c r="A88" s="9" t="s">
        <v>807</v>
      </c>
      <c r="B88" s="9" t="s">
        <v>108</v>
      </c>
      <c r="C88" s="9" t="s">
        <v>580</v>
      </c>
      <c r="D88" s="9"/>
      <c r="E88" s="9"/>
      <c r="F88" s="9" t="s">
        <v>808</v>
      </c>
      <c r="G88" s="9"/>
      <c r="H88" s="11" t="str">
        <f aca="false">HYPERLINK("http://data.onb.ac.at/rec/AL00170018","http://data.onb.ac.at/rec/AL00170018")</f>
        <v>http://data.onb.ac.at/rec/AL00170018</v>
      </c>
      <c r="I88" s="9" t="s">
        <v>809</v>
      </c>
      <c r="J88" s="12" t="s">
        <v>93</v>
      </c>
      <c r="K88" s="9"/>
      <c r="L88" s="9" t="s">
        <v>810</v>
      </c>
      <c r="M88" s="9" t="s">
        <v>811</v>
      </c>
      <c r="N88" s="13" t="s">
        <v>812</v>
      </c>
      <c r="O88" s="10"/>
      <c r="P88" s="9"/>
      <c r="Q88" s="9" t="s">
        <v>813</v>
      </c>
      <c r="R88" s="9" t="s">
        <v>73</v>
      </c>
      <c r="S88" s="9" t="s">
        <v>814</v>
      </c>
      <c r="T88" s="9" t="s">
        <v>815</v>
      </c>
      <c r="U88" s="10" t="s">
        <v>816</v>
      </c>
      <c r="V88" s="29"/>
      <c r="W88" s="9" t="s">
        <v>817</v>
      </c>
      <c r="X88" s="12" t="n">
        <v>320</v>
      </c>
      <c r="Y88" s="9"/>
      <c r="Z88" s="14" t="n">
        <v>245</v>
      </c>
      <c r="AA88" s="9"/>
      <c r="AB88" s="14" t="n">
        <v>225</v>
      </c>
      <c r="AC88" s="9" t="n">
        <v>225</v>
      </c>
      <c r="AD88" s="14" t="n">
        <v>174</v>
      </c>
      <c r="AE88" s="9" t="n">
        <v>178</v>
      </c>
      <c r="AF88" s="14" t="n">
        <v>18</v>
      </c>
      <c r="AG88" s="9" t="n">
        <v>24</v>
      </c>
      <c r="AH88" s="14" t="n">
        <v>1</v>
      </c>
      <c r="AI88" s="14" t="n">
        <v>174</v>
      </c>
      <c r="AJ88" s="9" t="n">
        <v>174</v>
      </c>
      <c r="AK88" s="14" t="n">
        <v>9</v>
      </c>
      <c r="AL88" s="9" t="n">
        <v>27</v>
      </c>
      <c r="AM88" s="9" t="s">
        <v>563</v>
      </c>
      <c r="AN88" s="9"/>
      <c r="AO88" s="9"/>
      <c r="AP88" s="9" t="s">
        <v>818</v>
      </c>
      <c r="AQ88" s="12" t="s">
        <v>149</v>
      </c>
      <c r="AR88" s="9"/>
      <c r="AS88" s="9" t="s">
        <v>819</v>
      </c>
      <c r="AT88" s="9" t="s">
        <v>442</v>
      </c>
      <c r="AU88" s="9" t="s">
        <v>588</v>
      </c>
      <c r="AV88" s="12" t="s">
        <v>820</v>
      </c>
      <c r="AW88" s="9"/>
      <c r="AX88" s="12"/>
      <c r="AY88" s="9"/>
      <c r="AZ88" s="9"/>
      <c r="BA88" s="9"/>
      <c r="BB88" s="9" t="s">
        <v>821</v>
      </c>
      <c r="BC88" s="9" t="s">
        <v>76</v>
      </c>
      <c r="BD88" s="9" t="s">
        <v>822</v>
      </c>
      <c r="BE88" s="9"/>
      <c r="BF88" s="9" t="s">
        <v>116</v>
      </c>
      <c r="BG88" s="9"/>
      <c r="BH88" s="9"/>
      <c r="BI88" s="12"/>
      <c r="BJ88" s="9"/>
      <c r="BK88" s="9"/>
      <c r="BL88" s="12" t="s">
        <v>117</v>
      </c>
      <c r="BM88" s="16" t="s">
        <v>823</v>
      </c>
      <c r="BN88" s="9"/>
    </row>
    <row r="89" customFormat="false" ht="60" hidden="false" customHeight="true" outlineLevel="0" collapsed="false">
      <c r="A89" s="9" t="s">
        <v>824</v>
      </c>
      <c r="B89" s="9" t="s">
        <v>108</v>
      </c>
      <c r="C89" s="9" t="s">
        <v>593</v>
      </c>
      <c r="D89" s="9"/>
      <c r="E89" s="9"/>
      <c r="F89" s="9" t="s">
        <v>825</v>
      </c>
      <c r="G89" s="11" t="s">
        <v>826</v>
      </c>
      <c r="H89" s="11" t="str">
        <f aca="false">HYPERLINK("http://data.onb.ac.at/rec/AL00169621","http://data.onb.ac.at/rec/AL00169621")</f>
        <v>http://data.onb.ac.at/rec/AL00169621</v>
      </c>
      <c r="I89" s="9" t="s">
        <v>827</v>
      </c>
      <c r="J89" s="12" t="s">
        <v>93</v>
      </c>
      <c r="K89" s="9"/>
      <c r="L89" s="9" t="s">
        <v>335</v>
      </c>
      <c r="M89" s="9" t="s">
        <v>828</v>
      </c>
      <c r="N89" s="13" t="s">
        <v>829</v>
      </c>
      <c r="O89" s="10"/>
      <c r="P89" s="9"/>
      <c r="Q89" s="9" t="s">
        <v>830</v>
      </c>
      <c r="R89" s="9" t="s">
        <v>73</v>
      </c>
      <c r="S89" s="9" t="s">
        <v>831</v>
      </c>
      <c r="T89" s="9" t="s">
        <v>832</v>
      </c>
      <c r="U89" s="10" t="s">
        <v>833</v>
      </c>
      <c r="V89" s="9"/>
      <c r="W89" s="9" t="s">
        <v>169</v>
      </c>
      <c r="X89" s="12" t="n">
        <v>240</v>
      </c>
      <c r="Y89" s="9"/>
      <c r="Z89" s="14" t="n">
        <v>170</v>
      </c>
      <c r="AA89" s="9"/>
      <c r="AB89" s="14" t="n">
        <v>220</v>
      </c>
      <c r="AC89" s="9"/>
      <c r="AD89" s="14" t="n">
        <v>132</v>
      </c>
      <c r="AE89" s="9"/>
      <c r="AF89" s="14" t="n">
        <v>21</v>
      </c>
      <c r="AG89" s="9"/>
      <c r="AH89" s="14" t="n">
        <v>1</v>
      </c>
      <c r="AI89" s="14" t="n">
        <v>132</v>
      </c>
      <c r="AJ89" s="9"/>
      <c r="AK89" s="14" t="n">
        <v>10</v>
      </c>
      <c r="AL89" s="9" t="n">
        <v>11</v>
      </c>
      <c r="AM89" s="9" t="s">
        <v>834</v>
      </c>
      <c r="AN89" s="9"/>
      <c r="AO89" s="9"/>
      <c r="AP89" s="9" t="s">
        <v>835</v>
      </c>
      <c r="AQ89" s="12" t="s">
        <v>158</v>
      </c>
      <c r="AR89" s="9"/>
      <c r="AS89" s="9" t="s">
        <v>836</v>
      </c>
      <c r="AT89" s="9" t="s">
        <v>837</v>
      </c>
      <c r="AU89" s="9" t="s">
        <v>73</v>
      </c>
      <c r="AV89" s="12" t="s">
        <v>838</v>
      </c>
      <c r="AW89" s="9"/>
      <c r="AX89" s="12"/>
      <c r="AY89" s="9"/>
      <c r="AZ89" s="9"/>
      <c r="BA89" s="9"/>
      <c r="BB89" s="9" t="s">
        <v>839</v>
      </c>
      <c r="BC89" s="9" t="s">
        <v>76</v>
      </c>
      <c r="BD89" s="1" t="s">
        <v>840</v>
      </c>
      <c r="BE89" s="9"/>
      <c r="BF89" s="9" t="s">
        <v>133</v>
      </c>
      <c r="BG89" s="9" t="s">
        <v>841</v>
      </c>
      <c r="BH89" s="9"/>
      <c r="BI89" s="12"/>
      <c r="BJ89" s="9"/>
      <c r="BK89" s="9"/>
      <c r="BL89" s="12" t="s">
        <v>117</v>
      </c>
      <c r="BM89" s="16" t="s">
        <v>799</v>
      </c>
      <c r="BN89" s="9"/>
    </row>
    <row r="90" customFormat="false" ht="30" hidden="false" customHeight="true" outlineLevel="0" collapsed="false">
      <c r="A90" s="9" t="s">
        <v>842</v>
      </c>
      <c r="B90" s="9" t="s">
        <v>108</v>
      </c>
      <c r="C90" s="9" t="s">
        <v>593</v>
      </c>
      <c r="D90" s="9"/>
      <c r="E90" s="9"/>
      <c r="F90" s="9"/>
      <c r="G90" s="11" t="s">
        <v>843</v>
      </c>
      <c r="H90" s="9"/>
      <c r="I90" s="9"/>
      <c r="J90" s="12" t="s">
        <v>93</v>
      </c>
      <c r="K90" s="9"/>
      <c r="L90" s="9" t="s">
        <v>844</v>
      </c>
      <c r="M90" s="9" t="s">
        <v>845</v>
      </c>
      <c r="N90" s="13" t="s">
        <v>611</v>
      </c>
      <c r="O90" s="10"/>
      <c r="P90" s="9"/>
      <c r="Q90" s="9" t="s">
        <v>846</v>
      </c>
      <c r="R90" s="9" t="s">
        <v>613</v>
      </c>
      <c r="S90" s="9" t="s">
        <v>847</v>
      </c>
      <c r="T90" s="9" t="s">
        <v>848</v>
      </c>
      <c r="U90" s="10" t="s">
        <v>849</v>
      </c>
      <c r="V90" s="29"/>
      <c r="W90" s="9" t="s">
        <v>367</v>
      </c>
      <c r="X90" s="12" t="n">
        <v>185</v>
      </c>
      <c r="Y90" s="9"/>
      <c r="Z90" s="14" t="n">
        <v>133</v>
      </c>
      <c r="AA90" s="9"/>
      <c r="AB90" s="14" t="n">
        <v>155</v>
      </c>
      <c r="AC90" s="9" t="n">
        <v>155</v>
      </c>
      <c r="AD90" s="14" t="n">
        <v>103</v>
      </c>
      <c r="AE90" s="9" t="n">
        <v>103</v>
      </c>
      <c r="AF90" s="14" t="n">
        <v>25</v>
      </c>
      <c r="AG90" s="9" t="n">
        <v>25</v>
      </c>
      <c r="AH90" s="14" t="n">
        <v>1</v>
      </c>
      <c r="AI90" s="14" t="n">
        <v>103</v>
      </c>
      <c r="AJ90" s="9" t="n">
        <v>103</v>
      </c>
      <c r="AK90" s="14" t="n">
        <v>6</v>
      </c>
      <c r="AL90" s="9" t="n">
        <v>7</v>
      </c>
      <c r="AM90" s="9" t="s">
        <v>123</v>
      </c>
      <c r="AN90" s="9"/>
      <c r="AO90" s="9"/>
      <c r="AP90" s="9"/>
      <c r="AQ90" s="12" t="s">
        <v>124</v>
      </c>
      <c r="AR90" s="9"/>
      <c r="AS90" s="9" t="s">
        <v>126</v>
      </c>
      <c r="AT90" s="9" t="s">
        <v>127</v>
      </c>
      <c r="AU90" s="9"/>
      <c r="AV90" s="12" t="s">
        <v>850</v>
      </c>
      <c r="AW90" s="33"/>
      <c r="AX90" s="15" t="n">
        <v>118502026</v>
      </c>
      <c r="AY90" s="9" t="s">
        <v>851</v>
      </c>
      <c r="AZ90" s="15" t="n">
        <v>1088009484</v>
      </c>
      <c r="BA90" s="9" t="s">
        <v>852</v>
      </c>
      <c r="BB90" s="9"/>
      <c r="BC90" s="9" t="s">
        <v>76</v>
      </c>
      <c r="BD90" s="9" t="s">
        <v>853</v>
      </c>
      <c r="BE90" s="9"/>
      <c r="BF90" s="9"/>
      <c r="BG90" s="9"/>
      <c r="BH90" s="9" t="s">
        <v>854</v>
      </c>
      <c r="BI90" s="12"/>
      <c r="BJ90" s="9"/>
      <c r="BK90" s="9"/>
      <c r="BL90" s="12" t="s">
        <v>117</v>
      </c>
      <c r="BM90" s="16" t="s">
        <v>855</v>
      </c>
      <c r="BN90" s="9"/>
    </row>
    <row r="91" customFormat="false" ht="30" hidden="false" customHeight="true" outlineLevel="0" collapsed="false">
      <c r="A91" s="9" t="s">
        <v>856</v>
      </c>
      <c r="B91" s="9" t="s">
        <v>108</v>
      </c>
      <c r="C91" s="9" t="s">
        <v>593</v>
      </c>
      <c r="D91" s="9"/>
      <c r="E91" s="9"/>
      <c r="F91" s="9"/>
      <c r="G91" s="11" t="s">
        <v>857</v>
      </c>
      <c r="H91" s="9"/>
      <c r="I91" s="9"/>
      <c r="J91" s="12" t="s">
        <v>93</v>
      </c>
      <c r="K91" s="9"/>
      <c r="L91" s="9" t="s">
        <v>858</v>
      </c>
      <c r="M91" s="9" t="s">
        <v>859</v>
      </c>
      <c r="N91" s="13" t="s">
        <v>860</v>
      </c>
      <c r="O91" s="10"/>
      <c r="P91" s="9"/>
      <c r="Q91" s="9" t="s">
        <v>861</v>
      </c>
      <c r="R91" s="9" t="s">
        <v>862</v>
      </c>
      <c r="S91" s="9" t="s">
        <v>863</v>
      </c>
      <c r="T91" s="9" t="s">
        <v>864</v>
      </c>
      <c r="U91" s="10" t="s">
        <v>865</v>
      </c>
      <c r="V91" s="29"/>
      <c r="W91" s="9" t="s">
        <v>367</v>
      </c>
      <c r="X91" s="12" t="n">
        <v>390</v>
      </c>
      <c r="Y91" s="9"/>
      <c r="Z91" s="14" t="n">
        <v>150</v>
      </c>
      <c r="AA91" s="9"/>
      <c r="AB91" s="14" t="n">
        <v>255</v>
      </c>
      <c r="AC91" s="9"/>
      <c r="AD91" s="14" t="n">
        <v>90</v>
      </c>
      <c r="AE91" s="9"/>
      <c r="AF91" s="14" t="n">
        <v>34</v>
      </c>
      <c r="AG91" s="9" t="n">
        <v>36</v>
      </c>
      <c r="AH91" s="14" t="n">
        <v>1</v>
      </c>
      <c r="AI91" s="14" t="n">
        <v>90</v>
      </c>
      <c r="AJ91" s="9"/>
      <c r="AK91" s="14" t="n">
        <v>9</v>
      </c>
      <c r="AL91" s="9" t="n">
        <v>9</v>
      </c>
      <c r="AM91" s="9" t="s">
        <v>123</v>
      </c>
      <c r="AN91" s="9"/>
      <c r="AO91" s="9"/>
      <c r="AP91" s="9"/>
      <c r="AQ91" s="12" t="s">
        <v>158</v>
      </c>
      <c r="AR91" s="9"/>
      <c r="AS91" s="9" t="s">
        <v>213</v>
      </c>
      <c r="AT91" s="9" t="s">
        <v>214</v>
      </c>
      <c r="AU91" s="9"/>
      <c r="AV91" s="12" t="s">
        <v>866</v>
      </c>
      <c r="AW91" s="33"/>
      <c r="AX91" s="9"/>
      <c r="AY91" s="9"/>
      <c r="AZ91" s="9"/>
      <c r="BA91" s="9"/>
      <c r="BB91" s="9" t="s">
        <v>161</v>
      </c>
      <c r="BC91" s="9" t="s">
        <v>76</v>
      </c>
      <c r="BD91" s="9" t="s">
        <v>867</v>
      </c>
      <c r="BE91" s="9"/>
      <c r="BF91" s="9"/>
      <c r="BG91" s="9"/>
      <c r="BH91" s="9"/>
      <c r="BI91" s="12"/>
      <c r="BJ91" s="9"/>
      <c r="BK91" s="9"/>
      <c r="BL91" s="12" t="s">
        <v>117</v>
      </c>
      <c r="BM91" s="16" t="s">
        <v>868</v>
      </c>
      <c r="BN91" s="9"/>
    </row>
    <row r="92" customFormat="false" ht="30" hidden="false" customHeight="true" outlineLevel="0" collapsed="false">
      <c r="A92" s="9" t="s">
        <v>869</v>
      </c>
      <c r="B92" s="9" t="s">
        <v>108</v>
      </c>
      <c r="C92" s="9"/>
      <c r="D92" s="9" t="s">
        <v>870</v>
      </c>
      <c r="E92" s="9"/>
      <c r="F92" s="9"/>
      <c r="G92" s="9"/>
      <c r="H92" s="9"/>
      <c r="I92" s="9"/>
      <c r="J92" s="12"/>
      <c r="K92" s="9"/>
      <c r="L92" s="9" t="s">
        <v>725</v>
      </c>
      <c r="M92" s="23"/>
      <c r="N92" s="13" t="s">
        <v>871</v>
      </c>
      <c r="O92" s="10"/>
      <c r="P92" s="9"/>
      <c r="Q92" s="9" t="s">
        <v>649</v>
      </c>
      <c r="R92" s="9" t="s">
        <v>73</v>
      </c>
      <c r="S92" s="9" t="s">
        <v>872</v>
      </c>
      <c r="T92" s="9" t="s">
        <v>873</v>
      </c>
      <c r="U92" s="10" t="s">
        <v>874</v>
      </c>
      <c r="V92" s="9"/>
      <c r="W92" s="9" t="s">
        <v>169</v>
      </c>
      <c r="X92" s="12"/>
      <c r="Y92" s="9"/>
      <c r="Z92" s="14"/>
      <c r="AA92" s="9"/>
      <c r="AB92" s="14"/>
      <c r="AC92" s="9"/>
      <c r="AD92" s="14"/>
      <c r="AE92" s="9"/>
      <c r="AF92" s="14"/>
      <c r="AG92" s="9"/>
      <c r="AH92" s="14"/>
      <c r="AI92" s="14"/>
      <c r="AJ92" s="9"/>
      <c r="AK92" s="14"/>
      <c r="AL92" s="9"/>
      <c r="AM92" s="9"/>
      <c r="AN92" s="9"/>
      <c r="AO92" s="9"/>
      <c r="AP92" s="9"/>
      <c r="AQ92" s="12"/>
      <c r="AR92" s="9"/>
      <c r="AS92" s="31"/>
      <c r="AT92" s="9"/>
      <c r="AU92" s="9"/>
      <c r="AV92" s="12"/>
      <c r="AW92" s="9"/>
      <c r="AX92" s="9"/>
      <c r="AY92" s="9"/>
      <c r="AZ92" s="9"/>
      <c r="BA92" s="9"/>
      <c r="BB92" s="9" t="s">
        <v>875</v>
      </c>
      <c r="BC92" s="9" t="s">
        <v>76</v>
      </c>
      <c r="BD92" s="9"/>
      <c r="BE92" s="9"/>
      <c r="BF92" s="9"/>
      <c r="BG92" s="9"/>
      <c r="BH92" s="9"/>
      <c r="BI92" s="12"/>
      <c r="BJ92" s="9"/>
      <c r="BK92" s="9"/>
      <c r="BL92" s="12"/>
      <c r="BM92" s="16"/>
      <c r="BN92" s="9"/>
    </row>
    <row r="93" customFormat="false" ht="30" hidden="false" customHeight="true" outlineLevel="0" collapsed="false">
      <c r="A93" s="23" t="s">
        <v>876</v>
      </c>
      <c r="B93" s="9" t="s">
        <v>108</v>
      </c>
      <c r="C93" s="9" t="s">
        <v>593</v>
      </c>
      <c r="D93" s="23" t="s">
        <v>877</v>
      </c>
      <c r="E93" s="9"/>
      <c r="F93" s="9"/>
      <c r="G93" s="11" t="s">
        <v>878</v>
      </c>
      <c r="H93" s="9"/>
      <c r="I93" s="9" t="s">
        <v>879</v>
      </c>
      <c r="J93" s="12"/>
      <c r="K93" s="9"/>
      <c r="L93" s="9" t="s">
        <v>880</v>
      </c>
      <c r="M93" s="23" t="s">
        <v>881</v>
      </c>
      <c r="N93" s="13" t="s">
        <v>882</v>
      </c>
      <c r="O93" s="10"/>
      <c r="P93" s="9"/>
      <c r="Q93" s="9" t="s">
        <v>846</v>
      </c>
      <c r="R93" s="9" t="s">
        <v>613</v>
      </c>
      <c r="S93" s="9" t="s">
        <v>883</v>
      </c>
      <c r="T93" s="9" t="s">
        <v>884</v>
      </c>
      <c r="U93" s="18" t="s">
        <v>885</v>
      </c>
      <c r="V93" s="9"/>
      <c r="W93" s="9" t="s">
        <v>169</v>
      </c>
      <c r="X93" s="12" t="n">
        <v>220</v>
      </c>
      <c r="Y93" s="9"/>
      <c r="Z93" s="14" t="n">
        <v>132</v>
      </c>
      <c r="AA93" s="9"/>
      <c r="AB93" s="14" t="n">
        <v>200</v>
      </c>
      <c r="AC93" s="9"/>
      <c r="AD93" s="14" t="n">
        <v>110</v>
      </c>
      <c r="AE93" s="9"/>
      <c r="AF93" s="14" t="n">
        <v>17</v>
      </c>
      <c r="AG93" s="9"/>
      <c r="AH93" s="14" t="n">
        <v>2</v>
      </c>
      <c r="AI93" s="14" t="n">
        <v>60</v>
      </c>
      <c r="AJ93" s="9" t="n">
        <v>60</v>
      </c>
      <c r="AK93" s="14" t="n">
        <v>11</v>
      </c>
      <c r="AL93" s="9" t="n">
        <v>13</v>
      </c>
      <c r="AM93" s="9"/>
      <c r="AN93" s="9"/>
      <c r="AO93" s="9"/>
      <c r="AP93" s="9" t="s">
        <v>886</v>
      </c>
      <c r="AQ93" s="12" t="s">
        <v>69</v>
      </c>
      <c r="AR93" s="9" t="s">
        <v>887</v>
      </c>
      <c r="AS93" s="31" t="s">
        <v>370</v>
      </c>
      <c r="AT93" s="9" t="s">
        <v>371</v>
      </c>
      <c r="AU93" s="9" t="s">
        <v>588</v>
      </c>
      <c r="AV93" s="12"/>
      <c r="AW93" s="9"/>
      <c r="AX93" s="12"/>
      <c r="AY93" s="9"/>
      <c r="AZ93" s="9"/>
      <c r="BA93" s="9"/>
      <c r="BB93" s="9" t="s">
        <v>589</v>
      </c>
      <c r="BC93" s="9" t="s">
        <v>76</v>
      </c>
      <c r="BD93" s="9" t="s">
        <v>888</v>
      </c>
      <c r="BE93" s="9"/>
      <c r="BF93" s="9"/>
      <c r="BG93" s="9"/>
      <c r="BH93" s="9"/>
      <c r="BI93" s="12"/>
      <c r="BJ93" s="9"/>
      <c r="BK93" s="9"/>
      <c r="BL93" s="12" t="s">
        <v>117</v>
      </c>
      <c r="BM93" s="16" t="s">
        <v>889</v>
      </c>
      <c r="BN93" s="9"/>
    </row>
    <row r="94" customFormat="false" ht="30" hidden="false" customHeight="true" outlineLevel="0" collapsed="false">
      <c r="A94" s="9" t="s">
        <v>890</v>
      </c>
      <c r="B94" s="9" t="s">
        <v>108</v>
      </c>
      <c r="C94" s="9" t="s">
        <v>593</v>
      </c>
      <c r="D94" s="9"/>
      <c r="E94" s="9"/>
      <c r="F94" s="9"/>
      <c r="G94" s="11" t="s">
        <v>891</v>
      </c>
      <c r="H94" s="9"/>
      <c r="I94" s="9" t="s">
        <v>892</v>
      </c>
      <c r="J94" s="12" t="s">
        <v>93</v>
      </c>
      <c r="K94" s="9"/>
      <c r="L94" s="9" t="s">
        <v>893</v>
      </c>
      <c r="M94" s="9" t="s">
        <v>894</v>
      </c>
      <c r="N94" s="13" t="s">
        <v>582</v>
      </c>
      <c r="O94" s="10" t="s">
        <v>223</v>
      </c>
      <c r="P94" s="9" t="s">
        <v>588</v>
      </c>
      <c r="Q94" s="9" t="s">
        <v>612</v>
      </c>
      <c r="R94" s="9" t="s">
        <v>613</v>
      </c>
      <c r="S94" s="9" t="s">
        <v>895</v>
      </c>
      <c r="T94" s="9" t="s">
        <v>896</v>
      </c>
      <c r="U94" s="10" t="s">
        <v>897</v>
      </c>
      <c r="V94" s="29"/>
      <c r="W94" s="9" t="s">
        <v>169</v>
      </c>
      <c r="X94" s="12" t="n">
        <v>348</v>
      </c>
      <c r="Y94" s="9"/>
      <c r="Z94" s="14" t="n">
        <v>220</v>
      </c>
      <c r="AA94" s="9"/>
      <c r="AB94" s="14" t="n">
        <v>220</v>
      </c>
      <c r="AC94" s="9"/>
      <c r="AD94" s="14" t="n">
        <v>155</v>
      </c>
      <c r="AE94" s="9"/>
      <c r="AF94" s="14" t="n">
        <v>32</v>
      </c>
      <c r="AG94" s="9"/>
      <c r="AH94" s="14" t="n">
        <v>1</v>
      </c>
      <c r="AI94" s="14" t="n">
        <v>155</v>
      </c>
      <c r="AJ94" s="9"/>
      <c r="AK94" s="14" t="n">
        <v>7</v>
      </c>
      <c r="AL94" s="9" t="n">
        <v>8</v>
      </c>
      <c r="AM94" s="9"/>
      <c r="AN94" s="9"/>
      <c r="AO94" s="9"/>
      <c r="AP94" s="9"/>
      <c r="AQ94" s="12" t="s">
        <v>158</v>
      </c>
      <c r="AR94" s="9" t="s">
        <v>898</v>
      </c>
      <c r="AS94" s="31" t="s">
        <v>899</v>
      </c>
      <c r="AT94" s="9" t="s">
        <v>193</v>
      </c>
      <c r="AU94" s="9" t="s">
        <v>443</v>
      </c>
      <c r="AV94" s="12" t="s">
        <v>900</v>
      </c>
      <c r="AW94" s="9"/>
      <c r="AX94" s="12"/>
      <c r="AY94" s="9"/>
      <c r="AZ94" s="9"/>
      <c r="BA94" s="9"/>
      <c r="BB94" s="9" t="s">
        <v>161</v>
      </c>
      <c r="BC94" s="9" t="s">
        <v>76</v>
      </c>
      <c r="BD94" s="9" t="s">
        <v>901</v>
      </c>
      <c r="BE94" s="9"/>
      <c r="BF94" s="9"/>
      <c r="BG94" s="9"/>
      <c r="BH94" s="9"/>
      <c r="BI94" s="12"/>
      <c r="BJ94" s="9"/>
      <c r="BK94" s="9"/>
      <c r="BL94" s="12" t="s">
        <v>117</v>
      </c>
      <c r="BM94" s="16" t="s">
        <v>889</v>
      </c>
      <c r="BN94" s="9"/>
    </row>
    <row r="95" customFormat="false" ht="30" hidden="false" customHeight="true" outlineLevel="0" collapsed="false">
      <c r="A95" s="9" t="s">
        <v>902</v>
      </c>
      <c r="B95" s="9" t="s">
        <v>108</v>
      </c>
      <c r="C95" s="9" t="s">
        <v>593</v>
      </c>
      <c r="D95" s="9"/>
      <c r="E95" s="9"/>
      <c r="F95" s="9"/>
      <c r="G95" s="11" t="s">
        <v>903</v>
      </c>
      <c r="H95" s="9"/>
      <c r="I95" s="9"/>
      <c r="J95" s="12" t="s">
        <v>93</v>
      </c>
      <c r="K95" s="9"/>
      <c r="L95" s="9" t="s">
        <v>904</v>
      </c>
      <c r="M95" s="9" t="s">
        <v>905</v>
      </c>
      <c r="N95" s="13" t="s">
        <v>906</v>
      </c>
      <c r="O95" s="10"/>
      <c r="P95" s="9" t="s">
        <v>588</v>
      </c>
      <c r="Q95" s="9" t="s">
        <v>846</v>
      </c>
      <c r="R95" s="9" t="s">
        <v>215</v>
      </c>
      <c r="S95" s="9" t="s">
        <v>907</v>
      </c>
      <c r="T95" s="9" t="s">
        <v>908</v>
      </c>
      <c r="U95" s="10" t="s">
        <v>909</v>
      </c>
      <c r="V95" s="29"/>
      <c r="W95" s="9" t="s">
        <v>169</v>
      </c>
      <c r="X95" s="12" t="n">
        <v>160</v>
      </c>
      <c r="Y95" s="9"/>
      <c r="Z95" s="14" t="n">
        <v>120</v>
      </c>
      <c r="AA95" s="9"/>
      <c r="AB95" s="14" t="n">
        <v>148</v>
      </c>
      <c r="AC95" s="9" t="n">
        <v>150</v>
      </c>
      <c r="AD95" s="14" t="n">
        <v>105</v>
      </c>
      <c r="AE95" s="9" t="n">
        <v>105</v>
      </c>
      <c r="AF95" s="14" t="n">
        <v>30</v>
      </c>
      <c r="AG95" s="9" t="n">
        <v>30</v>
      </c>
      <c r="AH95" s="14" t="n">
        <v>1</v>
      </c>
      <c r="AI95" s="14" t="n">
        <v>105</v>
      </c>
      <c r="AJ95" s="9" t="n">
        <v>105</v>
      </c>
      <c r="AK95" s="14" t="n">
        <v>4</v>
      </c>
      <c r="AL95" s="9" t="n">
        <v>7</v>
      </c>
      <c r="AM95" s="9"/>
      <c r="AN95" s="9"/>
      <c r="AO95" s="9"/>
      <c r="AP95" s="9"/>
      <c r="AQ95" s="12" t="s">
        <v>158</v>
      </c>
      <c r="AR95" s="9" t="s">
        <v>910</v>
      </c>
      <c r="AS95" s="31" t="s">
        <v>780</v>
      </c>
      <c r="AT95" s="9" t="s">
        <v>781</v>
      </c>
      <c r="AU95" s="9" t="s">
        <v>215</v>
      </c>
      <c r="AV95" s="12"/>
      <c r="AW95" s="9"/>
      <c r="AX95" s="12"/>
      <c r="AY95" s="9"/>
      <c r="AZ95" s="9"/>
      <c r="BA95" s="9"/>
      <c r="BB95" s="9" t="s">
        <v>911</v>
      </c>
      <c r="BC95" s="9" t="s">
        <v>76</v>
      </c>
      <c r="BD95" s="9" t="s">
        <v>912</v>
      </c>
      <c r="BE95" s="9"/>
      <c r="BF95" s="9"/>
      <c r="BG95" s="9"/>
      <c r="BH95" s="9"/>
      <c r="BI95" s="12"/>
      <c r="BJ95" s="9"/>
      <c r="BK95" s="9"/>
      <c r="BL95" s="12" t="s">
        <v>117</v>
      </c>
      <c r="BM95" s="16" t="s">
        <v>868</v>
      </c>
      <c r="BN95" s="9"/>
    </row>
    <row r="96" customFormat="false" ht="30" hidden="false" customHeight="true" outlineLevel="0" collapsed="false">
      <c r="A96" s="9" t="s">
        <v>913</v>
      </c>
      <c r="B96" s="9" t="s">
        <v>108</v>
      </c>
      <c r="C96" s="9" t="s">
        <v>593</v>
      </c>
      <c r="D96" s="9"/>
      <c r="E96" s="9"/>
      <c r="F96" s="9" t="s">
        <v>914</v>
      </c>
      <c r="G96" s="11" t="s">
        <v>915</v>
      </c>
      <c r="H96" s="9"/>
      <c r="I96" s="9" t="s">
        <v>609</v>
      </c>
      <c r="J96" s="12" t="s">
        <v>93</v>
      </c>
      <c r="K96" s="9"/>
      <c r="L96" s="9" t="s">
        <v>221</v>
      </c>
      <c r="M96" s="9" t="s">
        <v>916</v>
      </c>
      <c r="N96" s="13" t="s">
        <v>611</v>
      </c>
      <c r="O96" s="10"/>
      <c r="P96" s="9" t="s">
        <v>73</v>
      </c>
      <c r="Q96" s="9" t="s">
        <v>917</v>
      </c>
      <c r="R96" s="9"/>
      <c r="S96" s="9" t="s">
        <v>918</v>
      </c>
      <c r="T96" s="9" t="s">
        <v>919</v>
      </c>
      <c r="U96" s="10" t="s">
        <v>920</v>
      </c>
      <c r="V96" s="29"/>
      <c r="W96" s="9" t="s">
        <v>367</v>
      </c>
      <c r="X96" s="12" t="n">
        <v>173</v>
      </c>
      <c r="Y96" s="9"/>
      <c r="Z96" s="14" t="n">
        <v>145</v>
      </c>
      <c r="AA96" s="9"/>
      <c r="AB96" s="14" t="n">
        <v>160</v>
      </c>
      <c r="AC96" s="9"/>
      <c r="AD96" s="14" t="n">
        <v>124</v>
      </c>
      <c r="AE96" s="9"/>
      <c r="AF96" s="14" t="n">
        <v>15</v>
      </c>
      <c r="AG96" s="9"/>
      <c r="AH96" s="14" t="n">
        <v>1</v>
      </c>
      <c r="AI96" s="14" t="n">
        <v>124</v>
      </c>
      <c r="AJ96" s="9"/>
      <c r="AK96" s="14" t="n">
        <v>11</v>
      </c>
      <c r="AL96" s="9" t="n">
        <v>11</v>
      </c>
      <c r="AM96" s="9" t="s">
        <v>123</v>
      </c>
      <c r="AN96" s="9"/>
      <c r="AO96" s="9"/>
      <c r="AP96" s="9" t="s">
        <v>921</v>
      </c>
      <c r="AQ96" s="12" t="s">
        <v>124</v>
      </c>
      <c r="AR96" s="9"/>
      <c r="AS96" s="31" t="s">
        <v>461</v>
      </c>
      <c r="AT96" s="25" t="s">
        <v>259</v>
      </c>
      <c r="AU96" s="9" t="s">
        <v>588</v>
      </c>
      <c r="AV96" s="12" t="s">
        <v>922</v>
      </c>
      <c r="AW96" s="9"/>
      <c r="AX96" s="12"/>
      <c r="AY96" s="9"/>
      <c r="AZ96" s="9"/>
      <c r="BA96" s="9"/>
      <c r="BB96" s="9" t="s">
        <v>151</v>
      </c>
      <c r="BC96" s="9" t="s">
        <v>76</v>
      </c>
      <c r="BD96" s="9" t="s">
        <v>923</v>
      </c>
      <c r="BE96" s="9"/>
      <c r="BF96" s="9" t="s">
        <v>133</v>
      </c>
      <c r="BG96" s="9"/>
      <c r="BH96" s="9"/>
      <c r="BI96" s="12"/>
      <c r="BJ96" s="9"/>
      <c r="BK96" s="9"/>
      <c r="BL96" s="12" t="s">
        <v>117</v>
      </c>
      <c r="BM96" s="16" t="s">
        <v>924</v>
      </c>
      <c r="BN96" s="9"/>
    </row>
    <row r="97" customFormat="false" ht="60" hidden="false" customHeight="true" outlineLevel="0" collapsed="false">
      <c r="A97" s="9" t="s">
        <v>913</v>
      </c>
      <c r="B97" s="9" t="s">
        <v>108</v>
      </c>
      <c r="C97" s="9" t="s">
        <v>593</v>
      </c>
      <c r="D97" s="9"/>
      <c r="E97" s="9"/>
      <c r="F97" s="9"/>
      <c r="G97" s="11" t="s">
        <v>925</v>
      </c>
      <c r="H97" s="9"/>
      <c r="I97" s="9"/>
      <c r="J97" s="12" t="s">
        <v>93</v>
      </c>
      <c r="K97" s="9"/>
      <c r="L97" s="9" t="s">
        <v>221</v>
      </c>
      <c r="M97" s="9" t="s">
        <v>926</v>
      </c>
      <c r="N97" s="13" t="s">
        <v>611</v>
      </c>
      <c r="O97" s="10"/>
      <c r="P97" s="9" t="s">
        <v>73</v>
      </c>
      <c r="Q97" s="9" t="s">
        <v>917</v>
      </c>
      <c r="R97" s="9"/>
      <c r="S97" s="9" t="s">
        <v>918</v>
      </c>
      <c r="T97" s="9" t="s">
        <v>919</v>
      </c>
      <c r="U97" s="10" t="s">
        <v>920</v>
      </c>
      <c r="V97" s="29"/>
      <c r="W97" s="9" t="s">
        <v>367</v>
      </c>
      <c r="X97" s="12" t="n">
        <v>180</v>
      </c>
      <c r="Y97" s="9"/>
      <c r="Z97" s="14" t="n">
        <v>155</v>
      </c>
      <c r="AA97" s="9"/>
      <c r="AB97" s="14" t="n">
        <v>135</v>
      </c>
      <c r="AC97" s="9"/>
      <c r="AD97" s="14" t="n">
        <v>135</v>
      </c>
      <c r="AE97" s="9" t="n">
        <v>135</v>
      </c>
      <c r="AF97" s="14" t="n">
        <v>26</v>
      </c>
      <c r="AG97" s="9"/>
      <c r="AH97" s="14" t="n">
        <v>1</v>
      </c>
      <c r="AI97" s="14" t="n">
        <v>135</v>
      </c>
      <c r="AJ97" s="9" t="n">
        <v>135</v>
      </c>
      <c r="AK97" s="14" t="n">
        <v>5</v>
      </c>
      <c r="AL97" s="9" t="n">
        <v>5</v>
      </c>
      <c r="AM97" s="9" t="s">
        <v>702</v>
      </c>
      <c r="AN97" s="9"/>
      <c r="AO97" s="9"/>
      <c r="AP97" s="9" t="s">
        <v>927</v>
      </c>
      <c r="AQ97" s="12" t="s">
        <v>158</v>
      </c>
      <c r="AR97" s="9" t="s">
        <v>928</v>
      </c>
      <c r="AS97" s="23" t="s">
        <v>929</v>
      </c>
      <c r="AT97" s="23" t="s">
        <v>930</v>
      </c>
      <c r="AU97" s="9"/>
      <c r="AV97" s="12" t="s">
        <v>931</v>
      </c>
      <c r="AW97" s="9"/>
      <c r="AX97" s="12"/>
      <c r="AY97" s="9"/>
      <c r="AZ97" s="9"/>
      <c r="BA97" s="9"/>
      <c r="BB97" s="9" t="s">
        <v>932</v>
      </c>
      <c r="BC97" s="9" t="s">
        <v>76</v>
      </c>
      <c r="BD97" s="9" t="s">
        <v>933</v>
      </c>
      <c r="BE97" s="9"/>
      <c r="BF97" s="9"/>
      <c r="BG97" s="9"/>
      <c r="BH97" s="9"/>
      <c r="BI97" s="12"/>
      <c r="BJ97" s="9"/>
      <c r="BK97" s="9"/>
      <c r="BL97" s="12" t="s">
        <v>117</v>
      </c>
      <c r="BM97" s="16" t="s">
        <v>924</v>
      </c>
      <c r="BN97" s="9"/>
    </row>
    <row r="98" customFormat="false" ht="60" hidden="false" customHeight="true" outlineLevel="0" collapsed="false">
      <c r="A98" s="9" t="s">
        <v>934</v>
      </c>
      <c r="B98" s="9" t="s">
        <v>108</v>
      </c>
      <c r="C98" s="9" t="s">
        <v>593</v>
      </c>
      <c r="D98" s="9"/>
      <c r="E98" s="9"/>
      <c r="F98" s="9"/>
      <c r="G98" s="11" t="s">
        <v>935</v>
      </c>
      <c r="H98" s="9"/>
      <c r="I98" s="9" t="s">
        <v>936</v>
      </c>
      <c r="J98" s="12" t="s">
        <v>93</v>
      </c>
      <c r="K98" s="9"/>
      <c r="L98" s="9" t="s">
        <v>937</v>
      </c>
      <c r="M98" s="9" t="s">
        <v>938</v>
      </c>
      <c r="N98" s="13" t="s">
        <v>582</v>
      </c>
      <c r="O98" s="10"/>
      <c r="P98" s="9" t="s">
        <v>588</v>
      </c>
      <c r="Q98" s="9" t="s">
        <v>939</v>
      </c>
      <c r="R98" s="9" t="s">
        <v>613</v>
      </c>
      <c r="S98" s="9" t="s">
        <v>940</v>
      </c>
      <c r="T98" s="9" t="s">
        <v>941</v>
      </c>
      <c r="U98" s="10" t="s">
        <v>942</v>
      </c>
      <c r="V98" s="29"/>
      <c r="W98" s="9" t="s">
        <v>943</v>
      </c>
      <c r="X98" s="12" t="n">
        <v>265</v>
      </c>
      <c r="Y98" s="9" t="n">
        <v>265</v>
      </c>
      <c r="Z98" s="14" t="n">
        <v>150</v>
      </c>
      <c r="AA98" s="9"/>
      <c r="AB98" s="14" t="n">
        <v>153</v>
      </c>
      <c r="AC98" s="9" t="n">
        <v>155</v>
      </c>
      <c r="AD98" s="14" t="n">
        <v>115</v>
      </c>
      <c r="AE98" s="9" t="n">
        <v>120</v>
      </c>
      <c r="AF98" s="14" t="n">
        <v>23</v>
      </c>
      <c r="AG98" s="9" t="n">
        <v>23</v>
      </c>
      <c r="AH98" s="14" t="n">
        <v>1</v>
      </c>
      <c r="AI98" s="14" t="n">
        <v>115</v>
      </c>
      <c r="AJ98" s="9" t="n">
        <v>120</v>
      </c>
      <c r="AK98" s="14" t="n">
        <v>8</v>
      </c>
      <c r="AL98" s="9" t="n">
        <v>9</v>
      </c>
      <c r="AM98" s="9" t="s">
        <v>123</v>
      </c>
      <c r="AN98" s="9"/>
      <c r="AO98" s="9"/>
      <c r="AP98" s="9" t="s">
        <v>944</v>
      </c>
      <c r="AQ98" s="12" t="s">
        <v>268</v>
      </c>
      <c r="AR98" s="9"/>
      <c r="AS98" s="9" t="s">
        <v>945</v>
      </c>
      <c r="AT98" s="9" t="s">
        <v>946</v>
      </c>
      <c r="AU98" s="9" t="s">
        <v>588</v>
      </c>
      <c r="AV98" s="12"/>
      <c r="AW98" s="9"/>
      <c r="AX98" s="12" t="n">
        <v>118550853</v>
      </c>
      <c r="AY98" s="9" t="s">
        <v>947</v>
      </c>
      <c r="AZ98" s="9"/>
      <c r="BA98" s="9" t="s">
        <v>948</v>
      </c>
      <c r="BB98" s="9"/>
      <c r="BC98" s="9" t="s">
        <v>76</v>
      </c>
      <c r="BD98" s="9" t="s">
        <v>949</v>
      </c>
      <c r="BE98" s="9"/>
      <c r="BF98" s="9"/>
      <c r="BG98" s="9"/>
      <c r="BH98" s="9" t="s">
        <v>950</v>
      </c>
      <c r="BI98" s="12"/>
      <c r="BJ98" s="9"/>
      <c r="BK98" s="9"/>
      <c r="BL98" s="12" t="s">
        <v>117</v>
      </c>
      <c r="BM98" s="16" t="s">
        <v>951</v>
      </c>
      <c r="BN98" s="9"/>
    </row>
    <row r="99" customFormat="false" ht="60" hidden="false" customHeight="true" outlineLevel="0" collapsed="false">
      <c r="A99" s="9" t="s">
        <v>934</v>
      </c>
      <c r="B99" s="9" t="s">
        <v>108</v>
      </c>
      <c r="C99" s="9" t="s">
        <v>593</v>
      </c>
      <c r="D99" s="9" t="s">
        <v>952</v>
      </c>
      <c r="E99" s="9"/>
      <c r="F99" s="9"/>
      <c r="G99" s="11" t="s">
        <v>953</v>
      </c>
      <c r="H99" s="9"/>
      <c r="I99" s="9" t="s">
        <v>936</v>
      </c>
      <c r="J99" s="12" t="s">
        <v>93</v>
      </c>
      <c r="K99" s="9"/>
      <c r="L99" s="9" t="s">
        <v>221</v>
      </c>
      <c r="M99" s="9" t="s">
        <v>954</v>
      </c>
      <c r="N99" s="13" t="s">
        <v>582</v>
      </c>
      <c r="O99" s="10"/>
      <c r="P99" s="9" t="s">
        <v>588</v>
      </c>
      <c r="Q99" s="9" t="s">
        <v>939</v>
      </c>
      <c r="R99" s="9" t="s">
        <v>613</v>
      </c>
      <c r="S99" s="9" t="s">
        <v>940</v>
      </c>
      <c r="T99" s="9" t="s">
        <v>941</v>
      </c>
      <c r="U99" s="10" t="s">
        <v>942</v>
      </c>
      <c r="V99" s="29"/>
      <c r="W99" s="9" t="s">
        <v>943</v>
      </c>
      <c r="X99" s="12"/>
      <c r="Y99" s="9"/>
      <c r="Z99" s="14"/>
      <c r="AA99" s="9"/>
      <c r="AB99" s="14"/>
      <c r="AC99" s="9"/>
      <c r="AD99" s="14"/>
      <c r="AE99" s="9"/>
      <c r="AF99" s="14"/>
      <c r="AG99" s="9"/>
      <c r="AH99" s="14"/>
      <c r="AI99" s="14"/>
      <c r="AJ99" s="9"/>
      <c r="AK99" s="14" t="n">
        <v>8</v>
      </c>
      <c r="AL99" s="9" t="n">
        <v>9</v>
      </c>
      <c r="AM99" s="9"/>
      <c r="AN99" s="9"/>
      <c r="AO99" s="9"/>
      <c r="AP99" s="9" t="s">
        <v>955</v>
      </c>
      <c r="AQ99" s="12" t="s">
        <v>124</v>
      </c>
      <c r="AR99" s="9"/>
      <c r="AS99" s="9" t="s">
        <v>126</v>
      </c>
      <c r="AT99" s="9" t="s">
        <v>127</v>
      </c>
      <c r="AU99" s="9"/>
      <c r="AV99" s="12"/>
      <c r="AW99" s="9"/>
      <c r="AX99" s="12" t="n">
        <v>118550853</v>
      </c>
      <c r="AY99" s="9" t="s">
        <v>947</v>
      </c>
      <c r="AZ99" s="9"/>
      <c r="BA99" s="9" t="s">
        <v>948</v>
      </c>
      <c r="BB99" s="9"/>
      <c r="BC99" s="9" t="s">
        <v>76</v>
      </c>
      <c r="BD99" s="9" t="s">
        <v>956</v>
      </c>
      <c r="BE99" s="9"/>
      <c r="BF99" s="9"/>
      <c r="BG99" s="9"/>
      <c r="BH99" s="9" t="s">
        <v>957</v>
      </c>
      <c r="BI99" s="12"/>
      <c r="BJ99" s="9"/>
      <c r="BK99" s="9"/>
      <c r="BL99" s="12" t="s">
        <v>117</v>
      </c>
      <c r="BM99" s="16" t="s">
        <v>951</v>
      </c>
      <c r="BN99" s="9"/>
    </row>
    <row r="100" customFormat="false" ht="60" hidden="false" customHeight="true" outlineLevel="0" collapsed="false">
      <c r="A100" s="9" t="s">
        <v>958</v>
      </c>
      <c r="B100" s="9" t="s">
        <v>108</v>
      </c>
      <c r="C100" s="9"/>
      <c r="D100" s="9"/>
      <c r="E100" s="9"/>
      <c r="F100" s="9"/>
      <c r="G100" s="9"/>
      <c r="H100" s="9"/>
      <c r="I100" s="9"/>
      <c r="J100" s="12" t="s">
        <v>93</v>
      </c>
      <c r="K100" s="9"/>
      <c r="L100" s="9" t="s">
        <v>959</v>
      </c>
      <c r="M100" s="9" t="s">
        <v>960</v>
      </c>
      <c r="N100" s="13" t="s">
        <v>582</v>
      </c>
      <c r="O100" s="10"/>
      <c r="P100" s="9" t="s">
        <v>588</v>
      </c>
      <c r="Q100" s="9" t="s">
        <v>846</v>
      </c>
      <c r="R100" s="9" t="s">
        <v>613</v>
      </c>
      <c r="S100" s="9" t="s">
        <v>961</v>
      </c>
      <c r="T100" s="9" t="s">
        <v>962</v>
      </c>
      <c r="U100" s="10" t="s">
        <v>963</v>
      </c>
      <c r="V100" s="29"/>
      <c r="W100" s="9" t="s">
        <v>964</v>
      </c>
      <c r="X100" s="12" t="n">
        <v>170</v>
      </c>
      <c r="Y100" s="9"/>
      <c r="Z100" s="14" t="n">
        <v>150</v>
      </c>
      <c r="AA100" s="9"/>
      <c r="AB100" s="14" t="n">
        <v>154</v>
      </c>
      <c r="AC100" s="9"/>
      <c r="AD100" s="14" t="n">
        <v>115</v>
      </c>
      <c r="AE100" s="9" t="n">
        <v>115</v>
      </c>
      <c r="AF100" s="14" t="n">
        <v>44</v>
      </c>
      <c r="AG100" s="9"/>
      <c r="AH100" s="14" t="n">
        <v>1</v>
      </c>
      <c r="AI100" s="14" t="n">
        <v>115</v>
      </c>
      <c r="AJ100" s="9" t="n">
        <v>115</v>
      </c>
      <c r="AK100" s="14" t="n">
        <v>4</v>
      </c>
      <c r="AL100" s="9" t="n">
        <v>4</v>
      </c>
      <c r="AM100" s="9"/>
      <c r="AN100" s="9"/>
      <c r="AO100" s="9"/>
      <c r="AP100" s="9" t="s">
        <v>965</v>
      </c>
      <c r="AQ100" s="12" t="s">
        <v>736</v>
      </c>
      <c r="AR100" s="9"/>
      <c r="AS100" s="9" t="s">
        <v>601</v>
      </c>
      <c r="AT100" s="9" t="s">
        <v>602</v>
      </c>
      <c r="AU100" s="9"/>
      <c r="AV100" s="12" t="s">
        <v>966</v>
      </c>
      <c r="AW100" s="9"/>
      <c r="AX100" s="12"/>
      <c r="AY100" s="9"/>
      <c r="AZ100" s="9"/>
      <c r="BA100" s="9"/>
      <c r="BB100" s="9"/>
      <c r="BC100" s="9" t="s">
        <v>76</v>
      </c>
      <c r="BD100" s="34" t="s">
        <v>967</v>
      </c>
      <c r="BE100" s="9"/>
      <c r="BF100" s="9"/>
      <c r="BG100" s="9"/>
      <c r="BI100" s="12"/>
      <c r="BJ100" s="9"/>
      <c r="BK100" s="9"/>
      <c r="BL100" s="12"/>
      <c r="BM100" s="16"/>
      <c r="BN100" s="9"/>
    </row>
    <row r="101" customFormat="false" ht="60" hidden="false" customHeight="true" outlineLevel="0" collapsed="false">
      <c r="A101" s="9" t="s">
        <v>968</v>
      </c>
      <c r="B101" s="9" t="s">
        <v>108</v>
      </c>
      <c r="C101" s="9" t="s">
        <v>593</v>
      </c>
      <c r="D101" s="9"/>
      <c r="E101" s="9"/>
      <c r="F101" s="9"/>
      <c r="G101" s="9"/>
      <c r="H101" s="9"/>
      <c r="I101" s="9"/>
      <c r="J101" s="12" t="s">
        <v>93</v>
      </c>
      <c r="K101" s="9"/>
      <c r="L101" s="9" t="s">
        <v>969</v>
      </c>
      <c r="M101" s="9" t="s">
        <v>970</v>
      </c>
      <c r="N101" s="13" t="s">
        <v>611</v>
      </c>
      <c r="O101" s="10"/>
      <c r="P101" s="9" t="s">
        <v>73</v>
      </c>
      <c r="Q101" s="9" t="s">
        <v>846</v>
      </c>
      <c r="R101" s="9" t="s">
        <v>971</v>
      </c>
      <c r="S101" s="9" t="s">
        <v>972</v>
      </c>
      <c r="T101" s="9" t="s">
        <v>973</v>
      </c>
      <c r="U101" s="10" t="s">
        <v>974</v>
      </c>
      <c r="V101" s="29"/>
      <c r="W101" s="9" t="s">
        <v>299</v>
      </c>
      <c r="X101" s="12" t="n">
        <v>183</v>
      </c>
      <c r="Y101" s="9"/>
      <c r="Z101" s="14"/>
      <c r="AA101" s="9"/>
      <c r="AB101" s="14" t="n">
        <v>180</v>
      </c>
      <c r="AC101" s="9"/>
      <c r="AD101" s="14"/>
      <c r="AE101" s="9"/>
      <c r="AF101" s="14" t="n">
        <v>35</v>
      </c>
      <c r="AG101" s="9"/>
      <c r="AH101" s="14"/>
      <c r="AI101" s="14"/>
      <c r="AJ101" s="9"/>
      <c r="AK101" s="14" t="n">
        <v>4</v>
      </c>
      <c r="AL101" s="9" t="n">
        <v>5</v>
      </c>
      <c r="AM101" s="9" t="s">
        <v>975</v>
      </c>
      <c r="AN101" s="9"/>
      <c r="AO101" s="9"/>
      <c r="AP101" s="9"/>
      <c r="AQ101" s="12" t="s">
        <v>410</v>
      </c>
      <c r="AR101" s="9"/>
      <c r="AS101" s="9" t="s">
        <v>223</v>
      </c>
      <c r="AT101" s="9" t="s">
        <v>150</v>
      </c>
      <c r="AU101" s="9"/>
      <c r="AV101" s="12"/>
      <c r="AW101" s="9"/>
      <c r="AX101" s="12"/>
      <c r="AY101" s="9"/>
      <c r="AZ101" s="9"/>
      <c r="BA101" s="9"/>
      <c r="BB101" s="9" t="s">
        <v>976</v>
      </c>
      <c r="BC101" s="9"/>
      <c r="BD101" s="9" t="s">
        <v>977</v>
      </c>
      <c r="BE101" s="9"/>
      <c r="BF101" s="9"/>
      <c r="BG101" s="9"/>
      <c r="BH101" s="9"/>
      <c r="BI101" s="12"/>
      <c r="BJ101" s="9"/>
      <c r="BK101" s="9"/>
      <c r="BL101" s="12" t="s">
        <v>117</v>
      </c>
      <c r="BM101" s="16" t="s">
        <v>868</v>
      </c>
      <c r="BN101" s="9"/>
    </row>
    <row r="102" customFormat="false" ht="30" hidden="false" customHeight="true" outlineLevel="0" collapsed="false">
      <c r="A102" s="9" t="s">
        <v>978</v>
      </c>
      <c r="B102" s="9" t="s">
        <v>108</v>
      </c>
      <c r="C102" s="9" t="s">
        <v>593</v>
      </c>
      <c r="D102" s="9"/>
      <c r="E102" s="9"/>
      <c r="F102" s="9"/>
      <c r="G102" s="9"/>
      <c r="H102" s="9"/>
      <c r="I102" s="9"/>
      <c r="J102" s="12" t="s">
        <v>93</v>
      </c>
      <c r="K102" s="9"/>
      <c r="L102" s="9" t="s">
        <v>844</v>
      </c>
      <c r="M102" s="33" t="s">
        <v>979</v>
      </c>
      <c r="N102" s="27" t="s">
        <v>980</v>
      </c>
      <c r="O102" s="10"/>
      <c r="P102" s="9"/>
      <c r="Q102" s="9" t="s">
        <v>981</v>
      </c>
      <c r="R102" s="9" t="s">
        <v>613</v>
      </c>
      <c r="S102" s="9" t="s">
        <v>982</v>
      </c>
      <c r="T102" s="9" t="s">
        <v>983</v>
      </c>
      <c r="U102" s="10" t="s">
        <v>984</v>
      </c>
      <c r="V102" s="9"/>
      <c r="W102" s="23" t="s">
        <v>985</v>
      </c>
      <c r="X102" s="12" t="n">
        <v>167</v>
      </c>
      <c r="Y102" s="9"/>
      <c r="Z102" s="14" t="n">
        <v>125</v>
      </c>
      <c r="AA102" s="9"/>
      <c r="AB102" s="14" t="n">
        <v>148</v>
      </c>
      <c r="AC102" s="9" t="n">
        <v>148</v>
      </c>
      <c r="AD102" s="14" t="n">
        <v>95</v>
      </c>
      <c r="AE102" s="9" t="n">
        <v>100</v>
      </c>
      <c r="AF102" s="14" t="n">
        <v>20</v>
      </c>
      <c r="AG102" s="9" t="n">
        <v>20</v>
      </c>
      <c r="AH102" s="14" t="n">
        <v>1</v>
      </c>
      <c r="AI102" s="14" t="n">
        <v>95</v>
      </c>
      <c r="AJ102" s="9" t="n">
        <v>100</v>
      </c>
      <c r="AK102" s="14" t="n">
        <v>7</v>
      </c>
      <c r="AL102" s="9" t="n">
        <v>8</v>
      </c>
      <c r="AM102" s="9" t="s">
        <v>123</v>
      </c>
      <c r="AN102" s="9"/>
      <c r="AO102" s="9"/>
      <c r="AP102" s="35" t="s">
        <v>986</v>
      </c>
      <c r="AQ102" s="12" t="s">
        <v>158</v>
      </c>
      <c r="AR102" s="9"/>
      <c r="AS102" s="31" t="s">
        <v>987</v>
      </c>
      <c r="AT102" s="9" t="s">
        <v>988</v>
      </c>
      <c r="AU102" s="9" t="s">
        <v>215</v>
      </c>
      <c r="AV102" s="12" t="s">
        <v>989</v>
      </c>
      <c r="AW102" s="9"/>
      <c r="AX102" s="12"/>
      <c r="AY102" s="9"/>
      <c r="AZ102" s="9"/>
      <c r="BA102" s="9"/>
      <c r="BB102" s="9" t="s">
        <v>657</v>
      </c>
      <c r="BC102" s="9" t="s">
        <v>76</v>
      </c>
      <c r="BD102" s="9" t="s">
        <v>990</v>
      </c>
      <c r="BE102" s="9"/>
      <c r="BF102" s="9"/>
      <c r="BG102" s="9"/>
      <c r="BH102" s="9"/>
      <c r="BI102" s="12"/>
      <c r="BJ102" s="9"/>
      <c r="BK102" s="9"/>
      <c r="BL102" s="12" t="s">
        <v>117</v>
      </c>
      <c r="BM102" s="16" t="s">
        <v>951</v>
      </c>
      <c r="BN102" s="9"/>
    </row>
    <row r="103" customFormat="false" ht="30" hidden="false" customHeight="true" outlineLevel="0" collapsed="false">
      <c r="A103" s="9" t="s">
        <v>978</v>
      </c>
      <c r="B103" s="9" t="s">
        <v>108</v>
      </c>
      <c r="C103" s="9" t="s">
        <v>593</v>
      </c>
      <c r="D103" s="9"/>
      <c r="E103" s="9"/>
      <c r="F103" s="9"/>
      <c r="G103" s="9"/>
      <c r="H103" s="9"/>
      <c r="I103" s="9"/>
      <c r="J103" s="12" t="s">
        <v>93</v>
      </c>
      <c r="K103" s="9"/>
      <c r="L103" s="9" t="s">
        <v>991</v>
      </c>
      <c r="M103" s="33" t="s">
        <v>992</v>
      </c>
      <c r="N103" s="27" t="s">
        <v>980</v>
      </c>
      <c r="O103" s="10"/>
      <c r="P103" s="9"/>
      <c r="Q103" s="9" t="s">
        <v>981</v>
      </c>
      <c r="R103" s="9" t="s">
        <v>613</v>
      </c>
      <c r="S103" s="9" t="s">
        <v>982</v>
      </c>
      <c r="T103" s="9" t="s">
        <v>983</v>
      </c>
      <c r="U103" s="10" t="s">
        <v>984</v>
      </c>
      <c r="V103" s="9"/>
      <c r="W103" s="9" t="s">
        <v>964</v>
      </c>
      <c r="X103" s="12" t="n">
        <v>163</v>
      </c>
      <c r="Y103" s="9"/>
      <c r="Z103" s="14" t="n">
        <v>121</v>
      </c>
      <c r="AA103" s="9"/>
      <c r="AB103" s="14" t="n">
        <v>121</v>
      </c>
      <c r="AC103" s="9" t="n">
        <v>121</v>
      </c>
      <c r="AD103" s="14" t="n">
        <v>80</v>
      </c>
      <c r="AE103" s="9" t="n">
        <v>80</v>
      </c>
      <c r="AF103" s="14" t="n">
        <v>22</v>
      </c>
      <c r="AG103" s="9"/>
      <c r="AH103" s="14" t="n">
        <v>1</v>
      </c>
      <c r="AI103" s="14" t="n">
        <v>80</v>
      </c>
      <c r="AJ103" s="9" t="n">
        <v>80</v>
      </c>
      <c r="AK103" s="14" t="n">
        <v>5</v>
      </c>
      <c r="AL103" s="9" t="n">
        <v>7</v>
      </c>
      <c r="AM103" s="9" t="s">
        <v>993</v>
      </c>
      <c r="AN103" s="9"/>
      <c r="AO103" s="9"/>
      <c r="AP103" s="9" t="s">
        <v>994</v>
      </c>
      <c r="AQ103" s="12" t="s">
        <v>339</v>
      </c>
      <c r="AR103" s="9"/>
      <c r="AS103" s="31" t="s">
        <v>223</v>
      </c>
      <c r="AT103" s="9" t="s">
        <v>150</v>
      </c>
      <c r="AU103" s="9" t="s">
        <v>215</v>
      </c>
      <c r="AV103" s="12" t="s">
        <v>995</v>
      </c>
      <c r="AW103" s="9"/>
      <c r="AX103" s="12"/>
      <c r="AY103" s="9"/>
      <c r="AZ103" s="9"/>
      <c r="BA103" s="9"/>
      <c r="BB103" s="9" t="s">
        <v>682</v>
      </c>
      <c r="BC103" s="9" t="s">
        <v>76</v>
      </c>
      <c r="BD103" s="9" t="s">
        <v>996</v>
      </c>
      <c r="BE103" s="9" t="s">
        <v>997</v>
      </c>
      <c r="BF103" s="9"/>
      <c r="BG103" s="9"/>
      <c r="BH103" s="9"/>
      <c r="BI103" s="12"/>
      <c r="BJ103" s="9"/>
      <c r="BK103" s="9"/>
      <c r="BL103" s="12" t="s">
        <v>117</v>
      </c>
      <c r="BM103" s="16" t="s">
        <v>951</v>
      </c>
      <c r="BN103" s="9"/>
    </row>
    <row r="104" customFormat="false" ht="30" hidden="false" customHeight="true" outlineLevel="0" collapsed="false">
      <c r="A104" s="9" t="s">
        <v>998</v>
      </c>
      <c r="B104" s="9" t="s">
        <v>108</v>
      </c>
      <c r="C104" s="9" t="s">
        <v>580</v>
      </c>
      <c r="D104" s="9"/>
      <c r="E104" s="9"/>
      <c r="F104" s="9" t="s">
        <v>999</v>
      </c>
      <c r="G104" s="9"/>
      <c r="H104" s="9"/>
      <c r="I104" s="9" t="s">
        <v>1000</v>
      </c>
      <c r="J104" s="12" t="s">
        <v>93</v>
      </c>
      <c r="K104" s="9"/>
      <c r="L104" s="9" t="s">
        <v>147</v>
      </c>
      <c r="M104" s="9" t="s">
        <v>1001</v>
      </c>
      <c r="N104" s="13" t="s">
        <v>1002</v>
      </c>
      <c r="O104" s="10"/>
      <c r="P104" s="9"/>
      <c r="Q104" s="9" t="s">
        <v>1003</v>
      </c>
      <c r="R104" s="9" t="s">
        <v>73</v>
      </c>
      <c r="S104" s="9" t="s">
        <v>1004</v>
      </c>
      <c r="T104" s="9" t="s">
        <v>1005</v>
      </c>
      <c r="U104" s="10" t="s">
        <v>1006</v>
      </c>
      <c r="V104" s="9"/>
      <c r="W104" s="9" t="s">
        <v>169</v>
      </c>
      <c r="X104" s="12" t="n">
        <v>325</v>
      </c>
      <c r="Y104" s="9" t="n">
        <v>325</v>
      </c>
      <c r="Z104" s="14" t="n">
        <v>250</v>
      </c>
      <c r="AA104" s="9" t="n">
        <v>255</v>
      </c>
      <c r="AB104" s="14" t="n">
        <v>213</v>
      </c>
      <c r="AC104" s="9" t="n">
        <v>213</v>
      </c>
      <c r="AD104" s="14" t="n">
        <v>152</v>
      </c>
      <c r="AE104" s="9" t="n">
        <v>152</v>
      </c>
      <c r="AF104" s="14" t="n">
        <v>7</v>
      </c>
      <c r="AG104" s="9" t="n">
        <v>7</v>
      </c>
      <c r="AH104" s="14" t="n">
        <v>1</v>
      </c>
      <c r="AI104" s="14" t="n">
        <v>152</v>
      </c>
      <c r="AJ104" s="9" t="n">
        <v>152</v>
      </c>
      <c r="AK104" s="14" t="n">
        <v>30</v>
      </c>
      <c r="AL104" s="9" t="n">
        <v>31</v>
      </c>
      <c r="AM104" s="9" t="s">
        <v>1007</v>
      </c>
      <c r="AN104" s="9"/>
      <c r="AO104" s="9"/>
      <c r="AP104" s="9" t="s">
        <v>1008</v>
      </c>
      <c r="AQ104" s="12" t="s">
        <v>149</v>
      </c>
      <c r="AR104" s="9"/>
      <c r="AS104" s="31" t="s">
        <v>183</v>
      </c>
      <c r="AT104" s="9" t="s">
        <v>113</v>
      </c>
      <c r="AU104" s="9" t="s">
        <v>73</v>
      </c>
      <c r="AV104" s="12" t="s">
        <v>1009</v>
      </c>
      <c r="AW104" s="9"/>
      <c r="AX104" s="12"/>
      <c r="AY104" s="9"/>
      <c r="AZ104" s="9"/>
      <c r="BA104" s="9"/>
      <c r="BB104" s="9" t="s">
        <v>114</v>
      </c>
      <c r="BC104" s="9" t="s">
        <v>76</v>
      </c>
      <c r="BD104" s="9" t="s">
        <v>1010</v>
      </c>
      <c r="BE104" s="9"/>
      <c r="BF104" s="9" t="s">
        <v>116</v>
      </c>
      <c r="BG104" s="9" t="s">
        <v>1011</v>
      </c>
      <c r="BH104" s="9"/>
      <c r="BI104" s="12"/>
      <c r="BJ104" s="9"/>
      <c r="BK104" s="9"/>
      <c r="BL104" s="12" t="s">
        <v>117</v>
      </c>
      <c r="BM104" s="16" t="n">
        <v>2017</v>
      </c>
      <c r="BN104" s="9"/>
    </row>
    <row r="105" customFormat="false" ht="79.5" hidden="false" customHeight="false" outlineLevel="0" collapsed="false">
      <c r="A105" s="9" t="s">
        <v>998</v>
      </c>
      <c r="B105" s="9" t="s">
        <v>108</v>
      </c>
      <c r="C105" s="9" t="s">
        <v>580</v>
      </c>
      <c r="D105" s="9"/>
      <c r="E105" s="9"/>
      <c r="F105" s="9" t="s">
        <v>1012</v>
      </c>
      <c r="G105" s="9"/>
      <c r="H105" s="9"/>
      <c r="I105" s="9"/>
      <c r="J105" s="12" t="s">
        <v>93</v>
      </c>
      <c r="K105" s="9"/>
      <c r="L105" s="9" t="s">
        <v>147</v>
      </c>
      <c r="M105" s="18" t="s">
        <v>1013</v>
      </c>
      <c r="N105" s="13" t="s">
        <v>1002</v>
      </c>
      <c r="O105" s="10"/>
      <c r="P105" s="9"/>
      <c r="Q105" s="9" t="s">
        <v>1003</v>
      </c>
      <c r="R105" s="9" t="s">
        <v>73</v>
      </c>
      <c r="S105" s="9" t="s">
        <v>1004</v>
      </c>
      <c r="T105" s="9" t="s">
        <v>1005</v>
      </c>
      <c r="U105" s="10" t="s">
        <v>1006</v>
      </c>
      <c r="V105" s="9"/>
      <c r="W105" s="9" t="s">
        <v>169</v>
      </c>
      <c r="X105" s="18" t="n">
        <v>325</v>
      </c>
      <c r="Y105" s="18" t="n">
        <v>325</v>
      </c>
      <c r="Z105" s="18" t="n">
        <v>240</v>
      </c>
      <c r="AB105" s="18" t="n">
        <v>228</v>
      </c>
      <c r="AC105" s="18" t="n">
        <v>228</v>
      </c>
      <c r="AD105" s="18" t="n">
        <v>155</v>
      </c>
      <c r="AE105" s="18" t="n">
        <v>155</v>
      </c>
      <c r="AF105" s="18" t="n">
        <v>7</v>
      </c>
      <c r="AG105" s="18" t="n">
        <v>7</v>
      </c>
      <c r="AH105" s="18" t="n">
        <v>1</v>
      </c>
      <c r="AI105" s="18" t="n">
        <v>155</v>
      </c>
      <c r="AJ105" s="18" t="n">
        <v>155</v>
      </c>
      <c r="AK105" s="18" t="n">
        <v>33</v>
      </c>
      <c r="AL105" s="18" t="n">
        <v>33</v>
      </c>
      <c r="AM105" s="9" t="s">
        <v>1007</v>
      </c>
      <c r="AN105" s="9"/>
      <c r="AO105" s="9"/>
      <c r="AP105" s="9" t="s">
        <v>1014</v>
      </c>
      <c r="AQ105" s="12" t="s">
        <v>149</v>
      </c>
      <c r="AR105" s="9"/>
      <c r="AS105" s="9" t="s">
        <v>1015</v>
      </c>
      <c r="AT105" s="9" t="s">
        <v>1016</v>
      </c>
      <c r="AU105" s="9" t="s">
        <v>73</v>
      </c>
      <c r="AV105" s="12" t="s">
        <v>1017</v>
      </c>
      <c r="AW105" s="9"/>
      <c r="AX105" s="12"/>
      <c r="AY105" s="9"/>
      <c r="AZ105" s="9"/>
      <c r="BA105" s="9"/>
      <c r="BB105" s="9" t="s">
        <v>114</v>
      </c>
      <c r="BC105" s="9" t="s">
        <v>76</v>
      </c>
      <c r="BD105" s="9" t="s">
        <v>1018</v>
      </c>
      <c r="BE105" s="9"/>
      <c r="BF105" s="9" t="s">
        <v>116</v>
      </c>
      <c r="BG105" s="9" t="s">
        <v>1019</v>
      </c>
      <c r="BH105" s="9"/>
      <c r="BI105" s="12" t="s">
        <v>1020</v>
      </c>
      <c r="BJ105" s="9"/>
      <c r="BK105" s="9"/>
      <c r="BL105" s="12" t="s">
        <v>117</v>
      </c>
      <c r="BM105" s="16" t="n">
        <v>2017</v>
      </c>
      <c r="BN105" s="9"/>
    </row>
    <row r="106" customFormat="false" ht="30" hidden="false" customHeight="true" outlineLevel="0" collapsed="false">
      <c r="A106" s="36" t="s">
        <v>998</v>
      </c>
      <c r="B106" s="9"/>
      <c r="C106" s="9" t="s">
        <v>580</v>
      </c>
      <c r="D106" s="9" t="s">
        <v>1021</v>
      </c>
      <c r="E106" s="9"/>
      <c r="F106" s="9"/>
      <c r="G106" s="9"/>
      <c r="H106" s="9"/>
      <c r="I106" s="9"/>
      <c r="J106" s="12" t="s">
        <v>93</v>
      </c>
      <c r="K106" s="9"/>
      <c r="L106" s="9" t="s">
        <v>221</v>
      </c>
      <c r="M106" s="9" t="s">
        <v>1022</v>
      </c>
      <c r="N106" s="13"/>
      <c r="O106" s="10"/>
      <c r="P106" s="9"/>
      <c r="Q106" s="9"/>
      <c r="R106" s="9"/>
      <c r="S106" s="9"/>
      <c r="T106" s="9"/>
      <c r="U106" s="10"/>
      <c r="V106" s="9"/>
      <c r="W106" s="9"/>
      <c r="X106" s="9"/>
      <c r="Y106" s="9"/>
      <c r="Z106" s="9"/>
      <c r="AA106" s="9"/>
      <c r="AB106" s="9"/>
      <c r="AC106" s="9"/>
      <c r="AD106" s="9" t="n">
        <v>50</v>
      </c>
      <c r="AE106" s="9"/>
      <c r="AF106" s="9"/>
      <c r="AG106" s="9"/>
      <c r="AH106" s="9"/>
      <c r="AI106" s="9" t="n">
        <v>50</v>
      </c>
      <c r="AJ106" s="9" t="n">
        <v>50</v>
      </c>
      <c r="AK106" s="9" t="n">
        <v>4</v>
      </c>
      <c r="AL106" s="9" t="n">
        <v>5</v>
      </c>
      <c r="AM106" s="9" t="s">
        <v>1023</v>
      </c>
      <c r="AN106" s="9"/>
      <c r="AO106" s="9"/>
      <c r="AP106" s="9" t="s">
        <v>1024</v>
      </c>
      <c r="AQ106" s="12" t="s">
        <v>339</v>
      </c>
      <c r="AR106" s="9"/>
      <c r="AS106" s="31" t="s">
        <v>1025</v>
      </c>
      <c r="AT106" s="9" t="s">
        <v>1026</v>
      </c>
      <c r="AU106" s="9"/>
      <c r="AV106" s="12" t="s">
        <v>1027</v>
      </c>
      <c r="AW106" s="9"/>
      <c r="AX106" s="12"/>
      <c r="AY106" s="9"/>
      <c r="AZ106" s="9"/>
      <c r="BA106" s="9"/>
      <c r="BB106" s="9"/>
      <c r="BC106" s="9" t="s">
        <v>303</v>
      </c>
      <c r="BD106" s="9"/>
      <c r="BE106" s="9"/>
      <c r="BF106" s="9"/>
      <c r="BG106" s="9"/>
      <c r="BH106" s="9"/>
      <c r="BI106" s="12"/>
      <c r="BJ106" s="9"/>
      <c r="BK106" s="9"/>
      <c r="BL106" s="12"/>
      <c r="BM106" s="16"/>
      <c r="BN106" s="9"/>
    </row>
    <row r="107" customFormat="false" ht="30" hidden="false" customHeight="true" outlineLevel="0" collapsed="false">
      <c r="A107" s="9" t="s">
        <v>1028</v>
      </c>
      <c r="B107" s="9" t="s">
        <v>108</v>
      </c>
      <c r="C107" s="9" t="s">
        <v>580</v>
      </c>
      <c r="D107" s="9"/>
      <c r="E107" s="9"/>
      <c r="F107" s="9" t="s">
        <v>1029</v>
      </c>
      <c r="G107" s="9"/>
      <c r="H107" s="11" t="str">
        <f aca="false">HYPERLINK("http://data.onb.ac.at/rec/AL00171783","http://data.onb.ac.at/rec/AL00171783")</f>
        <v>http://data.onb.ac.at/rec/AL00171783</v>
      </c>
      <c r="I107" s="9" t="s">
        <v>1030</v>
      </c>
      <c r="J107" s="12" t="s">
        <v>93</v>
      </c>
      <c r="K107" s="9"/>
      <c r="L107" s="9" t="s">
        <v>335</v>
      </c>
      <c r="M107" s="9" t="s">
        <v>1031</v>
      </c>
      <c r="N107" s="13" t="s">
        <v>1032</v>
      </c>
      <c r="O107" s="10" t="s">
        <v>223</v>
      </c>
      <c r="P107" s="9" t="s">
        <v>588</v>
      </c>
      <c r="Q107" s="9" t="s">
        <v>1033</v>
      </c>
      <c r="R107" s="9" t="s">
        <v>1034</v>
      </c>
      <c r="S107" s="9" t="s">
        <v>1035</v>
      </c>
      <c r="T107" s="9" t="s">
        <v>1036</v>
      </c>
      <c r="U107" s="10" t="s">
        <v>1037</v>
      </c>
      <c r="V107" s="29" t="s">
        <v>1038</v>
      </c>
      <c r="W107" s="9" t="s">
        <v>367</v>
      </c>
      <c r="X107" s="12" t="n">
        <v>355</v>
      </c>
      <c r="Y107" s="9"/>
      <c r="Z107" s="14" t="n">
        <v>255</v>
      </c>
      <c r="AA107" s="9"/>
      <c r="AB107" s="14" t="n">
        <v>261</v>
      </c>
      <c r="AC107" s="9" t="n">
        <v>261</v>
      </c>
      <c r="AD107" s="14" t="n">
        <v>164</v>
      </c>
      <c r="AE107" s="9" t="n">
        <v>168</v>
      </c>
      <c r="AF107" s="14" t="n">
        <v>25</v>
      </c>
      <c r="AG107" s="9" t="n">
        <v>25</v>
      </c>
      <c r="AH107" s="14" t="n">
        <v>1</v>
      </c>
      <c r="AI107" s="14" t="n">
        <v>168</v>
      </c>
      <c r="AJ107" s="9" t="n">
        <v>168</v>
      </c>
      <c r="AK107" s="14" t="n">
        <v>10</v>
      </c>
      <c r="AL107" s="9" t="n">
        <v>10</v>
      </c>
      <c r="AM107" s="9" t="s">
        <v>1039</v>
      </c>
      <c r="AN107" s="9"/>
      <c r="AO107" s="9"/>
      <c r="AP107" s="9"/>
      <c r="AQ107" s="12" t="s">
        <v>158</v>
      </c>
      <c r="AR107" s="9" t="s">
        <v>1040</v>
      </c>
      <c r="AS107" s="31" t="s">
        <v>1041</v>
      </c>
      <c r="AT107" s="9" t="s">
        <v>1042</v>
      </c>
      <c r="AU107" s="9" t="s">
        <v>73</v>
      </c>
      <c r="AV107" s="12" t="s">
        <v>1043</v>
      </c>
      <c r="AW107" s="9" t="s">
        <v>1044</v>
      </c>
      <c r="AX107" s="12"/>
      <c r="AY107" s="9"/>
      <c r="AZ107" s="9"/>
      <c r="BA107" s="9"/>
      <c r="BB107" s="9" t="s">
        <v>131</v>
      </c>
      <c r="BC107" s="9" t="s">
        <v>76</v>
      </c>
      <c r="BD107" s="9" t="s">
        <v>1045</v>
      </c>
      <c r="BE107" s="9"/>
      <c r="BF107" s="9" t="s">
        <v>116</v>
      </c>
      <c r="BG107" s="9" t="s">
        <v>1019</v>
      </c>
      <c r="BH107" s="9"/>
      <c r="BI107" s="12" t="s">
        <v>1046</v>
      </c>
      <c r="BJ107" s="9"/>
      <c r="BK107" s="9"/>
      <c r="BL107" s="12" t="s">
        <v>117</v>
      </c>
      <c r="BM107" s="16" t="n">
        <v>2017</v>
      </c>
      <c r="BN107" s="9"/>
    </row>
    <row r="108" customFormat="false" ht="30" hidden="false" customHeight="true" outlineLevel="0" collapsed="false">
      <c r="A108" s="9" t="s">
        <v>1028</v>
      </c>
      <c r="B108" s="9" t="s">
        <v>108</v>
      </c>
      <c r="C108" s="9"/>
      <c r="D108" s="9" t="s">
        <v>1047</v>
      </c>
      <c r="E108" s="9"/>
      <c r="F108" s="9"/>
      <c r="G108" s="9"/>
      <c r="H108" s="9"/>
      <c r="I108" s="9"/>
      <c r="J108" s="12"/>
      <c r="K108" s="9"/>
      <c r="L108" s="9" t="s">
        <v>147</v>
      </c>
      <c r="M108" s="9" t="s">
        <v>1048</v>
      </c>
      <c r="N108" s="13" t="s">
        <v>1032</v>
      </c>
      <c r="O108" s="10" t="s">
        <v>223</v>
      </c>
      <c r="P108" s="9" t="s">
        <v>588</v>
      </c>
      <c r="Q108" s="9" t="s">
        <v>1033</v>
      </c>
      <c r="R108" s="9" t="s">
        <v>1034</v>
      </c>
      <c r="S108" s="9" t="s">
        <v>1035</v>
      </c>
      <c r="T108" s="9" t="s">
        <v>1036</v>
      </c>
      <c r="U108" s="10" t="s">
        <v>1037</v>
      </c>
      <c r="V108" s="29" t="s">
        <v>1038</v>
      </c>
      <c r="W108" s="9"/>
      <c r="X108" s="12" t="n">
        <v>355</v>
      </c>
      <c r="Y108" s="9"/>
      <c r="Z108" s="14" t="n">
        <v>255</v>
      </c>
      <c r="AA108" s="9"/>
      <c r="AB108" s="14" t="n">
        <v>230</v>
      </c>
      <c r="AC108" s="9"/>
      <c r="AD108" s="14" t="n">
        <v>165</v>
      </c>
      <c r="AE108" s="9" t="n">
        <v>165</v>
      </c>
      <c r="AF108" s="14" t="n">
        <v>22</v>
      </c>
      <c r="AG108" s="9"/>
      <c r="AH108" s="14" t="n">
        <v>1</v>
      </c>
      <c r="AI108" s="14" t="n">
        <v>165</v>
      </c>
      <c r="AJ108" s="9" t="n">
        <v>165</v>
      </c>
      <c r="AK108" s="14" t="n">
        <v>12</v>
      </c>
      <c r="AL108" s="9" t="n">
        <v>12</v>
      </c>
      <c r="AM108" s="9"/>
      <c r="AN108" s="9"/>
      <c r="AO108" s="9"/>
      <c r="AP108" s="9"/>
      <c r="AQ108" s="12" t="s">
        <v>158</v>
      </c>
      <c r="AR108" s="9"/>
      <c r="AS108" s="31" t="s">
        <v>1049</v>
      </c>
      <c r="AT108" s="9" t="s">
        <v>1050</v>
      </c>
      <c r="AU108" s="9" t="s">
        <v>215</v>
      </c>
      <c r="AV108" s="12"/>
      <c r="AW108" s="9"/>
      <c r="AX108" s="12"/>
      <c r="AY108" s="9"/>
      <c r="AZ108" s="9"/>
      <c r="BA108" s="9"/>
      <c r="BB108" s="9" t="s">
        <v>932</v>
      </c>
      <c r="BC108" s="9" t="s">
        <v>76</v>
      </c>
      <c r="BD108" s="9" t="s">
        <v>1051</v>
      </c>
      <c r="BE108" s="9"/>
      <c r="BF108" s="9"/>
      <c r="BG108" s="9"/>
      <c r="BH108" s="9"/>
      <c r="BI108" s="12" t="s">
        <v>1052</v>
      </c>
      <c r="BJ108" s="9"/>
      <c r="BK108" s="9"/>
      <c r="BL108" s="12" t="s">
        <v>117</v>
      </c>
      <c r="BM108" s="16" t="s">
        <v>693</v>
      </c>
      <c r="BN108" s="9"/>
    </row>
    <row r="109" customFormat="false" ht="30" hidden="false" customHeight="true" outlineLevel="0" collapsed="false">
      <c r="A109" s="9" t="s">
        <v>1053</v>
      </c>
      <c r="B109" s="9" t="s">
        <v>108</v>
      </c>
      <c r="C109" s="9" t="s">
        <v>580</v>
      </c>
      <c r="D109" s="9"/>
      <c r="E109" s="9"/>
      <c r="F109" s="9" t="s">
        <v>1054</v>
      </c>
      <c r="G109" s="9"/>
      <c r="H109" s="11" t="str">
        <f aca="false">HYPERLINK("http://data.onb.ac.at/rec/AL00170881","http://data.onb.ac.at/rec/AL00170881")</f>
        <v>http://data.onb.ac.at/rec/AL00170881</v>
      </c>
      <c r="I109" s="9" t="s">
        <v>1000</v>
      </c>
      <c r="J109" s="12" t="s">
        <v>93</v>
      </c>
      <c r="K109" s="9"/>
      <c r="L109" s="9" t="s">
        <v>844</v>
      </c>
      <c r="M109" s="9" t="s">
        <v>1055</v>
      </c>
      <c r="N109" s="13" t="s">
        <v>1056</v>
      </c>
      <c r="O109" s="10"/>
      <c r="P109" s="9"/>
      <c r="Q109" s="9" t="s">
        <v>1057</v>
      </c>
      <c r="R109" s="9" t="s">
        <v>73</v>
      </c>
      <c r="S109" s="9" t="s">
        <v>1058</v>
      </c>
      <c r="T109" s="9" t="s">
        <v>1059</v>
      </c>
      <c r="U109" s="10" t="s">
        <v>1060</v>
      </c>
      <c r="V109" s="9"/>
      <c r="W109" s="9" t="s">
        <v>817</v>
      </c>
      <c r="X109" s="12" t="n">
        <v>323</v>
      </c>
      <c r="Y109" s="9"/>
      <c r="Z109" s="14" t="n">
        <v>245</v>
      </c>
      <c r="AA109" s="9"/>
      <c r="AB109" s="14" t="n">
        <v>210</v>
      </c>
      <c r="AC109" s="9" t="n">
        <v>210</v>
      </c>
      <c r="AD109" s="14" t="n">
        <v>159</v>
      </c>
      <c r="AE109" s="9" t="n">
        <v>159</v>
      </c>
      <c r="AF109" s="14" t="n">
        <v>7</v>
      </c>
      <c r="AG109" s="9" t="n">
        <v>7</v>
      </c>
      <c r="AH109" s="14" t="n">
        <v>1</v>
      </c>
      <c r="AI109" s="14" t="n">
        <v>159</v>
      </c>
      <c r="AJ109" s="9" t="n">
        <v>159</v>
      </c>
      <c r="AK109" s="14" t="n">
        <v>30</v>
      </c>
      <c r="AL109" s="9" t="n">
        <v>31</v>
      </c>
      <c r="AM109" s="9" t="s">
        <v>1061</v>
      </c>
      <c r="AN109" s="9" t="s">
        <v>1062</v>
      </c>
      <c r="AO109" s="9"/>
      <c r="AP109" s="9" t="s">
        <v>1063</v>
      </c>
      <c r="AQ109" s="12" t="s">
        <v>149</v>
      </c>
      <c r="AR109" s="9"/>
      <c r="AS109" s="31" t="s">
        <v>1015</v>
      </c>
      <c r="AT109" s="9" t="s">
        <v>1016</v>
      </c>
      <c r="AU109" s="9" t="s">
        <v>73</v>
      </c>
      <c r="AV109" s="12" t="s">
        <v>1064</v>
      </c>
      <c r="AW109" s="23" t="s">
        <v>1065</v>
      </c>
      <c r="AX109" s="12"/>
      <c r="AY109" s="9"/>
      <c r="AZ109" s="9"/>
      <c r="BA109" s="9"/>
      <c r="BB109" s="9" t="s">
        <v>114</v>
      </c>
      <c r="BC109" s="9" t="s">
        <v>76</v>
      </c>
      <c r="BD109" s="9" t="s">
        <v>1066</v>
      </c>
      <c r="BE109" s="9"/>
      <c r="BF109" s="9" t="s">
        <v>116</v>
      </c>
      <c r="BG109" s="9" t="s">
        <v>1067</v>
      </c>
      <c r="BH109" s="9"/>
      <c r="BI109" s="12" t="s">
        <v>1020</v>
      </c>
      <c r="BJ109" s="9"/>
      <c r="BK109" s="9"/>
      <c r="BL109" s="12" t="s">
        <v>117</v>
      </c>
      <c r="BM109" s="16" t="s">
        <v>1068</v>
      </c>
      <c r="BN109" s="9"/>
    </row>
    <row r="110" customFormat="false" ht="118.5" hidden="false" customHeight="false" outlineLevel="0" collapsed="false">
      <c r="A110" s="9" t="s">
        <v>1053</v>
      </c>
      <c r="B110" s="9" t="s">
        <v>108</v>
      </c>
      <c r="C110" s="9" t="s">
        <v>580</v>
      </c>
      <c r="D110" s="9"/>
      <c r="E110" s="9"/>
      <c r="F110" s="9" t="s">
        <v>1069</v>
      </c>
      <c r="G110" s="9"/>
      <c r="H110" s="9"/>
      <c r="I110" s="9" t="s">
        <v>1030</v>
      </c>
      <c r="J110" s="12" t="s">
        <v>93</v>
      </c>
      <c r="K110" s="9"/>
      <c r="L110" s="9" t="s">
        <v>844</v>
      </c>
      <c r="M110" s="9" t="s">
        <v>1070</v>
      </c>
      <c r="N110" s="13" t="s">
        <v>1056</v>
      </c>
      <c r="O110" s="10"/>
      <c r="P110" s="9"/>
      <c r="Q110" s="9" t="s">
        <v>1057</v>
      </c>
      <c r="R110" s="9" t="s">
        <v>73</v>
      </c>
      <c r="S110" s="9" t="s">
        <v>1058</v>
      </c>
      <c r="T110" s="9" t="s">
        <v>1059</v>
      </c>
      <c r="U110" s="10" t="s">
        <v>1060</v>
      </c>
      <c r="V110" s="9"/>
      <c r="W110" s="9" t="s">
        <v>817</v>
      </c>
      <c r="X110" s="12" t="n">
        <v>325</v>
      </c>
      <c r="Y110" s="9"/>
      <c r="Z110" s="14" t="n">
        <v>240</v>
      </c>
      <c r="AA110" s="9"/>
      <c r="AB110" s="14" t="n">
        <v>260</v>
      </c>
      <c r="AC110" s="9" t="n">
        <v>260</v>
      </c>
      <c r="AD110" s="14" t="n">
        <v>165</v>
      </c>
      <c r="AE110" s="9" t="n">
        <v>165</v>
      </c>
      <c r="AF110" s="14" t="n">
        <v>12</v>
      </c>
      <c r="AG110" s="9" t="n">
        <v>25</v>
      </c>
      <c r="AH110" s="14" t="n">
        <v>1</v>
      </c>
      <c r="AI110" s="14" t="n">
        <v>165</v>
      </c>
      <c r="AJ110" s="9" t="n">
        <v>165</v>
      </c>
      <c r="AK110" s="14" t="n">
        <v>10</v>
      </c>
      <c r="AL110" s="9" t="n">
        <v>25</v>
      </c>
      <c r="AM110" s="9" t="s">
        <v>1039</v>
      </c>
      <c r="AN110" s="9"/>
      <c r="AO110" s="9"/>
      <c r="AP110" s="9" t="s">
        <v>1071</v>
      </c>
      <c r="AQ110" s="12" t="s">
        <v>158</v>
      </c>
      <c r="AR110" s="9" t="s">
        <v>1072</v>
      </c>
      <c r="AS110" s="31" t="s">
        <v>1041</v>
      </c>
      <c r="AT110" s="25" t="s">
        <v>1042</v>
      </c>
      <c r="AU110" s="9" t="s">
        <v>73</v>
      </c>
      <c r="AV110" s="22" t="s">
        <v>1073</v>
      </c>
      <c r="AW110" s="9"/>
      <c r="AX110" s="12"/>
      <c r="AY110" s="9"/>
      <c r="AZ110" s="9"/>
      <c r="BA110" s="9"/>
      <c r="BB110" s="9" t="s">
        <v>131</v>
      </c>
      <c r="BC110" s="9" t="s">
        <v>76</v>
      </c>
      <c r="BD110" s="9" t="s">
        <v>1074</v>
      </c>
      <c r="BE110" s="9"/>
      <c r="BF110" s="9" t="s">
        <v>116</v>
      </c>
      <c r="BG110" s="9" t="s">
        <v>1075</v>
      </c>
      <c r="BH110" s="9"/>
      <c r="BI110" s="12"/>
      <c r="BJ110" s="9"/>
      <c r="BK110" s="9"/>
      <c r="BL110" s="12" t="s">
        <v>117</v>
      </c>
      <c r="BM110" s="16" t="s">
        <v>1068</v>
      </c>
      <c r="BN110" s="9"/>
    </row>
    <row r="111" customFormat="false" ht="30" hidden="false" customHeight="true" outlineLevel="0" collapsed="false">
      <c r="A111" s="9" t="s">
        <v>1076</v>
      </c>
      <c r="B111" s="9" t="s">
        <v>108</v>
      </c>
      <c r="C111" s="9" t="s">
        <v>580</v>
      </c>
      <c r="D111" s="9"/>
      <c r="E111" s="9"/>
      <c r="F111" s="9"/>
      <c r="G111" s="9"/>
      <c r="H111" s="9"/>
      <c r="I111" s="9"/>
      <c r="J111" s="12" t="s">
        <v>93</v>
      </c>
      <c r="K111" s="9"/>
      <c r="L111" s="9" t="s">
        <v>893</v>
      </c>
      <c r="M111" s="9" t="s">
        <v>1077</v>
      </c>
      <c r="N111" s="13"/>
      <c r="O111" s="10"/>
      <c r="P111" s="9"/>
      <c r="Q111" s="9"/>
      <c r="R111" s="9"/>
      <c r="S111" s="9"/>
      <c r="T111" s="9"/>
      <c r="U111" s="10"/>
      <c r="V111" s="9"/>
      <c r="W111" s="9" t="s">
        <v>169</v>
      </c>
      <c r="X111" s="12"/>
      <c r="Y111" s="9"/>
      <c r="Z111" s="14"/>
      <c r="AA111" s="9"/>
      <c r="AB111" s="14"/>
      <c r="AC111" s="9"/>
      <c r="AD111" s="14"/>
      <c r="AE111" s="9"/>
      <c r="AF111" s="14"/>
      <c r="AG111" s="9"/>
      <c r="AH111" s="14"/>
      <c r="AI111" s="14"/>
      <c r="AJ111" s="9"/>
      <c r="AK111" s="14"/>
      <c r="AL111" s="9"/>
      <c r="AM111" s="9"/>
      <c r="AN111" s="9"/>
      <c r="AO111" s="9"/>
      <c r="AP111" s="9"/>
      <c r="AQ111" s="12"/>
      <c r="AR111" s="9"/>
      <c r="AS111" s="31"/>
      <c r="AT111" s="25"/>
      <c r="AU111" s="9"/>
      <c r="AV111" s="12"/>
      <c r="AW111" s="9"/>
      <c r="AX111" s="12"/>
      <c r="AY111" s="9"/>
      <c r="AZ111" s="9"/>
      <c r="BA111" s="9"/>
      <c r="BB111" s="9" t="s">
        <v>1078</v>
      </c>
      <c r="BC111" s="9" t="s">
        <v>76</v>
      </c>
      <c r="BD111" s="19"/>
      <c r="BE111" s="9"/>
      <c r="BF111" s="9"/>
      <c r="BG111" s="9"/>
      <c r="BH111" s="9"/>
      <c r="BI111" s="12"/>
      <c r="BJ111" s="9"/>
      <c r="BK111" s="9"/>
      <c r="BL111" s="12"/>
      <c r="BM111" s="16"/>
      <c r="BN111" s="9"/>
    </row>
    <row r="112" customFormat="false" ht="30" hidden="false" customHeight="true" outlineLevel="0" collapsed="false">
      <c r="A112" s="9" t="s">
        <v>1079</v>
      </c>
      <c r="B112" s="9" t="s">
        <v>108</v>
      </c>
      <c r="C112" s="9" t="s">
        <v>593</v>
      </c>
      <c r="D112" s="9"/>
      <c r="E112" s="9"/>
      <c r="F112" s="9"/>
      <c r="G112" s="9"/>
      <c r="H112" s="9"/>
      <c r="I112" s="9"/>
      <c r="J112" s="12" t="s">
        <v>235</v>
      </c>
      <c r="K112" s="9" t="s">
        <v>1080</v>
      </c>
      <c r="L112" s="9" t="s">
        <v>1081</v>
      </c>
      <c r="M112" s="9" t="s">
        <v>1082</v>
      </c>
      <c r="N112" s="13" t="s">
        <v>1083</v>
      </c>
      <c r="O112" s="10"/>
      <c r="P112" s="9"/>
      <c r="Q112" s="9" t="s">
        <v>1084</v>
      </c>
      <c r="R112" s="9" t="s">
        <v>1085</v>
      </c>
      <c r="S112" s="9" t="s">
        <v>1086</v>
      </c>
      <c r="T112" s="9" t="s">
        <v>1087</v>
      </c>
      <c r="U112" s="10" t="s">
        <v>1088</v>
      </c>
      <c r="V112" s="9"/>
      <c r="W112" s="9" t="s">
        <v>169</v>
      </c>
      <c r="X112" s="12" t="n">
        <v>287</v>
      </c>
      <c r="Y112" s="9"/>
      <c r="Z112" s="14" t="n">
        <v>210</v>
      </c>
      <c r="AA112" s="9"/>
      <c r="AB112" s="14" t="n">
        <v>203</v>
      </c>
      <c r="AC112" s="9" t="n">
        <v>203</v>
      </c>
      <c r="AD112" s="14" t="n">
        <v>163</v>
      </c>
      <c r="AE112" s="9" t="n">
        <v>163</v>
      </c>
      <c r="AF112" s="14" t="n">
        <v>27</v>
      </c>
      <c r="AG112" s="9" t="n">
        <v>27</v>
      </c>
      <c r="AH112" s="14" t="n">
        <v>3</v>
      </c>
      <c r="AI112" s="14" t="n">
        <v>54</v>
      </c>
      <c r="AJ112" s="9" t="n">
        <v>56</v>
      </c>
      <c r="AK112" s="14" t="n">
        <v>7</v>
      </c>
      <c r="AL112" s="9" t="n">
        <v>9</v>
      </c>
      <c r="AM112" s="9" t="s">
        <v>1089</v>
      </c>
      <c r="AN112" s="9"/>
      <c r="AO112" s="9"/>
      <c r="AP112" s="9"/>
      <c r="AQ112" s="12" t="s">
        <v>339</v>
      </c>
      <c r="AR112" s="9"/>
      <c r="AS112" s="31" t="s">
        <v>1041</v>
      </c>
      <c r="AT112" s="25" t="s">
        <v>1042</v>
      </c>
      <c r="AU112" s="9"/>
      <c r="AV112" s="12"/>
      <c r="AW112" s="9"/>
      <c r="AX112" s="12"/>
      <c r="AY112" s="9"/>
      <c r="AZ112" s="9"/>
      <c r="BA112" s="9"/>
      <c r="BB112" s="9" t="s">
        <v>1090</v>
      </c>
      <c r="BC112" s="9" t="s">
        <v>76</v>
      </c>
      <c r="BD112" s="19" t="s">
        <v>1091</v>
      </c>
      <c r="BE112" s="9"/>
      <c r="BF112" s="9"/>
      <c r="BG112" s="9"/>
      <c r="BH112" s="9"/>
      <c r="BI112" s="12"/>
      <c r="BJ112" s="9"/>
      <c r="BK112" s="9"/>
      <c r="BL112" s="12" t="s">
        <v>117</v>
      </c>
      <c r="BM112" s="16" t="s">
        <v>1092</v>
      </c>
      <c r="BN112" s="9"/>
    </row>
    <row r="113" customFormat="false" ht="30" hidden="false" customHeight="true" outlineLevel="0" collapsed="false">
      <c r="A113" s="9" t="s">
        <v>1093</v>
      </c>
      <c r="B113" s="9" t="s">
        <v>108</v>
      </c>
      <c r="C113" s="9" t="s">
        <v>593</v>
      </c>
      <c r="D113" s="9"/>
      <c r="E113" s="9"/>
      <c r="F113" s="9"/>
      <c r="G113" s="9"/>
      <c r="H113" s="9"/>
      <c r="I113" s="9" t="s">
        <v>1094</v>
      </c>
      <c r="J113" s="12" t="s">
        <v>93</v>
      </c>
      <c r="K113" s="9"/>
      <c r="L113" s="9"/>
      <c r="M113" s="9"/>
      <c r="N113" s="13" t="s">
        <v>75</v>
      </c>
      <c r="O113" s="10" t="s">
        <v>223</v>
      </c>
      <c r="P113" s="9" t="s">
        <v>588</v>
      </c>
      <c r="Q113" s="9" t="s">
        <v>1095</v>
      </c>
      <c r="R113" s="9" t="s">
        <v>73</v>
      </c>
      <c r="S113" s="9" t="s">
        <v>1096</v>
      </c>
      <c r="T113" s="9" t="s">
        <v>1097</v>
      </c>
      <c r="U113" s="10" t="s">
        <v>1098</v>
      </c>
      <c r="V113" s="29"/>
      <c r="W113" s="9" t="s">
        <v>367</v>
      </c>
      <c r="X113" s="12"/>
      <c r="Y113" s="9"/>
      <c r="Z113" s="14"/>
      <c r="AA113" s="9"/>
      <c r="AB113" s="14"/>
      <c r="AC113" s="9"/>
      <c r="AD113" s="14"/>
      <c r="AE113" s="9"/>
      <c r="AF113" s="14"/>
      <c r="AG113" s="9"/>
      <c r="AH113" s="14"/>
      <c r="AI113" s="14"/>
      <c r="AJ113" s="9"/>
      <c r="AK113" s="14"/>
      <c r="AL113" s="9"/>
      <c r="AM113" s="9"/>
      <c r="AN113" s="9"/>
      <c r="AO113" s="9"/>
      <c r="AP113" s="9"/>
      <c r="AQ113" s="12" t="s">
        <v>158</v>
      </c>
      <c r="AR113" s="9" t="s">
        <v>1099</v>
      </c>
      <c r="AS113" s="31" t="s">
        <v>441</v>
      </c>
      <c r="AT113" s="9" t="s">
        <v>193</v>
      </c>
      <c r="AU113" s="9" t="s">
        <v>443</v>
      </c>
      <c r="AV113" s="12"/>
      <c r="AW113" s="9"/>
      <c r="AX113" s="12"/>
      <c r="AY113" s="9"/>
      <c r="AZ113" s="9"/>
      <c r="BA113" s="9"/>
      <c r="BB113" s="9" t="s">
        <v>161</v>
      </c>
      <c r="BC113" s="9" t="s">
        <v>76</v>
      </c>
      <c r="BD113" s="9" t="s">
        <v>1100</v>
      </c>
      <c r="BE113" s="9"/>
      <c r="BF113" s="9"/>
      <c r="BG113" s="9"/>
      <c r="BH113" s="9"/>
      <c r="BI113" s="12"/>
      <c r="BJ113" s="9"/>
      <c r="BK113" s="9"/>
      <c r="BL113" s="12" t="s">
        <v>117</v>
      </c>
      <c r="BM113" s="16" t="s">
        <v>1101</v>
      </c>
      <c r="BN113" s="9"/>
    </row>
    <row r="114" customFormat="false" ht="30" hidden="false" customHeight="true" outlineLevel="0" collapsed="false">
      <c r="A114" s="9" t="s">
        <v>1102</v>
      </c>
      <c r="B114" s="9" t="s">
        <v>108</v>
      </c>
      <c r="C114" s="9" t="s">
        <v>593</v>
      </c>
      <c r="D114" s="9"/>
      <c r="E114" s="9"/>
      <c r="F114" s="9"/>
      <c r="G114" s="9"/>
      <c r="H114" s="9"/>
      <c r="I114" s="9"/>
      <c r="J114" s="12"/>
      <c r="K114" s="9"/>
      <c r="L114" s="9"/>
      <c r="M114" s="9"/>
      <c r="N114" s="13" t="s">
        <v>582</v>
      </c>
      <c r="O114" s="10" t="n">
        <v>1495</v>
      </c>
      <c r="P114" s="9" t="s">
        <v>73</v>
      </c>
      <c r="Q114" s="9" t="s">
        <v>1103</v>
      </c>
      <c r="R114" s="9" t="s">
        <v>73</v>
      </c>
      <c r="S114" s="9" t="s">
        <v>1104</v>
      </c>
      <c r="T114" s="9" t="s">
        <v>1105</v>
      </c>
      <c r="U114" s="10" t="s">
        <v>1106</v>
      </c>
      <c r="V114" s="9"/>
      <c r="W114" s="9" t="s">
        <v>1107</v>
      </c>
      <c r="X114" s="12"/>
      <c r="Y114" s="9"/>
      <c r="Z114" s="14"/>
      <c r="AA114" s="9"/>
      <c r="AB114" s="14"/>
      <c r="AC114" s="9"/>
      <c r="AD114" s="14"/>
      <c r="AE114" s="9"/>
      <c r="AF114" s="14"/>
      <c r="AG114" s="9"/>
      <c r="AH114" s="14"/>
      <c r="AI114" s="14"/>
      <c r="AJ114" s="9"/>
      <c r="AK114" s="14"/>
      <c r="AL114" s="9"/>
      <c r="AM114" s="9"/>
      <c r="AN114" s="9"/>
      <c r="AO114" s="9"/>
      <c r="AP114" s="9" t="s">
        <v>1108</v>
      </c>
      <c r="AQ114" s="12" t="s">
        <v>158</v>
      </c>
      <c r="AR114" s="9" t="s">
        <v>1099</v>
      </c>
      <c r="AS114" s="31" t="s">
        <v>1109</v>
      </c>
      <c r="AT114" s="9" t="s">
        <v>159</v>
      </c>
      <c r="AU114" s="9" t="s">
        <v>1110</v>
      </c>
      <c r="AV114" s="12"/>
      <c r="AW114" s="9"/>
      <c r="AX114" s="12"/>
      <c r="AY114" s="9"/>
      <c r="AZ114" s="9"/>
      <c r="BA114" s="9"/>
      <c r="BB114" s="9" t="s">
        <v>682</v>
      </c>
      <c r="BC114" s="9" t="s">
        <v>76</v>
      </c>
      <c r="BD114" s="9" t="s">
        <v>1111</v>
      </c>
      <c r="BE114" s="9"/>
      <c r="BF114" s="9"/>
      <c r="BG114" s="9"/>
      <c r="BH114" s="9"/>
      <c r="BI114" s="12"/>
      <c r="BJ114" s="9"/>
      <c r="BK114" s="9"/>
      <c r="BL114" s="12" t="s">
        <v>117</v>
      </c>
      <c r="BM114" s="16" t="s">
        <v>1101</v>
      </c>
      <c r="BN114" s="9"/>
    </row>
    <row r="115" customFormat="false" ht="30" hidden="false" customHeight="true" outlineLevel="0" collapsed="false">
      <c r="A115" s="9" t="s">
        <v>1112</v>
      </c>
      <c r="B115" s="9" t="s">
        <v>108</v>
      </c>
      <c r="C115" s="9" t="s">
        <v>593</v>
      </c>
      <c r="D115" s="9"/>
      <c r="E115" s="9"/>
      <c r="F115" s="9"/>
      <c r="G115" s="9"/>
      <c r="H115" s="9"/>
      <c r="I115" s="9"/>
      <c r="J115" s="12" t="s">
        <v>93</v>
      </c>
      <c r="K115" s="9"/>
      <c r="L115" s="9" t="s">
        <v>274</v>
      </c>
      <c r="M115" s="9" t="s">
        <v>1113</v>
      </c>
      <c r="N115" s="13" t="s">
        <v>582</v>
      </c>
      <c r="O115" s="10"/>
      <c r="P115" s="9"/>
      <c r="Q115" s="9" t="s">
        <v>649</v>
      </c>
      <c r="R115" s="9" t="s">
        <v>73</v>
      </c>
      <c r="S115" s="9" t="s">
        <v>1114</v>
      </c>
      <c r="T115" s="9" t="s">
        <v>1115</v>
      </c>
      <c r="U115" s="10" t="s">
        <v>1116</v>
      </c>
      <c r="V115" s="9"/>
      <c r="W115" s="9" t="s">
        <v>367</v>
      </c>
      <c r="X115" s="12" t="n">
        <v>240</v>
      </c>
      <c r="Y115" s="9"/>
      <c r="Z115" s="14" t="n">
        <v>160</v>
      </c>
      <c r="AA115" s="9"/>
      <c r="AB115" s="14" t="n">
        <v>180</v>
      </c>
      <c r="AC115" s="9" t="n">
        <v>180</v>
      </c>
      <c r="AD115" s="14" t="n">
        <v>125</v>
      </c>
      <c r="AE115" s="9" t="n">
        <v>125</v>
      </c>
      <c r="AF115" s="14" t="n">
        <v>20</v>
      </c>
      <c r="AG115" s="9" t="n">
        <v>20</v>
      </c>
      <c r="AH115" s="14" t="n">
        <v>1</v>
      </c>
      <c r="AI115" s="14" t="n">
        <v>125</v>
      </c>
      <c r="AJ115" s="9" t="n">
        <v>125</v>
      </c>
      <c r="AK115" s="14" t="n">
        <v>9</v>
      </c>
      <c r="AL115" s="9" t="n">
        <v>9</v>
      </c>
      <c r="AM115" s="9" t="s">
        <v>123</v>
      </c>
      <c r="AN115" s="9"/>
      <c r="AO115" s="9"/>
      <c r="AP115" s="9" t="s">
        <v>1117</v>
      </c>
      <c r="AQ115" s="12" t="s">
        <v>268</v>
      </c>
      <c r="AR115" s="9"/>
      <c r="AS115" s="31" t="s">
        <v>1118</v>
      </c>
      <c r="AT115" s="9" t="s">
        <v>1119</v>
      </c>
      <c r="AU115" s="9"/>
      <c r="AV115" s="12" t="s">
        <v>1120</v>
      </c>
      <c r="AW115" s="9"/>
      <c r="AX115" s="12"/>
      <c r="AY115" s="9"/>
      <c r="AZ115" s="9"/>
      <c r="BA115" s="9"/>
      <c r="BB115" s="9" t="s">
        <v>657</v>
      </c>
      <c r="BC115" s="9" t="s">
        <v>76</v>
      </c>
      <c r="BD115" s="9" t="s">
        <v>1121</v>
      </c>
      <c r="BE115" s="9"/>
      <c r="BF115" s="9"/>
      <c r="BG115" s="9"/>
      <c r="BH115" s="9"/>
      <c r="BI115" s="12" t="s">
        <v>1052</v>
      </c>
      <c r="BJ115" s="9"/>
      <c r="BK115" s="9"/>
      <c r="BL115" s="12" t="s">
        <v>117</v>
      </c>
      <c r="BM115" s="16" t="s">
        <v>1092</v>
      </c>
      <c r="BN115" s="9"/>
    </row>
    <row r="116" customFormat="false" ht="30" hidden="false" customHeight="true" outlineLevel="0" collapsed="false">
      <c r="A116" s="9" t="s">
        <v>1122</v>
      </c>
      <c r="B116" s="9" t="s">
        <v>108</v>
      </c>
      <c r="C116" s="9" t="s">
        <v>593</v>
      </c>
      <c r="D116" s="9" t="s">
        <v>1123</v>
      </c>
      <c r="E116" s="9"/>
      <c r="F116" s="9"/>
      <c r="G116" s="9"/>
      <c r="H116" s="9"/>
      <c r="I116" s="9"/>
      <c r="J116" s="12" t="s">
        <v>93</v>
      </c>
      <c r="K116" s="9"/>
      <c r="L116" s="9" t="s">
        <v>1124</v>
      </c>
      <c r="M116" s="9" t="s">
        <v>1125</v>
      </c>
      <c r="N116" s="13" t="s">
        <v>1126</v>
      </c>
      <c r="O116" s="10"/>
      <c r="P116" s="9"/>
      <c r="Q116" s="9" t="s">
        <v>1127</v>
      </c>
      <c r="R116" s="9" t="s">
        <v>613</v>
      </c>
      <c r="S116" s="9" t="s">
        <v>1128</v>
      </c>
      <c r="T116" s="9" t="s">
        <v>1129</v>
      </c>
      <c r="U116" s="10" t="s">
        <v>1130</v>
      </c>
      <c r="V116" s="9"/>
      <c r="W116" s="9" t="s">
        <v>1131</v>
      </c>
      <c r="X116" s="12"/>
      <c r="Y116" s="9"/>
      <c r="Z116" s="14"/>
      <c r="AA116" s="9"/>
      <c r="AB116" s="14"/>
      <c r="AC116" s="9"/>
      <c r="AD116" s="14"/>
      <c r="AE116" s="9"/>
      <c r="AF116" s="14"/>
      <c r="AG116" s="9"/>
      <c r="AH116" s="14"/>
      <c r="AI116" s="14"/>
      <c r="AJ116" s="9"/>
      <c r="AK116" s="14"/>
      <c r="AL116" s="9"/>
      <c r="AM116" s="9"/>
      <c r="AN116" s="9"/>
      <c r="AO116" s="9"/>
      <c r="AP116" s="9" t="s">
        <v>1132</v>
      </c>
      <c r="AQ116" s="12"/>
      <c r="AR116" s="9"/>
      <c r="AS116" s="31"/>
      <c r="AT116" s="25"/>
      <c r="AU116" s="9"/>
      <c r="AV116" s="12"/>
      <c r="AW116" s="9"/>
      <c r="AX116" s="12"/>
      <c r="AY116" s="9"/>
      <c r="AZ116" s="9"/>
      <c r="BA116" s="9"/>
      <c r="BB116" s="9"/>
      <c r="BC116" s="9"/>
      <c r="BD116" s="9"/>
      <c r="BE116" s="9"/>
      <c r="BF116" s="9"/>
      <c r="BG116" s="9"/>
      <c r="BH116" s="9"/>
      <c r="BI116" s="12"/>
      <c r="BJ116" s="9"/>
      <c r="BK116" s="9"/>
      <c r="BL116" s="12"/>
      <c r="BM116" s="16"/>
      <c r="BN116" s="9"/>
    </row>
    <row r="117" customFormat="false" ht="30" hidden="false" customHeight="true" outlineLevel="0" collapsed="false">
      <c r="A117" s="9" t="s">
        <v>1133</v>
      </c>
      <c r="B117" s="9" t="s">
        <v>108</v>
      </c>
      <c r="C117" s="9" t="s">
        <v>593</v>
      </c>
      <c r="D117" s="9"/>
      <c r="E117" s="9"/>
      <c r="F117" s="9"/>
      <c r="G117" s="9"/>
      <c r="H117" s="9"/>
      <c r="I117" s="9"/>
      <c r="J117" s="12" t="s">
        <v>93</v>
      </c>
      <c r="K117" s="9"/>
      <c r="L117" s="9"/>
      <c r="M117" s="9" t="s">
        <v>1134</v>
      </c>
      <c r="N117" s="13" t="s">
        <v>582</v>
      </c>
      <c r="O117" s="10"/>
      <c r="P117" s="9"/>
      <c r="Q117" s="9" t="s">
        <v>846</v>
      </c>
      <c r="R117" s="9" t="s">
        <v>613</v>
      </c>
      <c r="S117" s="9" t="s">
        <v>1135</v>
      </c>
      <c r="T117" s="9" t="s">
        <v>1136</v>
      </c>
      <c r="U117" s="10" t="s">
        <v>1137</v>
      </c>
      <c r="V117" s="9"/>
      <c r="W117" s="9" t="s">
        <v>169</v>
      </c>
      <c r="X117" s="37" t="n">
        <v>149</v>
      </c>
      <c r="Y117" s="9"/>
      <c r="Z117" s="14" t="n">
        <v>110</v>
      </c>
      <c r="AA117" s="9"/>
      <c r="AB117" s="14" t="n">
        <v>145</v>
      </c>
      <c r="AC117" s="9"/>
      <c r="AD117" s="14" t="n">
        <v>100</v>
      </c>
      <c r="AE117" s="9"/>
      <c r="AF117" s="14" t="n">
        <v>28</v>
      </c>
      <c r="AG117" s="9"/>
      <c r="AH117" s="14" t="n">
        <v>1</v>
      </c>
      <c r="AI117" s="14" t="n">
        <v>100</v>
      </c>
      <c r="AJ117" s="9"/>
      <c r="AK117" s="14" t="n">
        <v>4</v>
      </c>
      <c r="AL117" s="9" t="n">
        <v>5</v>
      </c>
      <c r="AM117" s="9"/>
      <c r="AN117" s="9"/>
      <c r="AO117" s="9"/>
      <c r="AP117" s="9" t="s">
        <v>1138</v>
      </c>
      <c r="AQ117" s="12" t="s">
        <v>410</v>
      </c>
      <c r="AS117" s="9" t="s">
        <v>223</v>
      </c>
      <c r="AT117" s="9" t="s">
        <v>150</v>
      </c>
      <c r="AU117" s="9"/>
      <c r="AV117" s="12"/>
      <c r="AW117" s="9"/>
      <c r="AX117" s="12"/>
      <c r="AY117" s="9"/>
      <c r="AZ117" s="9"/>
      <c r="BA117" s="9"/>
      <c r="BB117" s="9" t="s">
        <v>131</v>
      </c>
      <c r="BC117" s="9" t="s">
        <v>76</v>
      </c>
      <c r="BD117" s="9" t="s">
        <v>1139</v>
      </c>
      <c r="BE117" s="9"/>
      <c r="BF117" s="9"/>
      <c r="BG117" s="9"/>
      <c r="BH117" s="9"/>
      <c r="BI117" s="12"/>
      <c r="BJ117" s="9"/>
      <c r="BK117" s="9"/>
      <c r="BL117" s="12" t="s">
        <v>117</v>
      </c>
      <c r="BM117" s="16" t="s">
        <v>1092</v>
      </c>
      <c r="BN117" s="9"/>
    </row>
    <row r="118" customFormat="false" ht="30" hidden="false" customHeight="true" outlineLevel="0" collapsed="false">
      <c r="A118" s="9" t="s">
        <v>1140</v>
      </c>
      <c r="B118" s="9" t="s">
        <v>108</v>
      </c>
      <c r="C118" s="9" t="s">
        <v>593</v>
      </c>
      <c r="D118" s="9" t="s">
        <v>1123</v>
      </c>
      <c r="E118" s="9"/>
      <c r="F118" s="9"/>
      <c r="G118" s="9"/>
      <c r="H118" s="9"/>
      <c r="I118" s="9"/>
      <c r="J118" s="12" t="s">
        <v>93</v>
      </c>
      <c r="K118" s="9"/>
      <c r="L118" s="9" t="s">
        <v>1141</v>
      </c>
      <c r="M118" s="9" t="s">
        <v>1142</v>
      </c>
      <c r="N118" s="13" t="s">
        <v>1143</v>
      </c>
      <c r="O118" s="10"/>
      <c r="P118" s="9"/>
      <c r="Q118" s="9" t="s">
        <v>846</v>
      </c>
      <c r="R118" s="9" t="s">
        <v>613</v>
      </c>
      <c r="S118" s="9" t="s">
        <v>1144</v>
      </c>
      <c r="T118" s="9" t="s">
        <v>1145</v>
      </c>
      <c r="U118" s="10" t="s">
        <v>1146</v>
      </c>
      <c r="V118" s="29"/>
      <c r="W118" s="9" t="s">
        <v>169</v>
      </c>
      <c r="X118" s="12" t="n">
        <v>190</v>
      </c>
      <c r="Y118" s="9"/>
      <c r="Z118" s="14" t="n">
        <v>130</v>
      </c>
      <c r="AA118" s="9"/>
      <c r="AB118" s="14" t="n">
        <v>153</v>
      </c>
      <c r="AC118" s="9" t="n">
        <v>153</v>
      </c>
      <c r="AD118" s="14" t="n">
        <v>110</v>
      </c>
      <c r="AE118" s="9"/>
      <c r="AF118" s="14" t="n">
        <v>29</v>
      </c>
      <c r="AG118" s="9" t="n">
        <v>30</v>
      </c>
      <c r="AH118" s="14" t="n">
        <v>1</v>
      </c>
      <c r="AI118" s="14" t="n">
        <v>110</v>
      </c>
      <c r="AJ118" s="9"/>
      <c r="AK118" s="14" t="n">
        <v>5</v>
      </c>
      <c r="AL118" s="9" t="n">
        <v>5</v>
      </c>
      <c r="AM118" s="9" t="s">
        <v>1147</v>
      </c>
      <c r="AN118" s="9"/>
      <c r="AO118" s="9"/>
      <c r="AP118" s="9" t="s">
        <v>1148</v>
      </c>
      <c r="AQ118" s="12" t="s">
        <v>339</v>
      </c>
      <c r="AR118" s="9"/>
      <c r="AS118" s="31" t="s">
        <v>183</v>
      </c>
      <c r="AT118" s="9" t="s">
        <v>113</v>
      </c>
      <c r="AU118" s="9"/>
      <c r="AV118" s="12"/>
      <c r="AW118" s="9"/>
      <c r="AX118" s="12"/>
      <c r="AY118" s="9"/>
      <c r="AZ118" s="9"/>
      <c r="BA118" s="9"/>
      <c r="BB118" s="9" t="s">
        <v>1149</v>
      </c>
      <c r="BC118" s="9" t="s">
        <v>303</v>
      </c>
      <c r="BD118" s="9" t="s">
        <v>1150</v>
      </c>
      <c r="BE118" s="9"/>
      <c r="BF118" s="9"/>
      <c r="BG118" s="9"/>
      <c r="BH118" s="9"/>
      <c r="BI118" s="12"/>
      <c r="BJ118" s="9"/>
      <c r="BK118" s="9"/>
      <c r="BL118" s="12" t="s">
        <v>117</v>
      </c>
      <c r="BM118" s="16" t="s">
        <v>1151</v>
      </c>
      <c r="BN118" s="9"/>
    </row>
    <row r="119" customFormat="false" ht="30" hidden="false" customHeight="true" outlineLevel="0" collapsed="false">
      <c r="A119" s="9" t="s">
        <v>1140</v>
      </c>
      <c r="B119" s="9" t="s">
        <v>108</v>
      </c>
      <c r="C119" s="9" t="s">
        <v>593</v>
      </c>
      <c r="D119" s="9"/>
      <c r="E119" s="9"/>
      <c r="F119" s="9"/>
      <c r="G119" s="9"/>
      <c r="H119" s="9"/>
      <c r="I119" s="9"/>
      <c r="J119" s="12" t="s">
        <v>93</v>
      </c>
      <c r="K119" s="9"/>
      <c r="L119" s="9" t="s">
        <v>147</v>
      </c>
      <c r="M119" s="9" t="s">
        <v>1152</v>
      </c>
      <c r="N119" s="13" t="s">
        <v>1143</v>
      </c>
      <c r="O119" s="10"/>
      <c r="P119" s="9"/>
      <c r="Q119" s="9" t="s">
        <v>846</v>
      </c>
      <c r="R119" s="9" t="s">
        <v>613</v>
      </c>
      <c r="S119" s="9" t="s">
        <v>1144</v>
      </c>
      <c r="T119" s="9" t="s">
        <v>1145</v>
      </c>
      <c r="U119" s="10" t="s">
        <v>1146</v>
      </c>
      <c r="V119" s="29"/>
      <c r="W119" s="9" t="s">
        <v>1153</v>
      </c>
      <c r="X119" s="12" t="n">
        <v>194</v>
      </c>
      <c r="Y119" s="9"/>
      <c r="Z119" s="14" t="n">
        <v>150</v>
      </c>
      <c r="AA119" s="9"/>
      <c r="AB119" s="14" t="n">
        <v>115</v>
      </c>
      <c r="AC119" s="9"/>
      <c r="AD119" s="14" t="n">
        <v>110</v>
      </c>
      <c r="AE119" s="9" t="n">
        <v>110</v>
      </c>
      <c r="AF119" s="14"/>
      <c r="AG119" s="9"/>
      <c r="AH119" s="14" t="n">
        <v>1</v>
      </c>
      <c r="AI119" s="14" t="n">
        <v>110</v>
      </c>
      <c r="AJ119" s="9" t="n">
        <v>110</v>
      </c>
      <c r="AK119" s="14" t="n">
        <v>4</v>
      </c>
      <c r="AL119" s="9" t="n">
        <v>4</v>
      </c>
      <c r="AM119" s="9"/>
      <c r="AN119" s="9"/>
      <c r="AO119" s="9"/>
      <c r="AP119" s="9" t="s">
        <v>1154</v>
      </c>
      <c r="AQ119" s="12" t="s">
        <v>158</v>
      </c>
      <c r="AR119" s="9"/>
      <c r="AS119" s="38" t="s">
        <v>481</v>
      </c>
      <c r="AT119" s="23" t="s">
        <v>159</v>
      </c>
      <c r="AU119" s="9"/>
      <c r="AV119" s="12"/>
      <c r="AW119" s="9"/>
      <c r="AX119" s="12" t="n">
        <v>118556401</v>
      </c>
      <c r="AY119" s="9" t="s">
        <v>1155</v>
      </c>
      <c r="AZ119" s="9" t="s">
        <v>1156</v>
      </c>
      <c r="BA119" s="9" t="s">
        <v>1157</v>
      </c>
      <c r="BB119" s="9"/>
      <c r="BC119" s="9" t="s">
        <v>76</v>
      </c>
      <c r="BD119" s="9" t="s">
        <v>1158</v>
      </c>
      <c r="BE119" s="9"/>
      <c r="BF119" s="9"/>
      <c r="BG119" s="9"/>
      <c r="BH119" s="9"/>
      <c r="BI119" s="12"/>
      <c r="BJ119" s="9"/>
      <c r="BK119" s="9"/>
      <c r="BL119" s="12" t="s">
        <v>117</v>
      </c>
      <c r="BM119" s="16" t="s">
        <v>1151</v>
      </c>
      <c r="BN119" s="9"/>
    </row>
    <row r="120" customFormat="false" ht="30" hidden="false" customHeight="true" outlineLevel="0" collapsed="false">
      <c r="A120" s="9" t="s">
        <v>1140</v>
      </c>
      <c r="B120" s="9" t="s">
        <v>108</v>
      </c>
      <c r="C120" s="9" t="s">
        <v>593</v>
      </c>
      <c r="D120" s="9"/>
      <c r="E120" s="9"/>
      <c r="F120" s="9"/>
      <c r="G120" s="9"/>
      <c r="H120" s="9"/>
      <c r="I120" s="9"/>
      <c r="J120" s="12" t="s">
        <v>93</v>
      </c>
      <c r="K120" s="9"/>
      <c r="L120" s="9" t="s">
        <v>1159</v>
      </c>
      <c r="M120" s="9" t="s">
        <v>1160</v>
      </c>
      <c r="N120" s="13" t="s">
        <v>1143</v>
      </c>
      <c r="O120" s="10"/>
      <c r="P120" s="9"/>
      <c r="Q120" s="9" t="s">
        <v>846</v>
      </c>
      <c r="R120" s="9" t="s">
        <v>613</v>
      </c>
      <c r="S120" s="9" t="s">
        <v>1144</v>
      </c>
      <c r="T120" s="9" t="s">
        <v>1145</v>
      </c>
      <c r="U120" s="10" t="s">
        <v>1146</v>
      </c>
      <c r="V120" s="29"/>
      <c r="W120" s="9" t="s">
        <v>1161</v>
      </c>
      <c r="X120" s="12" t="n">
        <v>135</v>
      </c>
      <c r="Y120" s="9"/>
      <c r="Z120" s="14"/>
      <c r="AA120" s="9"/>
      <c r="AB120" s="14" t="n">
        <v>93</v>
      </c>
      <c r="AC120" s="9" t="n">
        <v>93</v>
      </c>
      <c r="AD120" s="14"/>
      <c r="AE120" s="9"/>
      <c r="AF120" s="14" t="n">
        <v>24</v>
      </c>
      <c r="AG120" s="9" t="n">
        <v>24</v>
      </c>
      <c r="AH120" s="14"/>
      <c r="AI120" s="14"/>
      <c r="AJ120" s="9"/>
      <c r="AK120" s="14" t="n">
        <v>4</v>
      </c>
      <c r="AL120" s="9" t="n">
        <v>4</v>
      </c>
      <c r="AM120" s="9" t="s">
        <v>1147</v>
      </c>
      <c r="AN120" s="9"/>
      <c r="AO120" s="9"/>
      <c r="AP120" s="9" t="s">
        <v>1162</v>
      </c>
      <c r="AQ120" s="12" t="s">
        <v>158</v>
      </c>
      <c r="AR120" s="9"/>
      <c r="AS120" s="38" t="s">
        <v>718</v>
      </c>
      <c r="AT120" s="23" t="s">
        <v>602</v>
      </c>
      <c r="AU120" s="9"/>
      <c r="AV120" s="12"/>
      <c r="AW120" s="9"/>
      <c r="AX120" s="12"/>
      <c r="AY120" s="9"/>
      <c r="AZ120" s="9"/>
      <c r="BA120" s="9"/>
      <c r="BB120" s="9" t="s">
        <v>1163</v>
      </c>
      <c r="BC120" s="9" t="s">
        <v>303</v>
      </c>
      <c r="BD120" s="9" t="s">
        <v>1164</v>
      </c>
      <c r="BE120" s="9"/>
      <c r="BF120" s="9"/>
      <c r="BG120" s="9"/>
      <c r="BH120" s="9"/>
      <c r="BI120" s="12"/>
      <c r="BJ120" s="9"/>
      <c r="BK120" s="9"/>
      <c r="BL120" s="12" t="s">
        <v>117</v>
      </c>
      <c r="BM120" s="16" t="s">
        <v>1151</v>
      </c>
      <c r="BN120" s="9"/>
    </row>
    <row r="121" customFormat="false" ht="30" hidden="false" customHeight="true" outlineLevel="0" collapsed="false">
      <c r="A121" s="9" t="s">
        <v>1165</v>
      </c>
      <c r="B121" s="9" t="s">
        <v>108</v>
      </c>
      <c r="C121" s="9" t="s">
        <v>593</v>
      </c>
      <c r="D121" s="9"/>
      <c r="E121" s="9"/>
      <c r="F121" s="9"/>
      <c r="G121" s="9"/>
      <c r="H121" s="9"/>
      <c r="I121" s="9" t="s">
        <v>1166</v>
      </c>
      <c r="J121" s="12" t="s">
        <v>93</v>
      </c>
      <c r="K121" s="9"/>
      <c r="L121" s="9" t="s">
        <v>274</v>
      </c>
      <c r="M121" s="9" t="s">
        <v>1167</v>
      </c>
      <c r="N121" s="13" t="s">
        <v>582</v>
      </c>
      <c r="O121" s="10"/>
      <c r="P121" s="9"/>
      <c r="Q121" s="9" t="s">
        <v>981</v>
      </c>
      <c r="R121" s="9" t="s">
        <v>1168</v>
      </c>
      <c r="S121" s="9" t="s">
        <v>1169</v>
      </c>
      <c r="T121" s="9" t="s">
        <v>1170</v>
      </c>
      <c r="U121" s="10" t="s">
        <v>1146</v>
      </c>
      <c r="V121" s="29"/>
      <c r="W121" s="9" t="s">
        <v>169</v>
      </c>
      <c r="X121" s="12" t="n">
        <v>265</v>
      </c>
      <c r="Y121" s="9" t="n">
        <v>265</v>
      </c>
      <c r="Z121" s="14" t="n">
        <v>150</v>
      </c>
      <c r="AA121" s="9"/>
      <c r="AB121" s="14" t="n">
        <v>153</v>
      </c>
      <c r="AC121" s="9" t="n">
        <v>155</v>
      </c>
      <c r="AD121" s="14" t="n">
        <v>115</v>
      </c>
      <c r="AE121" s="9" t="n">
        <v>120</v>
      </c>
      <c r="AF121" s="14" t="n">
        <v>23</v>
      </c>
      <c r="AG121" s="9" t="n">
        <v>23</v>
      </c>
      <c r="AH121" s="14" t="n">
        <v>1</v>
      </c>
      <c r="AI121" s="14" t="n">
        <v>115</v>
      </c>
      <c r="AJ121" s="9" t="n">
        <v>120</v>
      </c>
      <c r="AK121" s="14" t="n">
        <v>9</v>
      </c>
      <c r="AL121" s="9" t="n">
        <v>9</v>
      </c>
      <c r="AM121" s="9" t="s">
        <v>1171</v>
      </c>
      <c r="AN121" s="9"/>
      <c r="AO121" s="9"/>
      <c r="AP121" s="9" t="s">
        <v>1172</v>
      </c>
      <c r="AQ121" s="12" t="s">
        <v>268</v>
      </c>
      <c r="AR121" s="9"/>
      <c r="AS121" s="31" t="s">
        <v>945</v>
      </c>
      <c r="AT121" s="9" t="s">
        <v>1173</v>
      </c>
      <c r="AU121" s="9"/>
      <c r="AV121" s="12"/>
      <c r="AW121" s="9"/>
      <c r="AX121" s="12" t="n">
        <v>118550853</v>
      </c>
      <c r="AY121" s="9" t="s">
        <v>947</v>
      </c>
      <c r="BA121" s="9" t="s">
        <v>948</v>
      </c>
      <c r="BB121" s="9"/>
      <c r="BC121" s="9" t="s">
        <v>76</v>
      </c>
      <c r="BD121" s="9" t="s">
        <v>1174</v>
      </c>
      <c r="BE121" s="9"/>
      <c r="BF121" s="9"/>
      <c r="BG121" s="9"/>
      <c r="BH121" s="9" t="s">
        <v>1175</v>
      </c>
      <c r="BI121" s="12"/>
      <c r="BJ121" s="9"/>
      <c r="BK121" s="9"/>
      <c r="BL121" s="12" t="s">
        <v>117</v>
      </c>
      <c r="BM121" s="16" t="s">
        <v>1151</v>
      </c>
      <c r="BN121" s="9"/>
    </row>
    <row r="122" customFormat="false" ht="30" hidden="false" customHeight="true" outlineLevel="0" collapsed="false">
      <c r="A122" s="9" t="s">
        <v>1176</v>
      </c>
      <c r="B122" s="9" t="s">
        <v>108</v>
      </c>
      <c r="C122" s="9" t="s">
        <v>593</v>
      </c>
      <c r="D122" s="9"/>
      <c r="E122" s="9"/>
      <c r="F122" s="9"/>
      <c r="G122" s="9"/>
      <c r="H122" s="9"/>
      <c r="I122" s="9"/>
      <c r="J122" s="12" t="s">
        <v>93</v>
      </c>
      <c r="K122" s="9"/>
      <c r="L122" s="9" t="s">
        <v>1177</v>
      </c>
      <c r="M122" s="19"/>
      <c r="N122" s="13" t="s">
        <v>1178</v>
      </c>
      <c r="O122" s="10"/>
      <c r="P122" s="9"/>
      <c r="Q122" s="9" t="s">
        <v>846</v>
      </c>
      <c r="R122" s="9" t="s">
        <v>613</v>
      </c>
      <c r="S122" s="9" t="s">
        <v>1179</v>
      </c>
      <c r="T122" s="9" t="s">
        <v>1180</v>
      </c>
      <c r="U122" s="10" t="s">
        <v>1181</v>
      </c>
      <c r="V122" s="29"/>
      <c r="W122" s="9" t="s">
        <v>299</v>
      </c>
      <c r="X122" s="12"/>
      <c r="Y122" s="9"/>
      <c r="Z122" s="14"/>
      <c r="AA122" s="9"/>
      <c r="AB122" s="14"/>
      <c r="AC122" s="9"/>
      <c r="AD122" s="14"/>
      <c r="AE122" s="9"/>
      <c r="AF122" s="14"/>
      <c r="AG122" s="9"/>
      <c r="AH122" s="14"/>
      <c r="AI122" s="14"/>
      <c r="AJ122" s="9"/>
      <c r="AK122" s="14"/>
      <c r="AL122" s="9"/>
      <c r="AM122" s="9" t="s">
        <v>1182</v>
      </c>
      <c r="AN122" s="9"/>
      <c r="AO122" s="9"/>
      <c r="AP122" s="9" t="s">
        <v>1183</v>
      </c>
      <c r="AQ122" s="12" t="s">
        <v>149</v>
      </c>
      <c r="AR122" s="9"/>
      <c r="AS122" s="31" t="s">
        <v>203</v>
      </c>
      <c r="AT122" s="9" t="s">
        <v>204</v>
      </c>
      <c r="AU122" s="9" t="s">
        <v>443</v>
      </c>
      <c r="AV122" s="12" t="s">
        <v>1184</v>
      </c>
      <c r="AW122" s="9"/>
      <c r="AX122" s="12"/>
      <c r="AY122" s="9"/>
      <c r="AZ122" s="9"/>
      <c r="BA122" s="9"/>
      <c r="BB122" s="19" t="s">
        <v>1185</v>
      </c>
      <c r="BC122" s="9" t="s">
        <v>76</v>
      </c>
      <c r="BD122" s="39" t="s">
        <v>1186</v>
      </c>
      <c r="BE122" s="9"/>
      <c r="BF122" s="9"/>
      <c r="BG122" s="9"/>
      <c r="BH122" s="9"/>
      <c r="BI122" s="12"/>
      <c r="BJ122" s="9"/>
      <c r="BK122" s="9"/>
      <c r="BL122" s="12" t="s">
        <v>117</v>
      </c>
      <c r="BM122" s="16" t="s">
        <v>1101</v>
      </c>
      <c r="BN122" s="9"/>
    </row>
    <row r="123" customFormat="false" ht="30" hidden="false" customHeight="true" outlineLevel="0" collapsed="false">
      <c r="A123" s="9" t="s">
        <v>1187</v>
      </c>
      <c r="B123" s="9" t="s">
        <v>108</v>
      </c>
      <c r="C123" s="9" t="s">
        <v>593</v>
      </c>
      <c r="D123" s="9"/>
      <c r="E123" s="9"/>
      <c r="F123" s="9" t="s">
        <v>1188</v>
      </c>
      <c r="G123" s="11" t="s">
        <v>1189</v>
      </c>
      <c r="H123" s="9"/>
      <c r="I123" s="9" t="s">
        <v>609</v>
      </c>
      <c r="J123" s="12" t="s">
        <v>93</v>
      </c>
      <c r="K123" s="9"/>
      <c r="L123" s="9" t="s">
        <v>1190</v>
      </c>
      <c r="M123" s="9" t="s">
        <v>1191</v>
      </c>
      <c r="N123" s="13" t="s">
        <v>582</v>
      </c>
      <c r="O123" s="10"/>
      <c r="P123" s="9"/>
      <c r="Q123" s="9" t="s">
        <v>1192</v>
      </c>
      <c r="R123" s="9" t="s">
        <v>613</v>
      </c>
      <c r="S123" s="9" t="s">
        <v>1193</v>
      </c>
      <c r="T123" s="9" t="s">
        <v>1194</v>
      </c>
      <c r="U123" s="10" t="s">
        <v>1195</v>
      </c>
      <c r="V123" s="29"/>
      <c r="W123" s="9" t="s">
        <v>169</v>
      </c>
      <c r="X123" s="12" t="n">
        <v>280</v>
      </c>
      <c r="Y123" s="9"/>
      <c r="Z123" s="14" t="n">
        <v>185</v>
      </c>
      <c r="AA123" s="9"/>
      <c r="AB123" s="14" t="n">
        <v>210</v>
      </c>
      <c r="AC123" s="9"/>
      <c r="AD123" s="14" t="n">
        <v>140</v>
      </c>
      <c r="AE123" s="9" t="n">
        <v>140</v>
      </c>
      <c r="AF123" s="14" t="n">
        <v>21</v>
      </c>
      <c r="AG123" s="9" t="n">
        <v>21</v>
      </c>
      <c r="AH123" s="14" t="n">
        <v>1</v>
      </c>
      <c r="AI123" s="14" t="n">
        <v>140</v>
      </c>
      <c r="AJ123" s="9" t="n">
        <v>140</v>
      </c>
      <c r="AK123" s="14" t="n">
        <v>11</v>
      </c>
      <c r="AL123" s="9" t="n">
        <v>11</v>
      </c>
      <c r="AM123" s="9" t="s">
        <v>123</v>
      </c>
      <c r="AN123" s="9"/>
      <c r="AO123" s="9"/>
      <c r="AP123" s="9"/>
      <c r="AQ123" s="12" t="s">
        <v>124</v>
      </c>
      <c r="AR123" s="9"/>
      <c r="AS123" s="31" t="s">
        <v>461</v>
      </c>
      <c r="AT123" s="25" t="s">
        <v>259</v>
      </c>
      <c r="AU123" s="9" t="s">
        <v>588</v>
      </c>
      <c r="AV123" s="12" t="s">
        <v>1196</v>
      </c>
      <c r="AW123" s="9"/>
      <c r="AX123" s="12"/>
      <c r="AY123" s="9"/>
      <c r="AZ123" s="9"/>
      <c r="BA123" s="9"/>
      <c r="BB123" s="9" t="s">
        <v>151</v>
      </c>
      <c r="BC123" s="9" t="s">
        <v>76</v>
      </c>
      <c r="BD123" s="9" t="s">
        <v>1197</v>
      </c>
      <c r="BE123" s="9"/>
      <c r="BF123" s="9" t="s">
        <v>133</v>
      </c>
      <c r="BG123" s="9"/>
      <c r="BH123" s="9"/>
      <c r="BI123" s="12"/>
      <c r="BJ123" s="9"/>
      <c r="BK123" s="9"/>
      <c r="BL123" s="12" t="s">
        <v>117</v>
      </c>
      <c r="BM123" s="16" t="s">
        <v>1068</v>
      </c>
      <c r="BN123" s="9"/>
    </row>
    <row r="124" customFormat="false" ht="30" hidden="false" customHeight="true" outlineLevel="0" collapsed="false">
      <c r="A124" s="9" t="s">
        <v>1198</v>
      </c>
      <c r="B124" s="9" t="s">
        <v>108</v>
      </c>
      <c r="C124" s="9" t="s">
        <v>593</v>
      </c>
      <c r="D124" s="9"/>
      <c r="E124" s="9"/>
      <c r="F124" s="9"/>
      <c r="G124" s="9"/>
      <c r="H124" s="9"/>
      <c r="I124" s="9"/>
      <c r="J124" s="12" t="s">
        <v>93</v>
      </c>
      <c r="K124" s="9"/>
      <c r="L124" s="9" t="s">
        <v>221</v>
      </c>
      <c r="M124" s="9" t="s">
        <v>1199</v>
      </c>
      <c r="N124" s="13" t="s">
        <v>1200</v>
      </c>
      <c r="O124" s="10" t="s">
        <v>223</v>
      </c>
      <c r="P124" s="9" t="s">
        <v>73</v>
      </c>
      <c r="Q124" s="9" t="s">
        <v>846</v>
      </c>
      <c r="R124" s="9" t="s">
        <v>1168</v>
      </c>
      <c r="S124" s="9" t="s">
        <v>1201</v>
      </c>
      <c r="T124" s="9" t="s">
        <v>1202</v>
      </c>
      <c r="U124" s="10" t="s">
        <v>1203</v>
      </c>
      <c r="V124" s="9"/>
      <c r="W124" s="9" t="s">
        <v>367</v>
      </c>
      <c r="X124" s="12" t="n">
        <v>120</v>
      </c>
      <c r="Y124" s="9"/>
      <c r="Z124" s="14" t="n">
        <v>178</v>
      </c>
      <c r="AA124" s="9"/>
      <c r="AB124" s="14" t="n">
        <v>120</v>
      </c>
      <c r="AC124" s="9"/>
      <c r="AD124" s="14" t="n">
        <v>110</v>
      </c>
      <c r="AE124" s="9" t="n">
        <v>115</v>
      </c>
      <c r="AF124" s="14" t="n">
        <v>21</v>
      </c>
      <c r="AG124" s="9"/>
      <c r="AH124" s="14" t="n">
        <v>1</v>
      </c>
      <c r="AI124" s="14" t="n">
        <v>110</v>
      </c>
      <c r="AJ124" s="9" t="n">
        <v>115</v>
      </c>
      <c r="AK124" s="14" t="n">
        <v>6</v>
      </c>
      <c r="AL124" s="9" t="n">
        <v>6</v>
      </c>
      <c r="AM124" s="9"/>
      <c r="AN124" s="9"/>
      <c r="AO124" s="9"/>
      <c r="AP124" s="9" t="s">
        <v>1204</v>
      </c>
      <c r="AQ124" s="12" t="s">
        <v>1205</v>
      </c>
      <c r="AR124" s="9"/>
      <c r="AS124" s="19" t="s">
        <v>802</v>
      </c>
      <c r="AT124" s="19" t="s">
        <v>1206</v>
      </c>
      <c r="AU124" s="9"/>
      <c r="AV124" s="12" t="s">
        <v>1207</v>
      </c>
      <c r="AW124" s="9"/>
      <c r="AX124" s="12"/>
      <c r="AY124" s="9"/>
      <c r="AZ124" s="9"/>
      <c r="BA124" s="9"/>
      <c r="BB124" s="9" t="s">
        <v>1208</v>
      </c>
      <c r="BC124" s="9" t="s">
        <v>76</v>
      </c>
      <c r="BD124" s="9" t="s">
        <v>1209</v>
      </c>
      <c r="BE124" s="9"/>
      <c r="BF124" s="9"/>
      <c r="BG124" s="9"/>
      <c r="BH124" s="9"/>
      <c r="BI124" s="12"/>
      <c r="BJ124" s="9"/>
      <c r="BK124" s="9"/>
      <c r="BL124" s="12" t="s">
        <v>117</v>
      </c>
      <c r="BM124" s="16" t="n">
        <v>2017</v>
      </c>
      <c r="BN124" s="9"/>
    </row>
    <row r="125" customFormat="false" ht="30" hidden="false" customHeight="true" outlineLevel="0" collapsed="false">
      <c r="A125" s="9" t="s">
        <v>1210</v>
      </c>
      <c r="B125" s="9" t="s">
        <v>108</v>
      </c>
      <c r="C125" s="9" t="s">
        <v>593</v>
      </c>
      <c r="D125" s="9"/>
      <c r="E125" s="9"/>
      <c r="F125" s="9"/>
      <c r="G125" s="9"/>
      <c r="H125" s="9"/>
      <c r="I125" s="9"/>
      <c r="J125" s="12" t="s">
        <v>93</v>
      </c>
      <c r="K125" s="9"/>
      <c r="L125" s="9" t="s">
        <v>230</v>
      </c>
      <c r="M125" s="9" t="s">
        <v>1211</v>
      </c>
      <c r="N125" s="13" t="s">
        <v>582</v>
      </c>
      <c r="O125" s="10" t="s">
        <v>223</v>
      </c>
      <c r="P125" s="9" t="s">
        <v>73</v>
      </c>
      <c r="Q125" s="9" t="s">
        <v>1212</v>
      </c>
      <c r="R125" s="9" t="s">
        <v>613</v>
      </c>
      <c r="S125" s="9" t="s">
        <v>1213</v>
      </c>
      <c r="T125" s="9" t="s">
        <v>1214</v>
      </c>
      <c r="U125" s="10" t="s">
        <v>1215</v>
      </c>
      <c r="V125" s="9"/>
      <c r="W125" s="9" t="s">
        <v>169</v>
      </c>
      <c r="X125" s="12" t="n">
        <v>177</v>
      </c>
      <c r="Y125" s="9"/>
      <c r="Z125" s="14" t="n">
        <v>130</v>
      </c>
      <c r="AA125" s="9"/>
      <c r="AB125" s="14" t="n">
        <v>160</v>
      </c>
      <c r="AC125" s="9" t="n">
        <v>160</v>
      </c>
      <c r="AD125" s="14" t="n">
        <v>115</v>
      </c>
      <c r="AE125" s="9" t="n">
        <v>115</v>
      </c>
      <c r="AF125" s="14" t="n">
        <v>39</v>
      </c>
      <c r="AG125" s="9" t="n">
        <v>39</v>
      </c>
      <c r="AH125" s="14" t="n">
        <v>2</v>
      </c>
      <c r="AI125" s="14" t="n">
        <v>53</v>
      </c>
      <c r="AJ125" s="9" t="n">
        <v>55</v>
      </c>
      <c r="AK125" s="14" t="n">
        <v>4</v>
      </c>
      <c r="AL125" s="9" t="n">
        <v>4</v>
      </c>
      <c r="AM125" s="9" t="s">
        <v>1216</v>
      </c>
      <c r="AN125" s="9"/>
      <c r="AO125" s="9"/>
      <c r="AP125" s="9" t="s">
        <v>1138</v>
      </c>
      <c r="AQ125" s="12" t="s">
        <v>158</v>
      </c>
      <c r="AR125" s="9"/>
      <c r="AS125" s="9" t="s">
        <v>481</v>
      </c>
      <c r="AT125" s="9" t="s">
        <v>159</v>
      </c>
      <c r="AU125" s="9" t="s">
        <v>1217</v>
      </c>
      <c r="AV125" s="12"/>
      <c r="AW125" s="9"/>
      <c r="AX125" s="12" t="n">
        <v>118525522</v>
      </c>
      <c r="AY125" s="9" t="s">
        <v>1218</v>
      </c>
      <c r="AZ125" s="9"/>
      <c r="BA125" s="9" t="s">
        <v>1219</v>
      </c>
      <c r="BB125" s="9"/>
      <c r="BC125" s="9" t="s">
        <v>76</v>
      </c>
      <c r="BD125" s="9" t="s">
        <v>1220</v>
      </c>
      <c r="BE125" s="9"/>
      <c r="BF125" s="9"/>
      <c r="BG125" s="9"/>
      <c r="BH125" s="9" t="s">
        <v>1221</v>
      </c>
      <c r="BI125" s="12"/>
      <c r="BJ125" s="9"/>
      <c r="BK125" s="9"/>
      <c r="BL125" s="12" t="s">
        <v>117</v>
      </c>
      <c r="BM125" s="16" t="s">
        <v>1222</v>
      </c>
      <c r="BN125" s="9"/>
    </row>
    <row r="126" customFormat="false" ht="30" hidden="false" customHeight="true" outlineLevel="0" collapsed="false">
      <c r="A126" s="9" t="s">
        <v>1210</v>
      </c>
      <c r="B126" s="9" t="s">
        <v>108</v>
      </c>
      <c r="C126" s="9" t="s">
        <v>593</v>
      </c>
      <c r="D126" s="9"/>
      <c r="E126" s="9"/>
      <c r="F126" s="9"/>
      <c r="G126" s="9"/>
      <c r="H126" s="9"/>
      <c r="I126" s="9"/>
      <c r="J126" s="12" t="s">
        <v>93</v>
      </c>
      <c r="K126" s="9"/>
      <c r="L126" s="9" t="s">
        <v>230</v>
      </c>
      <c r="M126" s="9" t="s">
        <v>1223</v>
      </c>
      <c r="N126" s="13" t="s">
        <v>582</v>
      </c>
      <c r="O126" s="10" t="s">
        <v>223</v>
      </c>
      <c r="P126" s="9" t="s">
        <v>73</v>
      </c>
      <c r="Q126" s="9" t="s">
        <v>1212</v>
      </c>
      <c r="R126" s="9" t="s">
        <v>613</v>
      </c>
      <c r="S126" s="9" t="s">
        <v>1213</v>
      </c>
      <c r="T126" s="9" t="s">
        <v>1214</v>
      </c>
      <c r="U126" s="10" t="s">
        <v>1215</v>
      </c>
      <c r="V126" s="9"/>
      <c r="W126" s="9" t="s">
        <v>169</v>
      </c>
      <c r="X126" s="12" t="n">
        <v>170</v>
      </c>
      <c r="Y126" s="9"/>
      <c r="Z126" s="14" t="n">
        <v>110</v>
      </c>
      <c r="AA126" s="9"/>
      <c r="AB126" s="14" t="n">
        <v>165</v>
      </c>
      <c r="AC126" s="9"/>
      <c r="AD126" s="14" t="n">
        <v>100</v>
      </c>
      <c r="AE126" s="9"/>
      <c r="AF126" s="14" t="n">
        <v>34</v>
      </c>
      <c r="AG126" s="9"/>
      <c r="AH126" s="14" t="n">
        <v>2</v>
      </c>
      <c r="AI126" s="14" t="n">
        <v>50</v>
      </c>
      <c r="AJ126" s="9" t="n">
        <v>55</v>
      </c>
      <c r="AK126" s="14" t="n">
        <v>4</v>
      </c>
      <c r="AL126" s="9" t="n">
        <v>5</v>
      </c>
      <c r="AM126" s="9" t="s">
        <v>1216</v>
      </c>
      <c r="AN126" s="9"/>
      <c r="AO126" s="9"/>
      <c r="AP126" s="9" t="s">
        <v>1224</v>
      </c>
      <c r="AQ126" s="12" t="s">
        <v>736</v>
      </c>
      <c r="AR126" s="9"/>
      <c r="AS126" s="9" t="s">
        <v>718</v>
      </c>
      <c r="AT126" s="9" t="s">
        <v>602</v>
      </c>
      <c r="AU126" s="9"/>
      <c r="AV126" s="12"/>
      <c r="AW126" s="9"/>
      <c r="AX126" s="12"/>
      <c r="AY126" s="9"/>
      <c r="AZ126" s="9"/>
      <c r="BA126" s="9" t="s">
        <v>1225</v>
      </c>
      <c r="BB126" s="9"/>
      <c r="BC126" s="9" t="s">
        <v>76</v>
      </c>
      <c r="BD126" s="9" t="s">
        <v>1226</v>
      </c>
      <c r="BE126" s="9"/>
      <c r="BF126" s="9"/>
      <c r="BG126" s="9"/>
      <c r="BH126" s="9"/>
      <c r="BI126" s="12"/>
      <c r="BJ126" s="9"/>
      <c r="BK126" s="9"/>
      <c r="BL126" s="12" t="s">
        <v>117</v>
      </c>
      <c r="BM126" s="16" t="n">
        <v>2017</v>
      </c>
      <c r="BN126" s="9"/>
    </row>
    <row r="127" customFormat="false" ht="30" hidden="false" customHeight="true" outlineLevel="0" collapsed="false">
      <c r="A127" s="9" t="s">
        <v>1227</v>
      </c>
      <c r="B127" s="9" t="s">
        <v>108</v>
      </c>
      <c r="C127" s="9" t="s">
        <v>593</v>
      </c>
      <c r="D127" s="9"/>
      <c r="E127" s="9"/>
      <c r="F127" s="9"/>
      <c r="G127" s="9"/>
      <c r="H127" s="9"/>
      <c r="I127" s="9"/>
      <c r="J127" s="12" t="s">
        <v>93</v>
      </c>
      <c r="K127" s="9"/>
      <c r="L127" s="9" t="s">
        <v>230</v>
      </c>
      <c r="M127" s="9"/>
      <c r="N127" s="13" t="s">
        <v>582</v>
      </c>
      <c r="O127" s="10"/>
      <c r="P127" s="9"/>
      <c r="Q127" s="9" t="s">
        <v>846</v>
      </c>
      <c r="R127" s="9" t="s">
        <v>613</v>
      </c>
      <c r="S127" s="9" t="s">
        <v>1228</v>
      </c>
      <c r="T127" s="9" t="s">
        <v>1229</v>
      </c>
      <c r="U127" s="10" t="s">
        <v>1230</v>
      </c>
      <c r="V127" s="29"/>
      <c r="W127" s="9" t="s">
        <v>169</v>
      </c>
      <c r="X127" s="12"/>
      <c r="Y127" s="9"/>
      <c r="Z127" s="14"/>
      <c r="AA127" s="9"/>
      <c r="AB127" s="14"/>
      <c r="AC127" s="9"/>
      <c r="AD127" s="14"/>
      <c r="AE127" s="9"/>
      <c r="AF127" s="14"/>
      <c r="AG127" s="9"/>
      <c r="AH127" s="14" t="n">
        <v>2</v>
      </c>
      <c r="AI127" s="14"/>
      <c r="AJ127" s="9"/>
      <c r="AK127" s="14"/>
      <c r="AL127" s="9"/>
      <c r="AM127" s="9"/>
      <c r="AN127" s="9"/>
      <c r="AO127" s="9"/>
      <c r="AP127" s="9" t="s">
        <v>1231</v>
      </c>
      <c r="AQ127" s="12" t="s">
        <v>158</v>
      </c>
      <c r="AR127" s="9"/>
      <c r="AS127" s="9" t="s">
        <v>704</v>
      </c>
      <c r="AT127" s="9" t="s">
        <v>705</v>
      </c>
      <c r="AU127" s="9" t="s">
        <v>443</v>
      </c>
      <c r="AV127" s="12"/>
      <c r="AW127" s="9"/>
      <c r="AX127" s="12"/>
      <c r="AY127" s="9"/>
      <c r="AZ127" s="9"/>
      <c r="BA127" s="9"/>
      <c r="BB127" s="9" t="s">
        <v>1232</v>
      </c>
      <c r="BC127" s="9" t="s">
        <v>76</v>
      </c>
      <c r="BD127" s="9" t="s">
        <v>1233</v>
      </c>
      <c r="BE127" s="9"/>
      <c r="BF127" s="9"/>
      <c r="BG127" s="9"/>
      <c r="BH127" s="9"/>
      <c r="BI127" s="12"/>
      <c r="BJ127" s="9"/>
      <c r="BK127" s="9"/>
      <c r="BL127" s="12" t="s">
        <v>117</v>
      </c>
      <c r="BM127" s="16" t="s">
        <v>1234</v>
      </c>
      <c r="BN127" s="9"/>
    </row>
    <row r="128" customFormat="false" ht="30" hidden="false" customHeight="true" outlineLevel="0" collapsed="false">
      <c r="A128" s="9" t="s">
        <v>1235</v>
      </c>
      <c r="B128" s="9" t="s">
        <v>108</v>
      </c>
      <c r="C128" s="9" t="s">
        <v>593</v>
      </c>
      <c r="D128" s="9"/>
      <c r="E128" s="9"/>
      <c r="F128" s="9"/>
      <c r="G128" s="9"/>
      <c r="H128" s="9"/>
      <c r="I128" s="9"/>
      <c r="J128" s="12" t="s">
        <v>93</v>
      </c>
      <c r="K128" s="9"/>
      <c r="L128" s="9" t="s">
        <v>335</v>
      </c>
      <c r="M128" s="9" t="s">
        <v>1236</v>
      </c>
      <c r="N128" s="13" t="s">
        <v>1143</v>
      </c>
      <c r="O128" s="10"/>
      <c r="P128" s="9"/>
      <c r="Q128" s="9" t="s">
        <v>1237</v>
      </c>
      <c r="R128" s="9" t="s">
        <v>613</v>
      </c>
      <c r="S128" s="9" t="s">
        <v>1238</v>
      </c>
      <c r="T128" s="9" t="s">
        <v>1239</v>
      </c>
      <c r="U128" s="10" t="s">
        <v>1181</v>
      </c>
      <c r="V128" s="29"/>
      <c r="W128" s="9" t="s">
        <v>817</v>
      </c>
      <c r="X128" s="12" t="n">
        <v>202</v>
      </c>
      <c r="Y128" s="9"/>
      <c r="Z128" s="14" t="n">
        <v>140</v>
      </c>
      <c r="AA128" s="9"/>
      <c r="AB128" s="14" t="n">
        <v>202</v>
      </c>
      <c r="AC128" s="9"/>
      <c r="AD128" s="14" t="n">
        <v>140</v>
      </c>
      <c r="AE128" s="9"/>
      <c r="AF128" s="14" t="n">
        <v>62</v>
      </c>
      <c r="AG128" s="9"/>
      <c r="AH128" s="14" t="n">
        <v>2</v>
      </c>
      <c r="AI128" s="14" t="n">
        <v>70</v>
      </c>
      <c r="AJ128" s="9" t="n">
        <v>75</v>
      </c>
      <c r="AK128" s="14" t="n">
        <v>3</v>
      </c>
      <c r="AL128" s="9" t="n">
        <v>3</v>
      </c>
      <c r="AM128" s="9"/>
      <c r="AN128" s="9"/>
      <c r="AO128" s="9"/>
      <c r="AP128" s="9" t="s">
        <v>1240</v>
      </c>
      <c r="AQ128" s="12" t="s">
        <v>410</v>
      </c>
      <c r="AR128" s="9"/>
      <c r="AS128" s="9" t="s">
        <v>1241</v>
      </c>
      <c r="AT128" s="9" t="s">
        <v>204</v>
      </c>
      <c r="AU128" s="9" t="s">
        <v>443</v>
      </c>
      <c r="AV128" s="12"/>
      <c r="AW128" s="9"/>
      <c r="AX128" s="12"/>
      <c r="AY128" s="9"/>
      <c r="AZ128" s="9"/>
      <c r="BA128" s="9"/>
      <c r="BB128" s="9" t="s">
        <v>1242</v>
      </c>
      <c r="BC128" s="9" t="s">
        <v>76</v>
      </c>
      <c r="BD128" s="9" t="s">
        <v>1243</v>
      </c>
      <c r="BE128" s="9"/>
      <c r="BF128" s="9"/>
      <c r="BG128" s="9"/>
      <c r="BH128" s="9"/>
      <c r="BI128" s="12"/>
      <c r="BJ128" s="9"/>
      <c r="BK128" s="9"/>
      <c r="BL128" s="12" t="s">
        <v>117</v>
      </c>
      <c r="BM128" s="16" t="s">
        <v>1222</v>
      </c>
      <c r="BN128" s="9"/>
    </row>
    <row r="129" customFormat="false" ht="30" hidden="false" customHeight="true" outlineLevel="0" collapsed="false">
      <c r="A129" s="9" t="s">
        <v>1244</v>
      </c>
      <c r="B129" s="9" t="s">
        <v>108</v>
      </c>
      <c r="C129" s="9" t="s">
        <v>593</v>
      </c>
      <c r="D129" s="9"/>
      <c r="E129" s="9"/>
      <c r="F129" s="9"/>
      <c r="G129" s="9"/>
      <c r="H129" s="9"/>
      <c r="I129" s="9"/>
      <c r="J129" s="12" t="s">
        <v>93</v>
      </c>
      <c r="K129" s="9"/>
      <c r="L129" s="9" t="s">
        <v>1245</v>
      </c>
      <c r="M129" s="9" t="s">
        <v>1246</v>
      </c>
      <c r="N129" s="13" t="s">
        <v>1247</v>
      </c>
      <c r="O129" s="10"/>
      <c r="P129" s="9"/>
      <c r="Q129" s="9" t="s">
        <v>846</v>
      </c>
      <c r="R129" s="9" t="s">
        <v>971</v>
      </c>
      <c r="S129" s="9" t="s">
        <v>1248</v>
      </c>
      <c r="T129" s="9" t="s">
        <v>1249</v>
      </c>
      <c r="U129" s="10" t="s">
        <v>1250</v>
      </c>
      <c r="V129" s="29"/>
      <c r="W129" s="9" t="s">
        <v>169</v>
      </c>
      <c r="X129" s="12" t="n">
        <v>135</v>
      </c>
      <c r="Y129" s="9"/>
      <c r="Z129" s="14" t="n">
        <v>186</v>
      </c>
      <c r="AA129" s="9"/>
      <c r="AB129" s="14" t="n">
        <v>105</v>
      </c>
      <c r="AC129" s="9" t="n">
        <v>105</v>
      </c>
      <c r="AD129" s="14" t="n">
        <v>60</v>
      </c>
      <c r="AE129" s="9" t="n">
        <v>70</v>
      </c>
      <c r="AF129" s="14" t="n">
        <v>18</v>
      </c>
      <c r="AG129" s="9"/>
      <c r="AH129" s="14" t="n">
        <v>1</v>
      </c>
      <c r="AI129" s="14" t="n">
        <v>60</v>
      </c>
      <c r="AJ129" s="9" t="n">
        <v>70</v>
      </c>
      <c r="AK129" s="14" t="n">
        <v>5</v>
      </c>
      <c r="AL129" s="9" t="n">
        <v>6</v>
      </c>
      <c r="AM129" s="9"/>
      <c r="AN129" s="9"/>
      <c r="AO129" s="9"/>
      <c r="AP129" s="9" t="s">
        <v>1251</v>
      </c>
      <c r="AQ129" s="12" t="s">
        <v>158</v>
      </c>
      <c r="AR129" s="9"/>
      <c r="AS129" s="9" t="s">
        <v>718</v>
      </c>
      <c r="AT129" s="9" t="s">
        <v>602</v>
      </c>
      <c r="AU129" s="9"/>
      <c r="AV129" s="12"/>
      <c r="AW129" s="9"/>
      <c r="AX129" s="12"/>
      <c r="AY129" s="9"/>
      <c r="AZ129" s="9"/>
      <c r="BA129" s="9"/>
      <c r="BB129" s="40" t="s">
        <v>1252</v>
      </c>
      <c r="BC129" s="9" t="s">
        <v>76</v>
      </c>
      <c r="BD129" s="9" t="s">
        <v>1253</v>
      </c>
      <c r="BE129" s="9"/>
      <c r="BF129" s="9"/>
      <c r="BG129" s="9"/>
      <c r="BH129" s="9"/>
      <c r="BI129" s="12"/>
      <c r="BJ129" s="9"/>
      <c r="BK129" s="9"/>
      <c r="BL129" s="12"/>
      <c r="BM129" s="16"/>
      <c r="BN129" s="9"/>
    </row>
    <row r="130" customFormat="false" ht="30" hidden="false" customHeight="true" outlineLevel="0" collapsed="false">
      <c r="A130" s="9" t="s">
        <v>1254</v>
      </c>
      <c r="B130" s="9" t="s">
        <v>108</v>
      </c>
      <c r="C130" s="9" t="s">
        <v>593</v>
      </c>
      <c r="D130" s="9" t="s">
        <v>1255</v>
      </c>
      <c r="E130" s="9"/>
      <c r="F130" s="9"/>
      <c r="G130" s="9"/>
      <c r="H130" s="9"/>
      <c r="I130" s="9"/>
      <c r="J130" s="12" t="s">
        <v>93</v>
      </c>
      <c r="K130" s="9"/>
      <c r="L130" s="9"/>
      <c r="M130" s="9" t="s">
        <v>1256</v>
      </c>
      <c r="N130" s="13" t="s">
        <v>611</v>
      </c>
      <c r="O130" s="10"/>
      <c r="P130" s="9"/>
      <c r="Q130" s="9" t="s">
        <v>1257</v>
      </c>
      <c r="R130" s="9" t="s">
        <v>73</v>
      </c>
      <c r="S130" s="9" t="s">
        <v>1258</v>
      </c>
      <c r="T130" s="9" t="s">
        <v>1259</v>
      </c>
      <c r="U130" s="10" t="s">
        <v>1260</v>
      </c>
      <c r="V130" s="29"/>
      <c r="W130" s="9" t="s">
        <v>367</v>
      </c>
      <c r="X130" s="12" t="n">
        <v>133</v>
      </c>
      <c r="Y130" s="9"/>
      <c r="Z130" s="14" t="n">
        <v>100</v>
      </c>
      <c r="AA130" s="9"/>
      <c r="AB130" s="14" t="n">
        <v>120</v>
      </c>
      <c r="AC130" s="9"/>
      <c r="AD130" s="14" t="n">
        <v>100</v>
      </c>
      <c r="AE130" s="9"/>
      <c r="AF130" s="14" t="n">
        <v>11</v>
      </c>
      <c r="AG130" s="9"/>
      <c r="AH130" s="14"/>
      <c r="AI130" s="14" t="n">
        <v>100</v>
      </c>
      <c r="AJ130" s="9"/>
      <c r="AK130" s="14" t="n">
        <v>11</v>
      </c>
      <c r="AL130" s="9" t="n">
        <v>11</v>
      </c>
      <c r="AM130" s="9" t="s">
        <v>123</v>
      </c>
      <c r="AN130" s="9"/>
      <c r="AO130" s="9"/>
      <c r="AP130" s="9"/>
      <c r="AQ130" s="12" t="s">
        <v>268</v>
      </c>
      <c r="AR130" s="9" t="s">
        <v>1261</v>
      </c>
      <c r="AS130" s="9" t="s">
        <v>370</v>
      </c>
      <c r="AT130" s="9" t="s">
        <v>371</v>
      </c>
      <c r="AU130" s="9" t="s">
        <v>73</v>
      </c>
      <c r="AV130" s="12"/>
      <c r="AW130" s="9"/>
      <c r="AX130" s="12"/>
      <c r="AY130" s="9"/>
      <c r="AZ130" s="9"/>
      <c r="BA130" s="9"/>
      <c r="BB130" s="9" t="s">
        <v>589</v>
      </c>
      <c r="BC130" s="9" t="s">
        <v>76</v>
      </c>
      <c r="BD130" s="9" t="s">
        <v>1262</v>
      </c>
      <c r="BE130" s="9"/>
      <c r="BF130" s="9"/>
      <c r="BG130" s="9"/>
      <c r="BI130" s="12"/>
      <c r="BJ130" s="9"/>
      <c r="BK130" s="9"/>
      <c r="BL130" s="12" t="s">
        <v>117</v>
      </c>
      <c r="BM130" s="16" t="s">
        <v>1263</v>
      </c>
      <c r="BN130" s="9"/>
    </row>
    <row r="131" customFormat="false" ht="30" hidden="false" customHeight="true" outlineLevel="0" collapsed="false">
      <c r="A131" s="9" t="s">
        <v>1254</v>
      </c>
      <c r="B131" s="9" t="s">
        <v>108</v>
      </c>
      <c r="C131" s="9" t="s">
        <v>593</v>
      </c>
      <c r="D131" s="9" t="s">
        <v>1255</v>
      </c>
      <c r="E131" s="9"/>
      <c r="F131" s="9"/>
      <c r="G131" s="9"/>
      <c r="H131" s="9"/>
      <c r="I131" s="9" t="s">
        <v>1264</v>
      </c>
      <c r="J131" s="12" t="s">
        <v>93</v>
      </c>
      <c r="K131" s="9"/>
      <c r="L131" s="9"/>
      <c r="M131" s="9" t="s">
        <v>1265</v>
      </c>
      <c r="N131" s="13" t="s">
        <v>611</v>
      </c>
      <c r="O131" s="10"/>
      <c r="P131" s="9"/>
      <c r="Q131" s="9" t="s">
        <v>1257</v>
      </c>
      <c r="R131" s="9" t="s">
        <v>73</v>
      </c>
      <c r="S131" s="9" t="s">
        <v>1258</v>
      </c>
      <c r="T131" s="9" t="s">
        <v>1259</v>
      </c>
      <c r="U131" s="10" t="s">
        <v>1260</v>
      </c>
      <c r="V131" s="29"/>
      <c r="W131" s="9" t="s">
        <v>367</v>
      </c>
      <c r="X131" s="12" t="n">
        <v>100</v>
      </c>
      <c r="Y131" s="9"/>
      <c r="Z131" s="14" t="n">
        <v>135</v>
      </c>
      <c r="AA131" s="9"/>
      <c r="AB131" s="14" t="n">
        <v>60</v>
      </c>
      <c r="AC131" s="9"/>
      <c r="AD131" s="14" t="n">
        <v>110</v>
      </c>
      <c r="AE131" s="9"/>
      <c r="AF131" s="14" t="n">
        <v>6</v>
      </c>
      <c r="AG131" s="9"/>
      <c r="AH131" s="14"/>
      <c r="AI131" s="14" t="n">
        <v>110</v>
      </c>
      <c r="AJ131" s="9"/>
      <c r="AK131" s="14" t="n">
        <v>11</v>
      </c>
      <c r="AL131" s="9" t="n">
        <v>11</v>
      </c>
      <c r="AM131" s="9" t="s">
        <v>123</v>
      </c>
      <c r="AN131" s="9"/>
      <c r="AO131" s="9"/>
      <c r="AP131" s="9" t="s">
        <v>1266</v>
      </c>
      <c r="AQ131" s="12" t="s">
        <v>268</v>
      </c>
      <c r="AR131" s="9" t="s">
        <v>1267</v>
      </c>
      <c r="AS131" s="9" t="s">
        <v>370</v>
      </c>
      <c r="AT131" s="9" t="s">
        <v>371</v>
      </c>
      <c r="AU131" s="9" t="s">
        <v>73</v>
      </c>
      <c r="AV131" s="12"/>
      <c r="AW131" s="9"/>
      <c r="AX131" s="12" t="n">
        <v>118750313</v>
      </c>
      <c r="AY131" s="9" t="s">
        <v>1268</v>
      </c>
      <c r="AZ131" s="9" t="s">
        <v>1269</v>
      </c>
      <c r="BA131" s="9" t="s">
        <v>1270</v>
      </c>
      <c r="BB131" s="9"/>
      <c r="BC131" s="9" t="s">
        <v>76</v>
      </c>
      <c r="BD131" s="9" t="s">
        <v>1271</v>
      </c>
      <c r="BE131" s="9"/>
      <c r="BF131" s="9"/>
      <c r="BG131" s="9"/>
      <c r="BH131" s="9" t="s">
        <v>1272</v>
      </c>
      <c r="BI131" s="12"/>
      <c r="BJ131" s="9"/>
      <c r="BK131" s="9"/>
      <c r="BL131" s="12" t="s">
        <v>117</v>
      </c>
      <c r="BM131" s="16" t="s">
        <v>1263</v>
      </c>
      <c r="BN131" s="9"/>
    </row>
    <row r="132" customFormat="false" ht="30" hidden="false" customHeight="true" outlineLevel="0" collapsed="false">
      <c r="A132" s="9" t="s">
        <v>1273</v>
      </c>
      <c r="B132" s="9" t="s">
        <v>108</v>
      </c>
      <c r="C132" s="9" t="s">
        <v>593</v>
      </c>
      <c r="D132" s="9"/>
      <c r="E132" s="9"/>
      <c r="F132" s="9"/>
      <c r="G132" s="9"/>
      <c r="H132" s="9"/>
      <c r="I132" s="9"/>
      <c r="J132" s="12" t="s">
        <v>93</v>
      </c>
      <c r="K132" s="9"/>
      <c r="L132" s="9"/>
      <c r="M132" s="36"/>
      <c r="N132" s="13" t="s">
        <v>1274</v>
      </c>
      <c r="O132" s="10"/>
      <c r="P132" s="9"/>
      <c r="Q132" s="9" t="s">
        <v>1275</v>
      </c>
      <c r="R132" s="9" t="s">
        <v>613</v>
      </c>
      <c r="S132" s="9" t="s">
        <v>1276</v>
      </c>
      <c r="T132" s="9" t="s">
        <v>1277</v>
      </c>
      <c r="U132" s="10" t="s">
        <v>1278</v>
      </c>
      <c r="V132" s="29"/>
      <c r="W132" s="9" t="s">
        <v>367</v>
      </c>
      <c r="X132" s="12"/>
      <c r="Y132" s="9"/>
      <c r="Z132" s="14"/>
      <c r="AA132" s="9"/>
      <c r="AB132" s="14"/>
      <c r="AC132" s="9"/>
      <c r="AD132" s="14"/>
      <c r="AE132" s="9"/>
      <c r="AF132" s="14"/>
      <c r="AG132" s="9"/>
      <c r="AH132" s="14"/>
      <c r="AI132" s="14"/>
      <c r="AJ132" s="9"/>
      <c r="AK132" s="14"/>
      <c r="AL132" s="9"/>
      <c r="AM132" s="9"/>
      <c r="AN132" s="9"/>
      <c r="AO132" s="9"/>
      <c r="AP132" s="9" t="s">
        <v>1279</v>
      </c>
      <c r="AQ132" s="12" t="s">
        <v>158</v>
      </c>
      <c r="AR132" s="9"/>
      <c r="AS132" s="41" t="s">
        <v>1280</v>
      </c>
      <c r="AT132" s="41" t="s">
        <v>1281</v>
      </c>
      <c r="AU132" s="9" t="s">
        <v>443</v>
      </c>
      <c r="AV132" s="12"/>
      <c r="AW132" s="9"/>
      <c r="AX132" s="12"/>
      <c r="AY132" s="9"/>
      <c r="AZ132" s="9"/>
      <c r="BA132" s="9"/>
      <c r="BB132" s="9" t="s">
        <v>161</v>
      </c>
      <c r="BC132" s="9" t="s">
        <v>76</v>
      </c>
      <c r="BD132" s="9" t="s">
        <v>1282</v>
      </c>
      <c r="BE132" s="9"/>
      <c r="BF132" s="9"/>
      <c r="BG132" s="9"/>
      <c r="BH132" s="9"/>
      <c r="BI132" s="12"/>
      <c r="BJ132" s="9"/>
      <c r="BK132" s="9"/>
      <c r="BL132" s="12" t="s">
        <v>117</v>
      </c>
      <c r="BM132" s="16" t="s">
        <v>1283</v>
      </c>
      <c r="BN132" s="9"/>
    </row>
    <row r="133" customFormat="false" ht="30" hidden="false" customHeight="true" outlineLevel="0" collapsed="false">
      <c r="A133" s="9" t="s">
        <v>1284</v>
      </c>
      <c r="B133" s="9" t="s">
        <v>108</v>
      </c>
      <c r="C133" s="9" t="s">
        <v>593</v>
      </c>
      <c r="D133" s="9"/>
      <c r="E133" s="9"/>
      <c r="F133" s="9"/>
      <c r="G133" s="9"/>
      <c r="H133" s="9"/>
      <c r="I133" s="9"/>
      <c r="J133" s="12" t="s">
        <v>93</v>
      </c>
      <c r="K133" s="9"/>
      <c r="L133" s="9"/>
      <c r="M133" s="9" t="s">
        <v>1285</v>
      </c>
      <c r="N133" s="13" t="s">
        <v>582</v>
      </c>
      <c r="O133" s="10"/>
      <c r="P133" s="9"/>
      <c r="Q133" s="9" t="s">
        <v>1286</v>
      </c>
      <c r="R133" s="9" t="s">
        <v>1287</v>
      </c>
      <c r="S133" s="9" t="s">
        <v>1288</v>
      </c>
      <c r="T133" s="9" t="s">
        <v>1289</v>
      </c>
      <c r="U133" s="10" t="s">
        <v>1290</v>
      </c>
      <c r="V133" s="29"/>
      <c r="W133" s="9" t="s">
        <v>367</v>
      </c>
      <c r="X133" s="12" t="n">
        <v>120</v>
      </c>
      <c r="Y133" s="9"/>
      <c r="Z133" s="14" t="n">
        <v>95</v>
      </c>
      <c r="AA133" s="9"/>
      <c r="AB133" s="14" t="n">
        <v>75</v>
      </c>
      <c r="AC133" s="9"/>
      <c r="AD133" s="14"/>
      <c r="AE133" s="9"/>
      <c r="AF133" s="14"/>
      <c r="AG133" s="9"/>
      <c r="AH133" s="14"/>
      <c r="AI133" s="14"/>
      <c r="AJ133" s="9"/>
      <c r="AK133" s="14" t="n">
        <v>10</v>
      </c>
      <c r="AL133" s="9" t="n">
        <v>10</v>
      </c>
      <c r="AM133" s="9" t="s">
        <v>754</v>
      </c>
      <c r="AN133" s="9"/>
      <c r="AO133" s="9"/>
      <c r="AP133" s="9" t="s">
        <v>1291</v>
      </c>
      <c r="AQ133" s="12" t="s">
        <v>124</v>
      </c>
      <c r="AR133" s="9"/>
      <c r="AS133" s="9" t="s">
        <v>126</v>
      </c>
      <c r="AT133" s="9" t="s">
        <v>127</v>
      </c>
      <c r="AU133" s="9" t="s">
        <v>588</v>
      </c>
      <c r="AV133" s="12" t="s">
        <v>1292</v>
      </c>
      <c r="AW133" s="9"/>
      <c r="AX133" s="12"/>
      <c r="AY133" s="9"/>
      <c r="AZ133" s="9"/>
      <c r="BA133" s="9"/>
      <c r="BB133" s="9" t="s">
        <v>151</v>
      </c>
      <c r="BC133" s="9" t="s">
        <v>76</v>
      </c>
      <c r="BD133" s="9" t="s">
        <v>1293</v>
      </c>
      <c r="BE133" s="9" t="s">
        <v>1294</v>
      </c>
      <c r="BF133" s="9" t="s">
        <v>133</v>
      </c>
      <c r="BG133" s="9"/>
      <c r="BH133" s="9"/>
      <c r="BI133" s="12"/>
      <c r="BJ133" s="9"/>
      <c r="BK133" s="9"/>
      <c r="BL133" s="12" t="s">
        <v>117</v>
      </c>
      <c r="BM133" s="16" t="s">
        <v>1283</v>
      </c>
      <c r="BN133" s="9"/>
    </row>
    <row r="134" customFormat="false" ht="30" hidden="false" customHeight="true" outlineLevel="0" collapsed="false">
      <c r="A134" s="9" t="s">
        <v>1295</v>
      </c>
      <c r="B134" s="9" t="s">
        <v>108</v>
      </c>
      <c r="C134" s="9" t="s">
        <v>593</v>
      </c>
      <c r="D134" s="10" t="s">
        <v>1296</v>
      </c>
      <c r="E134" s="9"/>
      <c r="F134" s="9"/>
      <c r="G134" s="9"/>
      <c r="H134" s="9"/>
      <c r="I134" s="9"/>
      <c r="J134" s="12" t="s">
        <v>93</v>
      </c>
      <c r="K134" s="9"/>
      <c r="L134" s="9"/>
      <c r="M134" s="9" t="s">
        <v>1297</v>
      </c>
      <c r="N134" s="13" t="s">
        <v>582</v>
      </c>
      <c r="O134" s="10"/>
      <c r="P134" s="9"/>
      <c r="Q134" s="9" t="s">
        <v>846</v>
      </c>
      <c r="R134" s="9" t="s">
        <v>613</v>
      </c>
      <c r="S134" s="9" t="s">
        <v>1298</v>
      </c>
      <c r="T134" s="9" t="s">
        <v>1299</v>
      </c>
      <c r="U134" s="10" t="s">
        <v>1300</v>
      </c>
      <c r="V134" s="29"/>
      <c r="W134" s="9" t="s">
        <v>367</v>
      </c>
      <c r="X134" s="12" t="n">
        <v>114</v>
      </c>
      <c r="Y134" s="9"/>
      <c r="Z134" s="14" t="n">
        <v>93</v>
      </c>
      <c r="AA134" s="9"/>
      <c r="AB134" s="14" t="n">
        <v>96</v>
      </c>
      <c r="AC134" s="9"/>
      <c r="AD134" s="14" t="n">
        <v>65</v>
      </c>
      <c r="AE134" s="9" t="n">
        <v>65</v>
      </c>
      <c r="AF134" s="14"/>
      <c r="AG134" s="9"/>
      <c r="AH134" s="14" t="n">
        <v>1</v>
      </c>
      <c r="AI134" s="14" t="n">
        <v>65</v>
      </c>
      <c r="AJ134" s="9" t="n">
        <v>65</v>
      </c>
      <c r="AK134" s="14" t="n">
        <v>5</v>
      </c>
      <c r="AL134" s="9" t="n">
        <v>5</v>
      </c>
      <c r="AM134" s="9"/>
      <c r="AN134" s="9"/>
      <c r="AO134" s="9"/>
      <c r="AP134" s="9" t="s">
        <v>1301</v>
      </c>
      <c r="AQ134" s="12" t="s">
        <v>339</v>
      </c>
      <c r="AR134" s="9"/>
      <c r="AS134" s="9" t="s">
        <v>183</v>
      </c>
      <c r="AT134" s="9" t="s">
        <v>113</v>
      </c>
      <c r="AU134" s="9" t="s">
        <v>215</v>
      </c>
      <c r="AV134" s="12" t="s">
        <v>1302</v>
      </c>
      <c r="AW134" s="9"/>
      <c r="AX134" s="12"/>
      <c r="AY134" s="9"/>
      <c r="AZ134" s="9"/>
      <c r="BA134" s="9"/>
      <c r="BB134" s="9"/>
      <c r="BC134" s="9" t="s">
        <v>76</v>
      </c>
      <c r="BD134" s="9" t="s">
        <v>1303</v>
      </c>
      <c r="BE134" s="9"/>
      <c r="BF134" s="9"/>
      <c r="BG134" s="9"/>
      <c r="BH134" s="9"/>
      <c r="BI134" s="12"/>
      <c r="BJ134" s="9"/>
      <c r="BK134" s="9"/>
      <c r="BL134" s="12"/>
      <c r="BM134" s="16"/>
      <c r="BN134" s="9"/>
    </row>
    <row r="135" customFormat="false" ht="30" hidden="false" customHeight="true" outlineLevel="0" collapsed="false">
      <c r="A135" s="9" t="s">
        <v>1304</v>
      </c>
      <c r="B135" s="9" t="s">
        <v>108</v>
      </c>
      <c r="C135" s="9"/>
      <c r="D135" s="9"/>
      <c r="E135" s="9"/>
      <c r="F135" s="9" t="s">
        <v>1305</v>
      </c>
      <c r="G135" s="9"/>
      <c r="H135" s="9"/>
      <c r="I135" s="9" t="s">
        <v>1306</v>
      </c>
      <c r="J135" s="12" t="s">
        <v>93</v>
      </c>
      <c r="K135" s="9"/>
      <c r="L135" s="9" t="s">
        <v>1307</v>
      </c>
      <c r="M135" s="9" t="s">
        <v>1308</v>
      </c>
      <c r="N135" s="13" t="s">
        <v>1309</v>
      </c>
      <c r="O135" s="10" t="s">
        <v>1310</v>
      </c>
      <c r="P135" s="9" t="s">
        <v>73</v>
      </c>
      <c r="Q135" s="9" t="s">
        <v>1310</v>
      </c>
      <c r="R135" s="9" t="s">
        <v>73</v>
      </c>
      <c r="S135" s="9" t="s">
        <v>1311</v>
      </c>
      <c r="T135" s="9" t="s">
        <v>1312</v>
      </c>
      <c r="U135" s="10" t="s">
        <v>1313</v>
      </c>
      <c r="V135" s="9"/>
      <c r="W135" s="9" t="s">
        <v>299</v>
      </c>
      <c r="X135" s="12" t="n">
        <v>60</v>
      </c>
      <c r="Y135" s="9"/>
      <c r="Z135" s="14" t="n">
        <v>230</v>
      </c>
      <c r="AA135" s="9" t="n">
        <v>230</v>
      </c>
      <c r="AB135" s="14" t="n">
        <v>60</v>
      </c>
      <c r="AC135" s="9"/>
      <c r="AD135" s="14" t="n">
        <v>154</v>
      </c>
      <c r="AE135" s="9" t="n">
        <v>155</v>
      </c>
      <c r="AF135" s="14"/>
      <c r="AG135" s="9"/>
      <c r="AH135" s="14" t="n">
        <v>1</v>
      </c>
      <c r="AI135" s="14" t="n">
        <v>154</v>
      </c>
      <c r="AJ135" s="9" t="n">
        <v>155</v>
      </c>
      <c r="AK135" s="14" t="n">
        <v>10</v>
      </c>
      <c r="AL135" s="9" t="n">
        <v>11</v>
      </c>
      <c r="AM135" s="9" t="s">
        <v>123</v>
      </c>
      <c r="AN135" s="9" t="s">
        <v>1314</v>
      </c>
      <c r="AO135" s="9"/>
      <c r="AP135" s="9" t="s">
        <v>1315</v>
      </c>
      <c r="AQ135" s="12" t="s">
        <v>158</v>
      </c>
      <c r="AR135" s="9"/>
      <c r="AS135" s="9" t="s">
        <v>836</v>
      </c>
      <c r="AT135" s="9" t="s">
        <v>837</v>
      </c>
      <c r="AU135" s="9" t="s">
        <v>73</v>
      </c>
      <c r="AV135" s="12" t="s">
        <v>1316</v>
      </c>
      <c r="AW135" s="9"/>
      <c r="AX135" s="12"/>
      <c r="AY135" s="9"/>
      <c r="AZ135" s="9"/>
      <c r="BA135" s="9"/>
      <c r="BB135" s="9" t="s">
        <v>114</v>
      </c>
      <c r="BC135" s="9" t="s">
        <v>76</v>
      </c>
      <c r="BD135" s="9" t="s">
        <v>1317</v>
      </c>
      <c r="BE135" s="9"/>
      <c r="BF135" s="9" t="s">
        <v>133</v>
      </c>
      <c r="BG135" s="9" t="s">
        <v>489</v>
      </c>
      <c r="BH135" s="9"/>
      <c r="BI135" s="12"/>
      <c r="BJ135" s="9"/>
      <c r="BK135" s="9"/>
      <c r="BL135" s="12" t="s">
        <v>117</v>
      </c>
      <c r="BM135" s="16" t="s">
        <v>1318</v>
      </c>
      <c r="BN135" s="9"/>
    </row>
    <row r="136" customFormat="false" ht="30" hidden="false" customHeight="true" outlineLevel="0" collapsed="false">
      <c r="A136" s="9" t="s">
        <v>1319</v>
      </c>
      <c r="B136" s="9" t="s">
        <v>108</v>
      </c>
      <c r="C136" s="9" t="s">
        <v>593</v>
      </c>
      <c r="D136" s="9" t="s">
        <v>1320</v>
      </c>
      <c r="E136" s="9"/>
      <c r="F136" s="9"/>
      <c r="G136" s="9"/>
      <c r="H136" s="9"/>
      <c r="I136" s="9"/>
      <c r="J136" s="12"/>
      <c r="K136" s="9"/>
      <c r="L136" s="9"/>
      <c r="M136" s="9"/>
      <c r="N136" s="13"/>
      <c r="O136" s="10"/>
      <c r="P136" s="9"/>
      <c r="Q136" s="9"/>
      <c r="R136" s="9"/>
      <c r="S136" s="9"/>
      <c r="T136" s="9"/>
      <c r="U136" s="10"/>
      <c r="V136" s="9"/>
      <c r="W136" s="9"/>
      <c r="X136" s="12"/>
      <c r="Y136" s="9"/>
      <c r="Z136" s="14"/>
      <c r="AA136" s="9"/>
      <c r="AB136" s="14"/>
      <c r="AC136" s="9"/>
      <c r="AD136" s="14"/>
      <c r="AE136" s="9"/>
      <c r="AF136" s="14"/>
      <c r="AG136" s="9"/>
      <c r="AH136" s="14"/>
      <c r="AI136" s="14"/>
      <c r="AJ136" s="9"/>
      <c r="AK136" s="14"/>
      <c r="AL136" s="9"/>
      <c r="AM136" s="9"/>
      <c r="AN136" s="9"/>
      <c r="AO136" s="9"/>
      <c r="AP136" s="9"/>
      <c r="AQ136" s="12"/>
      <c r="AR136" s="9"/>
      <c r="AS136" s="42"/>
      <c r="AT136" s="9"/>
      <c r="AU136" s="9"/>
      <c r="AV136" s="12"/>
      <c r="AW136" s="9"/>
      <c r="AX136" s="12"/>
      <c r="AY136" s="9"/>
      <c r="AZ136" s="9"/>
      <c r="BA136" s="9"/>
      <c r="BB136" s="9"/>
      <c r="BC136" s="9"/>
      <c r="BD136" s="9"/>
      <c r="BE136" s="9"/>
      <c r="BF136" s="9"/>
      <c r="BG136" s="9"/>
      <c r="BH136" s="9"/>
      <c r="BI136" s="12"/>
      <c r="BJ136" s="9"/>
      <c r="BK136" s="9"/>
      <c r="BL136" s="12"/>
      <c r="BM136" s="16"/>
      <c r="BN136" s="9"/>
    </row>
    <row r="137" customFormat="false" ht="30" hidden="false" customHeight="true" outlineLevel="0" collapsed="false">
      <c r="A137" s="9" t="s">
        <v>1321</v>
      </c>
      <c r="B137" s="9" t="s">
        <v>108</v>
      </c>
      <c r="C137" s="9" t="s">
        <v>593</v>
      </c>
      <c r="D137" s="9"/>
      <c r="E137" s="9"/>
      <c r="F137" s="9"/>
      <c r="G137" s="9"/>
      <c r="H137" s="9"/>
      <c r="I137" s="9"/>
      <c r="J137" s="12" t="s">
        <v>93</v>
      </c>
      <c r="K137" s="9"/>
      <c r="L137" s="9" t="s">
        <v>1322</v>
      </c>
      <c r="M137" s="23"/>
      <c r="N137" s="13" t="s">
        <v>1323</v>
      </c>
      <c r="O137" s="10"/>
      <c r="P137" s="9"/>
      <c r="Q137" s="9" t="s">
        <v>1324</v>
      </c>
      <c r="R137" s="9" t="s">
        <v>298</v>
      </c>
      <c r="S137" s="9" t="s">
        <v>1325</v>
      </c>
      <c r="T137" s="9" t="s">
        <v>1326</v>
      </c>
      <c r="U137" s="10" t="s">
        <v>1327</v>
      </c>
      <c r="V137" s="29"/>
      <c r="W137" s="9" t="s">
        <v>299</v>
      </c>
      <c r="X137" s="22"/>
      <c r="Y137" s="9"/>
      <c r="Z137" s="14"/>
      <c r="AA137" s="9"/>
      <c r="AB137" s="14"/>
      <c r="AC137" s="9"/>
      <c r="AD137" s="14"/>
      <c r="AE137" s="9"/>
      <c r="AF137" s="14"/>
      <c r="AG137" s="9"/>
      <c r="AH137" s="14"/>
      <c r="AI137" s="14"/>
      <c r="AJ137" s="9"/>
      <c r="AK137" s="14"/>
      <c r="AL137" s="9"/>
      <c r="AM137" s="9"/>
      <c r="AN137" s="9"/>
      <c r="AO137" s="9"/>
      <c r="AP137" s="9" t="s">
        <v>1328</v>
      </c>
      <c r="AQ137" s="12" t="s">
        <v>149</v>
      </c>
      <c r="AR137" s="9" t="s">
        <v>1329</v>
      </c>
      <c r="AS137" s="42"/>
      <c r="AT137" s="9"/>
      <c r="AU137" s="9"/>
      <c r="AV137" s="12"/>
      <c r="AW137" s="9"/>
      <c r="AX137" s="12"/>
      <c r="AY137" s="9"/>
      <c r="AZ137" s="9"/>
      <c r="BA137" s="9"/>
      <c r="BB137" s="9" t="s">
        <v>1330</v>
      </c>
      <c r="BC137" s="9"/>
      <c r="BD137" s="9" t="s">
        <v>1331</v>
      </c>
      <c r="BE137" s="9"/>
      <c r="BF137" s="9"/>
      <c r="BG137" s="9"/>
      <c r="BH137" s="9"/>
      <c r="BI137" s="12"/>
      <c r="BJ137" s="9"/>
      <c r="BK137" s="9"/>
      <c r="BL137" s="12" t="s">
        <v>117</v>
      </c>
      <c r="BM137" s="16" t="s">
        <v>233</v>
      </c>
      <c r="BN137" s="9"/>
    </row>
    <row r="138" customFormat="false" ht="30" hidden="false" customHeight="true" outlineLevel="0" collapsed="false">
      <c r="A138" s="9" t="s">
        <v>1332</v>
      </c>
      <c r="B138" s="9" t="s">
        <v>108</v>
      </c>
      <c r="C138" s="9" t="s">
        <v>593</v>
      </c>
      <c r="D138" s="9"/>
      <c r="E138" s="9"/>
      <c r="F138" s="9"/>
      <c r="G138" s="9"/>
      <c r="H138" s="9"/>
      <c r="I138" s="9"/>
      <c r="J138" s="12" t="s">
        <v>93</v>
      </c>
      <c r="K138" s="9"/>
      <c r="L138" s="9" t="s">
        <v>230</v>
      </c>
      <c r="M138" s="23"/>
      <c r="N138" s="13" t="s">
        <v>611</v>
      </c>
      <c r="O138" s="10"/>
      <c r="P138" s="9"/>
      <c r="Q138" s="9" t="s">
        <v>612</v>
      </c>
      <c r="R138" s="9" t="s">
        <v>613</v>
      </c>
      <c r="S138" s="9" t="s">
        <v>1333</v>
      </c>
      <c r="T138" s="9" t="s">
        <v>1334</v>
      </c>
      <c r="U138" s="10" t="s">
        <v>1335</v>
      </c>
      <c r="V138" s="29"/>
      <c r="W138" s="9" t="s">
        <v>367</v>
      </c>
      <c r="X138" s="22"/>
      <c r="Y138" s="9"/>
      <c r="Z138" s="14"/>
      <c r="AA138" s="9"/>
      <c r="AB138" s="14"/>
      <c r="AC138" s="9"/>
      <c r="AD138" s="14"/>
      <c r="AE138" s="9"/>
      <c r="AF138" s="14"/>
      <c r="AG138" s="9"/>
      <c r="AH138" s="14"/>
      <c r="AI138" s="14"/>
      <c r="AJ138" s="9"/>
      <c r="AK138" s="14"/>
      <c r="AL138" s="9"/>
      <c r="AM138" s="9"/>
      <c r="AN138" s="9"/>
      <c r="AO138" s="9"/>
      <c r="AP138" s="9"/>
      <c r="AQ138" s="12" t="s">
        <v>268</v>
      </c>
      <c r="AR138" s="9"/>
      <c r="AS138" s="42" t="s">
        <v>1336</v>
      </c>
      <c r="AT138" s="9" t="s">
        <v>1337</v>
      </c>
      <c r="AU138" s="9"/>
      <c r="AV138" s="12"/>
      <c r="AW138" s="9"/>
      <c r="AX138" s="12"/>
      <c r="AY138" s="9"/>
      <c r="AZ138" s="9"/>
      <c r="BA138" s="9"/>
      <c r="BB138" s="9" t="s">
        <v>589</v>
      </c>
      <c r="BC138" s="9" t="s">
        <v>76</v>
      </c>
      <c r="BD138" s="9" t="s">
        <v>1338</v>
      </c>
      <c r="BE138" s="9"/>
      <c r="BF138" s="9"/>
      <c r="BG138" s="9"/>
      <c r="BH138" s="9"/>
      <c r="BI138" s="12"/>
      <c r="BJ138" s="9"/>
      <c r="BK138" s="9"/>
      <c r="BL138" s="12" t="s">
        <v>117</v>
      </c>
      <c r="BM138" s="16" t="s">
        <v>233</v>
      </c>
      <c r="BN138" s="9"/>
    </row>
    <row r="139" customFormat="false" ht="30" hidden="false" customHeight="true" outlineLevel="0" collapsed="false">
      <c r="A139" s="9" t="s">
        <v>1339</v>
      </c>
      <c r="B139" s="9" t="s">
        <v>108</v>
      </c>
      <c r="C139" s="9" t="s">
        <v>593</v>
      </c>
      <c r="D139" s="9"/>
      <c r="E139" s="9"/>
      <c r="F139" s="9"/>
      <c r="G139" s="9"/>
      <c r="H139" s="9"/>
      <c r="I139" s="30"/>
      <c r="J139" s="12" t="s">
        <v>93</v>
      </c>
      <c r="K139" s="9"/>
      <c r="L139" s="9" t="s">
        <v>221</v>
      </c>
      <c r="M139" s="23"/>
      <c r="N139" s="13" t="s">
        <v>1340</v>
      </c>
      <c r="O139" s="10" t="s">
        <v>223</v>
      </c>
      <c r="P139" s="9" t="s">
        <v>588</v>
      </c>
      <c r="Q139" s="9" t="s">
        <v>1341</v>
      </c>
      <c r="R139" s="9" t="s">
        <v>1342</v>
      </c>
      <c r="S139" s="9" t="s">
        <v>1339</v>
      </c>
      <c r="T139" s="9" t="s">
        <v>1343</v>
      </c>
      <c r="U139" s="10" t="s">
        <v>1344</v>
      </c>
      <c r="V139" s="29" t="s">
        <v>1345</v>
      </c>
      <c r="W139" s="9" t="s">
        <v>169</v>
      </c>
      <c r="X139" s="12"/>
      <c r="Y139" s="9"/>
      <c r="Z139" s="14"/>
      <c r="AA139" s="9"/>
      <c r="AB139" s="14"/>
      <c r="AC139" s="9"/>
      <c r="AD139" s="14"/>
      <c r="AE139" s="9"/>
      <c r="AF139" s="14" t="n">
        <v>25</v>
      </c>
      <c r="AG139" s="9" t="n">
        <v>25</v>
      </c>
      <c r="AH139" s="14" t="n">
        <v>2</v>
      </c>
      <c r="AI139" s="14"/>
      <c r="AJ139" s="9"/>
      <c r="AK139" s="14"/>
      <c r="AL139" s="9"/>
      <c r="AM139" s="9"/>
      <c r="AN139" s="9"/>
      <c r="AO139" s="9"/>
      <c r="AP139" s="9" t="s">
        <v>1346</v>
      </c>
      <c r="AQ139" s="12" t="s">
        <v>268</v>
      </c>
      <c r="AR139" s="9"/>
      <c r="AS139" s="31" t="s">
        <v>171</v>
      </c>
      <c r="AT139" s="42" t="s">
        <v>172</v>
      </c>
      <c r="AU139" s="9" t="s">
        <v>1347</v>
      </c>
      <c r="AV139" s="12"/>
      <c r="AW139" s="9"/>
      <c r="AX139" s="12"/>
      <c r="AY139" s="9"/>
      <c r="AZ139" s="9"/>
      <c r="BA139" s="9"/>
      <c r="BB139" s="9" t="s">
        <v>589</v>
      </c>
      <c r="BC139" s="9" t="s">
        <v>76</v>
      </c>
      <c r="BD139" s="9" t="s">
        <v>1348</v>
      </c>
      <c r="BE139" s="9"/>
      <c r="BF139" s="9"/>
      <c r="BG139" s="9"/>
      <c r="BH139" s="9"/>
      <c r="BI139" s="12"/>
      <c r="BJ139" s="9"/>
      <c r="BK139" s="9"/>
      <c r="BL139" s="12" t="s">
        <v>117</v>
      </c>
      <c r="BM139" s="16" t="s">
        <v>1349</v>
      </c>
      <c r="BN139" s="9"/>
    </row>
    <row r="140" customFormat="false" ht="30" hidden="false" customHeight="true" outlineLevel="0" collapsed="false">
      <c r="A140" s="9" t="s">
        <v>1339</v>
      </c>
      <c r="B140" s="9" t="s">
        <v>108</v>
      </c>
      <c r="C140" s="9"/>
      <c r="D140" s="9"/>
      <c r="E140" s="9"/>
      <c r="F140" s="9"/>
      <c r="G140" s="9"/>
      <c r="H140" s="9"/>
      <c r="I140" s="30"/>
      <c r="J140" s="12" t="s">
        <v>93</v>
      </c>
      <c r="K140" s="9"/>
      <c r="L140" s="9" t="s">
        <v>221</v>
      </c>
      <c r="M140" s="23"/>
      <c r="N140" s="13" t="s">
        <v>1340</v>
      </c>
      <c r="O140" s="10" t="s">
        <v>223</v>
      </c>
      <c r="P140" s="9" t="s">
        <v>588</v>
      </c>
      <c r="Q140" s="9" t="s">
        <v>1341</v>
      </c>
      <c r="R140" s="9" t="s">
        <v>1342</v>
      </c>
      <c r="S140" s="9" t="s">
        <v>1339</v>
      </c>
      <c r="T140" s="9" t="s">
        <v>1343</v>
      </c>
      <c r="U140" s="10" t="s">
        <v>1344</v>
      </c>
      <c r="V140" s="29" t="s">
        <v>1345</v>
      </c>
      <c r="W140" s="9" t="s">
        <v>367</v>
      </c>
      <c r="X140" s="12"/>
      <c r="Y140" s="9"/>
      <c r="Z140" s="14"/>
      <c r="AA140" s="9"/>
      <c r="AB140" s="14"/>
      <c r="AC140" s="9"/>
      <c r="AD140" s="14"/>
      <c r="AE140" s="9"/>
      <c r="AF140" s="14"/>
      <c r="AG140" s="9"/>
      <c r="AH140" s="14"/>
      <c r="AI140" s="14"/>
      <c r="AJ140" s="9"/>
      <c r="AK140" s="14"/>
      <c r="AL140" s="9"/>
      <c r="AM140" s="9"/>
      <c r="AN140" s="9"/>
      <c r="AO140" s="9"/>
      <c r="AP140" s="9" t="s">
        <v>1350</v>
      </c>
      <c r="AQ140" s="12" t="s">
        <v>410</v>
      </c>
      <c r="AR140" s="9"/>
      <c r="AS140" s="31" t="s">
        <v>223</v>
      </c>
      <c r="AT140" s="42" t="s">
        <v>150</v>
      </c>
      <c r="AU140" s="9" t="s">
        <v>1347</v>
      </c>
      <c r="AV140" s="12"/>
      <c r="AW140" s="9"/>
      <c r="AX140" s="12"/>
      <c r="AY140" s="9"/>
      <c r="AZ140" s="9"/>
      <c r="BA140" s="9"/>
      <c r="BB140" s="9" t="s">
        <v>1351</v>
      </c>
      <c r="BC140" s="9" t="s">
        <v>303</v>
      </c>
      <c r="BD140" s="9"/>
      <c r="BE140" s="9"/>
      <c r="BF140" s="9"/>
      <c r="BG140" s="9"/>
      <c r="BH140" s="9"/>
      <c r="BI140" s="12"/>
      <c r="BJ140" s="9"/>
      <c r="BK140" s="9"/>
      <c r="BL140" s="12"/>
      <c r="BM140" s="16"/>
      <c r="BN140" s="9"/>
    </row>
    <row r="141" customFormat="false" ht="30" hidden="false" customHeight="true" outlineLevel="0" collapsed="false">
      <c r="A141" s="9" t="s">
        <v>1352</v>
      </c>
      <c r="B141" s="9" t="s">
        <v>108</v>
      </c>
      <c r="C141" s="9" t="s">
        <v>593</v>
      </c>
      <c r="D141" s="9"/>
      <c r="E141" s="9"/>
      <c r="F141" s="9" t="s">
        <v>1353</v>
      </c>
      <c r="G141" s="9"/>
      <c r="H141" s="11" t="str">
        <f aca="false">HYPERLINK("http://data.onb.ac.at/rec/AL00164691","http://data.onb.ac.at/rec/AL00164691")</f>
        <v>http://data.onb.ac.at/rec/AL00164691</v>
      </c>
      <c r="I141" s="30" t="s">
        <v>466</v>
      </c>
      <c r="J141" s="12" t="s">
        <v>93</v>
      </c>
      <c r="K141" s="9"/>
      <c r="L141" s="9" t="s">
        <v>363</v>
      </c>
      <c r="M141" s="9" t="s">
        <v>1354</v>
      </c>
      <c r="N141" s="13" t="s">
        <v>1355</v>
      </c>
      <c r="O141" s="10" t="s">
        <v>1356</v>
      </c>
      <c r="P141" s="9" t="s">
        <v>73</v>
      </c>
      <c r="Q141" s="9" t="s">
        <v>1356</v>
      </c>
      <c r="R141" s="9" t="s">
        <v>1357</v>
      </c>
      <c r="S141" s="9" t="s">
        <v>1358</v>
      </c>
      <c r="T141" s="9" t="s">
        <v>1359</v>
      </c>
      <c r="U141" s="10" t="s">
        <v>1327</v>
      </c>
      <c r="V141" s="29"/>
      <c r="W141" s="9" t="s">
        <v>817</v>
      </c>
      <c r="X141" s="12" t="n">
        <v>262</v>
      </c>
      <c r="Y141" s="9"/>
      <c r="Z141" s="14" t="n">
        <v>181</v>
      </c>
      <c r="AA141" s="9"/>
      <c r="AB141" s="14" t="n">
        <v>180</v>
      </c>
      <c r="AC141" s="9"/>
      <c r="AD141" s="14" t="n">
        <v>141</v>
      </c>
      <c r="AE141" s="9" t="n">
        <v>150</v>
      </c>
      <c r="AF141" s="14" t="n">
        <v>19</v>
      </c>
      <c r="AG141" s="9"/>
      <c r="AH141" s="14" t="n">
        <v>1</v>
      </c>
      <c r="AI141" s="14" t="n">
        <v>141</v>
      </c>
      <c r="AJ141" s="9" t="n">
        <v>150</v>
      </c>
      <c r="AK141" s="14" t="n">
        <v>10</v>
      </c>
      <c r="AL141" s="9" t="n">
        <v>11</v>
      </c>
      <c r="AM141" s="9" t="s">
        <v>123</v>
      </c>
      <c r="AN141" s="9"/>
      <c r="AO141" s="9"/>
      <c r="AP141" s="9" t="s">
        <v>1360</v>
      </c>
      <c r="AQ141" s="12" t="s">
        <v>268</v>
      </c>
      <c r="AR141" s="9"/>
      <c r="AS141" s="31" t="s">
        <v>269</v>
      </c>
      <c r="AT141" s="42" t="s">
        <v>270</v>
      </c>
      <c r="AU141" s="9" t="s">
        <v>73</v>
      </c>
      <c r="AV141" s="12" t="s">
        <v>1361</v>
      </c>
      <c r="AW141" s="9" t="s">
        <v>1362</v>
      </c>
      <c r="AX141" s="12"/>
      <c r="AY141" s="9"/>
      <c r="AZ141" s="9"/>
      <c r="BA141" s="9"/>
      <c r="BB141" s="9" t="s">
        <v>475</v>
      </c>
      <c r="BC141" s="9" t="s">
        <v>76</v>
      </c>
      <c r="BD141" s="9" t="s">
        <v>1363</v>
      </c>
      <c r="BE141" s="9" t="s">
        <v>1364</v>
      </c>
      <c r="BF141" s="9"/>
      <c r="BG141" s="9"/>
      <c r="BH141" s="9"/>
      <c r="BI141" s="12"/>
      <c r="BJ141" s="9"/>
      <c r="BK141" s="9"/>
      <c r="BL141" s="12" t="s">
        <v>117</v>
      </c>
      <c r="BM141" s="16" t="s">
        <v>1365</v>
      </c>
      <c r="BN141" s="9"/>
    </row>
    <row r="142" customFormat="false" ht="30" hidden="false" customHeight="true" outlineLevel="0" collapsed="false">
      <c r="A142" s="9" t="s">
        <v>1366</v>
      </c>
      <c r="B142" s="9" t="s">
        <v>108</v>
      </c>
      <c r="C142" s="9" t="s">
        <v>593</v>
      </c>
      <c r="D142" s="9" t="s">
        <v>1123</v>
      </c>
      <c r="E142" s="9"/>
      <c r="F142" s="9"/>
      <c r="G142" s="9"/>
      <c r="H142" s="9"/>
      <c r="I142" s="9"/>
      <c r="J142" s="12" t="s">
        <v>93</v>
      </c>
      <c r="K142" s="9"/>
      <c r="L142" s="9" t="s">
        <v>1367</v>
      </c>
      <c r="M142" s="9" t="s">
        <v>1368</v>
      </c>
      <c r="N142" s="13" t="s">
        <v>1369</v>
      </c>
      <c r="O142" s="10" t="s">
        <v>1370</v>
      </c>
      <c r="P142" s="9" t="s">
        <v>790</v>
      </c>
      <c r="Q142" s="9" t="s">
        <v>1370</v>
      </c>
      <c r="R142" s="9" t="s">
        <v>790</v>
      </c>
      <c r="S142" s="9" t="s">
        <v>1371</v>
      </c>
      <c r="T142" s="9" t="s">
        <v>1372</v>
      </c>
      <c r="U142" s="10" t="s">
        <v>1373</v>
      </c>
      <c r="V142" s="9"/>
      <c r="W142" s="9" t="s">
        <v>985</v>
      </c>
      <c r="X142" s="12" t="n">
        <v>173</v>
      </c>
      <c r="Y142" s="9"/>
      <c r="Z142" s="14" t="n">
        <v>115</v>
      </c>
      <c r="AA142" s="9"/>
      <c r="AB142" s="14" t="n">
        <v>125</v>
      </c>
      <c r="AC142" s="9" t="n">
        <v>125</v>
      </c>
      <c r="AD142" s="14" t="n">
        <v>93</v>
      </c>
      <c r="AE142" s="9" t="n">
        <v>93</v>
      </c>
      <c r="AF142" s="14" t="n">
        <v>34</v>
      </c>
      <c r="AG142" s="9" t="n">
        <v>34</v>
      </c>
      <c r="AH142" s="14" t="n">
        <v>2</v>
      </c>
      <c r="AI142" s="14" t="n">
        <v>45</v>
      </c>
      <c r="AJ142" s="9" t="n">
        <v>45</v>
      </c>
      <c r="AK142" s="14" t="n">
        <v>4</v>
      </c>
      <c r="AL142" s="9" t="n">
        <v>4</v>
      </c>
      <c r="AM142" s="9"/>
      <c r="AN142" s="9"/>
      <c r="AO142" s="9"/>
      <c r="AP142" s="9" t="s">
        <v>1374</v>
      </c>
      <c r="AQ142" s="12" t="s">
        <v>339</v>
      </c>
      <c r="AR142" s="9"/>
      <c r="AS142" s="9" t="s">
        <v>223</v>
      </c>
      <c r="AT142" s="9" t="s">
        <v>150</v>
      </c>
      <c r="AU142" s="9"/>
      <c r="AV142" s="12" t="s">
        <v>1375</v>
      </c>
      <c r="AW142" s="9"/>
      <c r="AX142" s="12"/>
      <c r="AY142" s="9"/>
      <c r="AZ142" s="9"/>
      <c r="BA142" s="9"/>
      <c r="BB142" s="9" t="s">
        <v>657</v>
      </c>
      <c r="BC142" s="9" t="s">
        <v>76</v>
      </c>
      <c r="BD142" s="9" t="s">
        <v>1376</v>
      </c>
      <c r="BE142" s="9"/>
      <c r="BF142" s="9"/>
      <c r="BG142" s="9"/>
      <c r="BH142" s="9"/>
      <c r="BI142" s="12"/>
      <c r="BJ142" s="9"/>
      <c r="BK142" s="9"/>
      <c r="BL142" s="12" t="s">
        <v>117</v>
      </c>
      <c r="BM142" s="16" t="n">
        <v>2017</v>
      </c>
      <c r="BN142" s="9"/>
    </row>
    <row r="143" customFormat="false" ht="30" hidden="false" customHeight="true" outlineLevel="0" collapsed="false">
      <c r="A143" s="9" t="s">
        <v>1366</v>
      </c>
      <c r="B143" s="9" t="s">
        <v>108</v>
      </c>
      <c r="C143" s="9" t="s">
        <v>593</v>
      </c>
      <c r="D143" s="9"/>
      <c r="E143" s="9"/>
      <c r="F143" s="9"/>
      <c r="G143" s="9"/>
      <c r="H143" s="9"/>
      <c r="I143" s="9"/>
      <c r="J143" s="12" t="s">
        <v>93</v>
      </c>
      <c r="K143" s="9"/>
      <c r="L143" s="9" t="s">
        <v>230</v>
      </c>
      <c r="M143" s="9" t="s">
        <v>1377</v>
      </c>
      <c r="N143" s="13" t="s">
        <v>1369</v>
      </c>
      <c r="O143" s="10" t="s">
        <v>1370</v>
      </c>
      <c r="P143" s="9" t="s">
        <v>790</v>
      </c>
      <c r="Q143" s="9" t="s">
        <v>1370</v>
      </c>
      <c r="R143" s="9" t="s">
        <v>790</v>
      </c>
      <c r="S143" s="9" t="s">
        <v>1371</v>
      </c>
      <c r="T143" s="9" t="s">
        <v>1372</v>
      </c>
      <c r="U143" s="10" t="s">
        <v>1373</v>
      </c>
      <c r="V143" s="9"/>
      <c r="W143" s="9" t="s">
        <v>985</v>
      </c>
      <c r="X143" s="12" t="n">
        <v>178</v>
      </c>
      <c r="Y143" s="9"/>
      <c r="Z143" s="14" t="n">
        <v>123</v>
      </c>
      <c r="AA143" s="9"/>
      <c r="AB143" s="14" t="n">
        <v>146</v>
      </c>
      <c r="AC143" s="9"/>
      <c r="AD143" s="14" t="n">
        <v>100</v>
      </c>
      <c r="AE143" s="9" t="n">
        <v>105</v>
      </c>
      <c r="AF143" s="14" t="n">
        <v>25</v>
      </c>
      <c r="AG143" s="9"/>
      <c r="AH143" s="14" t="n">
        <v>1</v>
      </c>
      <c r="AI143" s="14" t="n">
        <v>100</v>
      </c>
      <c r="AJ143" s="9" t="n">
        <v>105</v>
      </c>
      <c r="AK143" s="14" t="n">
        <v>5</v>
      </c>
      <c r="AL143" s="9" t="n">
        <v>6</v>
      </c>
      <c r="AM143" s="9" t="s">
        <v>834</v>
      </c>
      <c r="AN143" s="9"/>
      <c r="AO143" s="9"/>
      <c r="AP143" s="9"/>
      <c r="AQ143" s="12" t="s">
        <v>158</v>
      </c>
      <c r="AR143" s="9"/>
      <c r="AS143" s="9" t="s">
        <v>481</v>
      </c>
      <c r="AT143" s="9" t="s">
        <v>159</v>
      </c>
      <c r="AU143" s="9"/>
      <c r="AV143" s="12" t="s">
        <v>1378</v>
      </c>
      <c r="AW143" s="9"/>
      <c r="AX143" s="12"/>
      <c r="AY143" s="9"/>
      <c r="AZ143" s="9"/>
      <c r="BA143" s="9"/>
      <c r="BB143" s="9" t="s">
        <v>1379</v>
      </c>
      <c r="BC143" s="9" t="s">
        <v>76</v>
      </c>
      <c r="BD143" s="9" t="s">
        <v>1380</v>
      </c>
      <c r="BE143" s="9"/>
      <c r="BF143" s="9"/>
      <c r="BG143" s="9"/>
      <c r="BH143" s="9"/>
      <c r="BI143" s="12"/>
      <c r="BJ143" s="9"/>
      <c r="BK143" s="9"/>
      <c r="BL143" s="12" t="s">
        <v>117</v>
      </c>
      <c r="BM143" s="16" t="s">
        <v>1381</v>
      </c>
      <c r="BN143" s="9"/>
    </row>
    <row r="144" customFormat="false" ht="30" hidden="false" customHeight="true" outlineLevel="0" collapsed="false">
      <c r="A144" s="9" t="s">
        <v>1382</v>
      </c>
      <c r="B144" s="9" t="s">
        <v>108</v>
      </c>
      <c r="C144" s="9" t="s">
        <v>593</v>
      </c>
      <c r="D144" s="9"/>
      <c r="E144" s="9"/>
      <c r="F144" s="9" t="s">
        <v>1383</v>
      </c>
      <c r="G144" s="9"/>
      <c r="H144" s="9"/>
      <c r="I144" s="9" t="s">
        <v>1384</v>
      </c>
      <c r="J144" s="12" t="s">
        <v>93</v>
      </c>
      <c r="K144" s="9"/>
      <c r="L144" s="9" t="s">
        <v>230</v>
      </c>
      <c r="M144" s="9" t="s">
        <v>1385</v>
      </c>
      <c r="N144" s="13" t="s">
        <v>582</v>
      </c>
      <c r="O144" s="10"/>
      <c r="P144" s="9"/>
      <c r="Q144" s="9" t="s">
        <v>1280</v>
      </c>
      <c r="R144" s="9" t="s">
        <v>1168</v>
      </c>
      <c r="S144" s="9" t="s">
        <v>1386</v>
      </c>
      <c r="T144" s="9" t="s">
        <v>1387</v>
      </c>
      <c r="U144" s="10" t="s">
        <v>1388</v>
      </c>
      <c r="V144" s="29"/>
      <c r="W144" s="9" t="s">
        <v>964</v>
      </c>
      <c r="X144" s="12" t="n">
        <v>130</v>
      </c>
      <c r="Y144" s="9"/>
      <c r="Z144" s="14" t="n">
        <v>167</v>
      </c>
      <c r="AA144" s="9"/>
      <c r="AB144" s="14" t="n">
        <v>110</v>
      </c>
      <c r="AC144" s="9"/>
      <c r="AD144" s="14" t="n">
        <v>140</v>
      </c>
      <c r="AE144" s="9" t="n">
        <v>145</v>
      </c>
      <c r="AF144" s="14" t="n">
        <v>10</v>
      </c>
      <c r="AG144" s="9"/>
      <c r="AH144" s="14" t="n">
        <v>1</v>
      </c>
      <c r="AI144" s="14" t="n">
        <v>140</v>
      </c>
      <c r="AJ144" s="9" t="n">
        <v>145</v>
      </c>
      <c r="AK144" s="14" t="n">
        <v>11</v>
      </c>
      <c r="AL144" s="9" t="n">
        <v>12</v>
      </c>
      <c r="AM144" s="9" t="s">
        <v>123</v>
      </c>
      <c r="AN144" s="9"/>
      <c r="AO144" s="9"/>
      <c r="AP144" s="9" t="s">
        <v>1389</v>
      </c>
      <c r="AQ144" s="12" t="s">
        <v>268</v>
      </c>
      <c r="AR144" s="9"/>
      <c r="AS144" s="9" t="s">
        <v>171</v>
      </c>
      <c r="AT144" s="9" t="s">
        <v>172</v>
      </c>
      <c r="AU144" s="9"/>
      <c r="AV144" s="12"/>
      <c r="AW144" s="9"/>
      <c r="AX144" s="12"/>
      <c r="AY144" s="9"/>
      <c r="AZ144" s="9"/>
      <c r="BA144" s="9"/>
      <c r="BB144" s="9" t="s">
        <v>161</v>
      </c>
      <c r="BC144" s="9" t="s">
        <v>76</v>
      </c>
      <c r="BD144" s="9" t="s">
        <v>1390</v>
      </c>
      <c r="BE144" s="9"/>
      <c r="BF144" s="9"/>
      <c r="BG144" s="9"/>
      <c r="BH144" s="9"/>
      <c r="BI144" s="12"/>
      <c r="BJ144" s="9"/>
      <c r="BK144" s="9"/>
      <c r="BL144" s="12" t="s">
        <v>117</v>
      </c>
      <c r="BM144" s="16" t="s">
        <v>1391</v>
      </c>
      <c r="BN144" s="9"/>
    </row>
    <row r="145" customFormat="false" ht="30" hidden="false" customHeight="true" outlineLevel="0" collapsed="false">
      <c r="A145" s="9" t="s">
        <v>1382</v>
      </c>
      <c r="B145" s="9" t="s">
        <v>108</v>
      </c>
      <c r="C145" s="9" t="s">
        <v>593</v>
      </c>
      <c r="D145" s="9"/>
      <c r="E145" s="9"/>
      <c r="F145" s="9"/>
      <c r="G145" s="9"/>
      <c r="H145" s="9"/>
      <c r="I145" s="9"/>
      <c r="J145" s="12"/>
      <c r="K145" s="9"/>
      <c r="L145" s="9" t="s">
        <v>1392</v>
      </c>
      <c r="M145" s="9" t="s">
        <v>1393</v>
      </c>
      <c r="N145" s="13" t="s">
        <v>582</v>
      </c>
      <c r="O145" s="10"/>
      <c r="P145" s="9"/>
      <c r="Q145" s="9" t="s">
        <v>1280</v>
      </c>
      <c r="R145" s="9" t="s">
        <v>1168</v>
      </c>
      <c r="S145" s="9" t="s">
        <v>1386</v>
      </c>
      <c r="T145" s="9" t="s">
        <v>1387</v>
      </c>
      <c r="U145" s="10" t="s">
        <v>1388</v>
      </c>
      <c r="V145" s="29"/>
      <c r="W145" s="9" t="s">
        <v>169</v>
      </c>
      <c r="X145" s="12"/>
      <c r="Y145" s="9"/>
      <c r="Z145" s="14"/>
      <c r="AA145" s="9"/>
      <c r="AB145" s="14"/>
      <c r="AC145" s="9"/>
      <c r="AD145" s="14" t="n">
        <v>60</v>
      </c>
      <c r="AE145" s="9" t="n">
        <v>60</v>
      </c>
      <c r="AF145" s="14" t="n">
        <v>10</v>
      </c>
      <c r="AG145" s="9"/>
      <c r="AH145" s="14"/>
      <c r="AI145" s="14"/>
      <c r="AJ145" s="9"/>
      <c r="AK145" s="14" t="n">
        <v>3</v>
      </c>
      <c r="AL145" s="9" t="n">
        <v>3</v>
      </c>
      <c r="AM145" s="9" t="s">
        <v>834</v>
      </c>
      <c r="AN145" s="9"/>
      <c r="AO145" s="9"/>
      <c r="AP145" s="9" t="s">
        <v>1394</v>
      </c>
      <c r="AQ145" s="12" t="s">
        <v>410</v>
      </c>
      <c r="AR145" s="9"/>
      <c r="AS145" s="9" t="s">
        <v>1280</v>
      </c>
      <c r="AT145" s="9" t="s">
        <v>1281</v>
      </c>
      <c r="AU145" s="9"/>
      <c r="AV145" s="12"/>
      <c r="AW145" s="9"/>
      <c r="AX145" s="12"/>
      <c r="AY145" s="9"/>
      <c r="AZ145" s="9"/>
      <c r="BA145" s="9"/>
      <c r="BB145" s="9" t="s">
        <v>1395</v>
      </c>
      <c r="BC145" s="9" t="s">
        <v>76</v>
      </c>
      <c r="BD145" s="9" t="s">
        <v>1396</v>
      </c>
      <c r="BE145" s="9"/>
      <c r="BF145" s="9"/>
      <c r="BG145" s="9"/>
      <c r="BH145" s="9"/>
      <c r="BI145" s="12"/>
      <c r="BJ145" s="9"/>
      <c r="BK145" s="9"/>
      <c r="BL145" s="12" t="s">
        <v>117</v>
      </c>
      <c r="BM145" s="16" t="s">
        <v>1391</v>
      </c>
      <c r="BN145" s="9"/>
    </row>
    <row r="146" customFormat="false" ht="30" hidden="false" customHeight="true" outlineLevel="0" collapsed="false">
      <c r="A146" s="9" t="s">
        <v>1397</v>
      </c>
      <c r="B146" s="9" t="s">
        <v>108</v>
      </c>
      <c r="C146" s="9" t="s">
        <v>593</v>
      </c>
      <c r="D146" s="9"/>
      <c r="E146" s="9"/>
      <c r="F146" s="9"/>
      <c r="G146" s="9"/>
      <c r="H146" s="9"/>
      <c r="I146" s="9"/>
      <c r="J146" s="12" t="s">
        <v>93</v>
      </c>
      <c r="K146" s="9"/>
      <c r="L146" s="9"/>
      <c r="M146" s="23"/>
      <c r="N146" s="13" t="s">
        <v>1398</v>
      </c>
      <c r="O146" s="10"/>
      <c r="P146" s="9"/>
      <c r="Q146" s="9" t="s">
        <v>1399</v>
      </c>
      <c r="R146" s="9" t="s">
        <v>613</v>
      </c>
      <c r="S146" s="9" t="s">
        <v>1400</v>
      </c>
      <c r="T146" s="9" t="s">
        <v>1401</v>
      </c>
      <c r="U146" s="10" t="s">
        <v>1402</v>
      </c>
      <c r="V146" s="29"/>
      <c r="W146" s="9" t="s">
        <v>169</v>
      </c>
      <c r="X146" s="22"/>
      <c r="Y146" s="9"/>
      <c r="Z146" s="14"/>
      <c r="AA146" s="9"/>
      <c r="AB146" s="14"/>
      <c r="AC146" s="9"/>
      <c r="AD146" s="14"/>
      <c r="AE146" s="9"/>
      <c r="AF146" s="14" t="n">
        <v>7</v>
      </c>
      <c r="AG146" s="9" t="n">
        <v>7</v>
      </c>
      <c r="AH146" s="14" t="n">
        <v>1</v>
      </c>
      <c r="AI146" s="14"/>
      <c r="AJ146" s="9"/>
      <c r="AK146" s="14"/>
      <c r="AL146" s="9"/>
      <c r="AM146" s="9" t="s">
        <v>1403</v>
      </c>
      <c r="AN146" s="9"/>
      <c r="AO146" s="9"/>
      <c r="AP146" s="9"/>
      <c r="AQ146" s="12" t="s">
        <v>149</v>
      </c>
      <c r="AR146" s="9"/>
      <c r="AS146" s="9" t="n">
        <v>1418</v>
      </c>
      <c r="AT146" s="9" t="n">
        <v>1418</v>
      </c>
      <c r="AU146" s="9"/>
      <c r="AV146" s="12" t="s">
        <v>1404</v>
      </c>
      <c r="AW146" s="9"/>
      <c r="AX146" s="12"/>
      <c r="AY146" s="9"/>
      <c r="AZ146" s="9"/>
      <c r="BA146" s="9"/>
      <c r="BB146" s="9" t="s">
        <v>1405</v>
      </c>
      <c r="BC146" s="9" t="s">
        <v>76</v>
      </c>
      <c r="BD146" s="39" t="s">
        <v>1406</v>
      </c>
      <c r="BE146" s="9"/>
      <c r="BF146" s="9"/>
      <c r="BG146" s="9"/>
      <c r="BH146" s="9"/>
      <c r="BI146" s="12"/>
      <c r="BJ146" s="9"/>
      <c r="BK146" s="9"/>
      <c r="BL146" s="12" t="s">
        <v>117</v>
      </c>
      <c r="BM146" s="16" t="s">
        <v>1391</v>
      </c>
      <c r="BN146" s="9"/>
    </row>
    <row r="147" customFormat="false" ht="30" hidden="false" customHeight="true" outlineLevel="0" collapsed="false">
      <c r="A147" s="9" t="s">
        <v>1407</v>
      </c>
      <c r="B147" s="9" t="s">
        <v>108</v>
      </c>
      <c r="C147" s="9" t="s">
        <v>593</v>
      </c>
      <c r="D147" s="9"/>
      <c r="E147" s="9"/>
      <c r="F147" s="9"/>
      <c r="G147" s="9"/>
      <c r="H147" s="9"/>
      <c r="I147" s="9"/>
      <c r="J147" s="12" t="s">
        <v>93</v>
      </c>
      <c r="K147" s="9"/>
      <c r="L147" s="9" t="s">
        <v>230</v>
      </c>
      <c r="M147" s="23" t="s">
        <v>1408</v>
      </c>
      <c r="N147" s="13" t="s">
        <v>611</v>
      </c>
      <c r="O147" s="10"/>
      <c r="P147" s="9"/>
      <c r="Q147" s="9" t="s">
        <v>1409</v>
      </c>
      <c r="R147" s="9" t="s">
        <v>1410</v>
      </c>
      <c r="S147" s="9" t="s">
        <v>1411</v>
      </c>
      <c r="T147" s="9" t="s">
        <v>1412</v>
      </c>
      <c r="U147" s="10" t="s">
        <v>1413</v>
      </c>
      <c r="V147" s="29"/>
      <c r="W147" s="9" t="s">
        <v>367</v>
      </c>
      <c r="X147" s="22"/>
      <c r="Y147" s="9"/>
      <c r="Z147" s="14"/>
      <c r="AA147" s="9"/>
      <c r="AB147" s="14"/>
      <c r="AC147" s="9"/>
      <c r="AD147" s="14"/>
      <c r="AE147" s="9"/>
      <c r="AF147" s="14"/>
      <c r="AG147" s="9"/>
      <c r="AH147" s="14"/>
      <c r="AI147" s="14"/>
      <c r="AJ147" s="9"/>
      <c r="AK147" s="14"/>
      <c r="AL147" s="9"/>
      <c r="AM147" s="9"/>
      <c r="AN147" s="9"/>
      <c r="AO147" s="9"/>
      <c r="AP147" s="9"/>
      <c r="AQ147" s="12" t="s">
        <v>69</v>
      </c>
      <c r="AR147" s="9"/>
      <c r="AS147" s="9" t="s">
        <v>370</v>
      </c>
      <c r="AT147" s="9" t="s">
        <v>371</v>
      </c>
      <c r="AU147" s="9" t="s">
        <v>73</v>
      </c>
      <c r="AV147" s="12"/>
      <c r="AW147" s="9"/>
      <c r="AX147" s="12"/>
      <c r="AY147" s="9"/>
      <c r="AZ147" s="9"/>
      <c r="BA147" s="9"/>
      <c r="BB147" s="9" t="s">
        <v>589</v>
      </c>
      <c r="BC147" s="9" t="s">
        <v>76</v>
      </c>
      <c r="BD147" s="9" t="s">
        <v>1414</v>
      </c>
      <c r="BE147" s="9"/>
      <c r="BF147" s="9"/>
      <c r="BG147" s="9"/>
      <c r="BH147" s="9"/>
      <c r="BI147" s="12"/>
      <c r="BJ147" s="9"/>
      <c r="BK147" s="9"/>
      <c r="BL147" s="12" t="s">
        <v>117</v>
      </c>
      <c r="BM147" s="16" t="s">
        <v>1415</v>
      </c>
      <c r="BN147" s="9"/>
    </row>
    <row r="148" customFormat="false" ht="30" hidden="false" customHeight="true" outlineLevel="0" collapsed="false">
      <c r="A148" s="9" t="s">
        <v>1416</v>
      </c>
      <c r="B148" s="9" t="s">
        <v>108</v>
      </c>
      <c r="C148" s="9"/>
      <c r="D148" s="9" t="s">
        <v>1417</v>
      </c>
      <c r="E148" s="9"/>
      <c r="F148" s="9"/>
      <c r="G148" s="9"/>
      <c r="H148" s="9"/>
      <c r="I148" s="9"/>
      <c r="J148" s="12"/>
      <c r="K148" s="9"/>
      <c r="L148" s="9"/>
      <c r="M148" s="23"/>
      <c r="N148" s="13" t="s">
        <v>1418</v>
      </c>
      <c r="O148" s="10"/>
      <c r="P148" s="9"/>
      <c r="Q148" s="9" t="s">
        <v>1419</v>
      </c>
      <c r="R148" s="9" t="s">
        <v>1420</v>
      </c>
      <c r="S148" s="9" t="s">
        <v>1416</v>
      </c>
      <c r="T148" s="9" t="s">
        <v>1421</v>
      </c>
      <c r="U148" s="10" t="s">
        <v>1422</v>
      </c>
      <c r="V148" s="29" t="s">
        <v>1423</v>
      </c>
      <c r="W148" s="9"/>
      <c r="X148" s="22"/>
      <c r="Y148" s="9"/>
      <c r="Z148" s="14"/>
      <c r="AA148" s="9"/>
      <c r="AB148" s="14"/>
      <c r="AC148" s="9"/>
      <c r="AD148" s="14"/>
      <c r="AE148" s="9"/>
      <c r="AF148" s="14"/>
      <c r="AG148" s="9"/>
      <c r="AH148" s="14"/>
      <c r="AI148" s="14"/>
      <c r="AJ148" s="9"/>
      <c r="AK148" s="14"/>
      <c r="AL148" s="9"/>
      <c r="AM148" s="9"/>
      <c r="AN148" s="9"/>
      <c r="AO148" s="9"/>
      <c r="AP148" s="9"/>
      <c r="AQ148" s="12"/>
      <c r="AR148" s="9"/>
      <c r="AS148" s="9"/>
      <c r="AT148" s="9"/>
      <c r="AU148" s="9"/>
      <c r="AV148" s="12"/>
      <c r="AW148" s="9"/>
      <c r="AX148" s="12"/>
      <c r="AY148" s="9"/>
      <c r="AZ148" s="9"/>
      <c r="BA148" s="9"/>
      <c r="BB148" s="9"/>
      <c r="BC148" s="9"/>
      <c r="BD148" s="9"/>
      <c r="BE148" s="9"/>
      <c r="BF148" s="9"/>
      <c r="BG148" s="9"/>
      <c r="BH148" s="9"/>
      <c r="BI148" s="12"/>
      <c r="BJ148" s="9"/>
      <c r="BK148" s="9"/>
      <c r="BL148" s="12"/>
      <c r="BM148" s="16"/>
      <c r="BN148" s="9"/>
    </row>
    <row r="149" customFormat="false" ht="30" hidden="false" customHeight="true" outlineLevel="0" collapsed="false">
      <c r="A149" s="9" t="s">
        <v>1424</v>
      </c>
      <c r="B149" s="9" t="s">
        <v>108</v>
      </c>
      <c r="C149" s="9" t="s">
        <v>593</v>
      </c>
      <c r="D149" s="9"/>
      <c r="E149" s="9"/>
      <c r="F149" s="9"/>
      <c r="G149" s="9"/>
      <c r="H149" s="9"/>
      <c r="I149" s="9"/>
      <c r="J149" s="12" t="s">
        <v>93</v>
      </c>
      <c r="K149" s="9"/>
      <c r="L149" s="9" t="s">
        <v>230</v>
      </c>
      <c r="M149" s="23" t="s">
        <v>1425</v>
      </c>
      <c r="N149" s="13" t="s">
        <v>1426</v>
      </c>
      <c r="O149" s="10"/>
      <c r="P149" s="9"/>
      <c r="Q149" s="9" t="s">
        <v>1427</v>
      </c>
      <c r="R149" s="9" t="s">
        <v>73</v>
      </c>
      <c r="S149" s="9" t="s">
        <v>1428</v>
      </c>
      <c r="T149" s="9" t="s">
        <v>1429</v>
      </c>
      <c r="U149" s="10" t="s">
        <v>1430</v>
      </c>
      <c r="V149" s="29"/>
      <c r="W149" s="9" t="s">
        <v>169</v>
      </c>
      <c r="X149" s="22"/>
      <c r="Y149" s="9"/>
      <c r="Z149" s="14"/>
      <c r="AA149" s="9"/>
      <c r="AB149" s="14"/>
      <c r="AC149" s="9"/>
      <c r="AD149" s="14"/>
      <c r="AE149" s="9"/>
      <c r="AF149" s="14"/>
      <c r="AG149" s="9"/>
      <c r="AH149" s="14"/>
      <c r="AI149" s="14"/>
      <c r="AJ149" s="9"/>
      <c r="AK149" s="14"/>
      <c r="AL149" s="9"/>
      <c r="AM149" s="9"/>
      <c r="AN149" s="9"/>
      <c r="AO149" s="9"/>
      <c r="AP149" s="9"/>
      <c r="AQ149" s="12" t="s">
        <v>158</v>
      </c>
      <c r="AR149" s="9"/>
      <c r="AS149" s="9" t="s">
        <v>1241</v>
      </c>
      <c r="AT149" s="9" t="s">
        <v>204</v>
      </c>
      <c r="AU149" s="9"/>
      <c r="AV149" s="12" t="s">
        <v>1431</v>
      </c>
      <c r="AW149" s="9"/>
      <c r="AX149" s="12"/>
      <c r="AY149" s="9"/>
      <c r="AZ149" s="9"/>
      <c r="BA149" s="9"/>
      <c r="BB149" s="9" t="s">
        <v>1432</v>
      </c>
      <c r="BC149" s="9" t="s">
        <v>76</v>
      </c>
      <c r="BD149" s="9" t="s">
        <v>1433</v>
      </c>
      <c r="BE149" s="9"/>
      <c r="BF149" s="9"/>
      <c r="BG149" s="9"/>
      <c r="BH149" s="9"/>
      <c r="BI149" s="12"/>
      <c r="BJ149" s="9"/>
      <c r="BK149" s="9"/>
      <c r="BL149" s="12" t="s">
        <v>117</v>
      </c>
      <c r="BM149" s="16" t="s">
        <v>1415</v>
      </c>
      <c r="BN149" s="9"/>
    </row>
    <row r="150" customFormat="false" ht="30" hidden="false" customHeight="true" outlineLevel="0" collapsed="false">
      <c r="A150" s="9" t="s">
        <v>1424</v>
      </c>
      <c r="B150" s="9" t="s">
        <v>108</v>
      </c>
      <c r="C150" s="9" t="s">
        <v>593</v>
      </c>
      <c r="D150" s="9" t="s">
        <v>1434</v>
      </c>
      <c r="E150" s="9"/>
      <c r="F150" s="9"/>
      <c r="G150" s="9"/>
      <c r="H150" s="9"/>
      <c r="I150" s="9"/>
      <c r="J150" s="12" t="s">
        <v>93</v>
      </c>
      <c r="K150" s="9"/>
      <c r="L150" s="9" t="s">
        <v>1435</v>
      </c>
      <c r="M150" s="23"/>
      <c r="N150" s="13" t="s">
        <v>1426</v>
      </c>
      <c r="O150" s="10"/>
      <c r="P150" s="9"/>
      <c r="Q150" s="9" t="s">
        <v>1427</v>
      </c>
      <c r="R150" s="9" t="s">
        <v>73</v>
      </c>
      <c r="S150" s="9" t="s">
        <v>1428</v>
      </c>
      <c r="T150" s="9" t="s">
        <v>1429</v>
      </c>
      <c r="U150" s="10" t="s">
        <v>1430</v>
      </c>
      <c r="V150" s="29"/>
      <c r="W150" s="9" t="s">
        <v>678</v>
      </c>
      <c r="X150" s="22"/>
      <c r="Y150" s="9"/>
      <c r="Z150" s="14"/>
      <c r="AA150" s="9"/>
      <c r="AB150" s="14"/>
      <c r="AC150" s="9"/>
      <c r="AD150" s="14"/>
      <c r="AE150" s="9"/>
      <c r="AF150" s="14"/>
      <c r="AG150" s="9"/>
      <c r="AH150" s="14"/>
      <c r="AI150" s="14"/>
      <c r="AJ150" s="9"/>
      <c r="AK150" s="14"/>
      <c r="AL150" s="9"/>
      <c r="AM150" s="9"/>
      <c r="AN150" s="9"/>
      <c r="AO150" s="9"/>
      <c r="AP150" s="9"/>
      <c r="AQ150" s="12"/>
      <c r="AR150" s="9"/>
      <c r="AS150" s="25"/>
      <c r="AT150" s="9"/>
      <c r="AU150" s="9"/>
      <c r="AV150" s="12"/>
      <c r="AW150" s="9"/>
      <c r="AX150" s="12"/>
      <c r="AY150" s="9"/>
      <c r="AZ150" s="9"/>
      <c r="BA150" s="9"/>
      <c r="BB150" s="9"/>
      <c r="BC150" s="9"/>
      <c r="BD150" s="9"/>
      <c r="BE150" s="9"/>
      <c r="BF150" s="9"/>
      <c r="BG150" s="9"/>
      <c r="BH150" s="9"/>
      <c r="BI150" s="12"/>
      <c r="BJ150" s="9"/>
      <c r="BK150" s="9"/>
      <c r="BL150" s="12"/>
      <c r="BM150" s="16"/>
      <c r="BN150" s="9"/>
    </row>
    <row r="151" customFormat="false" ht="30" hidden="false" customHeight="true" outlineLevel="0" collapsed="false">
      <c r="A151" s="9" t="s">
        <v>1424</v>
      </c>
      <c r="B151" s="9" t="s">
        <v>108</v>
      </c>
      <c r="C151" s="23" t="s">
        <v>1436</v>
      </c>
      <c r="D151" s="9" t="s">
        <v>1437</v>
      </c>
      <c r="E151" s="9"/>
      <c r="F151" s="9"/>
      <c r="G151" s="9"/>
      <c r="H151" s="9"/>
      <c r="I151" s="9"/>
      <c r="J151" s="12" t="s">
        <v>93</v>
      </c>
      <c r="K151" s="9"/>
      <c r="L151" s="9"/>
      <c r="M151" s="9"/>
      <c r="N151" s="13"/>
      <c r="O151" s="10"/>
      <c r="P151" s="9"/>
      <c r="Q151" s="9"/>
      <c r="R151" s="9"/>
      <c r="S151" s="9"/>
      <c r="T151" s="9"/>
      <c r="U151" s="10"/>
      <c r="V151" s="29"/>
      <c r="W151" s="9"/>
      <c r="X151" s="12"/>
      <c r="Y151" s="9"/>
      <c r="Z151" s="14"/>
      <c r="AA151" s="9"/>
      <c r="AB151" s="14"/>
      <c r="AC151" s="9"/>
      <c r="AD151" s="14"/>
      <c r="AE151" s="9"/>
      <c r="AF151" s="14"/>
      <c r="AG151" s="9"/>
      <c r="AH151" s="14"/>
      <c r="AI151" s="14"/>
      <c r="AJ151" s="9"/>
      <c r="AK151" s="14"/>
      <c r="AL151" s="9"/>
      <c r="AM151" s="9"/>
      <c r="AN151" s="9"/>
      <c r="AO151" s="9"/>
      <c r="AP151" s="9"/>
      <c r="AQ151" s="12"/>
      <c r="AR151" s="9"/>
      <c r="AS151" s="25"/>
      <c r="AT151" s="9"/>
      <c r="AU151" s="9"/>
      <c r="AV151" s="12"/>
      <c r="AW151" s="9"/>
      <c r="AX151" s="12"/>
      <c r="AY151" s="9"/>
      <c r="AZ151" s="9"/>
      <c r="BA151" s="9"/>
      <c r="BB151" s="9"/>
      <c r="BC151" s="9"/>
      <c r="BD151" s="9"/>
      <c r="BE151" s="9"/>
      <c r="BF151" s="9"/>
      <c r="BG151" s="9"/>
      <c r="BH151" s="9"/>
      <c r="BI151" s="12"/>
      <c r="BJ151" s="9"/>
      <c r="BK151" s="9"/>
      <c r="BL151" s="12"/>
      <c r="BM151" s="16"/>
      <c r="BN151" s="9"/>
    </row>
    <row r="152" customFormat="false" ht="30" hidden="false" customHeight="true" outlineLevel="0" collapsed="false">
      <c r="A152" s="9" t="s">
        <v>1438</v>
      </c>
      <c r="B152" s="9" t="s">
        <v>108</v>
      </c>
      <c r="C152" s="9" t="s">
        <v>593</v>
      </c>
      <c r="D152" s="9"/>
      <c r="E152" s="9"/>
      <c r="F152" s="9"/>
      <c r="G152" s="9"/>
      <c r="H152" s="9"/>
      <c r="I152" s="9"/>
      <c r="J152" s="12" t="s">
        <v>93</v>
      </c>
      <c r="K152" s="9"/>
      <c r="L152" s="9" t="s">
        <v>1439</v>
      </c>
      <c r="M152" s="23"/>
      <c r="N152" s="13" t="s">
        <v>1440</v>
      </c>
      <c r="O152" s="10"/>
      <c r="P152" s="9"/>
      <c r="Q152" s="9" t="s">
        <v>1356</v>
      </c>
      <c r="R152" s="9" t="s">
        <v>73</v>
      </c>
      <c r="S152" s="9" t="s">
        <v>1441</v>
      </c>
      <c r="T152" s="9" t="s">
        <v>1442</v>
      </c>
      <c r="U152" s="10" t="s">
        <v>1443</v>
      </c>
      <c r="V152" s="29"/>
      <c r="W152" s="9" t="s">
        <v>299</v>
      </c>
      <c r="X152" s="22"/>
      <c r="Y152" s="9"/>
      <c r="Z152" s="14"/>
      <c r="AA152" s="9"/>
      <c r="AB152" s="14"/>
      <c r="AC152" s="9"/>
      <c r="AD152" s="14"/>
      <c r="AE152" s="9"/>
      <c r="AF152" s="14"/>
      <c r="AG152" s="9"/>
      <c r="AH152" s="14"/>
      <c r="AI152" s="14"/>
      <c r="AJ152" s="9"/>
      <c r="AK152" s="14"/>
      <c r="AL152" s="9"/>
      <c r="AM152" s="9"/>
      <c r="AN152" s="9"/>
      <c r="AO152" s="9"/>
      <c r="AP152" s="9"/>
      <c r="AQ152" s="12" t="s">
        <v>736</v>
      </c>
      <c r="AR152" s="9"/>
      <c r="AS152" s="9" t="s">
        <v>481</v>
      </c>
      <c r="AT152" s="9" t="s">
        <v>159</v>
      </c>
      <c r="AU152" s="9"/>
      <c r="AV152" s="12"/>
      <c r="AW152" s="9"/>
      <c r="AX152" s="12" t="n">
        <v>100968457</v>
      </c>
      <c r="AY152" s="9" t="s">
        <v>1444</v>
      </c>
      <c r="AZ152" s="9"/>
      <c r="BA152" s="9" t="s">
        <v>1445</v>
      </c>
      <c r="BB152" s="9"/>
      <c r="BC152" s="9" t="s">
        <v>76</v>
      </c>
      <c r="BD152" s="9" t="s">
        <v>1446</v>
      </c>
      <c r="BE152" s="9"/>
      <c r="BF152" s="9"/>
      <c r="BG152" s="9"/>
      <c r="BH152" s="9"/>
      <c r="BI152" s="12"/>
      <c r="BJ152" s="9"/>
      <c r="BK152" s="9"/>
      <c r="BL152" s="12" t="s">
        <v>117</v>
      </c>
      <c r="BM152" s="16" t="s">
        <v>1447</v>
      </c>
      <c r="BN152" s="9"/>
    </row>
    <row r="153" customFormat="false" ht="30" hidden="false" customHeight="true" outlineLevel="0" collapsed="false">
      <c r="A153" s="9" t="s">
        <v>1448</v>
      </c>
      <c r="B153" s="9" t="s">
        <v>108</v>
      </c>
      <c r="C153" s="9" t="s">
        <v>593</v>
      </c>
      <c r="D153" s="9"/>
      <c r="E153" s="9"/>
      <c r="F153" s="9"/>
      <c r="G153" s="9"/>
      <c r="H153" s="9"/>
      <c r="I153" s="9"/>
      <c r="J153" s="12" t="s">
        <v>93</v>
      </c>
      <c r="K153" s="9"/>
      <c r="L153" s="9" t="s">
        <v>1435</v>
      </c>
      <c r="M153" s="23"/>
      <c r="N153" s="13" t="s">
        <v>582</v>
      </c>
      <c r="O153" s="10"/>
      <c r="P153" s="9"/>
      <c r="Q153" s="9" t="s">
        <v>1399</v>
      </c>
      <c r="R153" s="9" t="s">
        <v>1287</v>
      </c>
      <c r="S153" s="9" t="s">
        <v>1449</v>
      </c>
      <c r="T153" s="9" t="s">
        <v>1450</v>
      </c>
      <c r="U153" s="10" t="s">
        <v>1451</v>
      </c>
      <c r="V153" s="29"/>
      <c r="W153" s="9" t="s">
        <v>678</v>
      </c>
      <c r="X153" s="22"/>
      <c r="Y153" s="9"/>
      <c r="Z153" s="14"/>
      <c r="AA153" s="9"/>
      <c r="AB153" s="14"/>
      <c r="AC153" s="9"/>
      <c r="AD153" s="14"/>
      <c r="AE153" s="9"/>
      <c r="AF153" s="14"/>
      <c r="AG153" s="9"/>
      <c r="AH153" s="14"/>
      <c r="AI153" s="14"/>
      <c r="AJ153" s="9"/>
      <c r="AK153" s="14"/>
      <c r="AL153" s="9"/>
      <c r="AM153" s="9"/>
      <c r="AN153" s="9"/>
      <c r="AO153" s="9"/>
      <c r="AP153" s="9" t="s">
        <v>1452</v>
      </c>
      <c r="AQ153" s="12" t="s">
        <v>158</v>
      </c>
      <c r="AR153" s="9"/>
      <c r="AS153" s="31"/>
      <c r="AU153" s="9"/>
      <c r="AV153" s="12"/>
      <c r="AW153" s="9"/>
      <c r="AX153" s="12"/>
      <c r="AY153" s="9"/>
      <c r="AZ153" s="9"/>
      <c r="BA153" s="9"/>
      <c r="BB153" s="9" t="s">
        <v>976</v>
      </c>
      <c r="BC153" s="9" t="s">
        <v>76</v>
      </c>
      <c r="BD153" s="9" t="s">
        <v>1453</v>
      </c>
      <c r="BE153" s="9"/>
      <c r="BF153" s="9"/>
      <c r="BG153" s="9"/>
      <c r="BH153" s="9"/>
      <c r="BI153" s="12"/>
      <c r="BJ153" s="9"/>
      <c r="BK153" s="9"/>
      <c r="BL153" s="12" t="s">
        <v>117</v>
      </c>
      <c r="BM153" s="16" t="s">
        <v>1447</v>
      </c>
      <c r="BN153" s="9"/>
    </row>
    <row r="154" customFormat="false" ht="30" hidden="false" customHeight="true" outlineLevel="0" collapsed="false">
      <c r="A154" s="9" t="s">
        <v>1454</v>
      </c>
      <c r="B154" s="9" t="s">
        <v>108</v>
      </c>
      <c r="C154" s="9" t="s">
        <v>593</v>
      </c>
      <c r="D154" s="9" t="s">
        <v>1455</v>
      </c>
      <c r="E154" s="9"/>
      <c r="F154" s="9"/>
      <c r="G154" s="9"/>
      <c r="H154" s="9"/>
      <c r="I154" s="9"/>
      <c r="J154" s="12"/>
      <c r="K154" s="9"/>
      <c r="L154" s="9"/>
      <c r="M154" s="9"/>
      <c r="N154" s="13" t="s">
        <v>1456</v>
      </c>
      <c r="O154" s="10"/>
      <c r="P154" s="9"/>
      <c r="Q154" s="9" t="s">
        <v>1399</v>
      </c>
      <c r="R154" s="9" t="s">
        <v>613</v>
      </c>
      <c r="S154" s="9" t="s">
        <v>1457</v>
      </c>
      <c r="T154" s="9" t="s">
        <v>1458</v>
      </c>
      <c r="U154" s="10" t="s">
        <v>1459</v>
      </c>
      <c r="V154" s="29"/>
      <c r="W154" s="9"/>
      <c r="X154" s="12"/>
      <c r="Y154" s="9"/>
      <c r="Z154" s="14"/>
      <c r="AA154" s="9"/>
      <c r="AB154" s="14"/>
      <c r="AC154" s="9"/>
      <c r="AD154" s="14"/>
      <c r="AE154" s="9"/>
      <c r="AF154" s="14"/>
      <c r="AG154" s="9"/>
      <c r="AH154" s="14"/>
      <c r="AI154" s="14"/>
      <c r="AJ154" s="9"/>
      <c r="AK154" s="14"/>
      <c r="AL154" s="9"/>
      <c r="AM154" s="9"/>
      <c r="AN154" s="9"/>
      <c r="AO154" s="9"/>
      <c r="AP154" s="9"/>
      <c r="AQ154" s="12"/>
      <c r="AR154" s="9"/>
      <c r="AS154" s="25"/>
      <c r="AT154" s="9"/>
      <c r="AU154" s="9"/>
      <c r="AV154" s="12"/>
      <c r="AW154" s="9"/>
      <c r="AX154" s="12"/>
      <c r="AY154" s="9"/>
      <c r="AZ154" s="9"/>
      <c r="BA154" s="9"/>
      <c r="BB154" s="9"/>
      <c r="BC154" s="9"/>
      <c r="BD154" s="9"/>
      <c r="BE154" s="9"/>
      <c r="BF154" s="9"/>
      <c r="BG154" s="9"/>
      <c r="BH154" s="9"/>
      <c r="BI154" s="12"/>
      <c r="BJ154" s="9"/>
      <c r="BK154" s="9"/>
      <c r="BL154" s="12"/>
      <c r="BM154" s="16"/>
      <c r="BN154" s="9"/>
    </row>
    <row r="155" customFormat="false" ht="30" hidden="false" customHeight="true" outlineLevel="0" collapsed="false">
      <c r="A155" s="9" t="s">
        <v>1460</v>
      </c>
      <c r="B155" s="9" t="s">
        <v>108</v>
      </c>
      <c r="C155" s="9"/>
      <c r="D155" s="9"/>
      <c r="E155" s="9"/>
      <c r="F155" s="9"/>
      <c r="G155" s="9"/>
      <c r="H155" s="9"/>
      <c r="I155" s="9"/>
      <c r="J155" s="12" t="s">
        <v>93</v>
      </c>
      <c r="K155" s="9"/>
      <c r="L155" s="9" t="s">
        <v>1461</v>
      </c>
      <c r="M155" s="9" t="s">
        <v>1462</v>
      </c>
      <c r="N155" s="13" t="s">
        <v>1463</v>
      </c>
      <c r="O155" s="10"/>
      <c r="P155" s="9"/>
      <c r="Q155" s="9" t="s">
        <v>1324</v>
      </c>
      <c r="R155" s="9" t="s">
        <v>73</v>
      </c>
      <c r="S155" s="9" t="s">
        <v>1464</v>
      </c>
      <c r="T155" s="9" t="s">
        <v>1465</v>
      </c>
      <c r="U155" s="10" t="s">
        <v>1466</v>
      </c>
      <c r="V155" s="29"/>
      <c r="W155" s="9" t="s">
        <v>1107</v>
      </c>
      <c r="X155" s="12" t="n">
        <v>80</v>
      </c>
      <c r="Y155" s="9"/>
      <c r="Z155" s="14" t="n">
        <v>120</v>
      </c>
      <c r="AA155" s="9"/>
      <c r="AB155" s="14"/>
      <c r="AC155" s="9"/>
      <c r="AD155" s="14" t="n">
        <v>100</v>
      </c>
      <c r="AE155" s="9"/>
      <c r="AF155" s="14"/>
      <c r="AG155" s="9"/>
      <c r="AH155" s="14"/>
      <c r="AI155" s="14"/>
      <c r="AJ155" s="9"/>
      <c r="AK155" s="14" t="n">
        <v>9</v>
      </c>
      <c r="AL155" s="9" t="n">
        <v>9</v>
      </c>
      <c r="AM155" s="9" t="s">
        <v>123</v>
      </c>
      <c r="AN155" s="9"/>
      <c r="AO155" s="9"/>
      <c r="AP155" s="9" t="s">
        <v>1467</v>
      </c>
      <c r="AQ155" s="12" t="s">
        <v>268</v>
      </c>
      <c r="AR155" s="9"/>
      <c r="AS155" s="9" t="s">
        <v>1118</v>
      </c>
      <c r="AT155" s="9" t="s">
        <v>1119</v>
      </c>
      <c r="AU155" s="9" t="s">
        <v>1468</v>
      </c>
      <c r="AV155" s="12"/>
      <c r="AW155" s="9"/>
      <c r="AX155" s="12"/>
      <c r="AY155" s="9"/>
      <c r="AZ155" s="9"/>
      <c r="BA155" s="9"/>
      <c r="BB155" s="9" t="s">
        <v>589</v>
      </c>
      <c r="BC155" s="9" t="s">
        <v>76</v>
      </c>
      <c r="BD155" s="9" t="s">
        <v>1469</v>
      </c>
      <c r="BE155" s="9"/>
      <c r="BF155" s="9"/>
      <c r="BG155" s="9"/>
      <c r="BH155" s="9"/>
      <c r="BI155" s="12"/>
      <c r="BJ155" s="9"/>
      <c r="BK155" s="9"/>
      <c r="BL155" s="12" t="s">
        <v>117</v>
      </c>
      <c r="BM155" s="16" t="s">
        <v>1381</v>
      </c>
      <c r="BN155" s="9"/>
    </row>
    <row r="156" customFormat="false" ht="30" hidden="false" customHeight="true" outlineLevel="0" collapsed="false">
      <c r="A156" s="9" t="s">
        <v>1470</v>
      </c>
      <c r="B156" s="9" t="s">
        <v>108</v>
      </c>
      <c r="C156" s="9" t="s">
        <v>593</v>
      </c>
      <c r="D156" s="9"/>
      <c r="E156" s="9"/>
      <c r="F156" s="9" t="s">
        <v>1471</v>
      </c>
      <c r="G156" s="9"/>
      <c r="H156" s="11" t="str">
        <f aca="false">HYPERLINK("http://data.onb.ac.at/rec/AL00164733","http://data.onb.ac.at/rec/AL00164733")</f>
        <v>http://data.onb.ac.at/rec/AL00164733</v>
      </c>
      <c r="I156" s="9" t="s">
        <v>609</v>
      </c>
      <c r="J156" s="12" t="s">
        <v>93</v>
      </c>
      <c r="K156" s="9" t="s">
        <v>1472</v>
      </c>
      <c r="L156" s="9" t="s">
        <v>1473</v>
      </c>
      <c r="M156" s="9" t="s">
        <v>1474</v>
      </c>
      <c r="N156" s="13" t="s">
        <v>1475</v>
      </c>
      <c r="O156" s="10"/>
      <c r="P156" s="9"/>
      <c r="Q156" s="9" t="s">
        <v>1476</v>
      </c>
      <c r="R156" s="9" t="s">
        <v>613</v>
      </c>
      <c r="S156" s="9" t="s">
        <v>1477</v>
      </c>
      <c r="T156" s="9" t="s">
        <v>1478</v>
      </c>
      <c r="U156" s="10" t="s">
        <v>1479</v>
      </c>
      <c r="V156" s="29"/>
      <c r="W156" s="9" t="s">
        <v>367</v>
      </c>
      <c r="X156" s="12" t="n">
        <v>103</v>
      </c>
      <c r="Y156" s="9"/>
      <c r="Z156" s="14" t="n">
        <v>128</v>
      </c>
      <c r="AA156" s="9"/>
      <c r="AB156" s="14" t="n">
        <v>128</v>
      </c>
      <c r="AC156" s="9"/>
      <c r="AD156" s="14" t="n">
        <v>95</v>
      </c>
      <c r="AE156" s="9"/>
      <c r="AF156" s="14" t="n">
        <v>12</v>
      </c>
      <c r="AG156" s="9"/>
      <c r="AH156" s="14" t="n">
        <v>1</v>
      </c>
      <c r="AI156" s="14" t="n">
        <v>95</v>
      </c>
      <c r="AJ156" s="9"/>
      <c r="AK156" s="14" t="n">
        <v>11</v>
      </c>
      <c r="AL156" s="9"/>
      <c r="AM156" s="9" t="s">
        <v>123</v>
      </c>
      <c r="AN156" s="9"/>
      <c r="AO156" s="9"/>
      <c r="AP156" s="9" t="s">
        <v>1480</v>
      </c>
      <c r="AQ156" s="12" t="s">
        <v>124</v>
      </c>
      <c r="AR156" s="9"/>
      <c r="AS156" s="9" t="s">
        <v>461</v>
      </c>
      <c r="AT156" s="9" t="s">
        <v>1481</v>
      </c>
      <c r="AU156" s="9"/>
      <c r="AV156" s="12" t="s">
        <v>1482</v>
      </c>
      <c r="AW156" s="9" t="s">
        <v>1483</v>
      </c>
      <c r="AX156" s="12"/>
      <c r="AY156" s="9"/>
      <c r="AZ156" s="9"/>
      <c r="BA156" s="9"/>
      <c r="BB156" s="9" t="s">
        <v>151</v>
      </c>
      <c r="BC156" s="9" t="s">
        <v>76</v>
      </c>
      <c r="BD156" s="9" t="s">
        <v>1484</v>
      </c>
      <c r="BE156" s="9"/>
      <c r="BF156" s="9" t="s">
        <v>133</v>
      </c>
      <c r="BG156" s="9"/>
      <c r="BH156" s="9"/>
      <c r="BI156" s="12"/>
      <c r="BJ156" s="9"/>
      <c r="BK156" s="9"/>
      <c r="BL156" s="12" t="s">
        <v>1485</v>
      </c>
      <c r="BM156" s="16" t="s">
        <v>1365</v>
      </c>
      <c r="BN156" s="9"/>
    </row>
    <row r="157" customFormat="false" ht="30" hidden="false" customHeight="true" outlineLevel="0" collapsed="false">
      <c r="A157" s="9" t="s">
        <v>1486</v>
      </c>
      <c r="B157" s="9" t="s">
        <v>108</v>
      </c>
      <c r="C157" s="9" t="s">
        <v>593</v>
      </c>
      <c r="D157" s="9"/>
      <c r="E157" s="9"/>
      <c r="F157" s="9"/>
      <c r="G157" s="9"/>
      <c r="H157" s="9"/>
      <c r="I157" s="9"/>
      <c r="J157" s="12" t="s">
        <v>93</v>
      </c>
      <c r="K157" s="9"/>
      <c r="L157" s="9" t="s">
        <v>363</v>
      </c>
      <c r="M157" s="9" t="s">
        <v>1487</v>
      </c>
      <c r="N157" s="13" t="s">
        <v>1488</v>
      </c>
      <c r="O157" s="10"/>
      <c r="P157" s="9"/>
      <c r="Q157" s="9" t="s">
        <v>633</v>
      </c>
      <c r="R157" s="9" t="s">
        <v>73</v>
      </c>
      <c r="S157" s="9" t="s">
        <v>1489</v>
      </c>
      <c r="T157" s="9" t="s">
        <v>1490</v>
      </c>
      <c r="U157" s="10" t="s">
        <v>1491</v>
      </c>
      <c r="V157" s="9"/>
      <c r="W157" s="9" t="s">
        <v>562</v>
      </c>
      <c r="X157" s="12" t="n">
        <v>244</v>
      </c>
      <c r="Y157" s="9"/>
      <c r="Z157" s="14" t="n">
        <v>130</v>
      </c>
      <c r="AA157" s="9"/>
      <c r="AB157" s="14" t="n">
        <v>220</v>
      </c>
      <c r="AC157" s="9"/>
      <c r="AD157" s="14" t="n">
        <v>105</v>
      </c>
      <c r="AE157" s="9"/>
      <c r="AF157" s="14" t="n">
        <v>48</v>
      </c>
      <c r="AG157" s="9"/>
      <c r="AH157" s="14" t="n">
        <v>2</v>
      </c>
      <c r="AI157" s="14" t="n">
        <v>88</v>
      </c>
      <c r="AJ157" s="9" t="n">
        <v>90</v>
      </c>
      <c r="AK157" s="14" t="n">
        <v>3</v>
      </c>
      <c r="AL157" s="9" t="n">
        <v>4</v>
      </c>
      <c r="AM157" s="9"/>
      <c r="AN157" s="9"/>
      <c r="AO157" s="9"/>
      <c r="AP157" s="9"/>
      <c r="AQ157" s="12" t="s">
        <v>158</v>
      </c>
      <c r="AR157" s="9"/>
      <c r="AS157" s="9"/>
      <c r="AT157" s="9"/>
      <c r="AU157" s="9"/>
      <c r="AV157" s="12"/>
      <c r="AW157" s="9"/>
      <c r="AX157" s="12"/>
      <c r="AY157" s="9"/>
      <c r="AZ157" s="9"/>
      <c r="BA157" s="9"/>
      <c r="BB157" s="9"/>
      <c r="BC157" s="9" t="s">
        <v>76</v>
      </c>
      <c r="BD157" s="43" t="s">
        <v>1492</v>
      </c>
      <c r="BE157" s="9"/>
      <c r="BF157" s="9"/>
      <c r="BG157" s="9"/>
      <c r="BH157" s="9"/>
      <c r="BI157" s="12"/>
      <c r="BJ157" s="9"/>
      <c r="BK157" s="9"/>
      <c r="BL157" s="12" t="s">
        <v>117</v>
      </c>
      <c r="BM157" s="16" t="s">
        <v>1493</v>
      </c>
      <c r="BN157" s="9"/>
    </row>
    <row r="158" customFormat="false" ht="30" hidden="false" customHeight="true" outlineLevel="0" collapsed="false">
      <c r="A158" s="9" t="s">
        <v>1486</v>
      </c>
      <c r="B158" s="9" t="s">
        <v>108</v>
      </c>
      <c r="C158" s="9" t="s">
        <v>593</v>
      </c>
      <c r="D158" s="9"/>
      <c r="E158" s="9"/>
      <c r="F158" s="9"/>
      <c r="G158" s="11" t="s">
        <v>1494</v>
      </c>
      <c r="H158" s="9"/>
      <c r="I158" s="9"/>
      <c r="J158" s="12" t="s">
        <v>235</v>
      </c>
      <c r="K158" s="9"/>
      <c r="L158" s="9" t="s">
        <v>363</v>
      </c>
      <c r="M158" s="9" t="s">
        <v>1495</v>
      </c>
      <c r="N158" s="13" t="s">
        <v>1488</v>
      </c>
      <c r="O158" s="10"/>
      <c r="P158" s="9"/>
      <c r="Q158" s="9" t="s">
        <v>633</v>
      </c>
      <c r="R158" s="9" t="s">
        <v>73</v>
      </c>
      <c r="S158" s="9" t="s">
        <v>1489</v>
      </c>
      <c r="T158" s="9" t="s">
        <v>1490</v>
      </c>
      <c r="U158" s="10" t="s">
        <v>1491</v>
      </c>
      <c r="V158" s="9"/>
      <c r="W158" s="9" t="s">
        <v>169</v>
      </c>
      <c r="X158" s="12" t="n">
        <v>100</v>
      </c>
      <c r="Y158" s="9"/>
      <c r="Z158" s="14" t="n">
        <v>123</v>
      </c>
      <c r="AA158" s="9"/>
      <c r="AB158" s="14" t="n">
        <v>82</v>
      </c>
      <c r="AC158" s="9"/>
      <c r="AD158" s="14" t="n">
        <v>105</v>
      </c>
      <c r="AE158" s="9"/>
      <c r="AF158" s="14" t="n">
        <v>13</v>
      </c>
      <c r="AG158" s="9"/>
      <c r="AH158" s="14" t="n">
        <v>1</v>
      </c>
      <c r="AI158" s="14" t="n">
        <v>105</v>
      </c>
      <c r="AJ158" s="9"/>
      <c r="AK158" s="14" t="n">
        <v>5</v>
      </c>
      <c r="AL158" s="9" t="n">
        <v>7</v>
      </c>
      <c r="AM158" s="9"/>
      <c r="AN158" s="9"/>
      <c r="AO158" s="9"/>
      <c r="AP158" s="9"/>
      <c r="AQ158" s="12" t="s">
        <v>410</v>
      </c>
      <c r="AR158" s="9"/>
      <c r="AS158" s="9" t="s">
        <v>576</v>
      </c>
      <c r="AT158" s="9" t="s">
        <v>577</v>
      </c>
      <c r="AU158" s="9"/>
      <c r="AV158" s="12"/>
      <c r="AW158" s="9"/>
      <c r="AX158" s="12"/>
      <c r="AY158" s="9"/>
      <c r="AZ158" s="9"/>
      <c r="BA158" s="9"/>
      <c r="BB158" s="9" t="s">
        <v>1496</v>
      </c>
      <c r="BC158" s="9" t="s">
        <v>76</v>
      </c>
      <c r="BD158" s="9" t="s">
        <v>1497</v>
      </c>
      <c r="BE158" s="9"/>
      <c r="BF158" s="9"/>
      <c r="BG158" s="9"/>
      <c r="BH158" s="9"/>
      <c r="BI158" s="12"/>
      <c r="BJ158" s="9"/>
      <c r="BK158" s="9"/>
      <c r="BL158" s="12" t="s">
        <v>117</v>
      </c>
      <c r="BM158" s="16" t="s">
        <v>1493</v>
      </c>
      <c r="BN158" s="9"/>
    </row>
    <row r="159" customFormat="false" ht="30" hidden="false" customHeight="true" outlineLevel="0" collapsed="false">
      <c r="A159" s="9" t="s">
        <v>1486</v>
      </c>
      <c r="B159" s="9" t="s">
        <v>108</v>
      </c>
      <c r="C159" s="23" t="s">
        <v>1436</v>
      </c>
      <c r="D159" s="9" t="s">
        <v>1123</v>
      </c>
      <c r="E159" s="9"/>
      <c r="F159" s="9" t="s">
        <v>1498</v>
      </c>
      <c r="G159" s="9"/>
      <c r="H159" s="9"/>
      <c r="I159" s="9" t="s">
        <v>1499</v>
      </c>
      <c r="J159" s="12" t="s">
        <v>93</v>
      </c>
      <c r="K159" s="9"/>
      <c r="L159" s="9" t="s">
        <v>1500</v>
      </c>
      <c r="M159" s="9" t="s">
        <v>1501</v>
      </c>
      <c r="N159" s="13" t="s">
        <v>1488</v>
      </c>
      <c r="O159" s="10"/>
      <c r="P159" s="9"/>
      <c r="Q159" s="9" t="s">
        <v>633</v>
      </c>
      <c r="R159" s="9" t="s">
        <v>73</v>
      </c>
      <c r="S159" s="9" t="s">
        <v>1489</v>
      </c>
      <c r="T159" s="9" t="s">
        <v>1490</v>
      </c>
      <c r="U159" s="10" t="s">
        <v>1491</v>
      </c>
      <c r="V159" s="9"/>
      <c r="W159" s="9" t="s">
        <v>1502</v>
      </c>
      <c r="X159" s="12"/>
      <c r="Y159" s="9"/>
      <c r="Z159" s="14" t="n">
        <v>190</v>
      </c>
      <c r="AA159" s="9"/>
      <c r="AB159" s="14" t="n">
        <v>180</v>
      </c>
      <c r="AC159" s="9"/>
      <c r="AD159" s="14" t="n">
        <v>135</v>
      </c>
      <c r="AE159" s="9"/>
      <c r="AF159" s="14"/>
      <c r="AG159" s="9"/>
      <c r="AH159" s="14"/>
      <c r="AI159" s="14"/>
      <c r="AJ159" s="9"/>
      <c r="AK159" s="14" t="n">
        <v>9</v>
      </c>
      <c r="AL159" s="9" t="n">
        <v>11</v>
      </c>
      <c r="AM159" s="9"/>
      <c r="AN159" s="9"/>
      <c r="AO159" s="9"/>
      <c r="AP159" s="9" t="s">
        <v>1503</v>
      </c>
      <c r="AQ159" s="12" t="s">
        <v>268</v>
      </c>
      <c r="AR159" s="9"/>
      <c r="AS159" s="9" t="s">
        <v>126</v>
      </c>
      <c r="AT159" s="9" t="s">
        <v>127</v>
      </c>
      <c r="AU159" s="9" t="s">
        <v>473</v>
      </c>
      <c r="AV159" s="12"/>
      <c r="AW159" s="9"/>
      <c r="AX159" s="12"/>
      <c r="AY159" s="9"/>
      <c r="AZ159" s="9"/>
      <c r="BA159" s="9"/>
      <c r="BB159" s="9" t="s">
        <v>151</v>
      </c>
      <c r="BC159" s="9" t="s">
        <v>76</v>
      </c>
      <c r="BD159" s="9" t="s">
        <v>1504</v>
      </c>
      <c r="BE159" s="9"/>
      <c r="BF159" s="9"/>
      <c r="BG159" s="9"/>
      <c r="BH159" s="9"/>
      <c r="BI159" s="12"/>
      <c r="BJ159" s="9"/>
      <c r="BK159" s="9"/>
      <c r="BL159" s="12" t="s">
        <v>117</v>
      </c>
      <c r="BM159" s="16" t="s">
        <v>1493</v>
      </c>
      <c r="BN159" s="9"/>
    </row>
    <row r="160" customFormat="false" ht="30" hidden="false" customHeight="true" outlineLevel="0" collapsed="false">
      <c r="A160" s="9" t="s">
        <v>1505</v>
      </c>
      <c r="B160" s="9" t="s">
        <v>108</v>
      </c>
      <c r="C160" s="9" t="s">
        <v>593</v>
      </c>
      <c r="D160" s="9"/>
      <c r="E160" s="9"/>
      <c r="F160" s="9"/>
      <c r="G160" s="11" t="s">
        <v>1506</v>
      </c>
      <c r="H160" s="9"/>
      <c r="I160" s="9"/>
      <c r="J160" s="12" t="s">
        <v>93</v>
      </c>
      <c r="K160" s="9"/>
      <c r="L160" s="9" t="s">
        <v>1507</v>
      </c>
      <c r="M160" s="9" t="s">
        <v>1508</v>
      </c>
      <c r="N160" s="13" t="s">
        <v>582</v>
      </c>
      <c r="O160" s="10"/>
      <c r="P160" s="9"/>
      <c r="Q160" s="9" t="s">
        <v>846</v>
      </c>
      <c r="R160" s="9" t="s">
        <v>613</v>
      </c>
      <c r="S160" s="9" t="s">
        <v>1509</v>
      </c>
      <c r="T160" s="9" t="s">
        <v>1510</v>
      </c>
      <c r="U160" s="10" t="s">
        <v>1511</v>
      </c>
      <c r="V160" s="29"/>
      <c r="W160" s="9" t="s">
        <v>169</v>
      </c>
      <c r="X160" s="12" t="n">
        <v>185</v>
      </c>
      <c r="Y160" s="9"/>
      <c r="Z160" s="14" t="n">
        <v>125</v>
      </c>
      <c r="AA160" s="9"/>
      <c r="AB160" s="14" t="n">
        <v>185</v>
      </c>
      <c r="AC160" s="9"/>
      <c r="AD160" s="14" t="n">
        <v>125</v>
      </c>
      <c r="AE160" s="9"/>
      <c r="AF160" s="14" t="n">
        <v>12</v>
      </c>
      <c r="AG160" s="9"/>
      <c r="AH160" s="14" t="n">
        <v>2</v>
      </c>
      <c r="AI160" s="14" t="n">
        <v>75</v>
      </c>
      <c r="AJ160" s="9"/>
      <c r="AK160" s="14" t="n">
        <v>8</v>
      </c>
      <c r="AL160" s="9" t="n">
        <v>9</v>
      </c>
      <c r="AM160" s="9" t="s">
        <v>702</v>
      </c>
      <c r="AN160" s="9"/>
      <c r="AO160" s="9"/>
      <c r="AP160" s="9" t="s">
        <v>1512</v>
      </c>
      <c r="AQ160" s="12" t="s">
        <v>158</v>
      </c>
      <c r="AR160" s="9" t="s">
        <v>1513</v>
      </c>
      <c r="AS160" s="9" t="s">
        <v>1514</v>
      </c>
      <c r="AT160" s="9" t="s">
        <v>193</v>
      </c>
      <c r="AU160" s="9" t="s">
        <v>443</v>
      </c>
      <c r="AV160" s="12" t="s">
        <v>1515</v>
      </c>
      <c r="AW160" s="9"/>
      <c r="AX160" s="12"/>
      <c r="AY160" s="9"/>
      <c r="AZ160" s="9"/>
      <c r="BA160" s="9"/>
      <c r="BB160" s="9" t="s">
        <v>161</v>
      </c>
      <c r="BC160" s="9" t="s">
        <v>76</v>
      </c>
      <c r="BD160" s="9" t="s">
        <v>1516</v>
      </c>
      <c r="BE160" s="9"/>
      <c r="BF160" s="9"/>
      <c r="BG160" s="9"/>
      <c r="BH160" s="9"/>
      <c r="BI160" s="12" t="s">
        <v>1517</v>
      </c>
      <c r="BJ160" s="9"/>
      <c r="BK160" s="9"/>
      <c r="BL160" s="12" t="s">
        <v>117</v>
      </c>
      <c r="BM160" s="16" t="s">
        <v>1493</v>
      </c>
      <c r="BN160" s="9"/>
    </row>
    <row r="161" customFormat="false" ht="30" hidden="false" customHeight="true" outlineLevel="0" collapsed="false">
      <c r="A161" s="9" t="s">
        <v>1505</v>
      </c>
      <c r="B161" s="9" t="s">
        <v>108</v>
      </c>
      <c r="C161" s="9" t="s">
        <v>593</v>
      </c>
      <c r="D161" s="9"/>
      <c r="E161" s="9"/>
      <c r="F161" s="9"/>
      <c r="G161" s="11" t="s">
        <v>1518</v>
      </c>
      <c r="H161" s="9"/>
      <c r="I161" s="9"/>
      <c r="J161" s="12" t="s">
        <v>93</v>
      </c>
      <c r="K161" s="9" t="s">
        <v>1519</v>
      </c>
      <c r="L161" s="9" t="s">
        <v>1520</v>
      </c>
      <c r="M161" s="9" t="s">
        <v>1521</v>
      </c>
      <c r="N161" s="13" t="s">
        <v>582</v>
      </c>
      <c r="O161" s="10"/>
      <c r="P161" s="9"/>
      <c r="Q161" s="9" t="s">
        <v>846</v>
      </c>
      <c r="R161" s="9" t="s">
        <v>613</v>
      </c>
      <c r="S161" s="9" t="s">
        <v>1509</v>
      </c>
      <c r="T161" s="9" t="s">
        <v>1510</v>
      </c>
      <c r="U161" s="10" t="s">
        <v>1511</v>
      </c>
      <c r="V161" s="29"/>
      <c r="W161" s="9" t="s">
        <v>985</v>
      </c>
      <c r="X161" s="12" t="n">
        <v>170</v>
      </c>
      <c r="Y161" s="9"/>
      <c r="Z161" s="14" t="n">
        <v>120</v>
      </c>
      <c r="AA161" s="9"/>
      <c r="AB161" s="14" t="n">
        <v>110</v>
      </c>
      <c r="AC161" s="9"/>
      <c r="AD161" s="14" t="n">
        <v>86</v>
      </c>
      <c r="AE161" s="9" t="n">
        <v>88</v>
      </c>
      <c r="AF161" s="14" t="n">
        <v>27</v>
      </c>
      <c r="AG161" s="9" t="n">
        <v>28</v>
      </c>
      <c r="AH161" s="14" t="n">
        <v>1</v>
      </c>
      <c r="AI161" s="14" t="n">
        <v>86</v>
      </c>
      <c r="AJ161" s="9"/>
      <c r="AK161" s="14" t="n">
        <v>4</v>
      </c>
      <c r="AL161" s="9" t="n">
        <v>4</v>
      </c>
      <c r="AM161" s="9"/>
      <c r="AN161" s="9"/>
      <c r="AO161" s="9"/>
      <c r="AP161" s="9" t="s">
        <v>1522</v>
      </c>
      <c r="AQ161" s="12" t="s">
        <v>158</v>
      </c>
      <c r="AR161" s="9" t="s">
        <v>1523</v>
      </c>
      <c r="AS161" s="9" t="s">
        <v>1524</v>
      </c>
      <c r="AT161" s="9" t="s">
        <v>1525</v>
      </c>
      <c r="AU161" s="9" t="s">
        <v>1526</v>
      </c>
      <c r="AV161" s="12" t="s">
        <v>1527</v>
      </c>
      <c r="AW161" s="9"/>
      <c r="AX161" s="12"/>
      <c r="AY161" s="9"/>
      <c r="AZ161" s="9"/>
      <c r="BA161" s="9"/>
      <c r="BB161" s="9" t="s">
        <v>1528</v>
      </c>
      <c r="BC161" s="9" t="s">
        <v>76</v>
      </c>
      <c r="BD161" s="9" t="s">
        <v>1529</v>
      </c>
      <c r="BE161" s="9"/>
      <c r="BF161" s="9"/>
      <c r="BG161" s="9"/>
      <c r="BH161" s="9"/>
      <c r="BI161" s="12" t="s">
        <v>1530</v>
      </c>
      <c r="BJ161" s="9"/>
      <c r="BK161" s="9"/>
      <c r="BL161" s="12" t="s">
        <v>117</v>
      </c>
      <c r="BM161" s="16" t="s">
        <v>1493</v>
      </c>
      <c r="BN161" s="9"/>
    </row>
    <row r="162" customFormat="false" ht="30" hidden="false" customHeight="true" outlineLevel="0" collapsed="false">
      <c r="A162" s="9" t="s">
        <v>1531</v>
      </c>
      <c r="B162" s="9"/>
      <c r="C162" s="9"/>
      <c r="D162" s="9" t="s">
        <v>1532</v>
      </c>
      <c r="E162" s="9"/>
      <c r="F162" s="9"/>
      <c r="G162" s="9"/>
      <c r="H162" s="9"/>
      <c r="I162" s="9"/>
      <c r="J162" s="12"/>
      <c r="K162" s="9"/>
      <c r="L162" s="9"/>
      <c r="M162" s="9"/>
      <c r="N162" s="13" t="s">
        <v>1426</v>
      </c>
      <c r="O162" s="10"/>
      <c r="P162" s="9"/>
      <c r="Q162" s="9" t="s">
        <v>1533</v>
      </c>
      <c r="R162" s="9" t="s">
        <v>1534</v>
      </c>
      <c r="S162" s="9" t="s">
        <v>1531</v>
      </c>
      <c r="T162" s="9" t="s">
        <v>1535</v>
      </c>
      <c r="U162" s="10" t="s">
        <v>1536</v>
      </c>
      <c r="V162" s="29" t="s">
        <v>1537</v>
      </c>
      <c r="W162" s="9"/>
      <c r="X162" s="12"/>
      <c r="Y162" s="9"/>
      <c r="Z162" s="14"/>
      <c r="AA162" s="9"/>
      <c r="AB162" s="14"/>
      <c r="AC162" s="9"/>
      <c r="AD162" s="14"/>
      <c r="AE162" s="9"/>
      <c r="AF162" s="14"/>
      <c r="AG162" s="9"/>
      <c r="AH162" s="14"/>
      <c r="AI162" s="14"/>
      <c r="AJ162" s="9"/>
      <c r="AK162" s="14"/>
      <c r="AL162" s="9"/>
      <c r="AM162" s="9"/>
      <c r="AN162" s="9"/>
      <c r="AO162" s="9"/>
      <c r="AP162" s="9"/>
      <c r="AQ162" s="12"/>
      <c r="AR162" s="9"/>
      <c r="AS162" s="9"/>
      <c r="AT162" s="9"/>
      <c r="AU162" s="9"/>
      <c r="AV162" s="12"/>
      <c r="AW162" s="9"/>
      <c r="AX162" s="12"/>
      <c r="AY162" s="9"/>
      <c r="AZ162" s="9"/>
      <c r="BA162" s="9"/>
      <c r="BB162" s="9"/>
      <c r="BC162" s="9"/>
      <c r="BD162" s="9"/>
      <c r="BE162" s="9"/>
      <c r="BF162" s="9"/>
      <c r="BG162" s="9"/>
      <c r="BH162" s="9"/>
      <c r="BI162" s="12"/>
      <c r="BJ162" s="9"/>
      <c r="BK162" s="9"/>
      <c r="BL162" s="12"/>
      <c r="BM162" s="16"/>
      <c r="BN162" s="9"/>
    </row>
    <row r="163" customFormat="false" ht="30" hidden="false" customHeight="true" outlineLevel="0" collapsed="false">
      <c r="A163" s="9" t="s">
        <v>1538</v>
      </c>
      <c r="B163" s="9" t="s">
        <v>108</v>
      </c>
      <c r="C163" s="9" t="s">
        <v>593</v>
      </c>
      <c r="D163" s="9" t="s">
        <v>1539</v>
      </c>
      <c r="E163" s="9"/>
      <c r="F163" s="9"/>
      <c r="G163" s="9"/>
      <c r="H163" s="9"/>
      <c r="I163" s="9"/>
      <c r="J163" s="12"/>
      <c r="K163" s="9"/>
      <c r="L163" s="9"/>
      <c r="M163" s="9"/>
      <c r="N163" s="12" t="s">
        <v>1540</v>
      </c>
      <c r="O163" s="10"/>
      <c r="P163" s="9"/>
      <c r="Q163" s="9" t="s">
        <v>1541</v>
      </c>
      <c r="R163" s="9" t="s">
        <v>613</v>
      </c>
      <c r="S163" s="9" t="s">
        <v>1538</v>
      </c>
      <c r="T163" s="9" t="s">
        <v>1542</v>
      </c>
      <c r="U163" s="10" t="s">
        <v>1543</v>
      </c>
      <c r="V163" s="29" t="s">
        <v>1544</v>
      </c>
      <c r="W163" s="9"/>
      <c r="X163" s="12"/>
      <c r="Y163" s="9"/>
      <c r="Z163" s="14"/>
      <c r="AA163" s="9"/>
      <c r="AB163" s="14"/>
      <c r="AC163" s="9"/>
      <c r="AD163" s="14"/>
      <c r="AE163" s="9"/>
      <c r="AF163" s="14"/>
      <c r="AG163" s="9"/>
      <c r="AH163" s="14"/>
      <c r="AI163" s="14"/>
      <c r="AJ163" s="9"/>
      <c r="AK163" s="14"/>
      <c r="AL163" s="9"/>
      <c r="AM163" s="9"/>
      <c r="AN163" s="9"/>
      <c r="AO163" s="9"/>
      <c r="AP163" s="9"/>
      <c r="AQ163" s="12"/>
      <c r="AR163" s="9"/>
      <c r="AS163" s="9"/>
      <c r="AT163" s="9"/>
      <c r="AU163" s="9"/>
      <c r="AV163" s="12"/>
      <c r="AW163" s="9"/>
      <c r="AX163" s="12"/>
      <c r="AY163" s="9"/>
      <c r="AZ163" s="9"/>
      <c r="BA163" s="9"/>
      <c r="BB163" s="9"/>
      <c r="BC163" s="9"/>
      <c r="BD163" s="9"/>
      <c r="BE163" s="9"/>
      <c r="BF163" s="9"/>
      <c r="BG163" s="9"/>
      <c r="BH163" s="9"/>
      <c r="BI163" s="12"/>
      <c r="BJ163" s="9"/>
      <c r="BK163" s="9"/>
      <c r="BL163" s="12"/>
      <c r="BM163" s="16"/>
      <c r="BN163" s="9"/>
    </row>
    <row r="164" customFormat="false" ht="30" hidden="false" customHeight="true" outlineLevel="0" collapsed="false">
      <c r="A164" s="9" t="s">
        <v>1545</v>
      </c>
      <c r="B164" s="9" t="s">
        <v>108</v>
      </c>
      <c r="C164" s="9" t="s">
        <v>593</v>
      </c>
      <c r="D164" s="9"/>
      <c r="E164" s="9"/>
      <c r="F164" s="9"/>
      <c r="G164" s="9"/>
      <c r="H164" s="9"/>
      <c r="I164" s="9"/>
      <c r="J164" s="12" t="s">
        <v>235</v>
      </c>
      <c r="K164" s="9"/>
      <c r="L164" s="9" t="s">
        <v>363</v>
      </c>
      <c r="M164" s="9" t="s">
        <v>1546</v>
      </c>
      <c r="N164" s="13" t="s">
        <v>1547</v>
      </c>
      <c r="O164" s="10" t="s">
        <v>1548</v>
      </c>
      <c r="P164" s="9" t="s">
        <v>73</v>
      </c>
      <c r="Q164" s="9" t="s">
        <v>223</v>
      </c>
      <c r="R164" s="9" t="s">
        <v>1549</v>
      </c>
      <c r="S164" s="9" t="s">
        <v>1550</v>
      </c>
      <c r="T164" s="9" t="s">
        <v>1551</v>
      </c>
      <c r="U164" s="10" t="s">
        <v>1443</v>
      </c>
      <c r="V164" s="29" t="s">
        <v>1552</v>
      </c>
      <c r="W164" s="9" t="s">
        <v>169</v>
      </c>
      <c r="X164" s="12" t="n">
        <v>70</v>
      </c>
      <c r="Y164" s="9"/>
      <c r="Z164" s="14" t="n">
        <v>98</v>
      </c>
      <c r="AA164" s="9"/>
      <c r="AB164" s="14"/>
      <c r="AC164" s="9"/>
      <c r="AD164" s="14" t="n">
        <v>80</v>
      </c>
      <c r="AE164" s="9" t="n">
        <v>80</v>
      </c>
      <c r="AF164" s="14"/>
      <c r="AG164" s="9"/>
      <c r="AH164" s="14"/>
      <c r="AI164" s="14" t="n">
        <v>80</v>
      </c>
      <c r="AJ164" s="9" t="n">
        <v>80</v>
      </c>
      <c r="AK164" s="14" t="n">
        <v>4</v>
      </c>
      <c r="AL164" s="9" t="n">
        <v>4</v>
      </c>
      <c r="AM164" s="9"/>
      <c r="AN164" s="9"/>
      <c r="AO164" s="9"/>
      <c r="AP164" s="9" t="s">
        <v>1553</v>
      </c>
      <c r="AQ164" s="12" t="s">
        <v>410</v>
      </c>
      <c r="AR164" s="9"/>
      <c r="AS164" s="9" t="s">
        <v>1554</v>
      </c>
      <c r="AT164" s="9" t="s">
        <v>1555</v>
      </c>
      <c r="AU164" s="9" t="s">
        <v>443</v>
      </c>
      <c r="AV164" s="12"/>
      <c r="AW164" s="9"/>
      <c r="AX164" s="12"/>
      <c r="AY164" s="9"/>
      <c r="AZ164" s="9"/>
      <c r="BA164" s="9"/>
      <c r="BB164" s="9" t="s">
        <v>976</v>
      </c>
      <c r="BC164" s="9" t="s">
        <v>76</v>
      </c>
      <c r="BD164" s="9" t="s">
        <v>1556</v>
      </c>
      <c r="BE164" s="9"/>
      <c r="BF164" s="9"/>
      <c r="BG164" s="9"/>
      <c r="BH164" s="9"/>
      <c r="BI164" s="12" t="s">
        <v>1557</v>
      </c>
      <c r="BJ164" s="9"/>
      <c r="BK164" s="9"/>
      <c r="BL164" s="12" t="s">
        <v>117</v>
      </c>
      <c r="BM164" s="16" t="s">
        <v>1558</v>
      </c>
      <c r="BN164" s="9"/>
    </row>
    <row r="165" customFormat="false" ht="30" hidden="false" customHeight="true" outlineLevel="0" collapsed="false">
      <c r="A165" s="9" t="s">
        <v>1545</v>
      </c>
      <c r="B165" s="9" t="s">
        <v>108</v>
      </c>
      <c r="C165" s="9" t="s">
        <v>593</v>
      </c>
      <c r="D165" s="9"/>
      <c r="E165" s="9"/>
      <c r="F165" s="9"/>
      <c r="G165" s="9"/>
      <c r="H165" s="9"/>
      <c r="I165" s="9"/>
      <c r="J165" s="12" t="s">
        <v>235</v>
      </c>
      <c r="K165" s="9"/>
      <c r="L165" s="9" t="s">
        <v>363</v>
      </c>
      <c r="M165" s="9" t="s">
        <v>1546</v>
      </c>
      <c r="N165" s="13" t="s">
        <v>1547</v>
      </c>
      <c r="O165" s="10" t="s">
        <v>1548</v>
      </c>
      <c r="P165" s="9" t="s">
        <v>73</v>
      </c>
      <c r="Q165" s="9" t="s">
        <v>223</v>
      </c>
      <c r="R165" s="9" t="s">
        <v>1549</v>
      </c>
      <c r="S165" s="9" t="s">
        <v>1550</v>
      </c>
      <c r="T165" s="9" t="s">
        <v>1551</v>
      </c>
      <c r="U165" s="10" t="s">
        <v>1443</v>
      </c>
      <c r="V165" s="29" t="s">
        <v>1552</v>
      </c>
      <c r="W165" s="9" t="s">
        <v>169</v>
      </c>
      <c r="X165" s="12" t="n">
        <v>70</v>
      </c>
      <c r="Y165" s="9"/>
      <c r="Z165" s="14" t="n">
        <v>98</v>
      </c>
      <c r="AA165" s="9"/>
      <c r="AB165" s="14" t="n">
        <v>55</v>
      </c>
      <c r="AC165" s="9"/>
      <c r="AD165" s="14" t="n">
        <v>73</v>
      </c>
      <c r="AE165" s="9"/>
      <c r="AF165" s="14"/>
      <c r="AG165" s="9"/>
      <c r="AH165" s="14"/>
      <c r="AI165" s="14" t="n">
        <v>73</v>
      </c>
      <c r="AJ165" s="9" t="n">
        <v>75</v>
      </c>
      <c r="AK165" s="14" t="n">
        <v>5</v>
      </c>
      <c r="AL165" s="9" t="n">
        <v>6</v>
      </c>
      <c r="AM165" s="9"/>
      <c r="AN165" s="9"/>
      <c r="AO165" s="9"/>
      <c r="AP165" s="9" t="s">
        <v>1559</v>
      </c>
      <c r="AQ165" s="12" t="s">
        <v>339</v>
      </c>
      <c r="AR165" s="9"/>
      <c r="AS165" s="9" t="s">
        <v>1554</v>
      </c>
      <c r="AT165" s="9" t="s">
        <v>1555</v>
      </c>
      <c r="AU165" s="9" t="s">
        <v>443</v>
      </c>
      <c r="AV165" s="12" t="s">
        <v>1560</v>
      </c>
      <c r="AW165" s="9"/>
      <c r="AX165" s="12"/>
      <c r="AY165" s="9"/>
      <c r="AZ165" s="9"/>
      <c r="BA165" s="9" t="s">
        <v>1561</v>
      </c>
      <c r="BB165" s="9"/>
      <c r="BC165" s="9" t="s">
        <v>76</v>
      </c>
      <c r="BD165" s="9" t="s">
        <v>1562</v>
      </c>
      <c r="BE165" s="9"/>
      <c r="BF165" s="9"/>
      <c r="BG165" s="9"/>
      <c r="BH165" s="9"/>
      <c r="BI165" s="12" t="s">
        <v>1557</v>
      </c>
      <c r="BJ165" s="9"/>
      <c r="BK165" s="9"/>
      <c r="BL165" s="12" t="s">
        <v>117</v>
      </c>
      <c r="BM165" s="16" t="s">
        <v>1558</v>
      </c>
      <c r="BN165" s="9"/>
    </row>
    <row r="166" customFormat="false" ht="30" hidden="false" customHeight="true" outlineLevel="0" collapsed="false">
      <c r="A166" s="9" t="s">
        <v>1545</v>
      </c>
      <c r="B166" s="9" t="s">
        <v>108</v>
      </c>
      <c r="C166" s="9" t="s">
        <v>593</v>
      </c>
      <c r="D166" s="9"/>
      <c r="E166" s="9"/>
      <c r="F166" s="9"/>
      <c r="G166" s="11" t="s">
        <v>1563</v>
      </c>
      <c r="H166" s="9"/>
      <c r="I166" s="9"/>
      <c r="J166" s="12" t="s">
        <v>93</v>
      </c>
      <c r="K166" s="9"/>
      <c r="L166" s="9" t="s">
        <v>1564</v>
      </c>
      <c r="M166" s="9" t="s">
        <v>1565</v>
      </c>
      <c r="N166" s="13" t="s">
        <v>1547</v>
      </c>
      <c r="O166" s="10" t="s">
        <v>1548</v>
      </c>
      <c r="P166" s="9" t="s">
        <v>73</v>
      </c>
      <c r="Q166" s="9" t="s">
        <v>223</v>
      </c>
      <c r="R166" s="9" t="s">
        <v>1549</v>
      </c>
      <c r="S166" s="9" t="s">
        <v>1550</v>
      </c>
      <c r="T166" s="9" t="s">
        <v>1551</v>
      </c>
      <c r="U166" s="10" t="s">
        <v>1443</v>
      </c>
      <c r="V166" s="29" t="s">
        <v>1552</v>
      </c>
      <c r="W166" s="9" t="s">
        <v>1107</v>
      </c>
      <c r="X166" s="12"/>
      <c r="Y166" s="9"/>
      <c r="Z166" s="14" t="n">
        <v>95</v>
      </c>
      <c r="AA166" s="9"/>
      <c r="AB166" s="14"/>
      <c r="AC166" s="9"/>
      <c r="AD166" s="14" t="n">
        <v>65</v>
      </c>
      <c r="AE166" s="9"/>
      <c r="AF166" s="14"/>
      <c r="AG166" s="9"/>
      <c r="AH166" s="14"/>
      <c r="AI166" s="14"/>
      <c r="AJ166" s="9"/>
      <c r="AK166" s="14" t="n">
        <v>7</v>
      </c>
      <c r="AL166" s="9" t="n">
        <v>8</v>
      </c>
      <c r="AM166" s="9" t="s">
        <v>1566</v>
      </c>
      <c r="AN166" s="9"/>
      <c r="AO166" s="9"/>
      <c r="AP166" s="9" t="s">
        <v>1567</v>
      </c>
      <c r="AQ166" s="12" t="s">
        <v>158</v>
      </c>
      <c r="AR166" s="9"/>
      <c r="AS166" s="9" t="s">
        <v>1280</v>
      </c>
      <c r="AT166" s="9" t="s">
        <v>1281</v>
      </c>
      <c r="AU166" s="9"/>
      <c r="AV166" s="12" t="s">
        <v>1568</v>
      </c>
      <c r="AW166" s="9"/>
      <c r="AX166" s="12"/>
      <c r="AY166" s="9"/>
      <c r="AZ166" s="9"/>
      <c r="BA166" s="9"/>
      <c r="BB166" s="9" t="s">
        <v>1569</v>
      </c>
      <c r="BC166" s="9" t="s">
        <v>76</v>
      </c>
      <c r="BD166" s="9" t="s">
        <v>1570</v>
      </c>
      <c r="BE166" s="9"/>
      <c r="BF166" s="9" t="s">
        <v>133</v>
      </c>
      <c r="BG166" s="9" t="s">
        <v>1571</v>
      </c>
      <c r="BH166" s="9"/>
      <c r="BI166" s="12"/>
      <c r="BJ166" s="9"/>
      <c r="BK166" s="9"/>
      <c r="BL166" s="12" t="s">
        <v>117</v>
      </c>
      <c r="BM166" s="16" t="s">
        <v>1558</v>
      </c>
      <c r="BN166" s="9"/>
    </row>
    <row r="167" customFormat="false" ht="30" hidden="false" customHeight="true" outlineLevel="0" collapsed="false">
      <c r="A167" s="9" t="s">
        <v>1572</v>
      </c>
      <c r="B167" s="9" t="s">
        <v>108</v>
      </c>
      <c r="C167" s="9" t="s">
        <v>593</v>
      </c>
      <c r="D167" s="9"/>
      <c r="E167" s="9"/>
      <c r="F167" s="9"/>
      <c r="G167" s="11" t="s">
        <v>1573</v>
      </c>
      <c r="H167" s="9"/>
      <c r="I167" s="9"/>
      <c r="J167" s="12" t="s">
        <v>235</v>
      </c>
      <c r="K167" s="9"/>
      <c r="L167" s="9" t="s">
        <v>363</v>
      </c>
      <c r="M167" s="9" t="s">
        <v>1574</v>
      </c>
      <c r="N167" s="13" t="s">
        <v>1575</v>
      </c>
      <c r="O167" s="10" t="s">
        <v>223</v>
      </c>
      <c r="P167" s="9" t="s">
        <v>588</v>
      </c>
      <c r="Q167" s="9" t="s">
        <v>1399</v>
      </c>
      <c r="R167" s="9" t="s">
        <v>613</v>
      </c>
      <c r="S167" s="9" t="s">
        <v>1576</v>
      </c>
      <c r="T167" s="9" t="s">
        <v>1577</v>
      </c>
      <c r="U167" s="9" t="s">
        <v>1578</v>
      </c>
      <c r="V167" s="9" t="s">
        <v>1579</v>
      </c>
      <c r="W167" s="9" t="s">
        <v>169</v>
      </c>
      <c r="X167" s="12" t="n">
        <v>74</v>
      </c>
      <c r="Y167" s="9"/>
      <c r="Z167" s="14" t="n">
        <v>103</v>
      </c>
      <c r="AA167" s="9"/>
      <c r="AB167" s="14" t="n">
        <v>42</v>
      </c>
      <c r="AC167" s="9"/>
      <c r="AD167" s="14" t="n">
        <v>91</v>
      </c>
      <c r="AE167" s="9"/>
      <c r="AF167" s="14"/>
      <c r="AG167" s="9"/>
      <c r="AH167" s="14"/>
      <c r="AI167" s="14"/>
      <c r="AJ167" s="9"/>
      <c r="AK167" s="14" t="n">
        <v>4</v>
      </c>
      <c r="AL167" s="9" t="n">
        <v>6</v>
      </c>
      <c r="AM167" s="9"/>
      <c r="AN167" s="9"/>
      <c r="AO167" s="9"/>
      <c r="AP167" s="9"/>
      <c r="AQ167" s="12" t="s">
        <v>410</v>
      </c>
      <c r="AR167" s="9"/>
      <c r="AS167" s="9" t="s">
        <v>1580</v>
      </c>
      <c r="AT167" s="9" t="s">
        <v>1581</v>
      </c>
      <c r="AU167" s="9" t="s">
        <v>443</v>
      </c>
      <c r="AV167" s="12"/>
      <c r="AW167" s="9"/>
      <c r="AX167" s="12"/>
      <c r="AY167" s="9"/>
      <c r="AZ167" s="9"/>
      <c r="BA167" s="9"/>
      <c r="BB167" s="9" t="s">
        <v>589</v>
      </c>
      <c r="BC167" s="9" t="s">
        <v>76</v>
      </c>
      <c r="BD167" s="9" t="s">
        <v>1582</v>
      </c>
      <c r="BE167" s="9" t="s">
        <v>1583</v>
      </c>
      <c r="BF167" s="9"/>
      <c r="BG167" s="9"/>
      <c r="BH167" s="9"/>
      <c r="BI167" s="12"/>
      <c r="BJ167" s="9"/>
      <c r="BK167" s="9"/>
      <c r="BL167" s="12" t="s">
        <v>117</v>
      </c>
      <c r="BM167" s="16" t="s">
        <v>1558</v>
      </c>
      <c r="BN167" s="9"/>
    </row>
    <row r="168" customFormat="false" ht="30" hidden="false" customHeight="true" outlineLevel="0" collapsed="false">
      <c r="A168" s="9" t="s">
        <v>1584</v>
      </c>
      <c r="B168" s="9" t="s">
        <v>108</v>
      </c>
      <c r="C168" s="9" t="s">
        <v>593</v>
      </c>
      <c r="D168" s="9"/>
      <c r="E168" s="9"/>
      <c r="F168" s="9"/>
      <c r="G168" s="9"/>
      <c r="H168" s="9"/>
      <c r="I168" s="9"/>
      <c r="J168" s="12" t="s">
        <v>93</v>
      </c>
      <c r="K168" s="9"/>
      <c r="L168" s="9" t="s">
        <v>363</v>
      </c>
      <c r="M168" s="9" t="s">
        <v>1585</v>
      </c>
      <c r="N168" s="13" t="s">
        <v>1586</v>
      </c>
      <c r="O168" s="10" t="s">
        <v>1587</v>
      </c>
      <c r="P168" s="9" t="s">
        <v>73</v>
      </c>
      <c r="Q168" s="9" t="s">
        <v>1588</v>
      </c>
      <c r="R168" s="9" t="s">
        <v>73</v>
      </c>
      <c r="S168" s="9" t="s">
        <v>1589</v>
      </c>
      <c r="T168" s="9" t="s">
        <v>1590</v>
      </c>
      <c r="U168" s="10" t="s">
        <v>1591</v>
      </c>
      <c r="V168" s="29" t="s">
        <v>1592</v>
      </c>
      <c r="W168" s="9" t="s">
        <v>169</v>
      </c>
      <c r="X168" s="12" t="n">
        <v>122</v>
      </c>
      <c r="Y168" s="9"/>
      <c r="Z168" s="14" t="n">
        <v>82</v>
      </c>
      <c r="AA168" s="9"/>
      <c r="AB168" s="14" t="n">
        <v>120</v>
      </c>
      <c r="AC168" s="9"/>
      <c r="AD168" s="14" t="n">
        <v>60</v>
      </c>
      <c r="AE168" s="9" t="n">
        <v>65</v>
      </c>
      <c r="AF168" s="14" t="n">
        <v>27</v>
      </c>
      <c r="AG168" s="9"/>
      <c r="AH168" s="14" t="n">
        <v>1</v>
      </c>
      <c r="AI168" s="14" t="n">
        <v>60</v>
      </c>
      <c r="AJ168" s="9" t="n">
        <v>65</v>
      </c>
      <c r="AK168" s="14" t="n">
        <v>4</v>
      </c>
      <c r="AL168" s="9" t="n">
        <v>5</v>
      </c>
      <c r="AM168" s="9" t="s">
        <v>1566</v>
      </c>
      <c r="AN168" s="9"/>
      <c r="AO168" s="9"/>
      <c r="AP168" s="9" t="s">
        <v>1593</v>
      </c>
      <c r="AQ168" s="12" t="s">
        <v>158</v>
      </c>
      <c r="AR168" s="9"/>
      <c r="AS168" s="9" t="s">
        <v>1594</v>
      </c>
      <c r="AT168" s="9" t="s">
        <v>1595</v>
      </c>
      <c r="AU168" s="9" t="s">
        <v>1410</v>
      </c>
      <c r="AV168" s="12" t="s">
        <v>1596</v>
      </c>
      <c r="AW168" s="9"/>
      <c r="AX168" s="12" t="n">
        <v>118712500</v>
      </c>
      <c r="AY168" s="9" t="s">
        <v>1597</v>
      </c>
      <c r="AZ168" s="9"/>
      <c r="BA168" s="9" t="s">
        <v>1598</v>
      </c>
      <c r="BB168" s="9"/>
      <c r="BC168" s="9" t="s">
        <v>76</v>
      </c>
      <c r="BD168" s="9" t="s">
        <v>1599</v>
      </c>
      <c r="BE168" s="9" t="s">
        <v>1583</v>
      </c>
      <c r="BF168" s="9"/>
      <c r="BG168" s="9"/>
      <c r="BH168" s="9" t="s">
        <v>1600</v>
      </c>
      <c r="BI168" s="12"/>
      <c r="BJ168" s="9"/>
      <c r="BK168" s="9"/>
      <c r="BL168" s="12" t="s">
        <v>117</v>
      </c>
      <c r="BM168" s="16" t="s">
        <v>1558</v>
      </c>
      <c r="BN168" s="9"/>
    </row>
    <row r="169" customFormat="false" ht="30" hidden="false" customHeight="true" outlineLevel="0" collapsed="false">
      <c r="A169" s="9" t="s">
        <v>1601</v>
      </c>
      <c r="B169" s="9" t="s">
        <v>108</v>
      </c>
      <c r="C169" s="9" t="s">
        <v>593</v>
      </c>
      <c r="D169" s="9"/>
      <c r="E169" s="9"/>
      <c r="F169" s="9" t="s">
        <v>1602</v>
      </c>
      <c r="G169" s="11" t="s">
        <v>1603</v>
      </c>
      <c r="H169" s="11" t="str">
        <f aca="false">HYPERLINK("http://data.onb.ac.at/rec/AL00164082","http://data.onb.ac.at/rec/AL00164082")</f>
        <v>http://data.onb.ac.at/rec/AL00164082</v>
      </c>
      <c r="I169" s="9"/>
      <c r="J169" s="12" t="s">
        <v>93</v>
      </c>
      <c r="K169" s="9"/>
      <c r="L169" s="9" t="s">
        <v>363</v>
      </c>
      <c r="M169" s="9" t="s">
        <v>1604</v>
      </c>
      <c r="N169" s="13" t="s">
        <v>1605</v>
      </c>
      <c r="O169" s="10" t="s">
        <v>1606</v>
      </c>
      <c r="P169" s="9" t="s">
        <v>73</v>
      </c>
      <c r="Q169" s="9" t="s">
        <v>1607</v>
      </c>
      <c r="R169" s="9" t="s">
        <v>73</v>
      </c>
      <c r="S169" s="9" t="s">
        <v>1608</v>
      </c>
      <c r="T169" s="9" t="s">
        <v>1609</v>
      </c>
      <c r="U169" s="10" t="s">
        <v>1610</v>
      </c>
      <c r="V169" s="9" t="s">
        <v>1611</v>
      </c>
      <c r="W169" s="9" t="s">
        <v>1612</v>
      </c>
      <c r="X169" s="12" t="n">
        <v>83</v>
      </c>
      <c r="Y169" s="9"/>
      <c r="Z169" s="14"/>
      <c r="AA169" s="9"/>
      <c r="AB169" s="14" t="n">
        <v>83</v>
      </c>
      <c r="AC169" s="9"/>
      <c r="AD169" s="14"/>
      <c r="AE169" s="9"/>
      <c r="AF169" s="14" t="n">
        <v>11</v>
      </c>
      <c r="AG169" s="9"/>
      <c r="AH169" s="14"/>
      <c r="AI169" s="14"/>
      <c r="AJ169" s="9"/>
      <c r="AK169" s="14" t="n">
        <v>8</v>
      </c>
      <c r="AL169" s="9" t="n">
        <v>8</v>
      </c>
      <c r="AM169" s="9"/>
      <c r="AN169" s="9"/>
      <c r="AO169" s="9"/>
      <c r="AP169" s="9" t="s">
        <v>1613</v>
      </c>
      <c r="AQ169" s="12" t="s">
        <v>158</v>
      </c>
      <c r="AR169" s="9"/>
      <c r="AS169" s="9" t="s">
        <v>1280</v>
      </c>
      <c r="AT169" s="9" t="s">
        <v>1281</v>
      </c>
      <c r="AU169" s="9" t="s">
        <v>443</v>
      </c>
      <c r="AV169" s="12" t="s">
        <v>1614</v>
      </c>
      <c r="AW169" s="9"/>
      <c r="AX169" s="12"/>
      <c r="AY169" s="9"/>
      <c r="AZ169" s="9"/>
      <c r="BA169" s="9"/>
      <c r="BB169" s="9" t="s">
        <v>131</v>
      </c>
      <c r="BC169" s="9" t="s">
        <v>76</v>
      </c>
      <c r="BD169" s="9" t="s">
        <v>1615</v>
      </c>
      <c r="BE169" s="9"/>
      <c r="BF169" s="9" t="s">
        <v>133</v>
      </c>
      <c r="BG169" s="9"/>
      <c r="BH169" s="9"/>
      <c r="BI169" s="12"/>
      <c r="BJ169" s="9"/>
      <c r="BK169" s="9"/>
      <c r="BL169" s="12" t="s">
        <v>117</v>
      </c>
      <c r="BM169" s="16" t="s">
        <v>1616</v>
      </c>
      <c r="BN169" s="9"/>
    </row>
    <row r="170" customFormat="false" ht="92.25" hidden="false" customHeight="false" outlineLevel="0" collapsed="false">
      <c r="A170" s="9" t="s">
        <v>1601</v>
      </c>
      <c r="B170" s="9" t="s">
        <v>108</v>
      </c>
      <c r="C170" s="9" t="s">
        <v>593</v>
      </c>
      <c r="D170" s="9"/>
      <c r="E170" s="9"/>
      <c r="F170" s="9" t="s">
        <v>1617</v>
      </c>
      <c r="G170" s="9"/>
      <c r="H170" s="9"/>
      <c r="I170" s="9"/>
      <c r="J170" s="12" t="s">
        <v>93</v>
      </c>
      <c r="K170" s="9"/>
      <c r="L170" s="9" t="s">
        <v>363</v>
      </c>
      <c r="M170" s="9" t="s">
        <v>1618</v>
      </c>
      <c r="N170" s="13" t="s">
        <v>1605</v>
      </c>
      <c r="O170" s="10" t="s">
        <v>1606</v>
      </c>
      <c r="P170" s="9" t="s">
        <v>73</v>
      </c>
      <c r="Q170" s="9" t="s">
        <v>1607</v>
      </c>
      <c r="R170" s="9" t="s">
        <v>73</v>
      </c>
      <c r="S170" s="9" t="s">
        <v>1608</v>
      </c>
      <c r="T170" s="9" t="s">
        <v>1609</v>
      </c>
      <c r="U170" s="10" t="s">
        <v>1610</v>
      </c>
      <c r="V170" s="9" t="s">
        <v>1611</v>
      </c>
      <c r="W170" s="9" t="s">
        <v>1612</v>
      </c>
      <c r="X170" s="12"/>
      <c r="Y170" s="9"/>
      <c r="Z170" s="14"/>
      <c r="AA170" s="9"/>
      <c r="AB170" s="14"/>
      <c r="AC170" s="9"/>
      <c r="AD170" s="14"/>
      <c r="AE170" s="9"/>
      <c r="AF170" s="14"/>
      <c r="AG170" s="9"/>
      <c r="AH170" s="14"/>
      <c r="AI170" s="14"/>
      <c r="AJ170" s="9"/>
      <c r="AK170" s="14" t="n">
        <v>33</v>
      </c>
      <c r="AL170" s="9" t="n">
        <v>34</v>
      </c>
      <c r="AM170" s="9"/>
      <c r="AN170" s="9"/>
      <c r="AO170" s="9"/>
      <c r="AP170" s="9" t="s">
        <v>1619</v>
      </c>
      <c r="AQ170" s="12" t="s">
        <v>149</v>
      </c>
      <c r="AR170" s="9"/>
      <c r="AS170" s="9" t="s">
        <v>223</v>
      </c>
      <c r="AT170" s="9" t="s">
        <v>150</v>
      </c>
      <c r="AU170" s="9"/>
      <c r="AV170" s="12"/>
      <c r="AW170" s="9"/>
      <c r="AX170" s="12"/>
      <c r="AY170" s="9"/>
      <c r="AZ170" s="9"/>
      <c r="BA170" s="9"/>
      <c r="BB170" s="23" t="s">
        <v>1620</v>
      </c>
      <c r="BC170" s="9" t="s">
        <v>76</v>
      </c>
      <c r="BD170" s="9" t="s">
        <v>1621</v>
      </c>
      <c r="BE170" s="9"/>
      <c r="BF170" s="9" t="s">
        <v>116</v>
      </c>
      <c r="BG170" s="9" t="s">
        <v>1622</v>
      </c>
      <c r="BH170" s="9"/>
      <c r="BI170" s="12"/>
      <c r="BJ170" s="9"/>
      <c r="BK170" s="9"/>
      <c r="BL170" s="12" t="s">
        <v>117</v>
      </c>
      <c r="BM170" s="16" t="s">
        <v>1616</v>
      </c>
      <c r="BN170" s="9"/>
    </row>
    <row r="171" customFormat="false" ht="45" hidden="false" customHeight="true" outlineLevel="0" collapsed="false">
      <c r="A171" s="9" t="s">
        <v>1601</v>
      </c>
      <c r="B171" s="9" t="s">
        <v>108</v>
      </c>
      <c r="C171" s="9" t="s">
        <v>593</v>
      </c>
      <c r="D171" s="9"/>
      <c r="E171" s="9"/>
      <c r="F171" s="9"/>
      <c r="G171" s="9"/>
      <c r="H171" s="9"/>
      <c r="I171" s="9"/>
      <c r="J171" s="12" t="s">
        <v>93</v>
      </c>
      <c r="K171" s="9"/>
      <c r="L171" s="9"/>
      <c r="M171" s="9" t="s">
        <v>1623</v>
      </c>
      <c r="N171" s="13" t="s">
        <v>1605</v>
      </c>
      <c r="O171" s="10" t="s">
        <v>1606</v>
      </c>
      <c r="P171" s="9" t="s">
        <v>73</v>
      </c>
      <c r="Q171" s="9" t="s">
        <v>1607</v>
      </c>
      <c r="R171" s="9" t="s">
        <v>73</v>
      </c>
      <c r="S171" s="9" t="s">
        <v>1608</v>
      </c>
      <c r="T171" s="9" t="s">
        <v>1609</v>
      </c>
      <c r="U171" s="10" t="s">
        <v>1610</v>
      </c>
      <c r="V171" s="9" t="s">
        <v>1611</v>
      </c>
      <c r="W171" s="9" t="s">
        <v>1612</v>
      </c>
      <c r="X171" s="12" t="n">
        <v>80</v>
      </c>
      <c r="Y171" s="9"/>
      <c r="Z171" s="14" t="n">
        <v>60</v>
      </c>
      <c r="AA171" s="9"/>
      <c r="AB171" s="14" t="n">
        <v>63</v>
      </c>
      <c r="AC171" s="9"/>
      <c r="AD171" s="14" t="n">
        <v>46</v>
      </c>
      <c r="AE171" s="9"/>
      <c r="AF171" s="14" t="n">
        <v>16</v>
      </c>
      <c r="AG171" s="9"/>
      <c r="AH171" s="14"/>
      <c r="AI171" s="14"/>
      <c r="AJ171" s="9"/>
      <c r="AK171" s="14" t="n">
        <v>3</v>
      </c>
      <c r="AL171" s="9" t="n">
        <v>4</v>
      </c>
      <c r="AM171" s="9"/>
      <c r="AN171" s="9"/>
      <c r="AO171" s="9"/>
      <c r="AP171" s="9" t="s">
        <v>1624</v>
      </c>
      <c r="AQ171" s="12" t="s">
        <v>339</v>
      </c>
      <c r="AR171" s="9"/>
      <c r="AS171" s="9" t="s">
        <v>1587</v>
      </c>
      <c r="AT171" s="9" t="s">
        <v>1625</v>
      </c>
      <c r="AU171" s="9"/>
      <c r="AV171" s="12"/>
      <c r="AW171" s="9"/>
      <c r="AX171" s="12"/>
      <c r="AY171" s="9"/>
      <c r="AZ171" s="9"/>
      <c r="BA171" s="9"/>
      <c r="BB171" s="9" t="s">
        <v>976</v>
      </c>
      <c r="BC171" s="9" t="s">
        <v>76</v>
      </c>
      <c r="BD171" s="9" t="s">
        <v>1626</v>
      </c>
      <c r="BE171" s="9"/>
      <c r="BF171" s="9"/>
      <c r="BG171" s="9"/>
      <c r="BH171" s="9"/>
      <c r="BI171" s="12"/>
      <c r="BJ171" s="9"/>
      <c r="BK171" s="9"/>
      <c r="BL171" s="12" t="s">
        <v>117</v>
      </c>
      <c r="BM171" s="16" t="s">
        <v>1616</v>
      </c>
      <c r="BN171" s="9"/>
    </row>
    <row r="172" customFormat="false" ht="45" hidden="false" customHeight="true" outlineLevel="0" collapsed="false">
      <c r="A172" s="9" t="s">
        <v>1627</v>
      </c>
      <c r="B172" s="9" t="s">
        <v>108</v>
      </c>
      <c r="C172" s="9" t="s">
        <v>580</v>
      </c>
      <c r="D172" s="9"/>
      <c r="E172" s="9"/>
      <c r="F172" s="9"/>
      <c r="G172" s="9"/>
      <c r="H172" s="9"/>
      <c r="I172" s="9"/>
      <c r="J172" s="12"/>
      <c r="K172" s="9"/>
      <c r="L172" s="9" t="s">
        <v>230</v>
      </c>
      <c r="M172" s="9"/>
      <c r="N172" s="13" t="s">
        <v>1628</v>
      </c>
      <c r="O172" s="10"/>
      <c r="P172" s="9"/>
      <c r="Q172" s="9" t="s">
        <v>1629</v>
      </c>
      <c r="R172" s="9" t="s">
        <v>790</v>
      </c>
      <c r="S172" s="9" t="s">
        <v>1630</v>
      </c>
      <c r="T172" s="9" t="s">
        <v>1631</v>
      </c>
      <c r="U172" s="10" t="s">
        <v>1632</v>
      </c>
      <c r="V172" s="29"/>
      <c r="W172" s="9" t="s">
        <v>169</v>
      </c>
      <c r="X172" s="12"/>
      <c r="Y172" s="9"/>
      <c r="Z172" s="14"/>
      <c r="AA172" s="9"/>
      <c r="AB172" s="14"/>
      <c r="AC172" s="9"/>
      <c r="AD172" s="14"/>
      <c r="AE172" s="9"/>
      <c r="AF172" s="14"/>
      <c r="AG172" s="9"/>
      <c r="AH172" s="14"/>
      <c r="AI172" s="14"/>
      <c r="AJ172" s="9"/>
      <c r="AK172" s="14"/>
      <c r="AL172" s="9"/>
      <c r="AM172" s="9"/>
      <c r="AN172" s="9"/>
      <c r="AO172" s="9"/>
      <c r="AP172" s="9" t="s">
        <v>1633</v>
      </c>
      <c r="AQ172" s="12" t="s">
        <v>1634</v>
      </c>
      <c r="AR172" s="9"/>
      <c r="AS172" s="9" t="s">
        <v>1635</v>
      </c>
      <c r="AT172" s="9" t="s">
        <v>1636</v>
      </c>
      <c r="AU172" s="9" t="s">
        <v>443</v>
      </c>
      <c r="AV172" s="12"/>
      <c r="AW172" s="9"/>
      <c r="AX172" s="12"/>
      <c r="AY172" s="9"/>
      <c r="AZ172" s="9"/>
      <c r="BA172" s="9"/>
      <c r="BB172" s="9"/>
      <c r="BC172" s="9" t="s">
        <v>303</v>
      </c>
      <c r="BD172" s="19" t="s">
        <v>1637</v>
      </c>
      <c r="BE172" s="9"/>
      <c r="BF172" s="9"/>
      <c r="BG172" s="9"/>
      <c r="BH172" s="9"/>
      <c r="BI172" s="12"/>
      <c r="BJ172" s="9"/>
      <c r="BK172" s="9"/>
      <c r="BL172" s="12"/>
      <c r="BM172" s="16"/>
      <c r="BN172" s="9"/>
    </row>
    <row r="173" customFormat="false" ht="45" hidden="false" customHeight="true" outlineLevel="0" collapsed="false">
      <c r="A173" s="9" t="s">
        <v>1627</v>
      </c>
      <c r="B173" s="9" t="s">
        <v>108</v>
      </c>
      <c r="C173" s="9" t="s">
        <v>580</v>
      </c>
      <c r="D173" s="9"/>
      <c r="E173" s="9"/>
      <c r="F173" s="9"/>
      <c r="G173" s="9"/>
      <c r="H173" s="9"/>
      <c r="I173" s="9"/>
      <c r="J173" s="12"/>
      <c r="K173" s="9"/>
      <c r="L173" s="9" t="s">
        <v>230</v>
      </c>
      <c r="M173" s="9"/>
      <c r="N173" s="13" t="s">
        <v>1628</v>
      </c>
      <c r="O173" s="10"/>
      <c r="P173" s="9"/>
      <c r="Q173" s="9" t="s">
        <v>1629</v>
      </c>
      <c r="R173" s="9" t="s">
        <v>790</v>
      </c>
      <c r="S173" s="9" t="s">
        <v>1630</v>
      </c>
      <c r="T173" s="9" t="s">
        <v>1631</v>
      </c>
      <c r="U173" s="10" t="s">
        <v>1632</v>
      </c>
      <c r="V173" s="29"/>
      <c r="W173" s="9" t="s">
        <v>169</v>
      </c>
      <c r="X173" s="12"/>
      <c r="Y173" s="9"/>
      <c r="Z173" s="14"/>
      <c r="AA173" s="9"/>
      <c r="AB173" s="14"/>
      <c r="AC173" s="9"/>
      <c r="AD173" s="14"/>
      <c r="AE173" s="9"/>
      <c r="AF173" s="14"/>
      <c r="AG173" s="9"/>
      <c r="AH173" s="14"/>
      <c r="AI173" s="14"/>
      <c r="AJ173" s="9"/>
      <c r="AK173" s="14"/>
      <c r="AL173" s="9"/>
      <c r="AM173" s="9"/>
      <c r="AN173" s="9"/>
      <c r="AO173" s="9"/>
      <c r="AP173" s="9"/>
      <c r="AQ173" s="12" t="s">
        <v>410</v>
      </c>
      <c r="AR173" s="9"/>
      <c r="AS173" s="9" t="s">
        <v>802</v>
      </c>
      <c r="AT173" s="9" t="s">
        <v>113</v>
      </c>
      <c r="AU173" s="9" t="s">
        <v>313</v>
      </c>
      <c r="AV173" s="12"/>
      <c r="AW173" s="9"/>
      <c r="AX173" s="12"/>
      <c r="AY173" s="9"/>
      <c r="AZ173" s="9"/>
      <c r="BA173" s="9"/>
      <c r="BB173" s="9" t="s">
        <v>1078</v>
      </c>
      <c r="BC173" s="9" t="s">
        <v>76</v>
      </c>
      <c r="BD173" s="44" t="s">
        <v>1638</v>
      </c>
      <c r="BE173" s="9"/>
      <c r="BF173" s="9"/>
      <c r="BG173" s="9"/>
      <c r="BH173" s="9"/>
      <c r="BI173" s="12"/>
      <c r="BJ173" s="9"/>
      <c r="BK173" s="9"/>
      <c r="BL173" s="12"/>
      <c r="BM173" s="16"/>
      <c r="BN173" s="9"/>
    </row>
    <row r="174" customFormat="false" ht="45" hidden="false" customHeight="true" outlineLevel="0" collapsed="false">
      <c r="A174" s="9" t="s">
        <v>1639</v>
      </c>
      <c r="B174" s="9" t="s">
        <v>108</v>
      </c>
      <c r="C174" s="9" t="s">
        <v>593</v>
      </c>
      <c r="D174" s="9" t="s">
        <v>724</v>
      </c>
      <c r="E174" s="9"/>
      <c r="F174" s="9"/>
      <c r="G174" s="9"/>
      <c r="H174" s="9"/>
      <c r="I174" s="9"/>
      <c r="J174" s="12"/>
      <c r="K174" s="9"/>
      <c r="L174" s="9" t="s">
        <v>725</v>
      </c>
      <c r="M174" s="9"/>
      <c r="N174" s="13" t="s">
        <v>611</v>
      </c>
      <c r="O174" s="10"/>
      <c r="P174" s="9"/>
      <c r="Q174" s="9" t="s">
        <v>846</v>
      </c>
      <c r="R174" s="9" t="s">
        <v>613</v>
      </c>
      <c r="S174" s="9" t="s">
        <v>1640</v>
      </c>
      <c r="T174" s="9" t="s">
        <v>1641</v>
      </c>
      <c r="U174" s="10" t="s">
        <v>1642</v>
      </c>
      <c r="V174" s="29"/>
      <c r="W174" s="9" t="s">
        <v>169</v>
      </c>
      <c r="X174" s="12"/>
      <c r="Y174" s="9"/>
      <c r="Z174" s="14"/>
      <c r="AA174" s="9"/>
      <c r="AB174" s="14"/>
      <c r="AC174" s="9"/>
      <c r="AD174" s="14"/>
      <c r="AE174" s="9"/>
      <c r="AF174" s="14"/>
      <c r="AG174" s="9"/>
      <c r="AH174" s="14"/>
      <c r="AI174" s="14"/>
      <c r="AJ174" s="9"/>
      <c r="AK174" s="14"/>
      <c r="AL174" s="9"/>
      <c r="AM174" s="9"/>
      <c r="AN174" s="9"/>
      <c r="AO174" s="9"/>
      <c r="AP174" s="9" t="s">
        <v>1643</v>
      </c>
      <c r="AQ174" s="12" t="s">
        <v>410</v>
      </c>
      <c r="AR174" s="9"/>
      <c r="AS174" s="9" t="s">
        <v>183</v>
      </c>
      <c r="AT174" s="9" t="s">
        <v>113</v>
      </c>
      <c r="AU174" s="9" t="s">
        <v>313</v>
      </c>
      <c r="AV174" s="12"/>
      <c r="AW174" s="9"/>
      <c r="AX174" s="12"/>
      <c r="AY174" s="9"/>
      <c r="AZ174" s="9"/>
      <c r="BA174" s="9"/>
      <c r="BB174" s="9" t="s">
        <v>1644</v>
      </c>
      <c r="BC174" s="9" t="s">
        <v>76</v>
      </c>
      <c r="BD174" s="9" t="s">
        <v>1645</v>
      </c>
      <c r="BE174" s="9"/>
      <c r="BF174" s="9"/>
      <c r="BG174" s="9"/>
      <c r="BH174" s="9"/>
      <c r="BI174" s="12"/>
      <c r="BJ174" s="9"/>
      <c r="BK174" s="9"/>
      <c r="BL174" s="12" t="s">
        <v>117</v>
      </c>
      <c r="BM174" s="16" t="s">
        <v>1646</v>
      </c>
      <c r="BN174" s="9"/>
    </row>
    <row r="175" customFormat="false" ht="45" hidden="false" customHeight="true" outlineLevel="0" collapsed="false">
      <c r="A175" s="9" t="s">
        <v>1647</v>
      </c>
      <c r="B175" s="9" t="s">
        <v>108</v>
      </c>
      <c r="C175" s="9" t="s">
        <v>593</v>
      </c>
      <c r="D175" s="9"/>
      <c r="E175" s="9"/>
      <c r="F175" s="9"/>
      <c r="G175" s="9"/>
      <c r="H175" s="9"/>
      <c r="I175" s="9"/>
      <c r="J175" s="12" t="s">
        <v>93</v>
      </c>
      <c r="K175" s="9"/>
      <c r="L175" s="9"/>
      <c r="M175" s="9"/>
      <c r="N175" s="13" t="s">
        <v>611</v>
      </c>
      <c r="O175" s="10" t="s">
        <v>1648</v>
      </c>
      <c r="P175" s="9" t="s">
        <v>73</v>
      </c>
      <c r="Q175" s="9" t="s">
        <v>1649</v>
      </c>
      <c r="R175" s="9" t="s">
        <v>73</v>
      </c>
      <c r="S175" s="9" t="s">
        <v>1650</v>
      </c>
      <c r="T175" s="9" t="s">
        <v>1651</v>
      </c>
      <c r="U175" s="10" t="s">
        <v>1652</v>
      </c>
      <c r="V175" s="29" t="s">
        <v>1653</v>
      </c>
      <c r="W175" s="9" t="s">
        <v>817</v>
      </c>
      <c r="X175" s="12"/>
      <c r="Y175" s="9"/>
      <c r="Z175" s="14"/>
      <c r="AA175" s="9"/>
      <c r="AB175" s="14"/>
      <c r="AC175" s="9"/>
      <c r="AD175" s="14"/>
      <c r="AE175" s="9"/>
      <c r="AF175" s="14"/>
      <c r="AG175" s="9"/>
      <c r="AH175" s="14"/>
      <c r="AI175" s="14"/>
      <c r="AJ175" s="9"/>
      <c r="AK175" s="14"/>
      <c r="AL175" s="9"/>
      <c r="AM175" s="9"/>
      <c r="AN175" s="9"/>
      <c r="AO175" s="9"/>
      <c r="AP175" s="9" t="s">
        <v>1654</v>
      </c>
      <c r="AQ175" s="12" t="s">
        <v>158</v>
      </c>
      <c r="AR175" s="9"/>
      <c r="AS175" s="9" t="s">
        <v>576</v>
      </c>
      <c r="AT175" s="9" t="s">
        <v>577</v>
      </c>
      <c r="AU175" s="9"/>
      <c r="AV175" s="12" t="s">
        <v>1184</v>
      </c>
      <c r="AW175" s="9"/>
      <c r="AX175" s="12"/>
      <c r="AY175" s="9"/>
      <c r="AZ175" s="9"/>
      <c r="BA175" s="9"/>
      <c r="BB175" s="9" t="s">
        <v>1655</v>
      </c>
      <c r="BC175" s="9" t="s">
        <v>76</v>
      </c>
      <c r="BD175" s="9" t="s">
        <v>1656</v>
      </c>
      <c r="BE175" s="9"/>
      <c r="BF175" s="9"/>
      <c r="BG175" s="9"/>
      <c r="BH175" s="9"/>
      <c r="BI175" s="12"/>
      <c r="BJ175" s="9"/>
      <c r="BK175" s="9"/>
      <c r="BL175" s="12" t="s">
        <v>117</v>
      </c>
      <c r="BM175" s="16" t="s">
        <v>1646</v>
      </c>
      <c r="BN175" s="9"/>
    </row>
    <row r="176" customFormat="false" ht="45" hidden="false" customHeight="true" outlineLevel="0" collapsed="false">
      <c r="A176" s="9" t="s">
        <v>1657</v>
      </c>
      <c r="B176" s="9" t="s">
        <v>108</v>
      </c>
      <c r="C176" s="9" t="s">
        <v>1658</v>
      </c>
      <c r="D176" s="9"/>
      <c r="E176" s="9"/>
      <c r="F176" s="9"/>
      <c r="G176" s="9"/>
      <c r="H176" s="9"/>
      <c r="I176" s="9"/>
      <c r="J176" s="12" t="s">
        <v>93</v>
      </c>
      <c r="K176" s="9"/>
      <c r="L176" s="9" t="s">
        <v>274</v>
      </c>
      <c r="M176" s="9" t="s">
        <v>1659</v>
      </c>
      <c r="N176" s="12" t="s">
        <v>1660</v>
      </c>
      <c r="O176" s="10" t="s">
        <v>223</v>
      </c>
      <c r="P176" s="9" t="s">
        <v>588</v>
      </c>
      <c r="Q176" s="9" t="s">
        <v>1095</v>
      </c>
      <c r="R176" s="9"/>
      <c r="S176" s="9" t="s">
        <v>1657</v>
      </c>
      <c r="T176" s="9" t="s">
        <v>1661</v>
      </c>
      <c r="U176" s="10" t="s">
        <v>1662</v>
      </c>
      <c r="V176" s="9" t="s">
        <v>1663</v>
      </c>
      <c r="W176" s="9" t="s">
        <v>367</v>
      </c>
      <c r="X176" s="12" t="n">
        <v>206</v>
      </c>
      <c r="Y176" s="9"/>
      <c r="Z176" s="14" t="n">
        <v>160</v>
      </c>
      <c r="AA176" s="9"/>
      <c r="AB176" s="14" t="n">
        <v>168</v>
      </c>
      <c r="AC176" s="9" t="n">
        <v>170</v>
      </c>
      <c r="AD176" s="14" t="n">
        <v>140</v>
      </c>
      <c r="AE176" s="9" t="n">
        <v>140</v>
      </c>
      <c r="AF176" s="14" t="n">
        <v>22</v>
      </c>
      <c r="AG176" s="9" t="n">
        <v>22</v>
      </c>
      <c r="AH176" s="14" t="n">
        <v>1</v>
      </c>
      <c r="AI176" s="14"/>
      <c r="AJ176" s="9"/>
      <c r="AK176" s="14" t="n">
        <v>7</v>
      </c>
      <c r="AL176" s="9" t="n">
        <v>8</v>
      </c>
      <c r="AM176" s="9" t="s">
        <v>1664</v>
      </c>
      <c r="AN176" s="9"/>
      <c r="AO176" s="9"/>
      <c r="AP176" s="9" t="s">
        <v>1665</v>
      </c>
      <c r="AQ176" s="12" t="s">
        <v>268</v>
      </c>
      <c r="AR176" s="9"/>
      <c r="AS176" s="9" t="s">
        <v>1666</v>
      </c>
      <c r="AT176" s="9" t="s">
        <v>1667</v>
      </c>
      <c r="AU176" s="9"/>
      <c r="AV176" s="12" t="s">
        <v>1668</v>
      </c>
      <c r="AW176" s="9"/>
      <c r="AX176" s="12"/>
      <c r="AY176" s="9" t="s">
        <v>141</v>
      </c>
      <c r="AZ176" s="9"/>
      <c r="BA176" s="9" t="s">
        <v>1669</v>
      </c>
      <c r="BB176" s="9" t="s">
        <v>1670</v>
      </c>
      <c r="BC176" s="9" t="s">
        <v>76</v>
      </c>
      <c r="BD176" s="9" t="s">
        <v>1671</v>
      </c>
      <c r="BE176" s="9"/>
      <c r="BF176" s="9"/>
      <c r="BG176" s="9"/>
      <c r="BH176" s="9"/>
      <c r="BI176" s="12"/>
      <c r="BJ176" s="9"/>
      <c r="BK176" s="9"/>
      <c r="BL176" s="12" t="s">
        <v>117</v>
      </c>
      <c r="BM176" s="16" t="s">
        <v>1672</v>
      </c>
      <c r="BN176" s="9"/>
    </row>
    <row r="177" customFormat="false" ht="45" hidden="false" customHeight="true" outlineLevel="0" collapsed="false">
      <c r="A177" s="9" t="s">
        <v>1657</v>
      </c>
      <c r="B177" s="9" t="s">
        <v>108</v>
      </c>
      <c r="C177" s="9" t="s">
        <v>1658</v>
      </c>
      <c r="D177" s="9"/>
      <c r="E177" s="9"/>
      <c r="F177" s="9"/>
      <c r="G177" s="9"/>
      <c r="H177" s="9"/>
      <c r="I177" s="9"/>
      <c r="J177" s="12" t="s">
        <v>93</v>
      </c>
      <c r="K177" s="9"/>
      <c r="L177" s="9" t="s">
        <v>1159</v>
      </c>
      <c r="M177" s="9" t="s">
        <v>1673</v>
      </c>
      <c r="N177" s="12" t="s">
        <v>1660</v>
      </c>
      <c r="O177" s="10" t="s">
        <v>223</v>
      </c>
      <c r="P177" s="9" t="s">
        <v>588</v>
      </c>
      <c r="Q177" s="9" t="s">
        <v>1095</v>
      </c>
      <c r="R177" s="9"/>
      <c r="S177" s="9" t="s">
        <v>1657</v>
      </c>
      <c r="T177" s="9" t="s">
        <v>1661</v>
      </c>
      <c r="U177" s="10" t="s">
        <v>1662</v>
      </c>
      <c r="V177" s="9" t="s">
        <v>1663</v>
      </c>
      <c r="W177" s="9" t="s">
        <v>1674</v>
      </c>
      <c r="X177" s="12" t="n">
        <v>205</v>
      </c>
      <c r="Y177" s="9"/>
      <c r="Z177" s="14"/>
      <c r="AA177" s="9"/>
      <c r="AB177" s="14" t="n">
        <v>170</v>
      </c>
      <c r="AC177" s="9"/>
      <c r="AD177" s="14"/>
      <c r="AE177" s="9"/>
      <c r="AF177" s="14" t="n">
        <v>20</v>
      </c>
      <c r="AG177" s="9"/>
      <c r="AH177" s="14"/>
      <c r="AI177" s="14"/>
      <c r="AJ177" s="9"/>
      <c r="AK177" s="14"/>
      <c r="AL177" s="9"/>
      <c r="AM177" s="9" t="s">
        <v>123</v>
      </c>
      <c r="AN177" s="9"/>
      <c r="AO177" s="9"/>
      <c r="AP177" s="9" t="s">
        <v>1675</v>
      </c>
      <c r="AQ177" s="12" t="s">
        <v>268</v>
      </c>
      <c r="AR177" s="9"/>
      <c r="AS177" s="9" t="s">
        <v>1676</v>
      </c>
      <c r="AT177" s="9" t="s">
        <v>1119</v>
      </c>
      <c r="AU177" s="9"/>
      <c r="AV177" s="12"/>
      <c r="AW177" s="9"/>
      <c r="AX177" s="12"/>
      <c r="AY177" s="9"/>
      <c r="AZ177" s="9"/>
      <c r="BA177" s="9"/>
      <c r="BB177" s="9" t="s">
        <v>976</v>
      </c>
      <c r="BC177" s="9" t="s">
        <v>76</v>
      </c>
      <c r="BD177" s="9" t="s">
        <v>1677</v>
      </c>
      <c r="BE177" s="9"/>
      <c r="BF177" s="9"/>
      <c r="BG177" s="9"/>
      <c r="BH177" s="9"/>
      <c r="BI177" s="12"/>
      <c r="BJ177" s="9"/>
      <c r="BK177" s="9"/>
      <c r="BL177" s="12" t="s">
        <v>117</v>
      </c>
      <c r="BM177" s="16" t="s">
        <v>1672</v>
      </c>
      <c r="BN177" s="9"/>
    </row>
    <row r="178" customFormat="false" ht="45" hidden="false" customHeight="true" outlineLevel="0" collapsed="false">
      <c r="A178" s="9" t="s">
        <v>1678</v>
      </c>
      <c r="B178" s="9" t="s">
        <v>108</v>
      </c>
      <c r="C178" s="9" t="s">
        <v>593</v>
      </c>
      <c r="D178" s="9" t="s">
        <v>1679</v>
      </c>
      <c r="E178" s="9"/>
      <c r="F178" s="9"/>
      <c r="G178" s="9"/>
      <c r="H178" s="9"/>
      <c r="I178" s="9"/>
      <c r="J178" s="12"/>
      <c r="K178" s="9"/>
      <c r="L178" s="9"/>
      <c r="M178" s="9"/>
      <c r="N178" s="12" t="s">
        <v>1680</v>
      </c>
      <c r="O178" s="10" t="s">
        <v>481</v>
      </c>
      <c r="P178" s="9"/>
      <c r="Q178" s="9" t="s">
        <v>1681</v>
      </c>
      <c r="R178" s="9" t="s">
        <v>1682</v>
      </c>
      <c r="S178" s="9" t="s">
        <v>1683</v>
      </c>
      <c r="T178" s="9" t="s">
        <v>1684</v>
      </c>
      <c r="U178" s="9" t="s">
        <v>1685</v>
      </c>
      <c r="V178" s="9" t="s">
        <v>1686</v>
      </c>
      <c r="W178" s="9"/>
      <c r="X178" s="12"/>
      <c r="Y178" s="9"/>
      <c r="Z178" s="14"/>
      <c r="AA178" s="9"/>
      <c r="AB178" s="14"/>
      <c r="AC178" s="9"/>
      <c r="AD178" s="14"/>
      <c r="AE178" s="9"/>
      <c r="AF178" s="14"/>
      <c r="AG178" s="9"/>
      <c r="AH178" s="14"/>
      <c r="AI178" s="14"/>
      <c r="AJ178" s="9"/>
      <c r="AK178" s="14"/>
      <c r="AL178" s="9"/>
      <c r="AM178" s="9"/>
      <c r="AN178" s="9"/>
      <c r="AO178" s="9"/>
      <c r="AP178" s="9"/>
      <c r="AQ178" s="12"/>
      <c r="AR178" s="9"/>
      <c r="AS178" s="9"/>
      <c r="AT178" s="9"/>
      <c r="AU178" s="9"/>
      <c r="AV178" s="12"/>
      <c r="AW178" s="9"/>
      <c r="AX178" s="12"/>
      <c r="AY178" s="9"/>
      <c r="AZ178" s="9"/>
      <c r="BA178" s="9"/>
      <c r="BB178" s="9"/>
      <c r="BC178" s="9"/>
      <c r="BD178" s="9"/>
      <c r="BE178" s="9"/>
      <c r="BF178" s="9"/>
      <c r="BG178" s="9"/>
      <c r="BH178" s="9"/>
      <c r="BI178" s="12"/>
      <c r="BJ178" s="9"/>
      <c r="BK178" s="9"/>
      <c r="BL178" s="12"/>
      <c r="BM178" s="16"/>
      <c r="BN178" s="9"/>
    </row>
    <row r="179" customFormat="false" ht="45" hidden="false" customHeight="true" outlineLevel="0" collapsed="false">
      <c r="A179" s="9" t="s">
        <v>1687</v>
      </c>
      <c r="B179" s="9" t="s">
        <v>108</v>
      </c>
      <c r="C179" s="9"/>
      <c r="D179" s="9" t="s">
        <v>1688</v>
      </c>
      <c r="E179" s="9"/>
      <c r="F179" s="9"/>
      <c r="G179" s="9"/>
      <c r="H179" s="9"/>
      <c r="I179" s="9"/>
      <c r="J179" s="12"/>
      <c r="K179" s="9"/>
      <c r="L179" s="9"/>
      <c r="M179" s="9"/>
      <c r="N179" s="12" t="s">
        <v>1689</v>
      </c>
      <c r="O179" s="10" t="s">
        <v>223</v>
      </c>
      <c r="P179" s="9"/>
      <c r="Q179" s="9" t="s">
        <v>1690</v>
      </c>
      <c r="R179" s="9" t="s">
        <v>1691</v>
      </c>
      <c r="S179" s="9" t="s">
        <v>1687</v>
      </c>
      <c r="T179" s="9" t="s">
        <v>1692</v>
      </c>
      <c r="U179" s="10" t="s">
        <v>1693</v>
      </c>
      <c r="V179" s="29" t="s">
        <v>1694</v>
      </c>
      <c r="W179" s="9"/>
      <c r="X179" s="12"/>
      <c r="Y179" s="9"/>
      <c r="Z179" s="14"/>
      <c r="AA179" s="9"/>
      <c r="AB179" s="14"/>
      <c r="AC179" s="9"/>
      <c r="AD179" s="14"/>
      <c r="AE179" s="9"/>
      <c r="AF179" s="14"/>
      <c r="AG179" s="9"/>
      <c r="AH179" s="14"/>
      <c r="AI179" s="14"/>
      <c r="AJ179" s="9"/>
      <c r="AK179" s="14"/>
      <c r="AL179" s="9"/>
      <c r="AM179" s="9"/>
      <c r="AN179" s="9"/>
      <c r="AO179" s="9"/>
      <c r="AP179" s="9"/>
      <c r="AQ179" s="12"/>
      <c r="AR179" s="9"/>
      <c r="AS179" s="9"/>
      <c r="AT179" s="9"/>
      <c r="AU179" s="9"/>
      <c r="AV179" s="12"/>
      <c r="AW179" s="9"/>
      <c r="AX179" s="12"/>
      <c r="AY179" s="9"/>
      <c r="AZ179" s="9"/>
      <c r="BA179" s="9"/>
      <c r="BB179" s="9"/>
      <c r="BC179" s="9"/>
      <c r="BD179" s="9"/>
      <c r="BE179" s="9"/>
      <c r="BF179" s="9"/>
      <c r="BG179" s="9"/>
      <c r="BH179" s="9"/>
      <c r="BI179" s="12"/>
      <c r="BJ179" s="9"/>
      <c r="BK179" s="9"/>
      <c r="BL179" s="12"/>
      <c r="BM179" s="16"/>
      <c r="BN179" s="9"/>
    </row>
    <row r="180" customFormat="false" ht="45" hidden="false" customHeight="true" outlineLevel="0" collapsed="false">
      <c r="A180" s="9" t="s">
        <v>1695</v>
      </c>
      <c r="B180" s="9" t="s">
        <v>108</v>
      </c>
      <c r="C180" s="9"/>
      <c r="D180" s="9"/>
      <c r="E180" s="9"/>
      <c r="F180" s="9"/>
      <c r="G180" s="9"/>
      <c r="H180" s="9"/>
      <c r="I180" s="9"/>
      <c r="J180" s="12"/>
      <c r="K180" s="9"/>
      <c r="L180" s="9"/>
      <c r="M180" s="9"/>
      <c r="N180" s="13" t="s">
        <v>1696</v>
      </c>
      <c r="O180" s="10" t="s">
        <v>223</v>
      </c>
      <c r="P180" s="9"/>
      <c r="Q180" s="9" t="s">
        <v>1697</v>
      </c>
      <c r="R180" s="9" t="s">
        <v>1287</v>
      </c>
      <c r="S180" s="9" t="s">
        <v>1695</v>
      </c>
      <c r="T180" s="9" t="s">
        <v>1698</v>
      </c>
      <c r="U180" s="10" t="s">
        <v>1699</v>
      </c>
      <c r="V180" s="29" t="s">
        <v>1663</v>
      </c>
      <c r="W180" s="9"/>
      <c r="X180" s="12"/>
      <c r="Y180" s="9"/>
      <c r="Z180" s="14"/>
      <c r="AA180" s="9"/>
      <c r="AB180" s="14"/>
      <c r="AC180" s="9"/>
      <c r="AD180" s="14"/>
      <c r="AE180" s="9"/>
      <c r="AF180" s="14"/>
      <c r="AG180" s="9"/>
      <c r="AH180" s="14"/>
      <c r="AI180" s="14"/>
      <c r="AJ180" s="9"/>
      <c r="AK180" s="14"/>
      <c r="AL180" s="9"/>
      <c r="AM180" s="9"/>
      <c r="AN180" s="9"/>
      <c r="AO180" s="9"/>
      <c r="AP180" s="9"/>
      <c r="AQ180" s="12"/>
      <c r="AR180" s="9"/>
      <c r="AS180" s="9"/>
      <c r="AT180" s="9"/>
      <c r="AU180" s="9"/>
      <c r="AV180" s="12"/>
      <c r="AW180" s="9"/>
      <c r="AX180" s="12"/>
      <c r="AY180" s="9"/>
      <c r="AZ180" s="9"/>
      <c r="BA180" s="9"/>
      <c r="BB180" s="9"/>
      <c r="BC180" s="9"/>
      <c r="BD180" s="9"/>
      <c r="BE180" s="9"/>
      <c r="BF180" s="9"/>
      <c r="BG180" s="9"/>
      <c r="BH180" s="9"/>
      <c r="BI180" s="12"/>
      <c r="BJ180" s="9"/>
      <c r="BK180" s="9"/>
      <c r="BL180" s="12"/>
      <c r="BM180" s="16"/>
      <c r="BN180" s="9"/>
    </row>
    <row r="181" customFormat="false" ht="45" hidden="false" customHeight="true" outlineLevel="0" collapsed="false">
      <c r="A181" s="9" t="s">
        <v>1700</v>
      </c>
      <c r="B181" s="9" t="s">
        <v>108</v>
      </c>
      <c r="C181" s="9"/>
      <c r="D181" s="9" t="s">
        <v>1701</v>
      </c>
      <c r="E181" s="9"/>
      <c r="F181" s="9"/>
      <c r="G181" s="9"/>
      <c r="H181" s="9"/>
      <c r="I181" s="9"/>
      <c r="J181" s="12"/>
      <c r="K181" s="9"/>
      <c r="L181" s="9"/>
      <c r="M181" s="9"/>
      <c r="N181" s="13" t="s">
        <v>1702</v>
      </c>
      <c r="O181" s="10" t="s">
        <v>223</v>
      </c>
      <c r="P181" s="9"/>
      <c r="Q181" s="9" t="s">
        <v>1697</v>
      </c>
      <c r="R181" s="9" t="s">
        <v>1287</v>
      </c>
      <c r="S181" s="9" t="s">
        <v>1700</v>
      </c>
      <c r="T181" s="9" t="s">
        <v>1703</v>
      </c>
      <c r="U181" s="10" t="s">
        <v>1704</v>
      </c>
      <c r="V181" s="29" t="s">
        <v>1705</v>
      </c>
      <c r="W181" s="9"/>
      <c r="X181" s="12"/>
      <c r="Y181" s="9"/>
      <c r="Z181" s="14"/>
      <c r="AA181" s="9"/>
      <c r="AB181" s="14"/>
      <c r="AC181" s="9"/>
      <c r="AD181" s="14"/>
      <c r="AE181" s="9"/>
      <c r="AF181" s="14"/>
      <c r="AG181" s="9"/>
      <c r="AH181" s="14"/>
      <c r="AI181" s="14"/>
      <c r="AJ181" s="9"/>
      <c r="AK181" s="14"/>
      <c r="AL181" s="9"/>
      <c r="AM181" s="9"/>
      <c r="AN181" s="9"/>
      <c r="AO181" s="9"/>
      <c r="AP181" s="9"/>
      <c r="AQ181" s="12"/>
      <c r="AR181" s="9"/>
      <c r="AS181" s="9"/>
      <c r="AT181" s="9"/>
      <c r="AU181" s="9"/>
      <c r="AV181" s="12"/>
      <c r="AW181" s="9"/>
      <c r="AX181" s="12"/>
      <c r="AY181" s="9"/>
      <c r="AZ181" s="9"/>
      <c r="BA181" s="9"/>
      <c r="BB181" s="9"/>
      <c r="BC181" s="9"/>
      <c r="BD181" s="9"/>
      <c r="BE181" s="9"/>
      <c r="BF181" s="9"/>
      <c r="BG181" s="9"/>
      <c r="BH181" s="9"/>
      <c r="BI181" s="12"/>
      <c r="BJ181" s="9"/>
      <c r="BK181" s="9"/>
      <c r="BL181" s="12"/>
      <c r="BM181" s="16"/>
      <c r="BN181" s="9"/>
    </row>
    <row r="182" customFormat="false" ht="45" hidden="false" customHeight="true" outlineLevel="0" collapsed="false">
      <c r="A182" s="9" t="s">
        <v>1706</v>
      </c>
      <c r="B182" s="9" t="s">
        <v>108</v>
      </c>
      <c r="C182" s="9" t="s">
        <v>1658</v>
      </c>
      <c r="D182" s="9"/>
      <c r="E182" s="9"/>
      <c r="F182" s="9"/>
      <c r="G182" s="9"/>
      <c r="H182" s="9"/>
      <c r="I182" s="9"/>
      <c r="J182" s="12" t="s">
        <v>93</v>
      </c>
      <c r="K182" s="9"/>
      <c r="L182" s="9" t="s">
        <v>1707</v>
      </c>
      <c r="M182" s="9" t="s">
        <v>1708</v>
      </c>
      <c r="N182" s="13" t="s">
        <v>1709</v>
      </c>
      <c r="O182" s="10" t="s">
        <v>223</v>
      </c>
      <c r="P182" s="9"/>
      <c r="Q182" s="9" t="s">
        <v>1710</v>
      </c>
      <c r="R182" s="9" t="s">
        <v>350</v>
      </c>
      <c r="S182" s="9" t="s">
        <v>1706</v>
      </c>
      <c r="T182" s="9" t="s">
        <v>1711</v>
      </c>
      <c r="U182" s="10" t="s">
        <v>1712</v>
      </c>
      <c r="V182" s="29" t="s">
        <v>1713</v>
      </c>
      <c r="W182" s="9" t="s">
        <v>299</v>
      </c>
      <c r="X182" s="12" t="n">
        <v>190</v>
      </c>
      <c r="Y182" s="9" t="n">
        <v>190</v>
      </c>
      <c r="Z182" s="14" t="n">
        <v>165</v>
      </c>
      <c r="AA182" s="9" t="n">
        <v>170</v>
      </c>
      <c r="AB182" s="14" t="n">
        <v>16</v>
      </c>
      <c r="AC182" s="9" t="n">
        <v>17</v>
      </c>
      <c r="AD182" s="14" t="n">
        <v>115</v>
      </c>
      <c r="AE182" s="9" t="n">
        <v>115</v>
      </c>
      <c r="AF182" s="14" t="n">
        <v>25</v>
      </c>
      <c r="AG182" s="9" t="n">
        <v>26</v>
      </c>
      <c r="AH182" s="14" t="n">
        <v>1</v>
      </c>
      <c r="AI182" s="14"/>
      <c r="AJ182" s="9"/>
      <c r="AK182" s="14" t="n">
        <v>6</v>
      </c>
      <c r="AL182" s="9" t="n">
        <v>7</v>
      </c>
      <c r="AM182" s="9"/>
      <c r="AN182" s="9"/>
      <c r="AO182" s="9"/>
      <c r="AP182" s="9" t="s">
        <v>1714</v>
      </c>
      <c r="AQ182" s="12" t="s">
        <v>158</v>
      </c>
      <c r="AR182" s="9"/>
      <c r="AS182" s="9" t="s">
        <v>213</v>
      </c>
      <c r="AT182" s="9" t="s">
        <v>214</v>
      </c>
      <c r="AU182" s="9" t="s">
        <v>443</v>
      </c>
      <c r="AV182" s="12"/>
      <c r="AW182" s="9"/>
      <c r="AX182" s="12"/>
      <c r="AY182" s="9"/>
      <c r="AZ182" s="9"/>
      <c r="BA182" s="9"/>
      <c r="BB182" s="9" t="s">
        <v>131</v>
      </c>
      <c r="BC182" s="9" t="s">
        <v>76</v>
      </c>
      <c r="BD182" s="9" t="s">
        <v>1715</v>
      </c>
      <c r="BE182" s="9"/>
      <c r="BF182" s="9"/>
      <c r="BG182" s="9"/>
      <c r="BH182" s="9"/>
      <c r="BI182" s="12"/>
      <c r="BJ182" s="9"/>
      <c r="BK182" s="9"/>
      <c r="BL182" s="12" t="s">
        <v>117</v>
      </c>
      <c r="BM182" s="16" t="s">
        <v>1716</v>
      </c>
      <c r="BN182" s="9"/>
    </row>
    <row r="183" customFormat="false" ht="45" hidden="false" customHeight="true" outlineLevel="0" collapsed="false">
      <c r="A183" s="9" t="s">
        <v>1706</v>
      </c>
      <c r="B183" s="9" t="s">
        <v>108</v>
      </c>
      <c r="C183" s="9"/>
      <c r="D183" s="9"/>
      <c r="E183" s="9"/>
      <c r="F183" s="9"/>
      <c r="G183" s="9"/>
      <c r="H183" s="9"/>
      <c r="I183" s="9"/>
      <c r="J183" s="12" t="s">
        <v>93</v>
      </c>
      <c r="K183" s="9"/>
      <c r="L183" s="9" t="s">
        <v>1717</v>
      </c>
      <c r="M183" s="9" t="s">
        <v>1718</v>
      </c>
      <c r="N183" s="13" t="s">
        <v>1709</v>
      </c>
      <c r="O183" s="10" t="s">
        <v>223</v>
      </c>
      <c r="P183" s="9"/>
      <c r="Q183" s="9" t="s">
        <v>1710</v>
      </c>
      <c r="R183" s="9" t="s">
        <v>350</v>
      </c>
      <c r="S183" s="9" t="s">
        <v>1706</v>
      </c>
      <c r="T183" s="9" t="s">
        <v>1711</v>
      </c>
      <c r="U183" s="10" t="s">
        <v>1712</v>
      </c>
      <c r="V183" s="29" t="s">
        <v>1713</v>
      </c>
      <c r="W183" s="9" t="s">
        <v>1719</v>
      </c>
      <c r="X183" s="12"/>
      <c r="Y183" s="9"/>
      <c r="Z183" s="14"/>
      <c r="AA183" s="9"/>
      <c r="AB183" s="14"/>
      <c r="AC183" s="9"/>
      <c r="AD183" s="14"/>
      <c r="AE183" s="9"/>
      <c r="AF183" s="14"/>
      <c r="AG183" s="9"/>
      <c r="AH183" s="14"/>
      <c r="AI183" s="14"/>
      <c r="AJ183" s="9"/>
      <c r="AK183" s="14" t="n">
        <v>7</v>
      </c>
      <c r="AL183" s="9" t="n">
        <v>8</v>
      </c>
      <c r="AM183" s="9"/>
      <c r="AN183" s="9"/>
      <c r="AO183" s="9"/>
      <c r="AP183" s="9" t="s">
        <v>1720</v>
      </c>
      <c r="AQ183" s="12" t="s">
        <v>268</v>
      </c>
      <c r="AR183" s="9"/>
      <c r="AS183" s="9" t="s">
        <v>269</v>
      </c>
      <c r="AT183" s="9" t="s">
        <v>270</v>
      </c>
      <c r="AU183" s="9" t="s">
        <v>313</v>
      </c>
      <c r="AV183" s="12" t="s">
        <v>1721</v>
      </c>
      <c r="AW183" s="9"/>
      <c r="AX183" s="12"/>
      <c r="AY183" s="9"/>
      <c r="AZ183" s="9"/>
      <c r="BA183" s="9"/>
      <c r="BB183" s="9" t="s">
        <v>657</v>
      </c>
      <c r="BC183" s="9" t="s">
        <v>76</v>
      </c>
      <c r="BD183" s="9" t="s">
        <v>1722</v>
      </c>
      <c r="BE183" s="9"/>
      <c r="BF183" s="9"/>
      <c r="BG183" s="9"/>
      <c r="BH183" s="9"/>
      <c r="BI183" s="12"/>
      <c r="BJ183" s="9"/>
      <c r="BK183" s="9"/>
      <c r="BL183" s="12" t="s">
        <v>117</v>
      </c>
      <c r="BM183" s="16" t="s">
        <v>1672</v>
      </c>
      <c r="BN183" s="9"/>
    </row>
    <row r="184" customFormat="false" ht="45" hidden="false" customHeight="true" outlineLevel="0" collapsed="false">
      <c r="A184" s="9" t="s">
        <v>1723</v>
      </c>
      <c r="B184" s="9"/>
      <c r="C184" s="9"/>
      <c r="D184" s="9" t="s">
        <v>1724</v>
      </c>
      <c r="E184" s="9"/>
      <c r="F184" s="9"/>
      <c r="G184" s="9"/>
      <c r="H184" s="9"/>
      <c r="I184" s="9"/>
      <c r="J184" s="12"/>
      <c r="K184" s="9"/>
      <c r="L184" s="9"/>
      <c r="M184" s="9"/>
      <c r="N184" s="13" t="s">
        <v>582</v>
      </c>
      <c r="O184" s="10" t="s">
        <v>1725</v>
      </c>
      <c r="P184" s="9"/>
      <c r="Q184" s="9" t="s">
        <v>1003</v>
      </c>
      <c r="R184" s="9" t="s">
        <v>1287</v>
      </c>
      <c r="S184" s="9" t="s">
        <v>1723</v>
      </c>
      <c r="T184" s="9" t="s">
        <v>1726</v>
      </c>
      <c r="U184" s="10" t="s">
        <v>1727</v>
      </c>
      <c r="V184" s="29" t="s">
        <v>1728</v>
      </c>
      <c r="W184" s="9"/>
      <c r="X184" s="12"/>
      <c r="Y184" s="9"/>
      <c r="Z184" s="14"/>
      <c r="AA184" s="9"/>
      <c r="AB184" s="14"/>
      <c r="AC184" s="9"/>
      <c r="AD184" s="14"/>
      <c r="AE184" s="9"/>
      <c r="AF184" s="14"/>
      <c r="AG184" s="9"/>
      <c r="AH184" s="14"/>
      <c r="AI184" s="14"/>
      <c r="AJ184" s="9"/>
      <c r="AK184" s="14"/>
      <c r="AL184" s="9"/>
      <c r="AM184" s="9"/>
      <c r="AN184" s="9"/>
      <c r="AO184" s="9"/>
      <c r="AP184" s="9"/>
      <c r="AQ184" s="12"/>
      <c r="AR184" s="9"/>
      <c r="AS184" s="9"/>
      <c r="AT184" s="9"/>
      <c r="AU184" s="9"/>
      <c r="AV184" s="12"/>
      <c r="AW184" s="9"/>
      <c r="AX184" s="12"/>
      <c r="AY184" s="9"/>
      <c r="AZ184" s="9"/>
      <c r="BA184" s="9"/>
      <c r="BB184" s="9"/>
      <c r="BC184" s="9"/>
      <c r="BD184" s="9"/>
      <c r="BE184" s="9"/>
      <c r="BF184" s="9"/>
      <c r="BG184" s="9"/>
      <c r="BH184" s="9"/>
      <c r="BI184" s="12"/>
      <c r="BJ184" s="9"/>
      <c r="BK184" s="9"/>
      <c r="BL184" s="12"/>
      <c r="BM184" s="16"/>
      <c r="BN184" s="9"/>
    </row>
    <row r="185" customFormat="false" ht="45" hidden="false" customHeight="true" outlineLevel="0" collapsed="false">
      <c r="A185" s="9" t="s">
        <v>1729</v>
      </c>
      <c r="B185" s="9" t="s">
        <v>108</v>
      </c>
      <c r="C185" s="9" t="s">
        <v>593</v>
      </c>
      <c r="D185" s="9"/>
      <c r="E185" s="9"/>
      <c r="F185" s="9"/>
      <c r="G185" s="9"/>
      <c r="H185" s="9"/>
      <c r="I185" s="9"/>
      <c r="J185" s="12" t="s">
        <v>93</v>
      </c>
      <c r="K185" s="9"/>
      <c r="L185" s="9" t="s">
        <v>1730</v>
      </c>
      <c r="M185" s="9" t="s">
        <v>1731</v>
      </c>
      <c r="N185" s="13" t="s">
        <v>1732</v>
      </c>
      <c r="O185" s="10" t="s">
        <v>223</v>
      </c>
      <c r="P185" s="9"/>
      <c r="Q185" s="9" t="s">
        <v>1733</v>
      </c>
      <c r="R185" s="9" t="s">
        <v>73</v>
      </c>
      <c r="S185" s="9" t="s">
        <v>1734</v>
      </c>
      <c r="T185" s="9" t="s">
        <v>1735</v>
      </c>
      <c r="U185" s="10" t="s">
        <v>1736</v>
      </c>
      <c r="V185" s="29" t="s">
        <v>1737</v>
      </c>
      <c r="W185" s="9" t="s">
        <v>1719</v>
      </c>
      <c r="X185" s="12" t="n">
        <v>212</v>
      </c>
      <c r="Y185" s="9"/>
      <c r="Z185" s="14"/>
      <c r="AA185" s="9"/>
      <c r="AB185" s="14" t="n">
        <v>200</v>
      </c>
      <c r="AC185" s="9"/>
      <c r="AD185" s="14"/>
      <c r="AE185" s="9"/>
      <c r="AF185" s="14" t="n">
        <v>19</v>
      </c>
      <c r="AG185" s="9"/>
      <c r="AH185" s="14"/>
      <c r="AI185" s="14"/>
      <c r="AJ185" s="9"/>
      <c r="AK185" s="14" t="n">
        <v>10</v>
      </c>
      <c r="AL185" s="9" t="n">
        <v>23</v>
      </c>
      <c r="AM185" s="9" t="s">
        <v>1738</v>
      </c>
      <c r="AN185" s="9"/>
      <c r="AO185" s="9"/>
      <c r="AP185" s="9" t="s">
        <v>1739</v>
      </c>
      <c r="AQ185" s="12" t="s">
        <v>149</v>
      </c>
      <c r="AR185" s="9" t="s">
        <v>1099</v>
      </c>
      <c r="AS185" s="9" t="s">
        <v>203</v>
      </c>
      <c r="AT185" s="9" t="s">
        <v>204</v>
      </c>
      <c r="AU185" s="9" t="s">
        <v>443</v>
      </c>
      <c r="AV185" s="12" t="s">
        <v>1740</v>
      </c>
      <c r="AW185" s="9"/>
      <c r="AX185" s="12"/>
      <c r="AY185" s="9"/>
      <c r="AZ185" s="9"/>
      <c r="BA185" s="9"/>
      <c r="BB185" s="9" t="s">
        <v>131</v>
      </c>
      <c r="BC185" s="9" t="s">
        <v>76</v>
      </c>
      <c r="BD185" s="9" t="s">
        <v>1741</v>
      </c>
      <c r="BE185" s="9"/>
      <c r="BF185" s="9" t="s">
        <v>206</v>
      </c>
      <c r="BG185" s="9" t="s">
        <v>1742</v>
      </c>
      <c r="BH185" s="9"/>
      <c r="BI185" s="12"/>
      <c r="BJ185" s="9"/>
      <c r="BK185" s="9"/>
      <c r="BL185" s="12" t="s">
        <v>117</v>
      </c>
      <c r="BM185" s="16" t="s">
        <v>1743</v>
      </c>
      <c r="BN185" s="9"/>
    </row>
    <row r="186" customFormat="false" ht="45" hidden="false" customHeight="true" outlineLevel="0" collapsed="false">
      <c r="A186" s="9" t="s">
        <v>1729</v>
      </c>
      <c r="B186" s="9" t="s">
        <v>108</v>
      </c>
      <c r="C186" s="9"/>
      <c r="D186" s="9"/>
      <c r="E186" s="9"/>
      <c r="F186" s="9"/>
      <c r="G186" s="9"/>
      <c r="H186" s="9"/>
      <c r="I186" s="9"/>
      <c r="J186" s="12" t="s">
        <v>93</v>
      </c>
      <c r="K186" s="9"/>
      <c r="L186" s="9" t="s">
        <v>1177</v>
      </c>
      <c r="M186" s="9" t="s">
        <v>1744</v>
      </c>
      <c r="N186" s="13" t="s">
        <v>1732</v>
      </c>
      <c r="O186" s="10" t="s">
        <v>223</v>
      </c>
      <c r="P186" s="9"/>
      <c r="Q186" s="9" t="s">
        <v>1733</v>
      </c>
      <c r="R186" s="9" t="s">
        <v>73</v>
      </c>
      <c r="S186" s="9" t="s">
        <v>1734</v>
      </c>
      <c r="T186" s="9" t="s">
        <v>1735</v>
      </c>
      <c r="U186" s="10" t="s">
        <v>1736</v>
      </c>
      <c r="V186" s="29" t="s">
        <v>1737</v>
      </c>
      <c r="W186" s="9" t="s">
        <v>1719</v>
      </c>
      <c r="X186" s="12"/>
      <c r="Y186" s="9"/>
      <c r="Z186" s="14" t="n">
        <v>206</v>
      </c>
      <c r="AA186" s="9"/>
      <c r="AB186" s="14"/>
      <c r="AC186" s="9"/>
      <c r="AD186" s="14" t="n">
        <v>180</v>
      </c>
      <c r="AE186" s="9"/>
      <c r="AF186" s="14"/>
      <c r="AG186" s="9"/>
      <c r="AH186" s="14" t="n">
        <v>1</v>
      </c>
      <c r="AI186" s="14" t="n">
        <v>180</v>
      </c>
      <c r="AJ186" s="9"/>
      <c r="AK186" s="14" t="n">
        <v>3</v>
      </c>
      <c r="AL186" s="9" t="n">
        <v>4</v>
      </c>
      <c r="AM186" s="9"/>
      <c r="AN186" s="9"/>
      <c r="AO186" s="9"/>
      <c r="AP186" s="9" t="s">
        <v>1745</v>
      </c>
      <c r="AQ186" s="12" t="s">
        <v>339</v>
      </c>
      <c r="AR186" s="9"/>
      <c r="AS186" s="9" t="s">
        <v>1746</v>
      </c>
      <c r="AT186" s="9" t="s">
        <v>113</v>
      </c>
      <c r="AU186" s="9" t="s">
        <v>1747</v>
      </c>
      <c r="AV186" s="12"/>
      <c r="AW186" s="9"/>
      <c r="AX186" s="12"/>
      <c r="AY186" s="9"/>
      <c r="AZ186" s="9"/>
      <c r="BA186" s="9"/>
      <c r="BB186" s="9" t="s">
        <v>1078</v>
      </c>
      <c r="BC186" s="9" t="s">
        <v>76</v>
      </c>
      <c r="BD186" s="9" t="s">
        <v>1748</v>
      </c>
      <c r="BE186" s="9"/>
      <c r="BF186" s="9"/>
      <c r="BG186" s="9"/>
      <c r="BH186" s="9"/>
      <c r="BI186" s="12"/>
      <c r="BJ186" s="9"/>
      <c r="BK186" s="9"/>
      <c r="BL186" s="12" t="s">
        <v>117</v>
      </c>
      <c r="BM186" s="16" t="s">
        <v>1743</v>
      </c>
      <c r="BN186" s="9"/>
    </row>
    <row r="187" customFormat="false" ht="45" hidden="false" customHeight="true" outlineLevel="0" collapsed="false">
      <c r="A187" s="9" t="s">
        <v>1729</v>
      </c>
      <c r="B187" s="9" t="s">
        <v>108</v>
      </c>
      <c r="C187" s="9" t="s">
        <v>593</v>
      </c>
      <c r="D187" s="9"/>
      <c r="E187" s="9"/>
      <c r="F187" s="9"/>
      <c r="G187" s="9"/>
      <c r="H187" s="9"/>
      <c r="I187" s="9"/>
      <c r="J187" s="12" t="s">
        <v>93</v>
      </c>
      <c r="K187" s="9"/>
      <c r="L187" s="9" t="s">
        <v>1367</v>
      </c>
      <c r="M187" s="9" t="s">
        <v>1749</v>
      </c>
      <c r="N187" s="13" t="s">
        <v>1732</v>
      </c>
      <c r="O187" s="10" t="s">
        <v>223</v>
      </c>
      <c r="P187" s="9"/>
      <c r="Q187" s="9" t="s">
        <v>1733</v>
      </c>
      <c r="R187" s="9" t="s">
        <v>73</v>
      </c>
      <c r="S187" s="9" t="s">
        <v>1734</v>
      </c>
      <c r="T187" s="9" t="s">
        <v>1735</v>
      </c>
      <c r="U187" s="10" t="s">
        <v>1736</v>
      </c>
      <c r="V187" s="29" t="s">
        <v>1737</v>
      </c>
      <c r="W187" s="9" t="s">
        <v>367</v>
      </c>
      <c r="X187" s="12" t="n">
        <v>170</v>
      </c>
      <c r="Y187" s="9"/>
      <c r="Z187" s="14" t="n">
        <v>110</v>
      </c>
      <c r="AA187" s="9"/>
      <c r="AB187" s="14" t="n">
        <v>130</v>
      </c>
      <c r="AC187" s="9" t="n">
        <v>135</v>
      </c>
      <c r="AD187" s="14" t="n">
        <v>80</v>
      </c>
      <c r="AE187" s="9" t="n">
        <v>90</v>
      </c>
      <c r="AF187" s="14" t="n">
        <v>27</v>
      </c>
      <c r="AG187" s="9" t="n">
        <v>28</v>
      </c>
      <c r="AH187" s="14" t="n">
        <v>1</v>
      </c>
      <c r="AI187" s="14" t="n">
        <v>80</v>
      </c>
      <c r="AJ187" s="9" t="n">
        <v>90</v>
      </c>
      <c r="AK187" s="14" t="n">
        <v>5</v>
      </c>
      <c r="AL187" s="9" t="n">
        <v>5</v>
      </c>
      <c r="AM187" s="9"/>
      <c r="AN187" s="9"/>
      <c r="AO187" s="9"/>
      <c r="AP187" s="9" t="s">
        <v>1750</v>
      </c>
      <c r="AQ187" s="12" t="s">
        <v>158</v>
      </c>
      <c r="AR187" s="9"/>
      <c r="AS187" s="9" t="s">
        <v>213</v>
      </c>
      <c r="AT187" s="9" t="s">
        <v>214</v>
      </c>
      <c r="AU187" s="9" t="s">
        <v>443</v>
      </c>
      <c r="AV187" s="12" t="s">
        <v>1751</v>
      </c>
      <c r="AW187" s="9"/>
      <c r="AX187" s="12" t="n">
        <v>119357755</v>
      </c>
      <c r="AY187" s="9" t="s">
        <v>1752</v>
      </c>
      <c r="AZ187" s="9" t="s">
        <v>1753</v>
      </c>
      <c r="BA187" s="9" t="s">
        <v>1754</v>
      </c>
      <c r="BB187" s="9"/>
      <c r="BC187" s="9" t="s">
        <v>76</v>
      </c>
      <c r="BD187" s="9" t="s">
        <v>1755</v>
      </c>
      <c r="BE187" s="9" t="s">
        <v>1756</v>
      </c>
      <c r="BF187" s="9"/>
      <c r="BG187" s="9"/>
      <c r="BH187" s="9" t="s">
        <v>1757</v>
      </c>
      <c r="BI187" s="12"/>
      <c r="BJ187" s="9"/>
      <c r="BK187" s="9"/>
      <c r="BL187" s="12" t="s">
        <v>117</v>
      </c>
      <c r="BM187" s="16" t="s">
        <v>1646</v>
      </c>
      <c r="BN187" s="9"/>
    </row>
    <row r="188" customFormat="false" ht="45" hidden="false" customHeight="true" outlineLevel="0" collapsed="false">
      <c r="A188" s="9" t="s">
        <v>1758</v>
      </c>
      <c r="B188" s="9" t="s">
        <v>108</v>
      </c>
      <c r="C188" s="9" t="s">
        <v>593</v>
      </c>
      <c r="D188" s="9"/>
      <c r="E188" s="9"/>
      <c r="F188" s="9"/>
      <c r="G188" s="9"/>
      <c r="H188" s="9"/>
      <c r="I188" s="9"/>
      <c r="J188" s="12" t="s">
        <v>93</v>
      </c>
      <c r="K188" s="9"/>
      <c r="L188" s="9" t="s">
        <v>1159</v>
      </c>
      <c r="M188" s="9" t="s">
        <v>1759</v>
      </c>
      <c r="N188" s="13" t="s">
        <v>582</v>
      </c>
      <c r="O188" s="10"/>
      <c r="P188" s="9"/>
      <c r="Q188" s="9" t="s">
        <v>1356</v>
      </c>
      <c r="R188" s="9" t="s">
        <v>1410</v>
      </c>
      <c r="S188" s="9" t="s">
        <v>1760</v>
      </c>
      <c r="T188" s="9" t="s">
        <v>1761</v>
      </c>
      <c r="U188" s="10" t="s">
        <v>1762</v>
      </c>
      <c r="V188" s="29"/>
      <c r="W188" s="9" t="s">
        <v>299</v>
      </c>
      <c r="X188" s="12" t="n">
        <v>210</v>
      </c>
      <c r="Y188" s="9"/>
      <c r="Z188" s="14" t="n">
        <v>70</v>
      </c>
      <c r="AA188" s="9"/>
      <c r="AB188" s="14" t="n">
        <v>180</v>
      </c>
      <c r="AC188" s="9"/>
      <c r="AD188" s="14" t="n">
        <v>70</v>
      </c>
      <c r="AE188" s="9"/>
      <c r="AF188" s="14"/>
      <c r="AG188" s="9"/>
      <c r="AH188" s="14"/>
      <c r="AI188" s="14"/>
      <c r="AJ188" s="9"/>
      <c r="AK188" s="14" t="n">
        <v>6</v>
      </c>
      <c r="AL188" s="9" t="n">
        <v>7</v>
      </c>
      <c r="AM188" s="9"/>
      <c r="AN188" s="9"/>
      <c r="AO188" s="9"/>
      <c r="AP188" s="9" t="s">
        <v>1763</v>
      </c>
      <c r="AQ188" s="12" t="s">
        <v>158</v>
      </c>
      <c r="AR188" s="9"/>
      <c r="AS188" s="9" t="s">
        <v>213</v>
      </c>
      <c r="AT188" s="9" t="s">
        <v>214</v>
      </c>
      <c r="AU188" s="9" t="s">
        <v>443</v>
      </c>
      <c r="AV188" s="12" t="s">
        <v>1764</v>
      </c>
      <c r="AW188" s="9"/>
      <c r="AX188" s="12" t="n">
        <v>118526715</v>
      </c>
      <c r="AY188" s="9" t="s">
        <v>1765</v>
      </c>
      <c r="AZ188" s="9" t="s">
        <v>1766</v>
      </c>
      <c r="BA188" s="9" t="s">
        <v>1767</v>
      </c>
      <c r="BB188" s="9"/>
      <c r="BC188" s="9" t="s">
        <v>76</v>
      </c>
      <c r="BD188" s="9" t="s">
        <v>1768</v>
      </c>
      <c r="BE188" s="9"/>
      <c r="BF188" s="9"/>
      <c r="BG188" s="9"/>
      <c r="BH188" s="9" t="s">
        <v>1769</v>
      </c>
      <c r="BI188" s="12"/>
      <c r="BJ188" s="9"/>
      <c r="BK188" s="9"/>
      <c r="BL188" s="12" t="s">
        <v>117</v>
      </c>
      <c r="BM188" s="16" t="s">
        <v>1770</v>
      </c>
      <c r="BN188" s="9"/>
    </row>
    <row r="189" customFormat="false" ht="45" hidden="false" customHeight="true" outlineLevel="0" collapsed="false">
      <c r="A189" s="9" t="s">
        <v>1758</v>
      </c>
      <c r="B189" s="9" t="s">
        <v>108</v>
      </c>
      <c r="C189" s="9" t="s">
        <v>593</v>
      </c>
      <c r="D189" s="9"/>
      <c r="E189" s="9"/>
      <c r="F189" s="9"/>
      <c r="G189" s="9"/>
      <c r="H189" s="9"/>
      <c r="I189" s="9"/>
      <c r="J189" s="12" t="s">
        <v>93</v>
      </c>
      <c r="K189" s="9"/>
      <c r="L189" s="9" t="s">
        <v>1177</v>
      </c>
      <c r="M189" s="9" t="s">
        <v>1771</v>
      </c>
      <c r="N189" s="13" t="s">
        <v>582</v>
      </c>
      <c r="O189" s="10"/>
      <c r="P189" s="9"/>
      <c r="Q189" s="9" t="s">
        <v>1356</v>
      </c>
      <c r="R189" s="9" t="s">
        <v>1410</v>
      </c>
      <c r="S189" s="9" t="s">
        <v>1760</v>
      </c>
      <c r="T189" s="9" t="s">
        <v>1761</v>
      </c>
      <c r="U189" s="10" t="s">
        <v>1762</v>
      </c>
      <c r="V189" s="29"/>
      <c r="W189" s="9" t="s">
        <v>299</v>
      </c>
      <c r="X189" s="12" t="n">
        <v>210</v>
      </c>
      <c r="Y189" s="9"/>
      <c r="Z189" s="14"/>
      <c r="AA189" s="9"/>
      <c r="AB189" s="14" t="n">
        <v>190</v>
      </c>
      <c r="AC189" s="9"/>
      <c r="AD189" s="14"/>
      <c r="AE189" s="9"/>
      <c r="AF189" s="14"/>
      <c r="AG189" s="9"/>
      <c r="AH189" s="14"/>
      <c r="AI189" s="14"/>
      <c r="AJ189" s="9"/>
      <c r="AK189" s="14" t="n">
        <v>6</v>
      </c>
      <c r="AL189" s="9" t="n">
        <v>6</v>
      </c>
      <c r="AM189" s="9"/>
      <c r="AN189" s="9"/>
      <c r="AO189" s="9"/>
      <c r="AP189" s="9" t="s">
        <v>1772</v>
      </c>
      <c r="AQ189" s="12" t="s">
        <v>410</v>
      </c>
      <c r="AR189" s="9" t="s">
        <v>1773</v>
      </c>
      <c r="AS189" s="9"/>
      <c r="AT189" s="9"/>
      <c r="AU189" s="9"/>
      <c r="AV189" s="12"/>
      <c r="AW189" s="9"/>
      <c r="AX189" s="12"/>
      <c r="AY189" s="9"/>
      <c r="AZ189" s="9"/>
      <c r="BA189" s="9"/>
      <c r="BB189" s="9" t="s">
        <v>1078</v>
      </c>
      <c r="BC189" s="9" t="s">
        <v>76</v>
      </c>
      <c r="BD189" s="19" t="s">
        <v>1774</v>
      </c>
      <c r="BE189" s="9"/>
      <c r="BF189" s="9"/>
      <c r="BG189" s="9"/>
      <c r="BH189" s="9"/>
      <c r="BI189" s="12"/>
      <c r="BJ189" s="9"/>
      <c r="BK189" s="9"/>
      <c r="BL189" s="12" t="s">
        <v>117</v>
      </c>
      <c r="BM189" s="16" t="s">
        <v>1770</v>
      </c>
      <c r="BN189" s="9"/>
    </row>
    <row r="190" customFormat="false" ht="45" hidden="false" customHeight="true" outlineLevel="0" collapsed="false">
      <c r="A190" s="9" t="s">
        <v>1758</v>
      </c>
      <c r="B190" s="9" t="s">
        <v>108</v>
      </c>
      <c r="C190" s="9" t="s">
        <v>593</v>
      </c>
      <c r="D190" s="9"/>
      <c r="E190" s="9"/>
      <c r="F190" s="9"/>
      <c r="G190" s="9"/>
      <c r="H190" s="9"/>
      <c r="I190" s="9"/>
      <c r="J190" s="12" t="s">
        <v>93</v>
      </c>
      <c r="K190" s="9"/>
      <c r="L190" s="9" t="s">
        <v>1775</v>
      </c>
      <c r="M190" s="9"/>
      <c r="N190" s="13" t="s">
        <v>582</v>
      </c>
      <c r="O190" s="10"/>
      <c r="P190" s="9"/>
      <c r="Q190" s="9" t="s">
        <v>1356</v>
      </c>
      <c r="R190" s="9" t="s">
        <v>1410</v>
      </c>
      <c r="S190" s="9" t="s">
        <v>1760</v>
      </c>
      <c r="T190" s="9" t="s">
        <v>1761</v>
      </c>
      <c r="U190" s="10" t="s">
        <v>1762</v>
      </c>
      <c r="V190" s="29"/>
      <c r="W190" s="9" t="s">
        <v>1719</v>
      </c>
      <c r="X190" s="12" t="n">
        <v>210</v>
      </c>
      <c r="Y190" s="9"/>
      <c r="Z190" s="14"/>
      <c r="AA190" s="9"/>
      <c r="AB190" s="14" t="n">
        <v>208</v>
      </c>
      <c r="AC190" s="9"/>
      <c r="AD190" s="14"/>
      <c r="AE190" s="9"/>
      <c r="AF190" s="14"/>
      <c r="AG190" s="9"/>
      <c r="AH190" s="14"/>
      <c r="AI190" s="14"/>
      <c r="AJ190" s="9"/>
      <c r="AK190" s="14" t="n">
        <v>6</v>
      </c>
      <c r="AL190" s="9" t="n">
        <v>7</v>
      </c>
      <c r="AM190" s="9"/>
      <c r="AN190" s="9"/>
      <c r="AO190" s="9"/>
      <c r="AP190" s="9" t="s">
        <v>1776</v>
      </c>
      <c r="AQ190" s="12" t="s">
        <v>158</v>
      </c>
      <c r="AR190" s="9" t="s">
        <v>1777</v>
      </c>
      <c r="AS190" s="9" t="s">
        <v>138</v>
      </c>
      <c r="AT190" s="9" t="s">
        <v>139</v>
      </c>
      <c r="AU190" s="9" t="s">
        <v>443</v>
      </c>
      <c r="AV190" s="12" t="s">
        <v>1778</v>
      </c>
      <c r="AW190" s="9"/>
      <c r="AX190" s="12"/>
      <c r="AY190" s="9"/>
      <c r="AZ190" s="9"/>
      <c r="BA190" s="9"/>
      <c r="BB190" s="9" t="s">
        <v>1779</v>
      </c>
      <c r="BC190" s="9" t="s">
        <v>76</v>
      </c>
      <c r="BD190" s="9" t="s">
        <v>1780</v>
      </c>
      <c r="BE190" s="9"/>
      <c r="BF190" s="9" t="s">
        <v>133</v>
      </c>
      <c r="BG190" s="9"/>
      <c r="BH190" s="9"/>
      <c r="BI190" s="12"/>
      <c r="BJ190" s="9"/>
      <c r="BK190" s="9"/>
      <c r="BL190" s="12" t="s">
        <v>117</v>
      </c>
      <c r="BM190" s="16" t="s">
        <v>1770</v>
      </c>
      <c r="BN190" s="9"/>
    </row>
    <row r="191" customFormat="false" ht="45" hidden="false" customHeight="true" outlineLevel="0" collapsed="false">
      <c r="A191" s="9" t="s">
        <v>1781</v>
      </c>
      <c r="B191" s="9" t="s">
        <v>108</v>
      </c>
      <c r="C191" s="9"/>
      <c r="D191" s="9"/>
      <c r="E191" s="9"/>
      <c r="F191" s="9"/>
      <c r="G191" s="9"/>
      <c r="H191" s="9"/>
      <c r="I191" s="9"/>
      <c r="J191" s="12" t="s">
        <v>93</v>
      </c>
      <c r="K191" s="9"/>
      <c r="L191" s="9" t="s">
        <v>1782</v>
      </c>
      <c r="M191" s="9" t="s">
        <v>1783</v>
      </c>
      <c r="N191" s="13" t="s">
        <v>611</v>
      </c>
      <c r="O191" s="10" t="s">
        <v>1606</v>
      </c>
      <c r="P191" s="9" t="s">
        <v>73</v>
      </c>
      <c r="Q191" s="9" t="s">
        <v>1784</v>
      </c>
      <c r="R191" s="9" t="s">
        <v>350</v>
      </c>
      <c r="S191" s="9" t="s">
        <v>1785</v>
      </c>
      <c r="T191" s="9" t="s">
        <v>1786</v>
      </c>
      <c r="U191" s="10" t="s">
        <v>1787</v>
      </c>
      <c r="V191" s="9"/>
      <c r="W191" s="9" t="s">
        <v>299</v>
      </c>
      <c r="X191" s="12" t="n">
        <v>208</v>
      </c>
      <c r="Y191" s="9"/>
      <c r="Z191" s="14"/>
      <c r="AA191" s="9"/>
      <c r="AB191" s="14" t="n">
        <v>195</v>
      </c>
      <c r="AC191" s="9"/>
      <c r="AD191" s="14" t="n">
        <v>100</v>
      </c>
      <c r="AE191" s="9"/>
      <c r="AF191" s="14"/>
      <c r="AG191" s="9"/>
      <c r="AH191" s="14" t="n">
        <v>2</v>
      </c>
      <c r="AI191" s="14" t="n">
        <v>45</v>
      </c>
      <c r="AJ191" s="9"/>
      <c r="AK191" s="14" t="n">
        <v>8</v>
      </c>
      <c r="AL191" s="9" t="n">
        <v>8</v>
      </c>
      <c r="AM191" s="9" t="s">
        <v>1147</v>
      </c>
      <c r="AN191" s="9"/>
      <c r="AO191" s="9"/>
      <c r="AP191" s="9" t="s">
        <v>1788</v>
      </c>
      <c r="AQ191" s="12" t="s">
        <v>158</v>
      </c>
      <c r="AR191" s="9" t="s">
        <v>1789</v>
      </c>
      <c r="AS191" s="9" t="s">
        <v>213</v>
      </c>
      <c r="AT191" s="9" t="s">
        <v>214</v>
      </c>
      <c r="AU191" s="9" t="s">
        <v>443</v>
      </c>
      <c r="AV191" s="12" t="s">
        <v>1790</v>
      </c>
      <c r="AW191" s="9" t="s">
        <v>1791</v>
      </c>
      <c r="AX191" s="12"/>
      <c r="AY191" s="9"/>
      <c r="AZ191" s="9"/>
      <c r="BA191" s="9"/>
      <c r="BB191" s="9" t="s">
        <v>1792</v>
      </c>
      <c r="BC191" s="9" t="s">
        <v>76</v>
      </c>
      <c r="BD191" s="9" t="s">
        <v>1793</v>
      </c>
      <c r="BE191" s="9"/>
      <c r="BF191" s="9"/>
      <c r="BG191" s="9"/>
      <c r="BH191" s="9"/>
      <c r="BI191" s="12"/>
      <c r="BJ191" s="9"/>
      <c r="BK191" s="9"/>
      <c r="BL191" s="12" t="s">
        <v>117</v>
      </c>
      <c r="BM191" s="16" t="s">
        <v>1743</v>
      </c>
      <c r="BN191" s="9"/>
    </row>
    <row r="192" customFormat="false" ht="45" hidden="false" customHeight="true" outlineLevel="0" collapsed="false">
      <c r="A192" s="9" t="s">
        <v>1794</v>
      </c>
      <c r="B192" s="9" t="s">
        <v>108</v>
      </c>
      <c r="C192" s="9" t="s">
        <v>1436</v>
      </c>
      <c r="D192" s="9"/>
      <c r="E192" s="9"/>
      <c r="F192" s="9"/>
      <c r="G192" s="9"/>
      <c r="H192" s="9"/>
      <c r="I192" s="9"/>
      <c r="J192" s="12" t="s">
        <v>93</v>
      </c>
      <c r="K192" s="9"/>
      <c r="L192" s="9" t="s">
        <v>676</v>
      </c>
      <c r="M192" s="9"/>
      <c r="N192" s="13" t="s">
        <v>1795</v>
      </c>
      <c r="O192" s="10"/>
      <c r="P192" s="9"/>
      <c r="Q192" s="9" t="s">
        <v>1796</v>
      </c>
      <c r="R192" s="9" t="s">
        <v>73</v>
      </c>
      <c r="S192" s="9" t="s">
        <v>1797</v>
      </c>
      <c r="T192" s="9" t="s">
        <v>1798</v>
      </c>
      <c r="U192" s="10" t="s">
        <v>1799</v>
      </c>
      <c r="V192" s="29"/>
      <c r="W192" s="9" t="s">
        <v>1719</v>
      </c>
      <c r="X192" s="12"/>
      <c r="Y192" s="9"/>
      <c r="Z192" s="14" t="n">
        <v>65</v>
      </c>
      <c r="AA192" s="9"/>
      <c r="AB192" s="14"/>
      <c r="AC192" s="9"/>
      <c r="AD192" s="14" t="n">
        <v>42</v>
      </c>
      <c r="AE192" s="9" t="n">
        <v>43</v>
      </c>
      <c r="AF192" s="14"/>
      <c r="AG192" s="9"/>
      <c r="AH192" s="14" t="n">
        <v>1</v>
      </c>
      <c r="AI192" s="14" t="n">
        <v>42</v>
      </c>
      <c r="AJ192" s="9" t="n">
        <v>43</v>
      </c>
      <c r="AK192" s="14" t="n">
        <v>3</v>
      </c>
      <c r="AL192" s="9" t="n">
        <v>3</v>
      </c>
      <c r="AM192" s="9"/>
      <c r="AN192" s="9"/>
      <c r="AO192" s="9"/>
      <c r="AP192" s="9" t="s">
        <v>1800</v>
      </c>
      <c r="AQ192" s="12" t="s">
        <v>158</v>
      </c>
      <c r="AR192" s="9" t="s">
        <v>1801</v>
      </c>
      <c r="AS192" s="9" t="s">
        <v>481</v>
      </c>
      <c r="AT192" s="9" t="s">
        <v>159</v>
      </c>
      <c r="AU192" s="9" t="s">
        <v>443</v>
      </c>
      <c r="AV192" s="12" t="s">
        <v>1802</v>
      </c>
      <c r="AW192" s="9"/>
      <c r="AX192" s="12"/>
      <c r="AY192" s="9"/>
      <c r="AZ192" s="9"/>
      <c r="BA192" s="9"/>
      <c r="BB192" s="9" t="s">
        <v>657</v>
      </c>
      <c r="BC192" s="9" t="s">
        <v>76</v>
      </c>
      <c r="BD192" s="9" t="s">
        <v>1803</v>
      </c>
      <c r="BE192" s="9"/>
      <c r="BF192" s="9"/>
      <c r="BG192" s="9"/>
      <c r="BH192" s="9"/>
      <c r="BI192" s="12"/>
      <c r="BJ192" s="9"/>
      <c r="BK192" s="9"/>
      <c r="BL192" s="12" t="s">
        <v>117</v>
      </c>
      <c r="BM192" s="16" t="s">
        <v>1804</v>
      </c>
      <c r="BN192" s="9"/>
    </row>
    <row r="193" customFormat="false" ht="45" hidden="false" customHeight="true" outlineLevel="0" collapsed="false">
      <c r="A193" s="9" t="s">
        <v>1805</v>
      </c>
      <c r="B193" s="9" t="s">
        <v>108</v>
      </c>
      <c r="C193" s="9" t="s">
        <v>593</v>
      </c>
      <c r="D193" s="9" t="s">
        <v>1806</v>
      </c>
      <c r="E193" s="9"/>
      <c r="F193" s="9"/>
      <c r="G193" s="11" t="s">
        <v>1807</v>
      </c>
      <c r="H193" s="9"/>
      <c r="I193" s="9" t="s">
        <v>1808</v>
      </c>
      <c r="J193" s="12" t="s">
        <v>93</v>
      </c>
      <c r="K193" s="9"/>
      <c r="L193" s="9" t="s">
        <v>1809</v>
      </c>
      <c r="M193" s="9" t="s">
        <v>1810</v>
      </c>
      <c r="N193" s="13" t="s">
        <v>1811</v>
      </c>
      <c r="O193" s="10"/>
      <c r="P193" s="9"/>
      <c r="Q193" s="9" t="s">
        <v>1812</v>
      </c>
      <c r="R193" s="9" t="s">
        <v>1691</v>
      </c>
      <c r="S193" s="9" t="s">
        <v>1813</v>
      </c>
      <c r="T193" s="9" t="s">
        <v>1814</v>
      </c>
      <c r="U193" s="10" t="s">
        <v>1815</v>
      </c>
      <c r="V193" s="9"/>
      <c r="W193" s="9" t="s">
        <v>1719</v>
      </c>
      <c r="X193" s="12"/>
      <c r="Y193" s="9"/>
      <c r="Z193" s="14" t="n">
        <v>200</v>
      </c>
      <c r="AA193" s="9"/>
      <c r="AB193" s="14"/>
      <c r="AC193" s="9"/>
      <c r="AD193" s="14" t="n">
        <v>115</v>
      </c>
      <c r="AE193" s="9"/>
      <c r="AF193" s="14"/>
      <c r="AG193" s="9"/>
      <c r="AH193" s="14" t="n">
        <v>1</v>
      </c>
      <c r="AI193" s="14" t="n">
        <v>115</v>
      </c>
      <c r="AJ193" s="9"/>
      <c r="AK193" s="14"/>
      <c r="AL193" s="9"/>
      <c r="AM193" s="9"/>
      <c r="AN193" s="9"/>
      <c r="AO193" s="9"/>
      <c r="AP193" s="9" t="s">
        <v>1816</v>
      </c>
      <c r="AQ193" s="12" t="s">
        <v>268</v>
      </c>
      <c r="AR193" s="9"/>
      <c r="AS193" s="9" t="s">
        <v>269</v>
      </c>
      <c r="AT193" s="9" t="s">
        <v>270</v>
      </c>
      <c r="AU193" s="9" t="s">
        <v>73</v>
      </c>
      <c r="AV193" s="12" t="s">
        <v>1817</v>
      </c>
      <c r="AW193" s="9"/>
      <c r="AX193" s="12"/>
      <c r="AY193" s="9"/>
      <c r="AZ193" s="9"/>
      <c r="BA193" s="9"/>
      <c r="BB193" s="9" t="s">
        <v>114</v>
      </c>
      <c r="BC193" s="9" t="s">
        <v>76</v>
      </c>
      <c r="BD193" s="9" t="s">
        <v>1818</v>
      </c>
      <c r="BE193" s="9"/>
      <c r="BF193" s="9" t="s">
        <v>133</v>
      </c>
      <c r="BG193" s="9"/>
      <c r="BH193" s="9"/>
      <c r="BI193" s="12" t="s">
        <v>1819</v>
      </c>
      <c r="BJ193" s="9"/>
      <c r="BK193" s="9"/>
      <c r="BL193" s="12" t="s">
        <v>117</v>
      </c>
      <c r="BM193" s="16" t="s">
        <v>620</v>
      </c>
      <c r="BN193" s="9"/>
    </row>
    <row r="194" customFormat="false" ht="45" hidden="false" customHeight="true" outlineLevel="0" collapsed="false">
      <c r="A194" s="9" t="s">
        <v>1820</v>
      </c>
      <c r="B194" s="9" t="s">
        <v>108</v>
      </c>
      <c r="C194" s="9" t="s">
        <v>593</v>
      </c>
      <c r="D194" s="9"/>
      <c r="E194" s="9"/>
      <c r="F194" s="9"/>
      <c r="G194" s="9"/>
      <c r="H194" s="11" t="s">
        <v>1821</v>
      </c>
      <c r="I194" s="9"/>
      <c r="J194" s="12" t="s">
        <v>93</v>
      </c>
      <c r="K194" s="9"/>
      <c r="L194" s="9" t="s">
        <v>1822</v>
      </c>
      <c r="M194" s="9" t="s">
        <v>1823</v>
      </c>
      <c r="N194" s="13" t="s">
        <v>582</v>
      </c>
      <c r="O194" s="10" t="s">
        <v>223</v>
      </c>
      <c r="P194" s="9" t="s">
        <v>73</v>
      </c>
      <c r="Q194" s="9" t="s">
        <v>1824</v>
      </c>
      <c r="R194" s="9" t="s">
        <v>1825</v>
      </c>
      <c r="S194" s="9" t="s">
        <v>1826</v>
      </c>
      <c r="T194" s="9" t="s">
        <v>1827</v>
      </c>
      <c r="U194" s="10" t="s">
        <v>1828</v>
      </c>
      <c r="V194" s="9"/>
      <c r="W194" s="9" t="s">
        <v>1829</v>
      </c>
      <c r="X194" s="12" t="n">
        <v>215</v>
      </c>
      <c r="Y194" s="9"/>
      <c r="Z194" s="14" t="n">
        <v>155</v>
      </c>
      <c r="AA194" s="9"/>
      <c r="AB194" s="14" t="n">
        <v>215</v>
      </c>
      <c r="AC194" s="9"/>
      <c r="AD194" s="14" t="n">
        <v>155</v>
      </c>
      <c r="AE194" s="9"/>
      <c r="AF194" s="14" t="n">
        <v>30</v>
      </c>
      <c r="AG194" s="9"/>
      <c r="AH194" s="14" t="n">
        <v>2</v>
      </c>
      <c r="AI194" s="14" t="n">
        <v>85</v>
      </c>
      <c r="AJ194" s="9" t="n">
        <v>90</v>
      </c>
      <c r="AK194" s="14" t="n">
        <v>7</v>
      </c>
      <c r="AL194" s="9" t="n">
        <v>7</v>
      </c>
      <c r="AM194" s="9" t="s">
        <v>1830</v>
      </c>
      <c r="AN194" s="9"/>
      <c r="AO194" s="9"/>
      <c r="AP194" s="9" t="s">
        <v>1831</v>
      </c>
      <c r="AQ194" s="12" t="s">
        <v>1832</v>
      </c>
      <c r="AR194" s="9"/>
      <c r="AS194" s="9"/>
      <c r="AT194" s="9"/>
      <c r="AU194" s="9"/>
      <c r="AV194" s="12"/>
      <c r="AW194" s="9"/>
      <c r="AX194" s="12"/>
      <c r="AY194" s="9"/>
      <c r="AZ194" s="9"/>
      <c r="BA194" s="9"/>
      <c r="BB194" s="9" t="s">
        <v>1833</v>
      </c>
      <c r="BC194" s="9" t="s">
        <v>1834</v>
      </c>
      <c r="BD194" s="9"/>
      <c r="BE194" s="9"/>
      <c r="BF194" s="9"/>
      <c r="BG194" s="9"/>
      <c r="BH194" s="9"/>
      <c r="BI194" s="12"/>
      <c r="BJ194" s="9"/>
      <c r="BK194" s="9"/>
      <c r="BL194" s="12" t="s">
        <v>447</v>
      </c>
      <c r="BM194" s="16" t="s">
        <v>1835</v>
      </c>
      <c r="BN194" s="9"/>
    </row>
    <row r="195" customFormat="false" ht="45" hidden="false" customHeight="true" outlineLevel="0" collapsed="false">
      <c r="A195" s="9" t="s">
        <v>1836</v>
      </c>
      <c r="B195" s="9" t="s">
        <v>108</v>
      </c>
      <c r="C195" s="9" t="s">
        <v>593</v>
      </c>
      <c r="D195" s="9"/>
      <c r="E195" s="9"/>
      <c r="F195" s="9"/>
      <c r="G195" s="11" t="s">
        <v>1837</v>
      </c>
      <c r="H195" s="9"/>
      <c r="I195" s="9" t="s">
        <v>1838</v>
      </c>
      <c r="J195" s="12" t="s">
        <v>93</v>
      </c>
      <c r="K195" s="9"/>
      <c r="L195" s="9" t="s">
        <v>1839</v>
      </c>
      <c r="M195" s="9" t="s">
        <v>1840</v>
      </c>
      <c r="N195" s="13" t="s">
        <v>582</v>
      </c>
      <c r="O195" s="10" t="s">
        <v>223</v>
      </c>
      <c r="P195" s="9" t="s">
        <v>73</v>
      </c>
      <c r="Q195" s="9" t="s">
        <v>1824</v>
      </c>
      <c r="R195" s="9" t="s">
        <v>1825</v>
      </c>
      <c r="S195" s="9" t="s">
        <v>1826</v>
      </c>
      <c r="T195" s="9" t="s">
        <v>1827</v>
      </c>
      <c r="U195" s="10" t="s">
        <v>1828</v>
      </c>
      <c r="V195" s="9"/>
      <c r="W195" s="9" t="s">
        <v>1719</v>
      </c>
      <c r="X195" s="12" t="n">
        <v>212</v>
      </c>
      <c r="Y195" s="9"/>
      <c r="Z195" s="14"/>
      <c r="AA195" s="9"/>
      <c r="AB195" s="14" t="n">
        <v>185</v>
      </c>
      <c r="AC195" s="9"/>
      <c r="AD195" s="14"/>
      <c r="AE195" s="9"/>
      <c r="AF195" s="14"/>
      <c r="AG195" s="9"/>
      <c r="AH195" s="14"/>
      <c r="AI195" s="14"/>
      <c r="AJ195" s="9"/>
      <c r="AK195" s="14" t="n">
        <v>11</v>
      </c>
      <c r="AL195" s="9" t="n">
        <v>12</v>
      </c>
      <c r="AM195" s="9"/>
      <c r="AN195" s="9"/>
      <c r="AO195" s="9"/>
      <c r="AP195" s="9" t="s">
        <v>1841</v>
      </c>
      <c r="AQ195" s="12" t="s">
        <v>69</v>
      </c>
      <c r="AR195" s="9"/>
      <c r="AS195" s="9" t="s">
        <v>427</v>
      </c>
      <c r="AT195" s="9" t="s">
        <v>428</v>
      </c>
      <c r="AU195" s="9" t="s">
        <v>73</v>
      </c>
      <c r="AV195" s="12"/>
      <c r="AW195" s="9"/>
      <c r="AX195" s="12"/>
      <c r="AY195" s="9"/>
      <c r="AZ195" s="9"/>
      <c r="BA195" s="9"/>
      <c r="BB195" s="9" t="s">
        <v>1842</v>
      </c>
      <c r="BC195" s="9" t="s">
        <v>76</v>
      </c>
      <c r="BD195" s="9" t="s">
        <v>1843</v>
      </c>
      <c r="BE195" s="9"/>
      <c r="BF195" s="9"/>
      <c r="BG195" s="9"/>
      <c r="BH195" s="9"/>
      <c r="BI195" s="12"/>
      <c r="BJ195" s="9"/>
      <c r="BK195" s="9"/>
      <c r="BL195" s="12" t="s">
        <v>117</v>
      </c>
      <c r="BM195" s="16" t="s">
        <v>1835</v>
      </c>
      <c r="BN195" s="9"/>
    </row>
    <row r="196" customFormat="false" ht="45" hidden="false" customHeight="true" outlineLevel="0" collapsed="false">
      <c r="A196" s="9" t="s">
        <v>1844</v>
      </c>
      <c r="B196" s="9" t="s">
        <v>108</v>
      </c>
      <c r="C196" s="9" t="s">
        <v>593</v>
      </c>
      <c r="D196" s="9"/>
      <c r="E196" s="9"/>
      <c r="F196" s="9" t="s">
        <v>1845</v>
      </c>
      <c r="G196" s="11" t="s">
        <v>1846</v>
      </c>
      <c r="H196" s="9"/>
      <c r="I196" s="9"/>
      <c r="J196" s="12" t="s">
        <v>93</v>
      </c>
      <c r="K196" s="9"/>
      <c r="L196" s="9" t="s">
        <v>211</v>
      </c>
      <c r="M196" s="9" t="s">
        <v>1847</v>
      </c>
      <c r="N196" s="13" t="s">
        <v>582</v>
      </c>
      <c r="O196" s="10" t="s">
        <v>223</v>
      </c>
      <c r="P196" s="9" t="s">
        <v>73</v>
      </c>
      <c r="Q196" s="9" t="s">
        <v>1848</v>
      </c>
      <c r="R196" s="9" t="s">
        <v>1825</v>
      </c>
      <c r="S196" s="9" t="s">
        <v>1849</v>
      </c>
      <c r="T196" s="9" t="s">
        <v>1850</v>
      </c>
      <c r="U196" s="10" t="s">
        <v>1851</v>
      </c>
      <c r="V196" s="9"/>
      <c r="W196" s="9"/>
      <c r="X196" s="12" t="n">
        <v>165</v>
      </c>
      <c r="Y196" s="9"/>
      <c r="Z196" s="14"/>
      <c r="AA196" s="9"/>
      <c r="AB196" s="14" t="n">
        <v>140</v>
      </c>
      <c r="AC196" s="9"/>
      <c r="AD196" s="14"/>
      <c r="AE196" s="9"/>
      <c r="AF196" s="14" t="n">
        <v>16</v>
      </c>
      <c r="AG196" s="9"/>
      <c r="AH196" s="14"/>
      <c r="AI196" s="14"/>
      <c r="AJ196" s="9"/>
      <c r="AK196" s="14" t="n">
        <v>8</v>
      </c>
      <c r="AL196" s="9" t="n">
        <v>9</v>
      </c>
      <c r="AM196" s="9"/>
      <c r="AN196" s="9"/>
      <c r="AO196" s="9"/>
      <c r="AP196" s="9" t="s">
        <v>1852</v>
      </c>
      <c r="AQ196" s="12" t="s">
        <v>268</v>
      </c>
      <c r="AR196" s="9"/>
      <c r="AS196" s="9" t="s">
        <v>1853</v>
      </c>
      <c r="AT196" s="9" t="s">
        <v>1854</v>
      </c>
      <c r="AU196" s="9" t="s">
        <v>73</v>
      </c>
      <c r="AV196" s="12"/>
      <c r="AW196" s="9"/>
      <c r="AX196" s="12"/>
      <c r="AY196" s="9"/>
      <c r="AZ196" s="9"/>
      <c r="BA196" s="9"/>
      <c r="BB196" s="9" t="s">
        <v>1855</v>
      </c>
      <c r="BC196" s="9" t="s">
        <v>303</v>
      </c>
      <c r="BD196" s="9" t="s">
        <v>1856</v>
      </c>
      <c r="BE196" s="9"/>
      <c r="BF196" s="9"/>
      <c r="BG196" s="9"/>
      <c r="BH196" s="9"/>
      <c r="BI196" s="12"/>
      <c r="BJ196" s="9"/>
      <c r="BK196" s="9"/>
      <c r="BL196" s="12" t="s">
        <v>117</v>
      </c>
      <c r="BM196" s="16" t="s">
        <v>1835</v>
      </c>
      <c r="BN196" s="9"/>
    </row>
    <row r="197" customFormat="false" ht="45" hidden="false" customHeight="true" outlineLevel="0" collapsed="false">
      <c r="A197" s="9" t="s">
        <v>1844</v>
      </c>
      <c r="B197" s="9" t="s">
        <v>108</v>
      </c>
      <c r="C197" s="9" t="s">
        <v>593</v>
      </c>
      <c r="D197" s="9"/>
      <c r="E197" s="9"/>
      <c r="F197" s="9"/>
      <c r="G197" s="9"/>
      <c r="H197" s="9"/>
      <c r="I197" s="9"/>
      <c r="J197" s="12" t="s">
        <v>93</v>
      </c>
      <c r="K197" s="9"/>
      <c r="L197" s="9" t="s">
        <v>221</v>
      </c>
      <c r="M197" s="9" t="s">
        <v>1857</v>
      </c>
      <c r="N197" s="13" t="s">
        <v>582</v>
      </c>
      <c r="O197" s="10" t="s">
        <v>223</v>
      </c>
      <c r="P197" s="9" t="s">
        <v>73</v>
      </c>
      <c r="Q197" s="9" t="s">
        <v>1848</v>
      </c>
      <c r="R197" s="9" t="s">
        <v>1825</v>
      </c>
      <c r="S197" s="9" t="s">
        <v>1849</v>
      </c>
      <c r="T197" s="9" t="s">
        <v>1850</v>
      </c>
      <c r="U197" s="10" t="s">
        <v>1851</v>
      </c>
      <c r="V197" s="9"/>
      <c r="W197" s="9" t="s">
        <v>367</v>
      </c>
      <c r="X197" s="12" t="n">
        <v>85</v>
      </c>
      <c r="Y197" s="9"/>
      <c r="Z197" s="14" t="n">
        <v>205</v>
      </c>
      <c r="AA197" s="9"/>
      <c r="AB197" s="14" t="n">
        <v>85</v>
      </c>
      <c r="AC197" s="9"/>
      <c r="AD197" s="14" t="n">
        <v>150</v>
      </c>
      <c r="AE197" s="9"/>
      <c r="AF197" s="14" t="n">
        <v>10</v>
      </c>
      <c r="AG197" s="9"/>
      <c r="AH197" s="14" t="n">
        <v>1</v>
      </c>
      <c r="AI197" s="14" t="n">
        <v>150</v>
      </c>
      <c r="AJ197" s="9"/>
      <c r="AK197" s="14" t="n">
        <v>9</v>
      </c>
      <c r="AL197" s="9" t="n">
        <v>10</v>
      </c>
      <c r="AM197" s="9" t="s">
        <v>1858</v>
      </c>
      <c r="AN197" s="9"/>
      <c r="AO197" s="9"/>
      <c r="AP197" s="9"/>
      <c r="AQ197" s="12" t="s">
        <v>158</v>
      </c>
      <c r="AR197" s="9"/>
      <c r="AS197" s="9" t="s">
        <v>223</v>
      </c>
      <c r="AT197" s="9" t="s">
        <v>150</v>
      </c>
      <c r="AU197" s="9" t="s">
        <v>443</v>
      </c>
      <c r="AV197" s="12" t="s">
        <v>1859</v>
      </c>
      <c r="AW197" s="9"/>
      <c r="AX197" s="12"/>
      <c r="AY197" s="9"/>
      <c r="AZ197" s="9"/>
      <c r="BA197" s="9"/>
      <c r="BB197" s="9" t="s">
        <v>1860</v>
      </c>
      <c r="BC197" s="9" t="s">
        <v>76</v>
      </c>
      <c r="BD197" s="9" t="s">
        <v>1861</v>
      </c>
      <c r="BE197" s="9"/>
      <c r="BF197" s="9"/>
      <c r="BG197" s="9"/>
      <c r="BH197" s="9"/>
      <c r="BI197" s="12"/>
      <c r="BJ197" s="9"/>
      <c r="BK197" s="9"/>
      <c r="BL197" s="12" t="s">
        <v>117</v>
      </c>
      <c r="BM197" s="16" t="s">
        <v>1835</v>
      </c>
      <c r="BN197" s="9"/>
    </row>
    <row r="198" customFormat="false" ht="45" hidden="false" customHeight="true" outlineLevel="0" collapsed="false">
      <c r="A198" s="9" t="s">
        <v>1844</v>
      </c>
      <c r="B198" s="9" t="s">
        <v>108</v>
      </c>
      <c r="C198" s="9" t="s">
        <v>593</v>
      </c>
      <c r="D198" s="9"/>
      <c r="E198" s="9"/>
      <c r="F198" s="9"/>
      <c r="G198" s="9"/>
      <c r="H198" s="11" t="s">
        <v>1862</v>
      </c>
      <c r="I198" s="9"/>
      <c r="J198" s="12" t="s">
        <v>93</v>
      </c>
      <c r="K198" s="9" t="s">
        <v>1863</v>
      </c>
      <c r="L198" s="9" t="s">
        <v>1864</v>
      </c>
      <c r="M198" s="9" t="s">
        <v>1865</v>
      </c>
      <c r="N198" s="13" t="s">
        <v>582</v>
      </c>
      <c r="O198" s="10" t="s">
        <v>223</v>
      </c>
      <c r="P198" s="9" t="s">
        <v>73</v>
      </c>
      <c r="Q198" s="9" t="s">
        <v>1848</v>
      </c>
      <c r="R198" s="9" t="s">
        <v>1825</v>
      </c>
      <c r="S198" s="9" t="s">
        <v>1849</v>
      </c>
      <c r="T198" s="9" t="s">
        <v>1850</v>
      </c>
      <c r="U198" s="10" t="s">
        <v>1851</v>
      </c>
      <c r="V198" s="9"/>
      <c r="W198" s="9" t="s">
        <v>367</v>
      </c>
      <c r="X198" s="12" t="n">
        <v>220</v>
      </c>
      <c r="Y198" s="9"/>
      <c r="Z198" s="14" t="n">
        <v>147</v>
      </c>
      <c r="AA198" s="9"/>
      <c r="AB198" s="14" t="n">
        <v>145</v>
      </c>
      <c r="AC198" s="9" t="n">
        <v>145</v>
      </c>
      <c r="AD198" s="14" t="n">
        <v>120</v>
      </c>
      <c r="AE198" s="9" t="n">
        <v>125</v>
      </c>
      <c r="AF198" s="14" t="n">
        <v>19</v>
      </c>
      <c r="AG198" s="9" t="n">
        <v>19</v>
      </c>
      <c r="AH198" s="14" t="n">
        <v>1</v>
      </c>
      <c r="AI198" s="14" t="n">
        <v>120</v>
      </c>
      <c r="AJ198" s="9" t="n">
        <v>125</v>
      </c>
      <c r="AK198" s="14" t="n">
        <v>7</v>
      </c>
      <c r="AL198" s="9" t="n">
        <v>8</v>
      </c>
      <c r="AM198" s="9"/>
      <c r="AN198" s="9"/>
      <c r="AO198" s="9"/>
      <c r="AP198" s="9" t="s">
        <v>1866</v>
      </c>
      <c r="AQ198" s="12"/>
      <c r="AR198" s="9"/>
      <c r="AS198" s="9"/>
      <c r="AT198" s="9"/>
      <c r="AU198" s="9"/>
      <c r="AV198" s="12"/>
      <c r="AW198" s="9"/>
      <c r="AX198" s="12"/>
      <c r="AY198" s="9"/>
      <c r="AZ198" s="9"/>
      <c r="BA198" s="9"/>
      <c r="BB198" s="9" t="s">
        <v>1867</v>
      </c>
      <c r="BC198" s="9" t="s">
        <v>1834</v>
      </c>
      <c r="BD198" s="9" t="s">
        <v>1868</v>
      </c>
      <c r="BE198" s="9"/>
      <c r="BF198" s="9"/>
      <c r="BG198" s="9"/>
      <c r="BH198" s="9"/>
      <c r="BI198" s="12"/>
      <c r="BJ198" s="9"/>
      <c r="BK198" s="9"/>
      <c r="BL198" s="12" t="s">
        <v>447</v>
      </c>
      <c r="BM198" s="16" t="s">
        <v>1835</v>
      </c>
      <c r="BN198" s="9"/>
    </row>
    <row r="199" customFormat="false" ht="45" hidden="false" customHeight="true" outlineLevel="0" collapsed="false">
      <c r="A199" s="9" t="s">
        <v>1869</v>
      </c>
      <c r="B199" s="9" t="s">
        <v>108</v>
      </c>
      <c r="C199" s="9" t="s">
        <v>593</v>
      </c>
      <c r="D199" s="45" t="s">
        <v>1870</v>
      </c>
      <c r="E199" s="9"/>
      <c r="F199" s="9" t="s">
        <v>1871</v>
      </c>
      <c r="G199" s="9"/>
      <c r="H199" s="9"/>
      <c r="I199" s="9" t="s">
        <v>1872</v>
      </c>
      <c r="J199" s="12" t="s">
        <v>93</v>
      </c>
      <c r="K199" s="9" t="s">
        <v>1873</v>
      </c>
      <c r="L199" s="9" t="s">
        <v>1874</v>
      </c>
      <c r="M199" s="9" t="s">
        <v>1875</v>
      </c>
      <c r="N199" s="13" t="s">
        <v>1876</v>
      </c>
      <c r="O199" s="10"/>
      <c r="P199" s="9"/>
      <c r="Q199" s="9" t="s">
        <v>1877</v>
      </c>
      <c r="R199" s="9" t="s">
        <v>1878</v>
      </c>
      <c r="S199" s="9" t="s">
        <v>1879</v>
      </c>
      <c r="T199" s="9" t="s">
        <v>1880</v>
      </c>
      <c r="U199" s="10" t="s">
        <v>1881</v>
      </c>
      <c r="V199" s="9"/>
      <c r="W199" s="9" t="s">
        <v>169</v>
      </c>
      <c r="X199" s="12" t="n">
        <v>97</v>
      </c>
      <c r="Y199" s="9"/>
      <c r="Z199" s="14" t="n">
        <v>139</v>
      </c>
      <c r="AA199" s="9"/>
      <c r="AB199" s="14" t="n">
        <v>100</v>
      </c>
      <c r="AC199" s="9"/>
      <c r="AD199" s="14" t="n">
        <v>110</v>
      </c>
      <c r="AE199" s="9" t="n">
        <v>125</v>
      </c>
      <c r="AF199" s="14" t="n">
        <v>11</v>
      </c>
      <c r="AG199" s="9"/>
      <c r="AH199" s="14"/>
      <c r="AI199" s="14" t="n">
        <v>110</v>
      </c>
      <c r="AJ199" s="9" t="n">
        <v>125</v>
      </c>
      <c r="AK199" s="14" t="n">
        <v>10</v>
      </c>
      <c r="AL199" s="9"/>
      <c r="AM199" s="9" t="s">
        <v>123</v>
      </c>
      <c r="AN199" s="9"/>
      <c r="AO199" s="9"/>
      <c r="AP199" s="9" t="s">
        <v>1882</v>
      </c>
      <c r="AQ199" s="12" t="s">
        <v>268</v>
      </c>
      <c r="AR199" s="9" t="s">
        <v>1883</v>
      </c>
      <c r="AS199" s="9" t="s">
        <v>171</v>
      </c>
      <c r="AT199" s="9" t="s">
        <v>172</v>
      </c>
      <c r="AU199" s="9"/>
      <c r="AV199" s="12" t="s">
        <v>1884</v>
      </c>
      <c r="AW199" s="9"/>
      <c r="AX199" s="12"/>
      <c r="AY199" s="9"/>
      <c r="AZ199" s="9"/>
      <c r="BA199" s="9"/>
      <c r="BB199" s="9" t="s">
        <v>161</v>
      </c>
      <c r="BC199" s="9" t="s">
        <v>76</v>
      </c>
      <c r="BD199" s="9" t="s">
        <v>1885</v>
      </c>
      <c r="BE199" s="9" t="s">
        <v>1886</v>
      </c>
      <c r="BF199" s="9"/>
      <c r="BG199" s="9"/>
      <c r="BH199" s="9"/>
      <c r="BI199" s="12"/>
      <c r="BJ199" s="9"/>
      <c r="BK199" s="9"/>
      <c r="BL199" s="12" t="s">
        <v>1485</v>
      </c>
      <c r="BM199" s="16" t="s">
        <v>1887</v>
      </c>
      <c r="BN199" s="9"/>
    </row>
    <row r="200" customFormat="false" ht="45" hidden="false" customHeight="true" outlineLevel="0" collapsed="false">
      <c r="A200" s="9" t="s">
        <v>1888</v>
      </c>
      <c r="B200" s="9" t="s">
        <v>108</v>
      </c>
      <c r="C200" s="9" t="s">
        <v>593</v>
      </c>
      <c r="D200" s="9"/>
      <c r="E200" s="9"/>
      <c r="F200" s="9" t="s">
        <v>1889</v>
      </c>
      <c r="G200" s="9"/>
      <c r="H200" s="9"/>
      <c r="I200" s="9"/>
      <c r="J200" s="12" t="s">
        <v>93</v>
      </c>
      <c r="K200" s="9"/>
      <c r="L200" s="9" t="s">
        <v>1874</v>
      </c>
      <c r="M200" s="9" t="s">
        <v>1890</v>
      </c>
      <c r="N200" s="13" t="s">
        <v>582</v>
      </c>
      <c r="O200" s="10"/>
      <c r="P200" s="9"/>
      <c r="Q200" s="9" t="s">
        <v>1891</v>
      </c>
      <c r="R200" s="9" t="s">
        <v>1410</v>
      </c>
      <c r="S200" s="9" t="s">
        <v>1892</v>
      </c>
      <c r="T200" s="9" t="s">
        <v>1893</v>
      </c>
      <c r="U200" s="10" t="s">
        <v>1894</v>
      </c>
      <c r="V200" s="29"/>
      <c r="W200" s="9" t="s">
        <v>367</v>
      </c>
      <c r="X200" s="12" t="n">
        <v>148</v>
      </c>
      <c r="Y200" s="9"/>
      <c r="Z200" s="14" t="n">
        <v>110</v>
      </c>
      <c r="AA200" s="9"/>
      <c r="AB200" s="14" t="n">
        <v>148</v>
      </c>
      <c r="AC200" s="9"/>
      <c r="AD200" s="14" t="n">
        <v>95</v>
      </c>
      <c r="AE200" s="9"/>
      <c r="AF200" s="14" t="n">
        <v>16</v>
      </c>
      <c r="AG200" s="9"/>
      <c r="AH200" s="14"/>
      <c r="AI200" s="14" t="n">
        <v>95</v>
      </c>
      <c r="AJ200" s="9"/>
      <c r="AK200" s="14" t="n">
        <v>8</v>
      </c>
      <c r="AL200" s="9"/>
      <c r="AM200" s="9"/>
      <c r="AN200" s="9"/>
      <c r="AO200" s="9"/>
      <c r="AP200" s="9" t="s">
        <v>1895</v>
      </c>
      <c r="AQ200" s="12" t="s">
        <v>124</v>
      </c>
      <c r="AR200" s="9"/>
      <c r="AS200" s="9" t="s">
        <v>1896</v>
      </c>
      <c r="AT200" s="9" t="s">
        <v>1897</v>
      </c>
      <c r="AU200" s="9" t="s">
        <v>588</v>
      </c>
      <c r="AV200" s="12" t="s">
        <v>1898</v>
      </c>
      <c r="AW200" s="9"/>
      <c r="AX200" s="12"/>
      <c r="AY200" s="9"/>
      <c r="AZ200" s="9"/>
      <c r="BA200" s="9"/>
      <c r="BB200" s="9" t="s">
        <v>131</v>
      </c>
      <c r="BC200" s="9" t="s">
        <v>76</v>
      </c>
      <c r="BD200" s="9" t="s">
        <v>1899</v>
      </c>
      <c r="BE200" s="9"/>
      <c r="BF200" s="9"/>
      <c r="BG200" s="9"/>
      <c r="BH200" s="9"/>
      <c r="BI200" s="12" t="s">
        <v>1900</v>
      </c>
      <c r="BJ200" s="9"/>
      <c r="BK200" s="9"/>
      <c r="BL200" s="12" t="s">
        <v>1485</v>
      </c>
      <c r="BM200" s="16" t="s">
        <v>1901</v>
      </c>
      <c r="BN200" s="9"/>
    </row>
    <row r="201" customFormat="false" ht="45" hidden="false" customHeight="true" outlineLevel="0" collapsed="false">
      <c r="A201" s="9" t="s">
        <v>1902</v>
      </c>
      <c r="B201" s="9"/>
      <c r="C201" s="9" t="s">
        <v>593</v>
      </c>
      <c r="D201" s="9"/>
      <c r="E201" s="9"/>
      <c r="F201" s="9"/>
      <c r="G201" s="9"/>
      <c r="H201" s="9"/>
      <c r="I201" s="9"/>
      <c r="J201" s="12"/>
      <c r="K201" s="9"/>
      <c r="L201" s="9"/>
      <c r="M201" s="9"/>
      <c r="N201" s="13" t="s">
        <v>582</v>
      </c>
      <c r="O201" s="10"/>
      <c r="P201" s="9"/>
      <c r="Q201" s="9" t="s">
        <v>1903</v>
      </c>
      <c r="R201" s="9" t="s">
        <v>73</v>
      </c>
      <c r="S201" s="9" t="s">
        <v>1904</v>
      </c>
      <c r="T201" s="9" t="s">
        <v>1905</v>
      </c>
      <c r="U201" s="10" t="s">
        <v>1906</v>
      </c>
      <c r="V201" s="9"/>
      <c r="W201" s="9" t="s">
        <v>299</v>
      </c>
      <c r="X201" s="12"/>
      <c r="Y201" s="9"/>
      <c r="Z201" s="14"/>
      <c r="AA201" s="9"/>
      <c r="AB201" s="14"/>
      <c r="AC201" s="9"/>
      <c r="AD201" s="14"/>
      <c r="AE201" s="9"/>
      <c r="AF201" s="14"/>
      <c r="AG201" s="9"/>
      <c r="AH201" s="14"/>
      <c r="AI201" s="14"/>
      <c r="AJ201" s="9"/>
      <c r="AK201" s="14"/>
      <c r="AL201" s="9"/>
      <c r="AM201" s="9"/>
      <c r="AN201" s="9"/>
      <c r="AO201" s="9"/>
      <c r="AP201" s="9"/>
      <c r="AQ201" s="12" t="s">
        <v>339</v>
      </c>
      <c r="AR201" s="9"/>
      <c r="AS201" s="9" t="s">
        <v>183</v>
      </c>
      <c r="AT201" s="9" t="s">
        <v>113</v>
      </c>
      <c r="AU201" s="9"/>
      <c r="AV201" s="12"/>
      <c r="AW201" s="9"/>
      <c r="AX201" s="12"/>
      <c r="AY201" s="9"/>
      <c r="AZ201" s="9"/>
      <c r="BA201" s="9"/>
      <c r="BB201" s="9" t="s">
        <v>131</v>
      </c>
      <c r="BC201" s="9" t="s">
        <v>76</v>
      </c>
      <c r="BD201" s="9" t="s">
        <v>1907</v>
      </c>
      <c r="BE201" s="9"/>
      <c r="BF201" s="9"/>
      <c r="BG201" s="9"/>
      <c r="BH201" s="9"/>
      <c r="BI201" s="12"/>
      <c r="BJ201" s="9"/>
      <c r="BK201" s="9"/>
      <c r="BL201" s="12" t="s">
        <v>117</v>
      </c>
      <c r="BM201" s="16" t="s">
        <v>1835</v>
      </c>
      <c r="BN201" s="9"/>
    </row>
    <row r="202" customFormat="false" ht="45" hidden="false" customHeight="true" outlineLevel="0" collapsed="false">
      <c r="A202" s="9" t="s">
        <v>1908</v>
      </c>
      <c r="B202" s="9"/>
      <c r="C202" s="9"/>
      <c r="D202" s="9"/>
      <c r="E202" s="9"/>
      <c r="F202" s="9" t="s">
        <v>86</v>
      </c>
      <c r="G202" s="9"/>
      <c r="H202" s="9" t="s">
        <v>1909</v>
      </c>
      <c r="I202" s="9" t="s">
        <v>87</v>
      </c>
      <c r="J202" s="12" t="s">
        <v>93</v>
      </c>
      <c r="K202" s="9"/>
      <c r="L202" s="9" t="s">
        <v>1910</v>
      </c>
      <c r="M202" s="9" t="s">
        <v>1911</v>
      </c>
      <c r="N202" s="13"/>
      <c r="O202" s="10"/>
      <c r="P202" s="9"/>
      <c r="Q202" s="9"/>
      <c r="R202" s="9"/>
      <c r="S202" s="9"/>
      <c r="T202" s="9"/>
      <c r="U202" s="10"/>
      <c r="V202" s="9"/>
      <c r="W202" s="9"/>
      <c r="X202" s="12"/>
      <c r="Y202" s="9"/>
      <c r="Z202" s="14"/>
      <c r="AA202" s="9"/>
      <c r="AB202" s="14"/>
      <c r="AC202" s="9"/>
      <c r="AD202" s="14"/>
      <c r="AE202" s="9"/>
      <c r="AF202" s="14"/>
      <c r="AG202" s="9"/>
      <c r="AH202" s="14"/>
      <c r="AI202" s="14"/>
      <c r="AJ202" s="9"/>
      <c r="AK202" s="14"/>
      <c r="AL202" s="9"/>
      <c r="AM202" s="9"/>
      <c r="AN202" s="9"/>
      <c r="AO202" s="9"/>
      <c r="AP202" s="9"/>
      <c r="AQ202" s="12"/>
      <c r="AR202" s="9"/>
      <c r="AS202" s="9"/>
      <c r="AT202" s="9"/>
      <c r="AU202" s="9"/>
      <c r="AV202" s="12"/>
      <c r="AW202" s="9"/>
      <c r="AX202" s="12"/>
      <c r="AY202" s="9"/>
      <c r="AZ202" s="9"/>
      <c r="BA202" s="9"/>
      <c r="BB202" s="9" t="s">
        <v>88</v>
      </c>
      <c r="BC202" s="9" t="s">
        <v>331</v>
      </c>
      <c r="BD202" s="9"/>
      <c r="BE202" s="9"/>
      <c r="BF202" s="9"/>
      <c r="BG202" s="9"/>
      <c r="BH202" s="9"/>
      <c r="BI202" s="12"/>
      <c r="BJ202" s="9"/>
      <c r="BK202" s="9"/>
      <c r="BL202" s="12"/>
      <c r="BM202" s="16"/>
      <c r="BN202" s="9"/>
    </row>
    <row r="203" customFormat="false" ht="30" hidden="false" customHeight="true" outlineLevel="0" collapsed="false">
      <c r="A203" s="9" t="s">
        <v>1912</v>
      </c>
      <c r="B203" s="9" t="s">
        <v>108</v>
      </c>
      <c r="C203" s="9"/>
      <c r="D203" s="9"/>
      <c r="E203" s="9"/>
      <c r="F203" s="9" t="s">
        <v>1913</v>
      </c>
      <c r="G203" s="9"/>
      <c r="H203" s="9"/>
      <c r="I203" s="9" t="s">
        <v>1914</v>
      </c>
      <c r="J203" s="12" t="s">
        <v>93</v>
      </c>
      <c r="K203" s="9" t="s">
        <v>1915</v>
      </c>
      <c r="L203" s="9" t="s">
        <v>335</v>
      </c>
      <c r="M203" s="9" t="s">
        <v>1916</v>
      </c>
      <c r="N203" s="13" t="s">
        <v>582</v>
      </c>
      <c r="O203" s="10"/>
      <c r="P203" s="9"/>
      <c r="Q203" s="9" t="s">
        <v>1917</v>
      </c>
      <c r="R203" s="9" t="s">
        <v>790</v>
      </c>
      <c r="S203" s="9" t="s">
        <v>1918</v>
      </c>
      <c r="T203" s="9" t="s">
        <v>1919</v>
      </c>
      <c r="U203" s="10" t="s">
        <v>1920</v>
      </c>
      <c r="V203" s="9"/>
      <c r="W203" s="9" t="s">
        <v>367</v>
      </c>
      <c r="X203" s="12" t="n">
        <v>218</v>
      </c>
      <c r="Y203" s="9"/>
      <c r="Z203" s="14" t="n">
        <v>168</v>
      </c>
      <c r="AA203" s="9"/>
      <c r="AB203" s="14" t="n">
        <v>178</v>
      </c>
      <c r="AC203" s="9" t="n">
        <v>178</v>
      </c>
      <c r="AD203" s="14" t="n">
        <v>110</v>
      </c>
      <c r="AE203" s="9" t="n">
        <v>110</v>
      </c>
      <c r="AF203" s="14" t="n">
        <v>26</v>
      </c>
      <c r="AG203" s="9" t="n">
        <v>26</v>
      </c>
      <c r="AH203" s="14" t="n">
        <v>1</v>
      </c>
      <c r="AI203" s="14" t="n">
        <v>110</v>
      </c>
      <c r="AJ203" s="9" t="n">
        <v>110</v>
      </c>
      <c r="AK203" s="14" t="n">
        <v>7</v>
      </c>
      <c r="AL203" s="9" t="n">
        <v>7</v>
      </c>
      <c r="AM203" s="9" t="s">
        <v>1921</v>
      </c>
      <c r="AN203" s="9"/>
      <c r="AO203" s="9"/>
      <c r="AP203" s="9" t="s">
        <v>1922</v>
      </c>
      <c r="AQ203" s="12" t="s">
        <v>124</v>
      </c>
      <c r="AR203" s="9"/>
      <c r="AS203" s="9" t="s">
        <v>171</v>
      </c>
      <c r="AT203" s="9" t="s">
        <v>172</v>
      </c>
      <c r="AU203" s="9" t="s">
        <v>73</v>
      </c>
      <c r="AV203" s="12" t="s">
        <v>1923</v>
      </c>
      <c r="AW203" s="9"/>
      <c r="AX203" s="12"/>
      <c r="AY203" s="9"/>
      <c r="AZ203" s="9"/>
      <c r="BA203" s="9"/>
      <c r="BB203" s="9" t="s">
        <v>161</v>
      </c>
      <c r="BC203" s="9" t="s">
        <v>76</v>
      </c>
      <c r="BD203" s="9" t="s">
        <v>1924</v>
      </c>
      <c r="BE203" s="9"/>
      <c r="BF203" s="9"/>
      <c r="BG203" s="9"/>
      <c r="BH203" s="9"/>
      <c r="BI203" s="12"/>
      <c r="BJ203" s="9"/>
      <c r="BK203" s="9"/>
      <c r="BL203" s="12"/>
      <c r="BM203" s="16"/>
      <c r="BN203" s="9"/>
    </row>
    <row r="204" customFormat="false" ht="30" hidden="false" customHeight="true" outlineLevel="0" collapsed="false">
      <c r="A204" s="9" t="s">
        <v>1912</v>
      </c>
      <c r="B204" s="9" t="s">
        <v>108</v>
      </c>
      <c r="C204" s="9"/>
      <c r="D204" s="9"/>
      <c r="E204" s="9"/>
      <c r="F204" s="9"/>
      <c r="G204" s="9"/>
      <c r="H204" s="9"/>
      <c r="I204" s="9" t="s">
        <v>1925</v>
      </c>
      <c r="J204" s="12" t="s">
        <v>93</v>
      </c>
      <c r="K204" s="9"/>
      <c r="L204" s="9" t="s">
        <v>1926</v>
      </c>
      <c r="M204" s="9" t="s">
        <v>1927</v>
      </c>
      <c r="N204" s="13" t="s">
        <v>582</v>
      </c>
      <c r="O204" s="10"/>
      <c r="P204" s="18"/>
      <c r="Q204" s="9" t="s">
        <v>1917</v>
      </c>
      <c r="R204" s="9" t="s">
        <v>790</v>
      </c>
      <c r="S204" s="9" t="s">
        <v>1918</v>
      </c>
      <c r="T204" s="9" t="s">
        <v>1919</v>
      </c>
      <c r="U204" s="10" t="s">
        <v>1920</v>
      </c>
      <c r="V204" s="9"/>
      <c r="W204" s="9" t="s">
        <v>1719</v>
      </c>
      <c r="X204" s="12" t="n">
        <v>213</v>
      </c>
      <c r="Y204" s="9"/>
      <c r="Z204" s="14" t="n">
        <v>167</v>
      </c>
      <c r="AA204" s="9"/>
      <c r="AB204" s="14" t="n">
        <v>170</v>
      </c>
      <c r="AC204" s="9"/>
      <c r="AD204" s="14" t="n">
        <v>110</v>
      </c>
      <c r="AE204" s="9" t="n">
        <v>110</v>
      </c>
      <c r="AF204" s="14" t="n">
        <v>22</v>
      </c>
      <c r="AG204" s="9"/>
      <c r="AH204" s="14" t="n">
        <v>1</v>
      </c>
      <c r="AI204" s="14" t="n">
        <v>110</v>
      </c>
      <c r="AJ204" s="9" t="n">
        <v>110</v>
      </c>
      <c r="AK204" s="14" t="n">
        <v>7</v>
      </c>
      <c r="AL204" s="9" t="n">
        <v>9</v>
      </c>
      <c r="AM204" s="9" t="s">
        <v>123</v>
      </c>
      <c r="AN204" s="9"/>
      <c r="AO204" s="9"/>
      <c r="AP204" s="9" t="s">
        <v>1928</v>
      </c>
      <c r="AQ204" s="12" t="s">
        <v>268</v>
      </c>
      <c r="AR204" s="9"/>
      <c r="AS204" s="9" t="s">
        <v>1929</v>
      </c>
      <c r="AT204" s="9" t="s">
        <v>1930</v>
      </c>
      <c r="AU204" s="9"/>
      <c r="AV204" s="12" t="s">
        <v>1931</v>
      </c>
      <c r="AW204" s="9"/>
      <c r="AX204" s="12"/>
      <c r="AY204" s="9"/>
      <c r="AZ204" s="9"/>
      <c r="BA204" s="9"/>
      <c r="BB204" s="9" t="s">
        <v>114</v>
      </c>
      <c r="BC204" s="9" t="s">
        <v>76</v>
      </c>
      <c r="BD204" s="9" t="s">
        <v>1932</v>
      </c>
      <c r="BE204" s="9"/>
      <c r="BF204" s="9" t="s">
        <v>133</v>
      </c>
      <c r="BG204" s="9" t="s">
        <v>1933</v>
      </c>
      <c r="BH204" s="9"/>
      <c r="BI204" s="12" t="s">
        <v>1934</v>
      </c>
      <c r="BJ204" s="9"/>
      <c r="BK204" s="9"/>
      <c r="BL204" s="12" t="s">
        <v>117</v>
      </c>
      <c r="BM204" s="16" t="s">
        <v>1804</v>
      </c>
      <c r="BN204" s="9"/>
    </row>
    <row r="205" customFormat="false" ht="30" hidden="false" customHeight="true" outlineLevel="0" collapsed="false">
      <c r="A205" s="9" t="s">
        <v>1935</v>
      </c>
      <c r="B205" s="9" t="s">
        <v>108</v>
      </c>
      <c r="C205" s="9" t="s">
        <v>593</v>
      </c>
      <c r="D205" s="9"/>
      <c r="E205" s="9"/>
      <c r="F205" s="9"/>
      <c r="G205" s="9"/>
      <c r="H205" s="9"/>
      <c r="I205" s="9"/>
      <c r="J205" s="12"/>
      <c r="K205" s="9"/>
      <c r="L205" s="9" t="s">
        <v>1936</v>
      </c>
      <c r="M205" s="19"/>
      <c r="N205" s="13" t="s">
        <v>582</v>
      </c>
      <c r="O205" s="10" t="s">
        <v>223</v>
      </c>
      <c r="P205" s="31" t="s">
        <v>73</v>
      </c>
      <c r="Q205" s="9" t="s">
        <v>1399</v>
      </c>
      <c r="S205" s="9" t="s">
        <v>1937</v>
      </c>
      <c r="T205" s="9" t="s">
        <v>1938</v>
      </c>
      <c r="U205" s="10" t="s">
        <v>1939</v>
      </c>
      <c r="V205" s="29" t="s">
        <v>1940</v>
      </c>
      <c r="W205" s="9" t="s">
        <v>169</v>
      </c>
      <c r="X205" s="12" t="n">
        <v>215</v>
      </c>
      <c r="Y205" s="9"/>
      <c r="Z205" s="14" t="n">
        <v>145</v>
      </c>
      <c r="AA205" s="9"/>
      <c r="AB205" s="14" t="n">
        <v>165</v>
      </c>
      <c r="AC205" s="9"/>
      <c r="AD205" s="14" t="n">
        <v>125</v>
      </c>
      <c r="AE205" s="9"/>
      <c r="AF205" s="14"/>
      <c r="AG205" s="9"/>
      <c r="AH205" s="14" t="n">
        <v>2</v>
      </c>
      <c r="AI205" s="14" t="n">
        <v>60</v>
      </c>
      <c r="AJ205" s="9" t="n">
        <v>65</v>
      </c>
      <c r="AK205" s="14" t="n">
        <v>12</v>
      </c>
      <c r="AL205" s="9" t="n">
        <v>12</v>
      </c>
      <c r="AM205" s="9"/>
      <c r="AN205" s="9"/>
      <c r="AO205" s="9"/>
      <c r="AP205" s="9" t="s">
        <v>1941</v>
      </c>
      <c r="AQ205" s="12" t="s">
        <v>69</v>
      </c>
      <c r="AR205" s="9"/>
      <c r="AS205" s="9" t="s">
        <v>945</v>
      </c>
      <c r="AT205" s="9" t="s">
        <v>1173</v>
      </c>
      <c r="AU205" s="9" t="s">
        <v>588</v>
      </c>
      <c r="AV205" s="12"/>
      <c r="AW205" s="9"/>
      <c r="AX205" s="12"/>
      <c r="AY205" s="9"/>
      <c r="AZ205" s="9"/>
      <c r="BA205" s="9"/>
      <c r="BB205" s="9" t="s">
        <v>589</v>
      </c>
      <c r="BC205" s="9" t="s">
        <v>76</v>
      </c>
      <c r="BD205" s="9" t="s">
        <v>1942</v>
      </c>
      <c r="BE205" s="9"/>
      <c r="BF205" s="9"/>
      <c r="BG205" s="9"/>
      <c r="BH205" s="9"/>
      <c r="BI205" s="12"/>
      <c r="BJ205" s="9"/>
      <c r="BK205" s="9"/>
      <c r="BL205" s="12" t="s">
        <v>117</v>
      </c>
      <c r="BM205" s="16" t="s">
        <v>1770</v>
      </c>
      <c r="BN205" s="9"/>
    </row>
    <row r="206" customFormat="false" ht="30" hidden="false" customHeight="true" outlineLevel="0" collapsed="false">
      <c r="A206" s="9" t="s">
        <v>1935</v>
      </c>
      <c r="B206" s="9" t="s">
        <v>108</v>
      </c>
      <c r="C206" s="9" t="s">
        <v>1943</v>
      </c>
      <c r="D206" s="9"/>
      <c r="E206" s="9"/>
      <c r="F206" s="9"/>
      <c r="G206" s="9"/>
      <c r="H206" s="9"/>
      <c r="I206" s="9"/>
      <c r="J206" s="12" t="s">
        <v>93</v>
      </c>
      <c r="K206" s="9"/>
      <c r="L206" s="9" t="s">
        <v>1730</v>
      </c>
      <c r="M206" s="9" t="s">
        <v>1944</v>
      </c>
      <c r="N206" s="13" t="s">
        <v>582</v>
      </c>
      <c r="O206" s="10" t="s">
        <v>223</v>
      </c>
      <c r="P206" s="31" t="s">
        <v>73</v>
      </c>
      <c r="Q206" s="9" t="s">
        <v>1399</v>
      </c>
      <c r="S206" s="9" t="s">
        <v>1937</v>
      </c>
      <c r="T206" s="9" t="s">
        <v>1938</v>
      </c>
      <c r="U206" s="10" t="s">
        <v>1939</v>
      </c>
      <c r="V206" s="29" t="s">
        <v>1940</v>
      </c>
      <c r="W206" s="9" t="s">
        <v>1719</v>
      </c>
      <c r="X206" s="12" t="n">
        <v>213</v>
      </c>
      <c r="Y206" s="9"/>
      <c r="Z206" s="14"/>
      <c r="AA206" s="9"/>
      <c r="AB206" s="14" t="n">
        <v>185</v>
      </c>
      <c r="AC206" s="9"/>
      <c r="AD206" s="14"/>
      <c r="AE206" s="9"/>
      <c r="AF206" s="14" t="n">
        <v>31</v>
      </c>
      <c r="AG206" s="9"/>
      <c r="AH206" s="14"/>
      <c r="AI206" s="14"/>
      <c r="AJ206" s="9"/>
      <c r="AK206" s="14" t="n">
        <v>6</v>
      </c>
      <c r="AL206" s="9" t="n">
        <v>6</v>
      </c>
      <c r="AM206" s="9"/>
      <c r="AN206" s="9"/>
      <c r="AO206" s="9"/>
      <c r="AP206" s="9" t="s">
        <v>1945</v>
      </c>
      <c r="AQ206" s="12" t="s">
        <v>158</v>
      </c>
      <c r="AR206" s="9"/>
      <c r="AS206" s="9" t="s">
        <v>481</v>
      </c>
      <c r="AT206" s="9" t="s">
        <v>159</v>
      </c>
      <c r="AU206" s="9" t="s">
        <v>313</v>
      </c>
      <c r="AV206" s="12" t="s">
        <v>1946</v>
      </c>
      <c r="AW206" s="9"/>
      <c r="AX206" s="12"/>
      <c r="AY206" s="9"/>
      <c r="AZ206" s="9"/>
      <c r="BA206" s="9"/>
      <c r="BB206" s="9" t="s">
        <v>1947</v>
      </c>
      <c r="BC206" s="9" t="s">
        <v>76</v>
      </c>
      <c r="BD206" s="9" t="s">
        <v>1948</v>
      </c>
      <c r="BE206" s="9"/>
      <c r="BF206" s="9"/>
      <c r="BG206" s="9"/>
      <c r="BH206" s="9" t="s">
        <v>1949</v>
      </c>
      <c r="BI206" s="12"/>
      <c r="BJ206" s="9"/>
      <c r="BK206" s="9"/>
      <c r="BL206" s="12" t="s">
        <v>117</v>
      </c>
      <c r="BM206" s="16" t="s">
        <v>1770</v>
      </c>
      <c r="BN206" s="9"/>
    </row>
    <row r="207" customFormat="false" ht="30" hidden="false" customHeight="true" outlineLevel="0" collapsed="false">
      <c r="A207" s="9" t="s">
        <v>1950</v>
      </c>
      <c r="B207" s="9" t="s">
        <v>108</v>
      </c>
      <c r="C207" s="9" t="s">
        <v>593</v>
      </c>
      <c r="D207" s="9" t="s">
        <v>1951</v>
      </c>
      <c r="E207" s="9"/>
      <c r="F207" s="9"/>
      <c r="G207" s="9"/>
      <c r="H207" s="9"/>
      <c r="I207" s="9"/>
      <c r="J207" s="12" t="s">
        <v>724</v>
      </c>
      <c r="K207" s="9"/>
      <c r="L207" s="9"/>
      <c r="M207" s="9"/>
      <c r="N207" s="13" t="s">
        <v>1952</v>
      </c>
      <c r="O207" s="10"/>
      <c r="P207" s="9"/>
      <c r="Q207" s="9" t="s">
        <v>1953</v>
      </c>
      <c r="R207" s="9" t="s">
        <v>1954</v>
      </c>
      <c r="S207" s="9" t="s">
        <v>1955</v>
      </c>
      <c r="T207" s="9" t="s">
        <v>1956</v>
      </c>
      <c r="U207" s="10" t="s">
        <v>1957</v>
      </c>
      <c r="V207" s="29"/>
      <c r="W207" s="9" t="s">
        <v>169</v>
      </c>
      <c r="X207" s="37"/>
      <c r="Y207" s="9"/>
      <c r="Z207" s="14"/>
      <c r="AA207" s="9"/>
      <c r="AB207" s="14"/>
      <c r="AC207" s="9"/>
      <c r="AD207" s="14"/>
      <c r="AE207" s="9"/>
      <c r="AF207" s="14"/>
      <c r="AG207" s="9"/>
      <c r="AH207" s="14"/>
      <c r="AI207" s="14"/>
      <c r="AJ207" s="9"/>
      <c r="AK207" s="14"/>
      <c r="AL207" s="9"/>
      <c r="AM207" s="9"/>
      <c r="AN207" s="9"/>
      <c r="AO207" s="9"/>
      <c r="AP207" s="9" t="s">
        <v>1958</v>
      </c>
      <c r="AQ207" s="12" t="s">
        <v>69</v>
      </c>
      <c r="AR207" s="9"/>
      <c r="AS207" s="9" t="s">
        <v>945</v>
      </c>
      <c r="AT207" s="9" t="s">
        <v>1173</v>
      </c>
      <c r="AU207" s="9"/>
      <c r="AV207" s="12"/>
      <c r="AW207" s="9"/>
      <c r="AX207" s="12"/>
      <c r="AY207" s="9"/>
      <c r="AZ207" s="9"/>
      <c r="BA207" s="9"/>
      <c r="BB207" s="9" t="s">
        <v>976</v>
      </c>
      <c r="BC207" s="9"/>
      <c r="BD207" s="9"/>
      <c r="BE207" s="9"/>
      <c r="BF207" s="9"/>
      <c r="BG207" s="9"/>
      <c r="BH207" s="9"/>
      <c r="BI207" s="12"/>
      <c r="BJ207" s="9"/>
      <c r="BK207" s="9"/>
      <c r="BL207" s="12"/>
      <c r="BM207" s="16"/>
      <c r="BN207" s="9"/>
    </row>
    <row r="208" customFormat="false" ht="30" hidden="false" customHeight="true" outlineLevel="0" collapsed="false">
      <c r="A208" s="9" t="s">
        <v>1959</v>
      </c>
      <c r="B208" s="9" t="s">
        <v>108</v>
      </c>
      <c r="C208" s="9" t="s">
        <v>593</v>
      </c>
      <c r="D208" s="9"/>
      <c r="E208" s="9"/>
      <c r="F208" s="9"/>
      <c r="G208" s="9"/>
      <c r="H208" s="9"/>
      <c r="I208" s="9"/>
      <c r="J208" s="12" t="s">
        <v>93</v>
      </c>
      <c r="K208" s="9"/>
      <c r="L208" s="9" t="s">
        <v>1960</v>
      </c>
      <c r="M208" s="19"/>
      <c r="N208" s="13" t="s">
        <v>582</v>
      </c>
      <c r="O208" s="10"/>
      <c r="P208" s="9"/>
      <c r="Q208" s="9" t="s">
        <v>1961</v>
      </c>
      <c r="R208" s="9" t="s">
        <v>613</v>
      </c>
      <c r="S208" s="9" t="s">
        <v>1962</v>
      </c>
      <c r="T208" s="9" t="s">
        <v>1963</v>
      </c>
      <c r="U208" s="10" t="s">
        <v>1964</v>
      </c>
      <c r="V208" s="29"/>
      <c r="W208" s="9" t="s">
        <v>964</v>
      </c>
      <c r="X208" s="12"/>
      <c r="Y208" s="9"/>
      <c r="Z208" s="14"/>
      <c r="AA208" s="9"/>
      <c r="AB208" s="14"/>
      <c r="AC208" s="9"/>
      <c r="AD208" s="14"/>
      <c r="AE208" s="9"/>
      <c r="AF208" s="14"/>
      <c r="AG208" s="9"/>
      <c r="AH208" s="14"/>
      <c r="AI208" s="14"/>
      <c r="AJ208" s="9"/>
      <c r="AK208" s="14"/>
      <c r="AL208" s="9"/>
      <c r="AM208" s="9"/>
      <c r="AN208" s="9"/>
      <c r="AO208" s="9"/>
      <c r="AP208" s="9" t="s">
        <v>1965</v>
      </c>
      <c r="AQ208" s="12" t="s">
        <v>268</v>
      </c>
      <c r="AR208" s="9"/>
      <c r="AS208" s="9" t="s">
        <v>1966</v>
      </c>
      <c r="AT208" s="9" t="s">
        <v>1967</v>
      </c>
      <c r="AU208" s="9"/>
      <c r="AV208" s="12"/>
      <c r="AW208" s="9"/>
      <c r="AX208" s="12" t="n">
        <v>118502026</v>
      </c>
      <c r="AY208" s="9" t="s">
        <v>1968</v>
      </c>
      <c r="AZ208" s="9"/>
      <c r="BA208" s="9" t="s">
        <v>1969</v>
      </c>
      <c r="BB208" s="9"/>
      <c r="BC208" s="9" t="s">
        <v>76</v>
      </c>
      <c r="BD208" s="9" t="s">
        <v>1970</v>
      </c>
      <c r="BE208" s="9"/>
      <c r="BF208" s="9"/>
      <c r="BG208" s="9"/>
      <c r="BH208" s="9" t="s">
        <v>1971</v>
      </c>
      <c r="BI208" s="12"/>
      <c r="BJ208" s="9"/>
      <c r="BK208" s="9"/>
      <c r="BL208" s="12" t="s">
        <v>117</v>
      </c>
      <c r="BM208" s="16" t="s">
        <v>1770</v>
      </c>
      <c r="BN208" s="9"/>
    </row>
    <row r="209" customFormat="false" ht="30" hidden="false" customHeight="true" outlineLevel="0" collapsed="false">
      <c r="A209" s="9" t="s">
        <v>1972</v>
      </c>
      <c r="B209" s="9" t="s">
        <v>108</v>
      </c>
      <c r="C209" s="9" t="s">
        <v>580</v>
      </c>
      <c r="D209" s="9" t="s">
        <v>1973</v>
      </c>
      <c r="E209" s="9"/>
      <c r="F209" s="9"/>
      <c r="G209" s="9"/>
      <c r="H209" s="9"/>
      <c r="I209" s="9"/>
      <c r="J209" s="12" t="s">
        <v>93</v>
      </c>
      <c r="K209" s="9"/>
      <c r="L209" s="9" t="s">
        <v>1177</v>
      </c>
      <c r="M209" s="19"/>
      <c r="N209" s="13" t="s">
        <v>749</v>
      </c>
      <c r="O209" s="10"/>
      <c r="P209" s="9"/>
      <c r="Q209" s="9" t="s">
        <v>1974</v>
      </c>
      <c r="R209" s="9" t="s">
        <v>790</v>
      </c>
      <c r="S209" s="9" t="s">
        <v>1975</v>
      </c>
      <c r="T209" s="9" t="s">
        <v>1976</v>
      </c>
      <c r="U209" s="10" t="s">
        <v>1977</v>
      </c>
      <c r="V209" s="29"/>
      <c r="W209" s="9" t="s">
        <v>1719</v>
      </c>
      <c r="X209" s="12"/>
      <c r="Y209" s="9"/>
      <c r="Z209" s="14"/>
      <c r="AA209" s="9"/>
      <c r="AB209" s="14"/>
      <c r="AC209" s="9"/>
      <c r="AD209" s="14"/>
      <c r="AE209" s="9"/>
      <c r="AF209" s="14"/>
      <c r="AG209" s="9"/>
      <c r="AH209" s="14"/>
      <c r="AI209" s="14"/>
      <c r="AJ209" s="9"/>
      <c r="AK209" s="14"/>
      <c r="AL209" s="9"/>
      <c r="AM209" s="9"/>
      <c r="AN209" s="9"/>
      <c r="AO209" s="9"/>
      <c r="AP209" s="9"/>
      <c r="AQ209" s="12" t="s">
        <v>410</v>
      </c>
      <c r="AR209" s="9"/>
      <c r="AS209" s="9" t="s">
        <v>223</v>
      </c>
      <c r="AT209" s="9" t="s">
        <v>150</v>
      </c>
      <c r="AU209" s="9" t="s">
        <v>313</v>
      </c>
      <c r="AV209" s="12"/>
      <c r="AW209" s="9"/>
      <c r="AX209" s="12"/>
      <c r="AY209" s="9"/>
      <c r="AZ209" s="9"/>
      <c r="BA209" s="9"/>
      <c r="BB209" s="9" t="s">
        <v>1078</v>
      </c>
      <c r="BC209" s="9" t="s">
        <v>76</v>
      </c>
      <c r="BD209" s="19" t="s">
        <v>1978</v>
      </c>
      <c r="BE209" s="9"/>
      <c r="BF209" s="9"/>
      <c r="BG209" s="9"/>
      <c r="BH209" s="9"/>
      <c r="BI209" s="12"/>
      <c r="BJ209" s="9"/>
      <c r="BK209" s="9"/>
      <c r="BL209" s="12"/>
      <c r="BM209" s="16"/>
      <c r="BN209" s="9"/>
    </row>
    <row r="210" customFormat="false" ht="30" hidden="false" customHeight="true" outlineLevel="0" collapsed="false">
      <c r="A210" s="9" t="s">
        <v>1979</v>
      </c>
      <c r="B210" s="9" t="s">
        <v>108</v>
      </c>
      <c r="C210" s="9" t="s">
        <v>593</v>
      </c>
      <c r="D210" s="9"/>
      <c r="E210" s="9"/>
      <c r="F210" s="9" t="s">
        <v>1980</v>
      </c>
      <c r="G210" s="9"/>
      <c r="H210" s="11" t="s">
        <v>1981</v>
      </c>
      <c r="I210" s="9"/>
      <c r="J210" s="12" t="s">
        <v>93</v>
      </c>
      <c r="K210" s="9"/>
      <c r="L210" s="9" t="s">
        <v>147</v>
      </c>
      <c r="M210" s="9"/>
      <c r="N210" s="13" t="s">
        <v>1982</v>
      </c>
      <c r="O210" s="10"/>
      <c r="P210" s="9"/>
      <c r="Q210" s="9" t="s">
        <v>1983</v>
      </c>
      <c r="R210" s="9" t="s">
        <v>1825</v>
      </c>
      <c r="S210" s="9" t="s">
        <v>1984</v>
      </c>
      <c r="T210" s="9" t="s">
        <v>1985</v>
      </c>
      <c r="U210" s="10" t="s">
        <v>1986</v>
      </c>
      <c r="V210" s="9"/>
      <c r="W210" s="9" t="s">
        <v>169</v>
      </c>
      <c r="X210" s="37"/>
      <c r="Y210" s="9"/>
      <c r="Z210" s="14"/>
      <c r="AA210" s="9"/>
      <c r="AB210" s="14"/>
      <c r="AC210" s="9"/>
      <c r="AD210" s="14"/>
      <c r="AE210" s="9"/>
      <c r="AF210" s="14"/>
      <c r="AG210" s="9"/>
      <c r="AH210" s="14" t="n">
        <v>2</v>
      </c>
      <c r="AI210" s="14" t="n">
        <v>84</v>
      </c>
      <c r="AJ210" s="9" t="n">
        <v>84</v>
      </c>
      <c r="AK210" s="14"/>
      <c r="AL210" s="9"/>
      <c r="AM210" s="9"/>
      <c r="AN210" s="9"/>
      <c r="AO210" s="9"/>
      <c r="AP210" s="9" t="s">
        <v>1987</v>
      </c>
      <c r="AQ210" s="12" t="s">
        <v>1832</v>
      </c>
      <c r="AR210" s="9"/>
      <c r="AS210" s="9"/>
      <c r="AT210" s="9"/>
      <c r="AU210" s="9" t="s">
        <v>1988</v>
      </c>
      <c r="AV210" s="12"/>
      <c r="AW210" s="9"/>
      <c r="AX210" s="12"/>
      <c r="AY210" s="9"/>
      <c r="AZ210" s="9"/>
      <c r="BA210" s="9"/>
      <c r="BB210" s="9"/>
      <c r="BC210" s="9" t="s">
        <v>1834</v>
      </c>
      <c r="BD210" s="9" t="s">
        <v>1989</v>
      </c>
      <c r="BE210" s="9"/>
      <c r="BF210" s="9"/>
      <c r="BG210" s="9"/>
      <c r="BH210" s="9"/>
      <c r="BI210" s="12"/>
      <c r="BJ210" s="9"/>
      <c r="BK210" s="9"/>
      <c r="BL210" s="12"/>
      <c r="BM210" s="16"/>
      <c r="BN210" s="9"/>
    </row>
    <row r="211" customFormat="false" ht="30" hidden="false" customHeight="true" outlineLevel="0" collapsed="false">
      <c r="A211" s="9" t="s">
        <v>1990</v>
      </c>
      <c r="B211" s="9" t="s">
        <v>108</v>
      </c>
      <c r="C211" s="9" t="s">
        <v>593</v>
      </c>
      <c r="D211" s="9"/>
      <c r="E211" s="9"/>
      <c r="F211" s="9"/>
      <c r="G211" s="9"/>
      <c r="H211" s="9"/>
      <c r="I211" s="9"/>
      <c r="J211" s="12" t="s">
        <v>93</v>
      </c>
      <c r="K211" s="9"/>
      <c r="L211" s="9" t="s">
        <v>844</v>
      </c>
      <c r="M211" s="9" t="s">
        <v>1991</v>
      </c>
      <c r="N211" s="13" t="s">
        <v>1992</v>
      </c>
      <c r="O211" s="10"/>
      <c r="P211" s="9"/>
      <c r="Q211" s="9" t="s">
        <v>1993</v>
      </c>
      <c r="R211" s="9" t="s">
        <v>790</v>
      </c>
      <c r="S211" s="9" t="s">
        <v>1994</v>
      </c>
      <c r="T211" s="9" t="s">
        <v>1995</v>
      </c>
      <c r="U211" s="10" t="s">
        <v>1996</v>
      </c>
      <c r="V211" s="29"/>
      <c r="W211" s="9" t="s">
        <v>1997</v>
      </c>
      <c r="X211" s="12" t="n">
        <v>273</v>
      </c>
      <c r="Y211" s="9"/>
      <c r="Z211" s="14" t="n">
        <v>270</v>
      </c>
      <c r="AA211" s="9"/>
      <c r="AB211" s="14" t="n">
        <v>210</v>
      </c>
      <c r="AC211" s="9"/>
      <c r="AD211" s="14" t="n">
        <v>136</v>
      </c>
      <c r="AE211" s="9" t="n">
        <v>136</v>
      </c>
      <c r="AF211" s="14" t="n">
        <v>42</v>
      </c>
      <c r="AG211" s="9"/>
      <c r="AH211" s="14" t="n">
        <v>2</v>
      </c>
      <c r="AI211" s="14" t="n">
        <v>64</v>
      </c>
      <c r="AJ211" s="9" t="n">
        <v>64</v>
      </c>
      <c r="AK211" s="14" t="n">
        <v>5</v>
      </c>
      <c r="AL211" s="9" t="n">
        <v>5</v>
      </c>
      <c r="AM211" s="9" t="s">
        <v>1998</v>
      </c>
      <c r="AN211" s="9"/>
      <c r="AO211" s="9"/>
      <c r="AP211" s="9" t="s">
        <v>1999</v>
      </c>
      <c r="AQ211" s="12" t="s">
        <v>2000</v>
      </c>
      <c r="AR211" s="9" t="s">
        <v>2001</v>
      </c>
      <c r="AS211" s="9" t="s">
        <v>576</v>
      </c>
      <c r="AT211" s="9" t="s">
        <v>577</v>
      </c>
      <c r="AU211" s="9" t="s">
        <v>2002</v>
      </c>
      <c r="AV211" s="12" t="s">
        <v>2003</v>
      </c>
      <c r="AW211" s="9" t="s">
        <v>2004</v>
      </c>
      <c r="AX211" s="12" t="n">
        <v>118541870</v>
      </c>
      <c r="AY211" s="9" t="s">
        <v>2005</v>
      </c>
      <c r="AZ211" s="9" t="s">
        <v>2006</v>
      </c>
      <c r="BA211" s="9" t="s">
        <v>2007</v>
      </c>
      <c r="BB211" s="9" t="s">
        <v>2008</v>
      </c>
      <c r="BC211" s="9" t="s">
        <v>76</v>
      </c>
      <c r="BD211" s="9" t="s">
        <v>2009</v>
      </c>
      <c r="BE211" s="9" t="s">
        <v>2010</v>
      </c>
      <c r="BF211" s="9"/>
      <c r="BG211" s="9"/>
      <c r="BH211" s="9" t="s">
        <v>2011</v>
      </c>
      <c r="BI211" s="12"/>
      <c r="BJ211" s="9"/>
      <c r="BK211" s="9"/>
      <c r="BL211" s="12" t="s">
        <v>117</v>
      </c>
      <c r="BM211" s="16" t="s">
        <v>2012</v>
      </c>
      <c r="BN211" s="9"/>
    </row>
    <row r="212" customFormat="false" ht="30" hidden="false" customHeight="true" outlineLevel="0" collapsed="false">
      <c r="A212" s="9" t="s">
        <v>2013</v>
      </c>
      <c r="B212" s="9" t="s">
        <v>108</v>
      </c>
      <c r="C212" s="9" t="s">
        <v>593</v>
      </c>
      <c r="D212" s="9" t="s">
        <v>2014</v>
      </c>
      <c r="E212" s="9"/>
      <c r="F212" s="9"/>
      <c r="G212" s="9"/>
      <c r="H212" s="9"/>
      <c r="I212" s="9"/>
      <c r="J212" s="12"/>
      <c r="K212" s="9"/>
      <c r="L212" s="9"/>
      <c r="M212" s="9"/>
      <c r="N212" s="13"/>
      <c r="O212" s="10"/>
      <c r="P212" s="9"/>
      <c r="Q212" s="9"/>
      <c r="R212" s="9"/>
      <c r="S212" s="9"/>
      <c r="T212" s="9"/>
      <c r="U212" s="10"/>
      <c r="V212" s="9"/>
      <c r="W212" s="9"/>
      <c r="X212" s="12"/>
      <c r="Y212" s="9"/>
      <c r="Z212" s="14"/>
      <c r="AA212" s="9"/>
      <c r="AB212" s="14"/>
      <c r="AC212" s="9"/>
      <c r="AD212" s="14"/>
      <c r="AE212" s="9"/>
      <c r="AF212" s="14"/>
      <c r="AG212" s="9"/>
      <c r="AH212" s="14"/>
      <c r="AI212" s="14"/>
      <c r="AJ212" s="9"/>
      <c r="AK212" s="14"/>
      <c r="AL212" s="9"/>
      <c r="AM212" s="9"/>
      <c r="AN212" s="9"/>
      <c r="AO212" s="9"/>
      <c r="AP212" s="9"/>
      <c r="AQ212" s="12"/>
      <c r="AR212" s="9"/>
      <c r="AS212" s="9"/>
      <c r="AT212" s="9"/>
      <c r="AU212" s="9"/>
      <c r="AV212" s="12"/>
      <c r="AW212" s="9"/>
      <c r="AX212" s="12"/>
      <c r="AY212" s="9"/>
      <c r="AZ212" s="9"/>
      <c r="BA212" s="9"/>
      <c r="BB212" s="9"/>
      <c r="BC212" s="9"/>
      <c r="BD212" s="9"/>
      <c r="BE212" s="9"/>
      <c r="BF212" s="9"/>
      <c r="BG212" s="9"/>
      <c r="BH212" s="9"/>
      <c r="BI212" s="12"/>
      <c r="BJ212" s="9"/>
      <c r="BK212" s="9"/>
      <c r="BL212" s="12"/>
      <c r="BM212" s="16"/>
      <c r="BN212" s="9"/>
    </row>
    <row r="213" customFormat="false" ht="30" hidden="false" customHeight="true" outlineLevel="0" collapsed="false">
      <c r="A213" s="9" t="s">
        <v>2015</v>
      </c>
      <c r="B213" s="9" t="s">
        <v>108</v>
      </c>
      <c r="C213" s="9" t="s">
        <v>593</v>
      </c>
      <c r="E213" s="9"/>
      <c r="F213" s="9"/>
      <c r="G213" s="9"/>
      <c r="H213" s="9"/>
      <c r="I213" s="9"/>
      <c r="J213" s="12"/>
      <c r="K213" s="9"/>
      <c r="L213" s="9" t="s">
        <v>2016</v>
      </c>
      <c r="M213" s="9"/>
      <c r="N213" s="13" t="s">
        <v>2017</v>
      </c>
      <c r="O213" s="10"/>
      <c r="P213" s="9"/>
      <c r="Q213" s="9" t="s">
        <v>2018</v>
      </c>
      <c r="R213" s="9" t="s">
        <v>1691</v>
      </c>
      <c r="S213" s="9" t="s">
        <v>2019</v>
      </c>
      <c r="T213" s="9" t="s">
        <v>2020</v>
      </c>
      <c r="U213" s="10" t="s">
        <v>2021</v>
      </c>
      <c r="V213" s="9"/>
      <c r="W213" s="9" t="s">
        <v>169</v>
      </c>
      <c r="X213" s="37"/>
      <c r="Y213" s="9"/>
      <c r="Z213" s="14"/>
      <c r="AA213" s="9"/>
      <c r="AB213" s="14"/>
      <c r="AC213" s="9"/>
      <c r="AD213" s="14"/>
      <c r="AE213" s="9"/>
      <c r="AF213" s="14"/>
      <c r="AG213" s="9"/>
      <c r="AH213" s="14"/>
      <c r="AI213" s="14"/>
      <c r="AJ213" s="9"/>
      <c r="AK213" s="14"/>
      <c r="AL213" s="9"/>
      <c r="AM213" s="9"/>
      <c r="AN213" s="9"/>
      <c r="AO213" s="9"/>
      <c r="AP213" s="9"/>
      <c r="AQ213" s="12" t="s">
        <v>339</v>
      </c>
      <c r="AR213" s="9" t="s">
        <v>2022</v>
      </c>
      <c r="AS213" s="9" t="s">
        <v>183</v>
      </c>
      <c r="AT213" s="9" t="s">
        <v>113</v>
      </c>
      <c r="AU213" s="9" t="s">
        <v>443</v>
      </c>
      <c r="AV213" s="12" t="s">
        <v>2023</v>
      </c>
      <c r="AW213" s="9"/>
      <c r="AX213" s="12"/>
      <c r="AY213" s="9"/>
      <c r="AZ213" s="9"/>
      <c r="BA213" s="9"/>
      <c r="BB213" s="9" t="s">
        <v>475</v>
      </c>
      <c r="BC213" s="9" t="s">
        <v>76</v>
      </c>
      <c r="BD213" s="9" t="s">
        <v>2024</v>
      </c>
      <c r="BE213" s="9"/>
      <c r="BF213" s="9"/>
      <c r="BG213" s="9"/>
      <c r="BH213" s="9"/>
      <c r="BI213" s="12"/>
      <c r="BJ213" s="9"/>
      <c r="BK213" s="9"/>
      <c r="BL213" s="12" t="s">
        <v>117</v>
      </c>
      <c r="BM213" s="16" t="s">
        <v>2025</v>
      </c>
      <c r="BN213" s="9"/>
    </row>
    <row r="214" customFormat="false" ht="30" hidden="false" customHeight="true" outlineLevel="0" collapsed="false">
      <c r="A214" s="9" t="s">
        <v>2026</v>
      </c>
      <c r="B214" s="9" t="s">
        <v>108</v>
      </c>
      <c r="C214" s="9" t="s">
        <v>593</v>
      </c>
      <c r="D214" s="9"/>
      <c r="E214" s="9"/>
      <c r="F214" s="9"/>
      <c r="G214" s="9"/>
      <c r="H214" s="9"/>
      <c r="I214" s="9"/>
      <c r="J214" s="12" t="s">
        <v>93</v>
      </c>
      <c r="K214" s="9"/>
      <c r="L214" s="9" t="s">
        <v>2027</v>
      </c>
      <c r="M214" s="9" t="s">
        <v>2028</v>
      </c>
      <c r="N214" s="12" t="s">
        <v>2029</v>
      </c>
      <c r="O214" s="10" t="s">
        <v>2030</v>
      </c>
      <c r="P214" s="9" t="s">
        <v>588</v>
      </c>
      <c r="Q214" s="9" t="s">
        <v>2031</v>
      </c>
      <c r="R214" s="9" t="s">
        <v>2032</v>
      </c>
      <c r="S214" s="9" t="s">
        <v>2033</v>
      </c>
      <c r="T214" s="9" t="s">
        <v>2034</v>
      </c>
      <c r="U214" s="9" t="s">
        <v>2035</v>
      </c>
      <c r="V214" s="9" t="s">
        <v>2036</v>
      </c>
      <c r="W214" s="9" t="s">
        <v>1829</v>
      </c>
      <c r="X214" s="12" t="n">
        <v>155</v>
      </c>
      <c r="Y214" s="9"/>
      <c r="Z214" s="14" t="n">
        <v>130</v>
      </c>
      <c r="AA214" s="9" t="n">
        <v>140</v>
      </c>
      <c r="AB214" s="14" t="n">
        <v>135</v>
      </c>
      <c r="AC214" s="9"/>
      <c r="AD214" s="14" t="n">
        <v>60</v>
      </c>
      <c r="AE214" s="9" t="n">
        <v>70</v>
      </c>
      <c r="AF214" s="14" t="n">
        <v>25</v>
      </c>
      <c r="AG214" s="9"/>
      <c r="AH214" s="14" t="n">
        <v>1</v>
      </c>
      <c r="AI214" s="14"/>
      <c r="AJ214" s="9"/>
      <c r="AK214" s="14" t="n">
        <v>4</v>
      </c>
      <c r="AL214" s="9" t="n">
        <v>5</v>
      </c>
      <c r="AM214" s="9"/>
      <c r="AN214" s="9"/>
      <c r="AO214" s="10" t="s">
        <v>2037</v>
      </c>
      <c r="AP214" s="9" t="s">
        <v>2038</v>
      </c>
      <c r="AQ214" s="12" t="s">
        <v>158</v>
      </c>
      <c r="AR214" s="9"/>
      <c r="AS214" s="9" t="s">
        <v>481</v>
      </c>
      <c r="AT214" s="9" t="s">
        <v>159</v>
      </c>
      <c r="AU214" s="9" t="s">
        <v>443</v>
      </c>
      <c r="AV214" s="12" t="s">
        <v>2039</v>
      </c>
      <c r="AW214" s="9"/>
      <c r="AX214" s="12" t="n">
        <v>119357755</v>
      </c>
      <c r="AY214" s="9" t="s">
        <v>1752</v>
      </c>
      <c r="AZ214" s="9" t="s">
        <v>1753</v>
      </c>
      <c r="BA214" s="9" t="s">
        <v>1754</v>
      </c>
      <c r="BB214" s="9"/>
      <c r="BC214" s="9" t="s">
        <v>76</v>
      </c>
      <c r="BD214" s="9" t="s">
        <v>2040</v>
      </c>
      <c r="BE214" s="9"/>
      <c r="BF214" s="9"/>
      <c r="BG214" s="9"/>
      <c r="BH214" s="9"/>
      <c r="BI214" s="12"/>
      <c r="BJ214" s="9"/>
      <c r="BK214" s="9"/>
      <c r="BL214" s="12" t="s">
        <v>117</v>
      </c>
      <c r="BM214" s="16" t="s">
        <v>1349</v>
      </c>
      <c r="BN214" s="9"/>
    </row>
    <row r="215" customFormat="false" ht="30" hidden="false" customHeight="true" outlineLevel="0" collapsed="false">
      <c r="A215" s="9" t="s">
        <v>2041</v>
      </c>
      <c r="B215" s="9" t="s">
        <v>108</v>
      </c>
      <c r="C215" s="9" t="s">
        <v>593</v>
      </c>
      <c r="D215" s="9" t="s">
        <v>2042</v>
      </c>
      <c r="E215" s="9"/>
      <c r="F215" s="9"/>
      <c r="G215" s="9"/>
      <c r="H215" s="9"/>
      <c r="I215" s="9"/>
      <c r="J215" s="12" t="s">
        <v>93</v>
      </c>
      <c r="K215" s="9"/>
      <c r="L215" s="9"/>
      <c r="M215" s="9"/>
      <c r="N215" s="13"/>
      <c r="O215" s="10"/>
      <c r="P215" s="9"/>
      <c r="Q215" s="9"/>
      <c r="R215" s="9"/>
      <c r="S215" s="9"/>
      <c r="T215" s="9"/>
      <c r="U215" s="10"/>
      <c r="V215" s="9"/>
      <c r="W215" s="9" t="s">
        <v>1107</v>
      </c>
      <c r="X215" s="12"/>
      <c r="Y215" s="9"/>
      <c r="Z215" s="14"/>
      <c r="AA215" s="9"/>
      <c r="AB215" s="14"/>
      <c r="AC215" s="9"/>
      <c r="AD215" s="14"/>
      <c r="AE215" s="9"/>
      <c r="AF215" s="14"/>
      <c r="AG215" s="9"/>
      <c r="AH215" s="14"/>
      <c r="AI215" s="14"/>
      <c r="AJ215" s="9"/>
      <c r="AK215" s="14"/>
      <c r="AL215" s="9"/>
      <c r="AM215" s="9"/>
      <c r="AN215" s="9"/>
      <c r="AO215" s="9"/>
      <c r="AP215" s="9"/>
      <c r="AQ215" s="12"/>
      <c r="AR215" s="9"/>
      <c r="AS215" s="9"/>
      <c r="AT215" s="9"/>
      <c r="AU215" s="9"/>
      <c r="AV215" s="12"/>
      <c r="AW215" s="9"/>
      <c r="AX215" s="12"/>
      <c r="AY215" s="9"/>
      <c r="AZ215" s="9"/>
      <c r="BA215" s="9"/>
      <c r="BB215" s="9"/>
      <c r="BC215" s="9"/>
      <c r="BD215" s="9"/>
      <c r="BE215" s="9"/>
      <c r="BF215" s="9"/>
      <c r="BG215" s="9"/>
      <c r="BH215" s="9"/>
      <c r="BI215" s="12"/>
      <c r="BJ215" s="9"/>
      <c r="BK215" s="9"/>
      <c r="BL215" s="12"/>
      <c r="BM215" s="16"/>
      <c r="BN215" s="9"/>
    </row>
    <row r="216" customFormat="false" ht="30" hidden="false" customHeight="true" outlineLevel="0" collapsed="false">
      <c r="A216" s="9" t="s">
        <v>2043</v>
      </c>
      <c r="B216" s="9" t="s">
        <v>108</v>
      </c>
      <c r="C216" s="9"/>
      <c r="D216" s="9" t="s">
        <v>2044</v>
      </c>
      <c r="E216" s="9"/>
      <c r="F216" s="9"/>
      <c r="G216" s="9"/>
      <c r="H216" s="9"/>
      <c r="I216" s="9"/>
      <c r="J216" s="12" t="s">
        <v>93</v>
      </c>
      <c r="K216" s="9"/>
      <c r="L216" s="9" t="s">
        <v>2045</v>
      </c>
      <c r="M216" s="9" t="s">
        <v>2046</v>
      </c>
      <c r="N216" s="13"/>
      <c r="O216" s="10"/>
      <c r="P216" s="9"/>
      <c r="Q216" s="9"/>
      <c r="R216" s="9"/>
      <c r="S216" s="9"/>
      <c r="T216" s="9"/>
      <c r="U216" s="10"/>
      <c r="V216" s="9"/>
      <c r="W216" s="9" t="s">
        <v>1719</v>
      </c>
      <c r="X216" s="12" t="n">
        <v>155</v>
      </c>
      <c r="Y216" s="9"/>
      <c r="Z216" s="14"/>
      <c r="AA216" s="9"/>
      <c r="AB216" s="14" t="n">
        <v>130</v>
      </c>
      <c r="AC216" s="9" t="n">
        <v>130</v>
      </c>
      <c r="AD216" s="14"/>
      <c r="AE216" s="9"/>
      <c r="AF216" s="14" t="n">
        <v>26</v>
      </c>
      <c r="AG216" s="9" t="n">
        <v>26</v>
      </c>
      <c r="AH216" s="14"/>
      <c r="AI216" s="14"/>
      <c r="AJ216" s="9"/>
      <c r="AK216" s="14" t="n">
        <v>5</v>
      </c>
      <c r="AL216" s="9" t="n">
        <v>5</v>
      </c>
      <c r="AM216" s="9" t="s">
        <v>563</v>
      </c>
      <c r="AN216" s="9"/>
      <c r="AO216" s="9"/>
      <c r="AP216" s="9" t="s">
        <v>2047</v>
      </c>
      <c r="AQ216" s="12" t="s">
        <v>158</v>
      </c>
      <c r="AR216" s="9"/>
      <c r="AS216" s="9" t="s">
        <v>481</v>
      </c>
      <c r="AT216" s="9" t="s">
        <v>159</v>
      </c>
      <c r="AU216" s="9" t="s">
        <v>443</v>
      </c>
      <c r="AV216" s="12"/>
      <c r="AW216" s="9"/>
      <c r="AX216" s="12"/>
      <c r="AY216" s="9"/>
      <c r="AZ216" s="9"/>
      <c r="BA216" s="9"/>
      <c r="BB216" s="9"/>
      <c r="BC216" s="9"/>
      <c r="BD216" s="9"/>
      <c r="BE216" s="9"/>
      <c r="BF216" s="9"/>
      <c r="BG216" s="9"/>
      <c r="BH216" s="9"/>
      <c r="BI216" s="12"/>
      <c r="BJ216" s="9"/>
      <c r="BK216" s="9"/>
      <c r="BL216" s="12"/>
      <c r="BM216" s="16"/>
      <c r="BN216" s="9"/>
    </row>
    <row r="217" customFormat="false" ht="30" hidden="false" customHeight="true" outlineLevel="0" collapsed="false">
      <c r="A217" s="9" t="s">
        <v>2048</v>
      </c>
      <c r="B217" s="9" t="s">
        <v>108</v>
      </c>
      <c r="C217" s="9" t="s">
        <v>593</v>
      </c>
      <c r="D217" s="9"/>
      <c r="E217" s="9"/>
      <c r="F217" s="9"/>
      <c r="G217" s="9"/>
      <c r="H217" s="9"/>
      <c r="I217" s="9"/>
      <c r="J217" s="12" t="s">
        <v>93</v>
      </c>
      <c r="K217" s="9"/>
      <c r="L217" s="9" t="s">
        <v>2049</v>
      </c>
      <c r="M217" s="23"/>
      <c r="N217" s="13" t="s">
        <v>2050</v>
      </c>
      <c r="O217" s="10"/>
      <c r="P217" s="9"/>
      <c r="Q217" s="9" t="s">
        <v>1399</v>
      </c>
      <c r="R217" s="9" t="s">
        <v>613</v>
      </c>
      <c r="S217" s="9" t="s">
        <v>2051</v>
      </c>
      <c r="T217" s="9" t="s">
        <v>2052</v>
      </c>
      <c r="U217" s="10" t="s">
        <v>2053</v>
      </c>
      <c r="V217" s="9" t="s">
        <v>2054</v>
      </c>
      <c r="W217" s="9" t="s">
        <v>1107</v>
      </c>
      <c r="X217" s="12"/>
      <c r="Y217" s="9"/>
      <c r="Z217" s="14"/>
      <c r="AA217" s="9"/>
      <c r="AB217" s="14"/>
      <c r="AC217" s="9"/>
      <c r="AD217" s="14"/>
      <c r="AE217" s="9"/>
      <c r="AF217" s="14"/>
      <c r="AG217" s="9"/>
      <c r="AH217" s="14"/>
      <c r="AI217" s="14"/>
      <c r="AJ217" s="9"/>
      <c r="AK217" s="14"/>
      <c r="AL217" s="9"/>
      <c r="AM217" s="9"/>
      <c r="AN217" s="9"/>
      <c r="AO217" s="9"/>
      <c r="AP217" s="9" t="s">
        <v>2055</v>
      </c>
      <c r="AQ217" s="12" t="s">
        <v>149</v>
      </c>
      <c r="AR217" s="9"/>
      <c r="AS217" s="9" t="s">
        <v>2056</v>
      </c>
      <c r="AT217" s="9" t="s">
        <v>2057</v>
      </c>
      <c r="AU217" s="9"/>
      <c r="AV217" s="12" t="s">
        <v>2058</v>
      </c>
      <c r="AW217" s="9"/>
      <c r="AX217" s="12"/>
      <c r="AY217" s="9"/>
      <c r="AZ217" s="9"/>
      <c r="BA217" s="9"/>
      <c r="BB217" s="9" t="s">
        <v>2059</v>
      </c>
      <c r="BC217" s="9" t="s">
        <v>76</v>
      </c>
      <c r="BD217" s="9"/>
      <c r="BE217" s="9"/>
      <c r="BF217" s="9" t="s">
        <v>2060</v>
      </c>
      <c r="BG217" s="9" t="s">
        <v>2061</v>
      </c>
      <c r="BH217" s="9"/>
      <c r="BI217" s="12"/>
      <c r="BJ217" s="9"/>
      <c r="BK217" s="9"/>
      <c r="BL217" s="12" t="s">
        <v>117</v>
      </c>
      <c r="BM217" s="16" t="s">
        <v>2062</v>
      </c>
      <c r="BN217" s="9"/>
    </row>
    <row r="218" customFormat="false" ht="30" hidden="false" customHeight="true" outlineLevel="0" collapsed="false">
      <c r="A218" s="9" t="s">
        <v>2063</v>
      </c>
      <c r="B218" s="9" t="s">
        <v>108</v>
      </c>
      <c r="C218" s="9" t="s">
        <v>593</v>
      </c>
      <c r="D218" s="9"/>
      <c r="E218" s="9"/>
      <c r="F218" s="9" t="s">
        <v>2064</v>
      </c>
      <c r="G218" s="9"/>
      <c r="H218" s="9"/>
      <c r="I218" s="9"/>
      <c r="J218" s="12" t="s">
        <v>93</v>
      </c>
      <c r="K218" s="9" t="s">
        <v>2065</v>
      </c>
      <c r="L218" s="9" t="s">
        <v>2066</v>
      </c>
      <c r="M218" s="9" t="s">
        <v>2067</v>
      </c>
      <c r="N218" s="12" t="s">
        <v>2068</v>
      </c>
      <c r="O218" s="10" t="s">
        <v>2069</v>
      </c>
      <c r="P218" s="9" t="s">
        <v>73</v>
      </c>
      <c r="Q218" s="9" t="s">
        <v>2070</v>
      </c>
      <c r="R218" s="9" t="s">
        <v>1287</v>
      </c>
      <c r="S218" s="9" t="s">
        <v>2071</v>
      </c>
      <c r="T218" s="9" t="s">
        <v>2072</v>
      </c>
      <c r="U218" s="10" t="s">
        <v>2073</v>
      </c>
      <c r="V218" s="9" t="s">
        <v>2074</v>
      </c>
      <c r="W218" s="9" t="s">
        <v>169</v>
      </c>
      <c r="X218" s="12" t="n">
        <v>127</v>
      </c>
      <c r="Y218" s="9" t="n">
        <v>147</v>
      </c>
      <c r="Z218" s="14" t="n">
        <v>144</v>
      </c>
      <c r="AA218" s="9"/>
      <c r="AB218" s="14" t="n">
        <v>105</v>
      </c>
      <c r="AC218" s="9"/>
      <c r="AD218" s="14" t="n">
        <v>125</v>
      </c>
      <c r="AE218" s="9" t="n">
        <v>130</v>
      </c>
      <c r="AF218" s="14" t="n">
        <v>11</v>
      </c>
      <c r="AG218" s="9" t="n">
        <v>20</v>
      </c>
      <c r="AH218" s="14"/>
      <c r="AI218" s="14" t="n">
        <v>125</v>
      </c>
      <c r="AJ218" s="9"/>
      <c r="AK218" s="14" t="n">
        <v>10</v>
      </c>
      <c r="AL218" s="9"/>
      <c r="AM218" s="9" t="s">
        <v>123</v>
      </c>
      <c r="AN218" s="9"/>
      <c r="AO218" s="9" t="s">
        <v>2075</v>
      </c>
      <c r="AP218" s="9" t="s">
        <v>2076</v>
      </c>
      <c r="AQ218" s="12" t="s">
        <v>268</v>
      </c>
      <c r="AR218" s="9"/>
      <c r="AS218" s="9" t="s">
        <v>171</v>
      </c>
      <c r="AT218" s="9" t="s">
        <v>172</v>
      </c>
      <c r="AU218" s="9"/>
      <c r="AV218" s="12" t="s">
        <v>2077</v>
      </c>
      <c r="AW218" s="9"/>
      <c r="AX218" s="12"/>
      <c r="AY218" s="9"/>
      <c r="AZ218" s="9"/>
      <c r="BA218" s="9"/>
      <c r="BB218" s="9" t="s">
        <v>2078</v>
      </c>
      <c r="BC218" s="9" t="s">
        <v>76</v>
      </c>
      <c r="BD218" s="9" t="s">
        <v>2079</v>
      </c>
      <c r="BE218" s="9"/>
      <c r="BF218" s="9"/>
      <c r="BG218" s="9"/>
      <c r="BH218" s="9"/>
      <c r="BI218" s="12"/>
      <c r="BJ218" s="9"/>
      <c r="BK218" s="9"/>
      <c r="BL218" s="12" t="s">
        <v>1485</v>
      </c>
      <c r="BM218" s="16" t="s">
        <v>2080</v>
      </c>
      <c r="BN218" s="9"/>
    </row>
    <row r="219" customFormat="false" ht="30" hidden="false" customHeight="true" outlineLevel="0" collapsed="false">
      <c r="A219" s="9" t="s">
        <v>2063</v>
      </c>
      <c r="B219" s="9" t="s">
        <v>108</v>
      </c>
      <c r="C219" s="9" t="s">
        <v>593</v>
      </c>
      <c r="D219" s="9"/>
      <c r="E219" s="9"/>
      <c r="F219" s="9"/>
      <c r="G219" s="9"/>
      <c r="H219" s="9"/>
      <c r="I219" s="9"/>
      <c r="J219" s="12" t="s">
        <v>93</v>
      </c>
      <c r="K219" s="9"/>
      <c r="L219" s="9" t="s">
        <v>2081</v>
      </c>
      <c r="M219" s="9" t="s">
        <v>2082</v>
      </c>
      <c r="N219" s="12" t="s">
        <v>2068</v>
      </c>
      <c r="O219" s="10" t="s">
        <v>2069</v>
      </c>
      <c r="P219" s="9" t="s">
        <v>73</v>
      </c>
      <c r="Q219" s="9" t="s">
        <v>2070</v>
      </c>
      <c r="R219" s="9" t="s">
        <v>1287</v>
      </c>
      <c r="S219" s="9" t="s">
        <v>2071</v>
      </c>
      <c r="T219" s="9" t="s">
        <v>2072</v>
      </c>
      <c r="U219" s="10" t="s">
        <v>2073</v>
      </c>
      <c r="V219" s="9" t="s">
        <v>2074</v>
      </c>
      <c r="W219" s="9" t="s">
        <v>1719</v>
      </c>
      <c r="X219" s="12"/>
      <c r="Y219" s="9"/>
      <c r="Z219" s="14" t="n">
        <v>145</v>
      </c>
      <c r="AA219" s="9"/>
      <c r="AB219" s="14"/>
      <c r="AC219" s="9"/>
      <c r="AD219" s="14" t="n">
        <v>100</v>
      </c>
      <c r="AE219" s="9"/>
      <c r="AF219" s="14"/>
      <c r="AG219" s="9"/>
      <c r="AH219" s="14"/>
      <c r="AI219" s="14"/>
      <c r="AJ219" s="9"/>
      <c r="AK219" s="14"/>
      <c r="AL219" s="9"/>
      <c r="AM219" s="9"/>
      <c r="AN219" s="9"/>
      <c r="AO219" s="9"/>
      <c r="AP219" s="9" t="s">
        <v>2083</v>
      </c>
      <c r="AQ219" s="12" t="s">
        <v>268</v>
      </c>
      <c r="AR219" s="9"/>
      <c r="AS219" s="9" t="s">
        <v>171</v>
      </c>
      <c r="AT219" s="9" t="s">
        <v>172</v>
      </c>
      <c r="AU219" s="9"/>
      <c r="AV219" s="12" t="s">
        <v>2084</v>
      </c>
      <c r="AW219" s="9"/>
      <c r="AX219" s="12"/>
      <c r="AY219" s="9"/>
      <c r="AZ219" s="9"/>
      <c r="BA219" s="9"/>
      <c r="BB219" s="9" t="s">
        <v>114</v>
      </c>
      <c r="BC219" s="9" t="s">
        <v>76</v>
      </c>
      <c r="BD219" s="9" t="s">
        <v>2085</v>
      </c>
      <c r="BE219" s="9"/>
      <c r="BF219" s="9" t="s">
        <v>133</v>
      </c>
      <c r="BG219" s="9" t="s">
        <v>489</v>
      </c>
      <c r="BH219" s="9"/>
      <c r="BI219" s="12"/>
      <c r="BJ219" s="9"/>
      <c r="BK219" s="9"/>
      <c r="BL219" s="12" t="s">
        <v>117</v>
      </c>
      <c r="BM219" s="16" t="s">
        <v>1716</v>
      </c>
      <c r="BN219" s="9"/>
    </row>
    <row r="220" customFormat="false" ht="30" hidden="false" customHeight="true" outlineLevel="0" collapsed="false">
      <c r="A220" s="9" t="s">
        <v>2063</v>
      </c>
      <c r="B220" s="9" t="s">
        <v>108</v>
      </c>
      <c r="C220" s="9" t="s">
        <v>593</v>
      </c>
      <c r="D220" s="9" t="s">
        <v>2086</v>
      </c>
      <c r="E220" s="9"/>
      <c r="F220" s="9"/>
      <c r="G220" s="9"/>
      <c r="H220" s="9"/>
      <c r="I220" s="9"/>
      <c r="J220" s="12" t="s">
        <v>93</v>
      </c>
      <c r="K220" s="9"/>
      <c r="L220" s="9" t="s">
        <v>2087</v>
      </c>
      <c r="M220" s="9" t="s">
        <v>2082</v>
      </c>
      <c r="N220" s="12" t="s">
        <v>2068</v>
      </c>
      <c r="O220" s="10" t="s">
        <v>2069</v>
      </c>
      <c r="P220" s="9" t="s">
        <v>73</v>
      </c>
      <c r="Q220" s="9" t="s">
        <v>2070</v>
      </c>
      <c r="R220" s="9" t="s">
        <v>1287</v>
      </c>
      <c r="S220" s="9" t="s">
        <v>2071</v>
      </c>
      <c r="T220" s="9" t="s">
        <v>2072</v>
      </c>
      <c r="U220" s="10" t="s">
        <v>2073</v>
      </c>
      <c r="V220" s="9" t="s">
        <v>2074</v>
      </c>
      <c r="W220" s="9" t="s">
        <v>1719</v>
      </c>
      <c r="X220" s="12"/>
      <c r="Y220" s="9"/>
      <c r="Z220" s="14"/>
      <c r="AA220" s="9"/>
      <c r="AB220" s="14"/>
      <c r="AC220" s="9"/>
      <c r="AD220" s="14"/>
      <c r="AE220" s="9"/>
      <c r="AF220" s="14"/>
      <c r="AG220" s="9"/>
      <c r="AH220" s="14"/>
      <c r="AI220" s="14"/>
      <c r="AJ220" s="9"/>
      <c r="AK220" s="14"/>
      <c r="AL220" s="9"/>
      <c r="AM220" s="9"/>
      <c r="AN220" s="9"/>
      <c r="AO220" s="9"/>
      <c r="AP220" s="9" t="s">
        <v>2088</v>
      </c>
      <c r="AQ220" s="12"/>
      <c r="AR220" s="9"/>
      <c r="AS220" s="25"/>
      <c r="AT220" s="9"/>
      <c r="AU220" s="9"/>
      <c r="AV220" s="12"/>
      <c r="AW220" s="9"/>
      <c r="AX220" s="12"/>
      <c r="AY220" s="9"/>
      <c r="AZ220" s="9"/>
      <c r="BA220" s="9"/>
      <c r="BB220" s="9" t="s">
        <v>976</v>
      </c>
      <c r="BC220" s="9" t="s">
        <v>76</v>
      </c>
      <c r="BD220" s="9" t="s">
        <v>2089</v>
      </c>
      <c r="BE220" s="9"/>
      <c r="BF220" s="9"/>
      <c r="BG220" s="9"/>
      <c r="BH220" s="9"/>
      <c r="BI220" s="12"/>
      <c r="BJ220" s="9"/>
      <c r="BK220" s="9"/>
      <c r="BL220" s="12" t="s">
        <v>117</v>
      </c>
      <c r="BM220" s="16" t="s">
        <v>1716</v>
      </c>
      <c r="BN220" s="9"/>
    </row>
    <row r="221" customFormat="false" ht="30" hidden="false" customHeight="true" outlineLevel="0" collapsed="false">
      <c r="A221" s="9" t="s">
        <v>2063</v>
      </c>
      <c r="B221" s="9" t="s">
        <v>108</v>
      </c>
      <c r="C221" s="9" t="s">
        <v>593</v>
      </c>
      <c r="D221" s="9"/>
      <c r="E221" s="9"/>
      <c r="F221" s="9"/>
      <c r="G221" s="9"/>
      <c r="H221" s="9"/>
      <c r="I221" s="9"/>
      <c r="J221" s="12" t="s">
        <v>93</v>
      </c>
      <c r="K221" s="9"/>
      <c r="L221" s="9" t="s">
        <v>2090</v>
      </c>
      <c r="M221" s="9" t="s">
        <v>2091</v>
      </c>
      <c r="N221" s="12" t="s">
        <v>2068</v>
      </c>
      <c r="O221" s="10" t="s">
        <v>2069</v>
      </c>
      <c r="P221" s="9" t="s">
        <v>73</v>
      </c>
      <c r="Q221" s="9" t="s">
        <v>2070</v>
      </c>
      <c r="R221" s="9" t="s">
        <v>1287</v>
      </c>
      <c r="S221" s="9" t="s">
        <v>2071</v>
      </c>
      <c r="T221" s="9" t="s">
        <v>2072</v>
      </c>
      <c r="U221" s="10" t="s">
        <v>2073</v>
      </c>
      <c r="V221" s="9" t="s">
        <v>2074</v>
      </c>
      <c r="W221" s="9" t="s">
        <v>678</v>
      </c>
      <c r="X221" s="12"/>
      <c r="Y221" s="9"/>
      <c r="Z221" s="14" t="n">
        <v>110</v>
      </c>
      <c r="AA221" s="9"/>
      <c r="AB221" s="14"/>
      <c r="AC221" s="9"/>
      <c r="AD221" s="14" t="n">
        <v>75</v>
      </c>
      <c r="AE221" s="9" t="n">
        <v>85</v>
      </c>
      <c r="AF221" s="14"/>
      <c r="AG221" s="9"/>
      <c r="AH221" s="14"/>
      <c r="AI221" s="14"/>
      <c r="AJ221" s="9"/>
      <c r="AK221" s="14" t="n">
        <v>3</v>
      </c>
      <c r="AL221" s="9" t="n">
        <v>3</v>
      </c>
      <c r="AM221" s="9"/>
      <c r="AN221" s="9"/>
      <c r="AO221" s="9"/>
      <c r="AP221" s="9" t="s">
        <v>2092</v>
      </c>
      <c r="AQ221" s="12" t="s">
        <v>339</v>
      </c>
      <c r="AR221" s="9"/>
      <c r="AS221" s="9" t="s">
        <v>1587</v>
      </c>
      <c r="AT221" s="9" t="s">
        <v>1625</v>
      </c>
      <c r="AU221" s="9" t="s">
        <v>313</v>
      </c>
      <c r="AV221" s="12" t="s">
        <v>2093</v>
      </c>
      <c r="AW221" s="9"/>
      <c r="AX221" s="12"/>
      <c r="AY221" s="9"/>
      <c r="AZ221" s="9" t="s">
        <v>2094</v>
      </c>
      <c r="BA221" s="9" t="s">
        <v>2095</v>
      </c>
      <c r="BB221" s="9"/>
      <c r="BC221" s="9" t="s">
        <v>76</v>
      </c>
      <c r="BD221" s="9" t="s">
        <v>2096</v>
      </c>
      <c r="BE221" s="9"/>
      <c r="BF221" s="9"/>
      <c r="BG221" s="9"/>
      <c r="BH221" s="9"/>
      <c r="BI221" s="12"/>
      <c r="BJ221" s="9"/>
      <c r="BK221" s="9"/>
      <c r="BL221" s="12" t="s">
        <v>117</v>
      </c>
      <c r="BM221" s="16" t="s">
        <v>2062</v>
      </c>
      <c r="BN221" s="9"/>
    </row>
    <row r="222" customFormat="false" ht="30" hidden="false" customHeight="true" outlineLevel="0" collapsed="false">
      <c r="A222" s="9" t="s">
        <v>2097</v>
      </c>
      <c r="B222" s="9" t="s">
        <v>108</v>
      </c>
      <c r="C222" s="9" t="s">
        <v>593</v>
      </c>
      <c r="D222" s="9"/>
      <c r="E222" s="9"/>
      <c r="F222" s="9"/>
      <c r="G222" s="9"/>
      <c r="H222" s="9"/>
      <c r="I222" s="9" t="s">
        <v>827</v>
      </c>
      <c r="J222" s="12" t="s">
        <v>93</v>
      </c>
      <c r="K222" s="9"/>
      <c r="L222" s="9" t="s">
        <v>696</v>
      </c>
      <c r="M222" s="23"/>
      <c r="N222" s="12" t="s">
        <v>2098</v>
      </c>
      <c r="O222" s="10" t="s">
        <v>2099</v>
      </c>
      <c r="P222" s="9" t="s">
        <v>588</v>
      </c>
      <c r="Q222" s="9" t="s">
        <v>1399</v>
      </c>
      <c r="R222" s="9" t="s">
        <v>1287</v>
      </c>
      <c r="S222" s="9" t="s">
        <v>2100</v>
      </c>
      <c r="T222" s="9" t="s">
        <v>2101</v>
      </c>
      <c r="U222" s="10" t="s">
        <v>2102</v>
      </c>
      <c r="V222" s="9" t="s">
        <v>1663</v>
      </c>
      <c r="W222" s="9" t="s">
        <v>367</v>
      </c>
      <c r="X222" s="12"/>
      <c r="Y222" s="9"/>
      <c r="Z222" s="14"/>
      <c r="AA222" s="9"/>
      <c r="AB222" s="14"/>
      <c r="AC222" s="9"/>
      <c r="AD222" s="14"/>
      <c r="AE222" s="9"/>
      <c r="AF222" s="14"/>
      <c r="AG222" s="9"/>
      <c r="AH222" s="14"/>
      <c r="AI222" s="14"/>
      <c r="AJ222" s="9"/>
      <c r="AK222" s="14"/>
      <c r="AL222" s="9"/>
      <c r="AM222" s="9"/>
      <c r="AN222" s="9"/>
      <c r="AO222" s="9"/>
      <c r="AP222" s="9" t="s">
        <v>2103</v>
      </c>
      <c r="AQ222" s="12" t="s">
        <v>158</v>
      </c>
      <c r="AR222" s="9"/>
      <c r="AS222" s="9" t="s">
        <v>2104</v>
      </c>
      <c r="AT222" s="9" t="s">
        <v>2105</v>
      </c>
      <c r="AU222" s="9" t="s">
        <v>313</v>
      </c>
      <c r="AV222" s="12" t="s">
        <v>2106</v>
      </c>
      <c r="AW222" s="9"/>
      <c r="AX222" s="12"/>
      <c r="AY222" s="9"/>
      <c r="AZ222" s="9"/>
      <c r="BA222" s="9"/>
      <c r="BB222" s="9" t="s">
        <v>657</v>
      </c>
      <c r="BC222" s="9" t="s">
        <v>76</v>
      </c>
      <c r="BD222" s="9" t="s">
        <v>2107</v>
      </c>
      <c r="BE222" s="9"/>
      <c r="BF222" s="9"/>
      <c r="BG222" s="9"/>
      <c r="BH222" s="9"/>
      <c r="BI222" s="12"/>
      <c r="BJ222" s="9"/>
      <c r="BK222" s="9"/>
      <c r="BL222" s="12" t="s">
        <v>117</v>
      </c>
      <c r="BM222" s="16" t="s">
        <v>2062</v>
      </c>
      <c r="BN222" s="9"/>
    </row>
    <row r="223" customFormat="false" ht="30" hidden="false" customHeight="true" outlineLevel="0" collapsed="false">
      <c r="A223" s="9" t="s">
        <v>2108</v>
      </c>
      <c r="B223" s="9" t="s">
        <v>108</v>
      </c>
      <c r="C223" s="9" t="s">
        <v>593</v>
      </c>
      <c r="D223" s="9" t="s">
        <v>2109</v>
      </c>
      <c r="E223" s="9"/>
      <c r="F223" s="9"/>
      <c r="G223" s="9"/>
      <c r="H223" s="9"/>
      <c r="I223" s="9"/>
      <c r="J223" s="12" t="s">
        <v>93</v>
      </c>
      <c r="K223" s="9"/>
      <c r="L223" s="9" t="s">
        <v>893</v>
      </c>
      <c r="M223" s="9" t="s">
        <v>2110</v>
      </c>
      <c r="N223" s="13" t="s">
        <v>2111</v>
      </c>
      <c r="O223" s="10" t="s">
        <v>2112</v>
      </c>
      <c r="P223" s="9" t="s">
        <v>73</v>
      </c>
      <c r="Q223" s="9" t="s">
        <v>2113</v>
      </c>
      <c r="R223" s="9" t="s">
        <v>73</v>
      </c>
      <c r="S223" s="9" t="s">
        <v>2114</v>
      </c>
      <c r="T223" s="9" t="s">
        <v>2115</v>
      </c>
      <c r="U223" s="10" t="s">
        <v>2116</v>
      </c>
      <c r="V223" s="9" t="s">
        <v>2117</v>
      </c>
      <c r="W223" s="9" t="s">
        <v>2118</v>
      </c>
      <c r="X223" s="12" t="n">
        <v>100</v>
      </c>
      <c r="Y223" s="9"/>
      <c r="Z223" s="14" t="n">
        <v>140</v>
      </c>
      <c r="AA223" s="9"/>
      <c r="AB223" s="14"/>
      <c r="AC223" s="9"/>
      <c r="AD223" s="14"/>
      <c r="AE223" s="9"/>
      <c r="AF223" s="14"/>
      <c r="AG223" s="9"/>
      <c r="AH223" s="14"/>
      <c r="AI223" s="14"/>
      <c r="AJ223" s="9"/>
      <c r="AK223" s="14"/>
      <c r="AL223" s="9"/>
      <c r="AM223" s="9"/>
      <c r="AN223" s="9"/>
      <c r="AO223" s="9"/>
      <c r="AP223" s="9" t="s">
        <v>2119</v>
      </c>
      <c r="AQ223" s="12" t="s">
        <v>410</v>
      </c>
      <c r="AR223" s="9"/>
      <c r="AS223" s="9" t="s">
        <v>2120</v>
      </c>
      <c r="AT223" s="9" t="n">
        <v>1530</v>
      </c>
      <c r="AU223" s="9" t="s">
        <v>2121</v>
      </c>
      <c r="AV223" s="12"/>
      <c r="AW223" s="9"/>
      <c r="AX223" s="12"/>
      <c r="AY223" s="9"/>
      <c r="AZ223" s="9"/>
      <c r="BA223" s="9"/>
      <c r="BB223" s="9" t="s">
        <v>2122</v>
      </c>
      <c r="BC223" s="9" t="s">
        <v>76</v>
      </c>
      <c r="BD223" s="9" t="s">
        <v>2123</v>
      </c>
      <c r="BE223" s="9" t="s">
        <v>2124</v>
      </c>
      <c r="BF223" s="9"/>
      <c r="BG223" s="9"/>
      <c r="BH223" s="9"/>
      <c r="BI223" s="12"/>
      <c r="BJ223" s="9"/>
      <c r="BK223" s="9"/>
      <c r="BL223" s="12" t="s">
        <v>117</v>
      </c>
      <c r="BM223" s="16" t="s">
        <v>2125</v>
      </c>
      <c r="BN223" s="9"/>
    </row>
    <row r="224" customFormat="false" ht="30" hidden="false" customHeight="true" outlineLevel="0" collapsed="false">
      <c r="A224" s="9" t="s">
        <v>2108</v>
      </c>
      <c r="B224" s="9" t="s">
        <v>108</v>
      </c>
      <c r="C224" s="9" t="s">
        <v>593</v>
      </c>
      <c r="D224" s="9"/>
      <c r="E224" s="9"/>
      <c r="F224" s="9"/>
      <c r="G224" s="9"/>
      <c r="H224" s="9"/>
      <c r="I224" s="9"/>
      <c r="J224" s="12" t="s">
        <v>235</v>
      </c>
      <c r="K224" s="9"/>
      <c r="L224" s="9" t="s">
        <v>2126</v>
      </c>
      <c r="M224" s="9" t="s">
        <v>2127</v>
      </c>
      <c r="N224" s="13" t="s">
        <v>2111</v>
      </c>
      <c r="O224" s="10" t="s">
        <v>2112</v>
      </c>
      <c r="P224" s="9" t="s">
        <v>73</v>
      </c>
      <c r="Q224" s="9" t="s">
        <v>2113</v>
      </c>
      <c r="R224" s="9" t="s">
        <v>73</v>
      </c>
      <c r="S224" s="9" t="s">
        <v>2114</v>
      </c>
      <c r="T224" s="9" t="s">
        <v>2115</v>
      </c>
      <c r="U224" s="10" t="s">
        <v>2116</v>
      </c>
      <c r="V224" s="9" t="s">
        <v>2117</v>
      </c>
      <c r="W224" s="9" t="s">
        <v>2118</v>
      </c>
      <c r="X224" s="12" t="n">
        <v>200</v>
      </c>
      <c r="Y224" s="9"/>
      <c r="Z224" s="14" t="n">
        <v>285</v>
      </c>
      <c r="AA224" s="9"/>
      <c r="AB224" s="14" t="n">
        <v>200</v>
      </c>
      <c r="AC224" s="9"/>
      <c r="AD224" s="14" t="n">
        <v>285</v>
      </c>
      <c r="AE224" s="9"/>
      <c r="AF224" s="14"/>
      <c r="AG224" s="9"/>
      <c r="AH224" s="14"/>
      <c r="AI224" s="14"/>
      <c r="AJ224" s="9"/>
      <c r="AK224" s="14" t="n">
        <v>6</v>
      </c>
      <c r="AL224" s="9" t="n">
        <v>7</v>
      </c>
      <c r="AM224" s="9"/>
      <c r="AN224" s="9"/>
      <c r="AO224" s="9"/>
      <c r="AP224" s="9" t="s">
        <v>2128</v>
      </c>
      <c r="AQ224" s="12" t="s">
        <v>410</v>
      </c>
      <c r="AR224" s="9"/>
      <c r="AS224" s="9" t="s">
        <v>2129</v>
      </c>
      <c r="AT224" s="9" t="s">
        <v>2130</v>
      </c>
      <c r="AU224" s="9" t="s">
        <v>313</v>
      </c>
      <c r="AV224" s="12"/>
      <c r="AW224" s="9"/>
      <c r="AX224" s="12"/>
      <c r="AY224" s="9"/>
      <c r="AZ224" s="9"/>
      <c r="BA224" s="9"/>
      <c r="BB224" s="9" t="s">
        <v>2131</v>
      </c>
      <c r="BC224" s="9" t="s">
        <v>76</v>
      </c>
      <c r="BD224" s="9" t="s">
        <v>2132</v>
      </c>
      <c r="BE224" s="9" t="s">
        <v>2133</v>
      </c>
      <c r="BF224" s="9"/>
      <c r="BG224" s="9"/>
      <c r="BH224" s="9"/>
      <c r="BI224" s="12"/>
      <c r="BJ224" s="9"/>
      <c r="BK224" s="9"/>
      <c r="BL224" s="12" t="s">
        <v>117</v>
      </c>
      <c r="BM224" s="16" t="s">
        <v>2125</v>
      </c>
      <c r="BN224" s="9"/>
    </row>
    <row r="225" customFormat="false" ht="30" hidden="false" customHeight="true" outlineLevel="0" collapsed="false">
      <c r="A225" s="9" t="s">
        <v>2108</v>
      </c>
      <c r="B225" s="9" t="s">
        <v>108</v>
      </c>
      <c r="C225" s="9" t="s">
        <v>593</v>
      </c>
      <c r="D225" s="9"/>
      <c r="E225" s="9"/>
      <c r="F225" s="9" t="s">
        <v>2134</v>
      </c>
      <c r="G225" s="9"/>
      <c r="H225" s="11" t="str">
        <f aca="false">HYPERLINK("http://data.onb.ac.at/rec/AL00176901","http://data.onb.ac.at/rec/AL00176901")</f>
        <v>http://data.onb.ac.at/rec/AL00176901</v>
      </c>
      <c r="I225" s="29" t="s">
        <v>460</v>
      </c>
      <c r="J225" s="12" t="s">
        <v>93</v>
      </c>
      <c r="K225" s="9"/>
      <c r="L225" s="28" t="s">
        <v>200</v>
      </c>
      <c r="M225" s="9" t="s">
        <v>2135</v>
      </c>
      <c r="N225" s="13" t="s">
        <v>2111</v>
      </c>
      <c r="O225" s="10" t="s">
        <v>2112</v>
      </c>
      <c r="P225" s="9" t="s">
        <v>73</v>
      </c>
      <c r="Q225" s="9" t="s">
        <v>2113</v>
      </c>
      <c r="R225" s="9" t="s">
        <v>73</v>
      </c>
      <c r="S225" s="9" t="s">
        <v>2114</v>
      </c>
      <c r="T225" s="9" t="s">
        <v>2115</v>
      </c>
      <c r="U225" s="10" t="s">
        <v>2116</v>
      </c>
      <c r="V225" s="9" t="s">
        <v>2117</v>
      </c>
      <c r="W225" s="9" t="s">
        <v>169</v>
      </c>
      <c r="X225" s="12" t="n">
        <v>147</v>
      </c>
      <c r="Y225" s="9"/>
      <c r="Z225" s="14" t="n">
        <v>144</v>
      </c>
      <c r="AA225" s="9"/>
      <c r="AB225" s="14" t="n">
        <v>92</v>
      </c>
      <c r="AC225" s="9"/>
      <c r="AD225" s="14" t="n">
        <v>137</v>
      </c>
      <c r="AE225" s="9"/>
      <c r="AF225" s="14" t="n">
        <v>9</v>
      </c>
      <c r="AG225" s="9"/>
      <c r="AH225" s="14" t="n">
        <v>1</v>
      </c>
      <c r="AI225" s="14" t="n">
        <v>137</v>
      </c>
      <c r="AJ225" s="9"/>
      <c r="AK225" s="14" t="n">
        <v>9</v>
      </c>
      <c r="AL225" s="9" t="n">
        <v>10</v>
      </c>
      <c r="AM225" s="9" t="s">
        <v>123</v>
      </c>
      <c r="AN225" s="9"/>
      <c r="AO225" s="9"/>
      <c r="AP225" s="9" t="s">
        <v>2136</v>
      </c>
      <c r="AQ225" s="12" t="s">
        <v>124</v>
      </c>
      <c r="AR225" s="9"/>
      <c r="AS225" s="9" t="s">
        <v>461</v>
      </c>
      <c r="AT225" s="9" t="s">
        <v>259</v>
      </c>
      <c r="AU225" s="9"/>
      <c r="AV225" s="12" t="s">
        <v>2137</v>
      </c>
      <c r="AW225" s="9"/>
      <c r="AX225" s="12"/>
      <c r="AY225" s="9"/>
      <c r="AZ225" s="9"/>
      <c r="BA225" s="9"/>
      <c r="BB225" s="9" t="s">
        <v>114</v>
      </c>
      <c r="BC225" s="9" t="s">
        <v>76</v>
      </c>
      <c r="BD225" s="9" t="s">
        <v>2138</v>
      </c>
      <c r="BE225" s="9"/>
      <c r="BF225" s="9" t="s">
        <v>133</v>
      </c>
      <c r="BG225" s="9"/>
      <c r="BH225" s="9"/>
      <c r="BI225" s="12"/>
      <c r="BJ225" s="9"/>
      <c r="BK225" s="9"/>
      <c r="BL225" s="12" t="s">
        <v>1485</v>
      </c>
      <c r="BM225" s="16" t="s">
        <v>2139</v>
      </c>
      <c r="BN225" s="9"/>
    </row>
    <row r="226" customFormat="false" ht="30" hidden="false" customHeight="true" outlineLevel="0" collapsed="false">
      <c r="A226" s="9" t="s">
        <v>2108</v>
      </c>
      <c r="B226" s="9" t="s">
        <v>108</v>
      </c>
      <c r="C226" s="9" t="s">
        <v>593</v>
      </c>
      <c r="D226" s="9"/>
      <c r="E226" s="9"/>
      <c r="F226" s="9"/>
      <c r="G226" s="9"/>
      <c r="H226" s="9"/>
      <c r="I226" s="9"/>
      <c r="J226" s="12" t="s">
        <v>235</v>
      </c>
      <c r="K226" s="9"/>
      <c r="L226" s="9" t="s">
        <v>2140</v>
      </c>
      <c r="M226" s="9" t="s">
        <v>2141</v>
      </c>
      <c r="N226" s="13" t="s">
        <v>2111</v>
      </c>
      <c r="O226" s="10" t="s">
        <v>2112</v>
      </c>
      <c r="P226" s="9" t="s">
        <v>73</v>
      </c>
      <c r="Q226" s="9" t="s">
        <v>2113</v>
      </c>
      <c r="R226" s="9" t="s">
        <v>73</v>
      </c>
      <c r="S226" s="9" t="s">
        <v>2114</v>
      </c>
      <c r="T226" s="9" t="s">
        <v>2115</v>
      </c>
      <c r="U226" s="10" t="s">
        <v>2116</v>
      </c>
      <c r="V226" s="9" t="s">
        <v>2117</v>
      </c>
      <c r="W226" s="9" t="s">
        <v>2142</v>
      </c>
      <c r="X226" s="12"/>
      <c r="Y226" s="9"/>
      <c r="Z226" s="14"/>
      <c r="AA226" s="9"/>
      <c r="AB226" s="14"/>
      <c r="AC226" s="9"/>
      <c r="AD226" s="14"/>
      <c r="AE226" s="9"/>
      <c r="AF226" s="14"/>
      <c r="AG226" s="9"/>
      <c r="AH226" s="14"/>
      <c r="AI226" s="14"/>
      <c r="AJ226" s="9"/>
      <c r="AK226" s="14" t="n">
        <v>3</v>
      </c>
      <c r="AL226" s="9" t="n">
        <v>4</v>
      </c>
      <c r="AM226" s="9"/>
      <c r="AN226" s="9"/>
      <c r="AO226" s="9"/>
      <c r="AP226" s="9"/>
      <c r="AQ226" s="12" t="s">
        <v>410</v>
      </c>
      <c r="AR226" s="9"/>
      <c r="AS226" s="9" t="s">
        <v>2129</v>
      </c>
      <c r="AT226" s="9" t="s">
        <v>2130</v>
      </c>
      <c r="AU226" s="9" t="s">
        <v>215</v>
      </c>
      <c r="AV226" s="12"/>
      <c r="AW226" s="9"/>
      <c r="AX226" s="12"/>
      <c r="AY226" s="9"/>
      <c r="AZ226" s="9"/>
      <c r="BA226" s="9"/>
      <c r="BB226" s="9" t="s">
        <v>2143</v>
      </c>
      <c r="BC226" s="9" t="s">
        <v>331</v>
      </c>
      <c r="BD226" s="9" t="s">
        <v>2144</v>
      </c>
      <c r="BE226" s="9"/>
      <c r="BF226" s="9"/>
      <c r="BG226" s="9"/>
      <c r="BH226" s="9"/>
      <c r="BI226" s="12"/>
      <c r="BJ226" s="9"/>
      <c r="BK226" s="9"/>
      <c r="BL226" s="12" t="s">
        <v>117</v>
      </c>
      <c r="BM226" s="16" t="s">
        <v>2125</v>
      </c>
      <c r="BN226" s="9"/>
    </row>
    <row r="227" customFormat="false" ht="30" hidden="false" customHeight="true" outlineLevel="0" collapsed="false">
      <c r="A227" s="9" t="s">
        <v>2145</v>
      </c>
      <c r="B227" s="9" t="s">
        <v>108</v>
      </c>
      <c r="C227" s="9"/>
      <c r="D227" s="9"/>
      <c r="E227" s="9"/>
      <c r="F227" s="9"/>
      <c r="G227" s="9"/>
      <c r="H227" s="9"/>
      <c r="I227" s="9" t="s">
        <v>827</v>
      </c>
      <c r="J227" s="12" t="s">
        <v>93</v>
      </c>
      <c r="K227" s="9"/>
      <c r="L227" s="9" t="s">
        <v>2146</v>
      </c>
      <c r="M227" s="9" t="s">
        <v>2147</v>
      </c>
      <c r="N227" s="13" t="s">
        <v>582</v>
      </c>
      <c r="O227" s="10"/>
      <c r="P227" s="9"/>
      <c r="Q227" s="9" t="s">
        <v>2148</v>
      </c>
      <c r="R227" s="9" t="s">
        <v>613</v>
      </c>
      <c r="S227" s="9" t="s">
        <v>2149</v>
      </c>
      <c r="T227" s="9" t="s">
        <v>2150</v>
      </c>
      <c r="U227" s="10" t="s">
        <v>2151</v>
      </c>
      <c r="V227" s="29"/>
      <c r="W227" s="9" t="s">
        <v>2152</v>
      </c>
      <c r="X227" s="12" t="n">
        <v>135</v>
      </c>
      <c r="Y227" s="9"/>
      <c r="Z227" s="14" t="n">
        <v>130</v>
      </c>
      <c r="AA227" s="9"/>
      <c r="AB227" s="14"/>
      <c r="AC227" s="9"/>
      <c r="AD227" s="14" t="n">
        <v>110</v>
      </c>
      <c r="AE227" s="9"/>
      <c r="AF227" s="14"/>
      <c r="AG227" s="9"/>
      <c r="AH227" s="14"/>
      <c r="AI227" s="14"/>
      <c r="AJ227" s="9"/>
      <c r="AK227" s="14" t="n">
        <v>10</v>
      </c>
      <c r="AL227" s="9" t="n">
        <v>11</v>
      </c>
      <c r="AM227" s="9" t="s">
        <v>834</v>
      </c>
      <c r="AN227" s="9"/>
      <c r="AO227" s="9"/>
      <c r="AP227" s="9" t="s">
        <v>2153</v>
      </c>
      <c r="AQ227" s="12" t="s">
        <v>158</v>
      </c>
      <c r="AR227" s="9"/>
      <c r="AS227" s="9" t="s">
        <v>2104</v>
      </c>
      <c r="AT227" s="9" t="s">
        <v>2105</v>
      </c>
      <c r="AU227" s="9" t="s">
        <v>215</v>
      </c>
      <c r="AV227" s="12" t="s">
        <v>2154</v>
      </c>
      <c r="AW227" s="9"/>
      <c r="AX227" s="12"/>
      <c r="AY227" s="9"/>
      <c r="AZ227" s="9"/>
      <c r="BA227" s="9"/>
      <c r="BB227" s="9" t="s">
        <v>657</v>
      </c>
      <c r="BC227" s="9" t="s">
        <v>76</v>
      </c>
      <c r="BD227" s="9" t="s">
        <v>2155</v>
      </c>
      <c r="BE227" s="9"/>
      <c r="BF227" s="9"/>
      <c r="BG227" s="9"/>
      <c r="BH227" s="9"/>
      <c r="BI227" s="12"/>
      <c r="BJ227" s="9"/>
      <c r="BK227" s="9"/>
      <c r="BL227" s="12" t="s">
        <v>117</v>
      </c>
      <c r="BM227" s="16" t="s">
        <v>2156</v>
      </c>
      <c r="BN227" s="9"/>
    </row>
    <row r="228" customFormat="false" ht="30" hidden="false" customHeight="true" outlineLevel="0" collapsed="false">
      <c r="A228" s="9" t="s">
        <v>2145</v>
      </c>
      <c r="B228" s="9" t="s">
        <v>108</v>
      </c>
      <c r="C228" s="9"/>
      <c r="D228" s="9" t="s">
        <v>1078</v>
      </c>
      <c r="E228" s="9"/>
      <c r="F228" s="9"/>
      <c r="G228" s="9"/>
      <c r="H228" s="9"/>
      <c r="I228" s="9"/>
      <c r="J228" s="12" t="s">
        <v>93</v>
      </c>
      <c r="K228" s="9"/>
      <c r="L228" s="9" t="s">
        <v>2157</v>
      </c>
      <c r="M228" s="9" t="s">
        <v>2147</v>
      </c>
      <c r="N228" s="13" t="s">
        <v>582</v>
      </c>
      <c r="O228" s="10"/>
      <c r="P228" s="9"/>
      <c r="Q228" s="9" t="s">
        <v>1399</v>
      </c>
      <c r="R228" s="9" t="s">
        <v>613</v>
      </c>
      <c r="S228" s="9" t="s">
        <v>2149</v>
      </c>
      <c r="T228" s="9" t="s">
        <v>2150</v>
      </c>
      <c r="U228" s="10" t="s">
        <v>2151</v>
      </c>
      <c r="V228" s="29"/>
      <c r="W228" s="9" t="s">
        <v>1719</v>
      </c>
      <c r="X228" s="12"/>
      <c r="Y228" s="9"/>
      <c r="Z228" s="14"/>
      <c r="AA228" s="9"/>
      <c r="AB228" s="14"/>
      <c r="AC228" s="9"/>
      <c r="AD228" s="14"/>
      <c r="AE228" s="9"/>
      <c r="AF228" s="14"/>
      <c r="AG228" s="9"/>
      <c r="AH228" s="14"/>
      <c r="AI228" s="14"/>
      <c r="AJ228" s="9"/>
      <c r="AK228" s="14"/>
      <c r="AL228" s="9"/>
      <c r="AM228" s="9"/>
      <c r="AN228" s="9"/>
      <c r="AO228" s="9"/>
      <c r="AP228" s="9" t="s">
        <v>2158</v>
      </c>
      <c r="AQ228" s="12" t="s">
        <v>410</v>
      </c>
      <c r="AR228" s="9"/>
      <c r="AS228" s="9" t="s">
        <v>223</v>
      </c>
      <c r="AT228" s="9" t="s">
        <v>150</v>
      </c>
      <c r="AU228" s="9"/>
      <c r="AV228" s="12"/>
      <c r="AW228" s="9"/>
      <c r="AX228" s="12"/>
      <c r="AY228" s="9"/>
      <c r="AZ228" s="9"/>
      <c r="BA228" s="9"/>
      <c r="BB228" s="9" t="s">
        <v>1149</v>
      </c>
      <c r="BC228" s="9" t="s">
        <v>303</v>
      </c>
      <c r="BD228" s="9"/>
      <c r="BE228" s="9"/>
      <c r="BF228" s="9"/>
      <c r="BG228" s="9"/>
      <c r="BH228" s="9"/>
      <c r="BI228" s="12"/>
      <c r="BJ228" s="9"/>
      <c r="BK228" s="9"/>
      <c r="BL228" s="12" t="s">
        <v>117</v>
      </c>
      <c r="BM228" s="16" t="s">
        <v>2156</v>
      </c>
      <c r="BN228" s="9"/>
    </row>
    <row r="229" customFormat="false" ht="30" hidden="false" customHeight="true" outlineLevel="0" collapsed="false">
      <c r="A229" s="9" t="s">
        <v>2159</v>
      </c>
      <c r="B229" s="9" t="s">
        <v>108</v>
      </c>
      <c r="C229" s="9"/>
      <c r="D229" s="9" t="s">
        <v>2160</v>
      </c>
      <c r="E229" s="9"/>
      <c r="F229" s="9" t="s">
        <v>2161</v>
      </c>
      <c r="G229" s="9"/>
      <c r="H229" s="9"/>
      <c r="I229" s="9" t="s">
        <v>210</v>
      </c>
      <c r="J229" s="12" t="s">
        <v>93</v>
      </c>
      <c r="K229" s="9"/>
      <c r="L229" s="9" t="s">
        <v>221</v>
      </c>
      <c r="M229" s="23"/>
      <c r="N229" s="13" t="s">
        <v>2162</v>
      </c>
      <c r="O229" s="10"/>
      <c r="P229" s="9"/>
      <c r="Q229" s="9" t="s">
        <v>2163</v>
      </c>
      <c r="R229" s="9" t="s">
        <v>613</v>
      </c>
      <c r="S229" s="9" t="s">
        <v>2164</v>
      </c>
      <c r="T229" s="9" t="s">
        <v>2165</v>
      </c>
      <c r="U229" s="10" t="s">
        <v>2166</v>
      </c>
      <c r="V229" s="29"/>
      <c r="W229" s="9"/>
      <c r="X229" s="12"/>
      <c r="Y229" s="9"/>
      <c r="Z229" s="14"/>
      <c r="AA229" s="9"/>
      <c r="AB229" s="14"/>
      <c r="AC229" s="9"/>
      <c r="AD229" s="14"/>
      <c r="AE229" s="9"/>
      <c r="AF229" s="14"/>
      <c r="AG229" s="9"/>
      <c r="AH229" s="14"/>
      <c r="AI229" s="14"/>
      <c r="AJ229" s="9"/>
      <c r="AK229" s="14"/>
      <c r="AL229" s="9"/>
      <c r="AM229" s="9"/>
      <c r="AN229" s="9"/>
      <c r="AO229" s="9"/>
      <c r="AP229" s="9"/>
      <c r="AQ229" s="12" t="s">
        <v>158</v>
      </c>
      <c r="AR229" s="9"/>
      <c r="AS229" s="9" t="s">
        <v>213</v>
      </c>
      <c r="AT229" s="9" t="s">
        <v>214</v>
      </c>
      <c r="AU229" s="9" t="s">
        <v>215</v>
      </c>
      <c r="AV229" s="12" t="s">
        <v>2167</v>
      </c>
      <c r="AW229" s="9"/>
      <c r="AX229" s="12"/>
      <c r="AY229" s="9"/>
      <c r="AZ229" s="9"/>
      <c r="BA229" s="9"/>
      <c r="BB229" s="9" t="s">
        <v>151</v>
      </c>
      <c r="BC229" s="9" t="s">
        <v>76</v>
      </c>
      <c r="BD229" s="9" t="s">
        <v>2168</v>
      </c>
      <c r="BE229" s="9"/>
      <c r="BF229" s="9" t="s">
        <v>133</v>
      </c>
      <c r="BG229" s="9"/>
      <c r="BH229" s="9"/>
      <c r="BI229" s="12" t="s">
        <v>2169</v>
      </c>
      <c r="BJ229" s="9"/>
      <c r="BK229" s="9"/>
      <c r="BL229" s="12" t="s">
        <v>447</v>
      </c>
      <c r="BM229" s="16" t="s">
        <v>620</v>
      </c>
      <c r="BN229" s="9"/>
    </row>
    <row r="230" customFormat="false" ht="30" hidden="false" customHeight="true" outlineLevel="0" collapsed="false">
      <c r="A230" s="9" t="s">
        <v>2170</v>
      </c>
      <c r="B230" s="9" t="s">
        <v>108</v>
      </c>
      <c r="C230" s="9"/>
      <c r="D230" s="9"/>
      <c r="E230" s="9"/>
      <c r="F230" s="9"/>
      <c r="G230" s="9"/>
      <c r="H230" s="9"/>
      <c r="I230" s="9"/>
      <c r="J230" s="12" t="s">
        <v>235</v>
      </c>
      <c r="K230" s="9"/>
      <c r="L230" s="9" t="s">
        <v>2171</v>
      </c>
      <c r="M230" s="9" t="s">
        <v>2172</v>
      </c>
      <c r="N230" s="13" t="s">
        <v>2173</v>
      </c>
      <c r="O230" s="10" t="s">
        <v>2112</v>
      </c>
      <c r="P230" s="9" t="s">
        <v>73</v>
      </c>
      <c r="Q230" s="9" t="s">
        <v>2174</v>
      </c>
      <c r="R230" s="9" t="s">
        <v>73</v>
      </c>
      <c r="S230" s="9" t="s">
        <v>2175</v>
      </c>
      <c r="T230" s="9" t="s">
        <v>2176</v>
      </c>
      <c r="U230" s="10" t="s">
        <v>2177</v>
      </c>
      <c r="V230" s="9"/>
      <c r="W230" s="9" t="s">
        <v>169</v>
      </c>
      <c r="X230" s="12" t="n">
        <v>100</v>
      </c>
      <c r="Y230" s="9"/>
      <c r="Z230" s="14" t="n">
        <v>70</v>
      </c>
      <c r="AA230" s="9"/>
      <c r="AB230" s="14" t="n">
        <v>82</v>
      </c>
      <c r="AC230" s="9" t="n">
        <v>87</v>
      </c>
      <c r="AD230" s="14" t="n">
        <v>60</v>
      </c>
      <c r="AE230" s="9" t="n">
        <v>60</v>
      </c>
      <c r="AF230" s="14" t="n">
        <v>29</v>
      </c>
      <c r="AG230" s="9" t="n">
        <v>35</v>
      </c>
      <c r="AH230" s="14" t="n">
        <v>1</v>
      </c>
      <c r="AI230" s="14" t="n">
        <v>60</v>
      </c>
      <c r="AJ230" s="9" t="n">
        <v>60</v>
      </c>
      <c r="AK230" s="14" t="n">
        <v>2</v>
      </c>
      <c r="AL230" s="9" t="n">
        <v>3</v>
      </c>
      <c r="AM230" s="9"/>
      <c r="AN230" s="9"/>
      <c r="AO230" s="9"/>
      <c r="AP230" s="9" t="s">
        <v>2178</v>
      </c>
      <c r="AQ230" s="12" t="s">
        <v>736</v>
      </c>
      <c r="AR230" s="9"/>
      <c r="AS230" s="9" t="s">
        <v>2179</v>
      </c>
      <c r="AT230" s="9" t="s">
        <v>602</v>
      </c>
      <c r="AU230" s="9" t="s">
        <v>215</v>
      </c>
      <c r="AV230" s="12" t="s">
        <v>2180</v>
      </c>
      <c r="AW230" s="9"/>
      <c r="AX230" s="12"/>
      <c r="AY230" s="9"/>
      <c r="AZ230" s="9"/>
      <c r="BA230" s="9"/>
      <c r="BB230" s="9" t="s">
        <v>2181</v>
      </c>
      <c r="BC230" s="9" t="s">
        <v>76</v>
      </c>
      <c r="BD230" s="9" t="s">
        <v>2182</v>
      </c>
      <c r="BE230" s="9"/>
      <c r="BF230" s="9"/>
      <c r="BG230" s="9"/>
      <c r="BH230" s="9"/>
      <c r="BI230" s="12"/>
      <c r="BJ230" s="9"/>
      <c r="BK230" s="9"/>
      <c r="BL230" s="12" t="s">
        <v>117</v>
      </c>
      <c r="BM230" s="16" t="s">
        <v>2156</v>
      </c>
      <c r="BN230" s="9"/>
    </row>
    <row r="231" customFormat="false" ht="30" hidden="false" customHeight="true" outlineLevel="0" collapsed="false">
      <c r="A231" s="9" t="s">
        <v>2170</v>
      </c>
      <c r="B231" s="9" t="s">
        <v>108</v>
      </c>
      <c r="C231" s="9"/>
      <c r="D231" s="9"/>
      <c r="E231" s="9"/>
      <c r="F231" s="9"/>
      <c r="G231" s="9"/>
      <c r="H231" s="9"/>
      <c r="I231" s="9"/>
      <c r="J231" s="12" t="s">
        <v>93</v>
      </c>
      <c r="K231" s="9"/>
      <c r="L231" s="9" t="s">
        <v>1473</v>
      </c>
      <c r="M231" s="9" t="s">
        <v>2183</v>
      </c>
      <c r="N231" s="13" t="s">
        <v>2173</v>
      </c>
      <c r="O231" s="10" t="s">
        <v>2112</v>
      </c>
      <c r="P231" s="9" t="s">
        <v>73</v>
      </c>
      <c r="Q231" s="9" t="s">
        <v>2174</v>
      </c>
      <c r="R231" s="9" t="s">
        <v>73</v>
      </c>
      <c r="S231" s="9" t="s">
        <v>2175</v>
      </c>
      <c r="T231" s="9" t="s">
        <v>2176</v>
      </c>
      <c r="U231" s="10" t="s">
        <v>2177</v>
      </c>
      <c r="V231" s="9"/>
      <c r="W231" s="9" t="s">
        <v>817</v>
      </c>
      <c r="X231" s="12" t="n">
        <v>145</v>
      </c>
      <c r="Y231" s="9"/>
      <c r="Z231" s="14" t="n">
        <v>110</v>
      </c>
      <c r="AA231" s="9"/>
      <c r="AB231" s="14" t="n">
        <v>94</v>
      </c>
      <c r="AC231" s="9"/>
      <c r="AD231" s="14" t="n">
        <v>74</v>
      </c>
      <c r="AE231" s="9" t="n">
        <v>74</v>
      </c>
      <c r="AF231" s="14" t="n">
        <v>12</v>
      </c>
      <c r="AG231" s="9"/>
      <c r="AH231" s="14" t="n">
        <v>1</v>
      </c>
      <c r="AI231" s="14" t="n">
        <v>74</v>
      </c>
      <c r="AJ231" s="9" t="n">
        <v>74</v>
      </c>
      <c r="AK231" s="14" t="n">
        <v>8</v>
      </c>
      <c r="AL231" s="9" t="n">
        <v>9</v>
      </c>
      <c r="AM231" s="9" t="s">
        <v>563</v>
      </c>
      <c r="AN231" s="9"/>
      <c r="AO231" s="9"/>
      <c r="AP231" s="9" t="s">
        <v>2184</v>
      </c>
      <c r="AQ231" s="12" t="s">
        <v>158</v>
      </c>
      <c r="AR231" s="9"/>
      <c r="AS231" s="9" t="s">
        <v>2179</v>
      </c>
      <c r="AT231" s="9" t="s">
        <v>602</v>
      </c>
      <c r="AU231" s="9" t="s">
        <v>215</v>
      </c>
      <c r="AV231" s="12" t="s">
        <v>2185</v>
      </c>
      <c r="AW231" s="9"/>
      <c r="AX231" s="12"/>
      <c r="AY231" s="9"/>
      <c r="AZ231" s="9"/>
      <c r="BA231" s="9"/>
      <c r="BB231" s="9" t="s">
        <v>131</v>
      </c>
      <c r="BC231" s="9" t="s">
        <v>76</v>
      </c>
      <c r="BD231" s="9" t="s">
        <v>2186</v>
      </c>
      <c r="BE231" s="9"/>
      <c r="BF231" s="9"/>
      <c r="BG231" s="9"/>
      <c r="BH231" s="9"/>
      <c r="BI231" s="12"/>
      <c r="BJ231" s="9"/>
      <c r="BK231" s="9"/>
      <c r="BL231" s="12" t="s">
        <v>117</v>
      </c>
      <c r="BM231" s="16" t="s">
        <v>2156</v>
      </c>
      <c r="BN231" s="9"/>
    </row>
    <row r="232" customFormat="false" ht="30" hidden="false" customHeight="true" outlineLevel="0" collapsed="false">
      <c r="A232" s="9" t="s">
        <v>2187</v>
      </c>
      <c r="B232" s="9" t="s">
        <v>108</v>
      </c>
      <c r="C232" s="9"/>
      <c r="D232" s="9" t="s">
        <v>2188</v>
      </c>
      <c r="E232" s="9"/>
      <c r="F232" s="9"/>
      <c r="G232" s="9"/>
      <c r="H232" s="9"/>
      <c r="I232" s="9"/>
      <c r="J232" s="12" t="s">
        <v>93</v>
      </c>
      <c r="K232" s="9"/>
      <c r="L232" s="9" t="s">
        <v>2189</v>
      </c>
      <c r="M232" s="9" t="s">
        <v>2190</v>
      </c>
      <c r="N232" s="13" t="s">
        <v>2191</v>
      </c>
      <c r="O232" s="10"/>
      <c r="P232" s="9"/>
      <c r="Q232" s="9" t="s">
        <v>2163</v>
      </c>
      <c r="R232" s="9"/>
      <c r="S232" s="9" t="s">
        <v>2192</v>
      </c>
      <c r="T232" s="9" t="s">
        <v>2193</v>
      </c>
      <c r="U232" s="10" t="s">
        <v>2194</v>
      </c>
      <c r="V232" s="29"/>
      <c r="W232" s="9" t="s">
        <v>299</v>
      </c>
      <c r="X232" s="12"/>
      <c r="Y232" s="9"/>
      <c r="Z232" s="14" t="n">
        <v>145</v>
      </c>
      <c r="AA232" s="9"/>
      <c r="AB232" s="14"/>
      <c r="AC232" s="9"/>
      <c r="AD232" s="14" t="n">
        <v>135</v>
      </c>
      <c r="AE232" s="9"/>
      <c r="AF232" s="14"/>
      <c r="AG232" s="9"/>
      <c r="AH232" s="14" t="n">
        <v>1</v>
      </c>
      <c r="AI232" s="14"/>
      <c r="AJ232" s="9"/>
      <c r="AK232" s="14" t="n">
        <v>3</v>
      </c>
      <c r="AL232" s="9" t="n">
        <v>4</v>
      </c>
      <c r="AM232" s="9"/>
      <c r="AN232" s="9"/>
      <c r="AO232" s="9"/>
      <c r="AP232" s="9" t="s">
        <v>2195</v>
      </c>
      <c r="AQ232" s="12"/>
      <c r="AR232" s="9"/>
      <c r="AS232" s="25"/>
      <c r="AT232" s="9"/>
      <c r="AU232" s="9"/>
      <c r="AV232" s="12"/>
      <c r="AW232" s="9"/>
      <c r="AX232" s="12"/>
      <c r="AY232" s="9"/>
      <c r="AZ232" s="9"/>
      <c r="BA232" s="9"/>
      <c r="BB232" s="9" t="s">
        <v>2196</v>
      </c>
      <c r="BC232" s="9" t="s">
        <v>76</v>
      </c>
      <c r="BD232" s="9" t="s">
        <v>2197</v>
      </c>
      <c r="BE232" s="9"/>
      <c r="BF232" s="9"/>
      <c r="BG232" s="9"/>
      <c r="BH232" s="9"/>
      <c r="BI232" s="12"/>
      <c r="BJ232" s="9"/>
      <c r="BK232" s="9"/>
      <c r="BL232" s="12" t="s">
        <v>117</v>
      </c>
      <c r="BM232" s="16" t="s">
        <v>2198</v>
      </c>
      <c r="BN232" s="9"/>
    </row>
    <row r="233" customFormat="false" ht="30" hidden="false" customHeight="true" outlineLevel="0" collapsed="false">
      <c r="A233" s="9" t="s">
        <v>2199</v>
      </c>
      <c r="B233" s="9" t="s">
        <v>108</v>
      </c>
      <c r="C233" s="9"/>
      <c r="D233" s="9"/>
      <c r="E233" s="9"/>
      <c r="F233" s="9"/>
      <c r="G233" s="9"/>
      <c r="H233" s="9"/>
      <c r="I233" s="9"/>
      <c r="J233" s="12" t="s">
        <v>93</v>
      </c>
      <c r="K233" s="9"/>
      <c r="L233" s="9" t="s">
        <v>2200</v>
      </c>
      <c r="M233" s="9" t="s">
        <v>2201</v>
      </c>
      <c r="N233" s="13" t="s">
        <v>2191</v>
      </c>
      <c r="O233" s="31" t="s">
        <v>297</v>
      </c>
      <c r="P233" s="9" t="s">
        <v>2202</v>
      </c>
      <c r="Q233" s="9" t="s">
        <v>1399</v>
      </c>
      <c r="R233" s="9"/>
      <c r="S233" s="9" t="s">
        <v>2203</v>
      </c>
      <c r="T233" s="9" t="s">
        <v>2204</v>
      </c>
      <c r="U233" s="10" t="s">
        <v>2205</v>
      </c>
      <c r="V233" s="29"/>
      <c r="W233" s="9" t="s">
        <v>299</v>
      </c>
      <c r="X233" s="12"/>
      <c r="Y233" s="9"/>
      <c r="Z233" s="14" t="n">
        <v>140</v>
      </c>
      <c r="AA233" s="9"/>
      <c r="AB233" s="14"/>
      <c r="AC233" s="9"/>
      <c r="AD233" s="14" t="n">
        <v>97</v>
      </c>
      <c r="AE233" s="9" t="n">
        <v>97</v>
      </c>
      <c r="AF233" s="14"/>
      <c r="AG233" s="9"/>
      <c r="AH233" s="14" t="n">
        <v>2</v>
      </c>
      <c r="AI233" s="14" t="n">
        <v>45</v>
      </c>
      <c r="AJ233" s="9" t="n">
        <v>45</v>
      </c>
      <c r="AK233" s="14" t="n">
        <v>5</v>
      </c>
      <c r="AL233" s="9" t="n">
        <v>5</v>
      </c>
      <c r="AM233" s="9" t="s">
        <v>123</v>
      </c>
      <c r="AN233" s="9"/>
      <c r="AO233" s="9"/>
      <c r="AP233" s="9" t="s">
        <v>2195</v>
      </c>
      <c r="AQ233" s="12" t="s">
        <v>158</v>
      </c>
      <c r="AR233" s="9" t="s">
        <v>1099</v>
      </c>
      <c r="AS233" s="9" t="s">
        <v>213</v>
      </c>
      <c r="AT233" s="9" t="s">
        <v>214</v>
      </c>
      <c r="AU233" s="9" t="s">
        <v>215</v>
      </c>
      <c r="AV233" s="12" t="s">
        <v>2206</v>
      </c>
      <c r="AW233" s="9"/>
      <c r="AX233" s="12"/>
      <c r="AY233" s="9"/>
      <c r="AZ233" s="9"/>
      <c r="BA233" s="9"/>
      <c r="BB233" s="9" t="s">
        <v>131</v>
      </c>
      <c r="BC233" s="9" t="s">
        <v>76</v>
      </c>
      <c r="BD233" s="9" t="s">
        <v>2207</v>
      </c>
      <c r="BE233" s="9"/>
      <c r="BF233" s="9"/>
      <c r="BG233" s="9"/>
      <c r="BH233" s="9"/>
      <c r="BI233" s="12"/>
      <c r="BJ233" s="9"/>
      <c r="BK233" s="9"/>
      <c r="BL233" s="12" t="s">
        <v>117</v>
      </c>
      <c r="BM233" s="16" t="s">
        <v>2198</v>
      </c>
      <c r="BN233" s="9"/>
    </row>
    <row r="234" customFormat="false" ht="30" hidden="false" customHeight="true" outlineLevel="0" collapsed="false">
      <c r="A234" s="9" t="s">
        <v>2208</v>
      </c>
      <c r="B234" s="9" t="s">
        <v>108</v>
      </c>
      <c r="C234" s="9"/>
      <c r="D234" s="9" t="s">
        <v>2209</v>
      </c>
      <c r="E234" s="9"/>
      <c r="F234" s="9"/>
      <c r="G234" s="9"/>
      <c r="H234" s="9"/>
      <c r="I234" s="9"/>
      <c r="J234" s="12"/>
      <c r="K234" s="9"/>
      <c r="L234" s="9"/>
      <c r="M234" s="9"/>
      <c r="N234" s="13"/>
      <c r="O234" s="10"/>
      <c r="P234" s="9"/>
      <c r="Q234" s="9"/>
      <c r="R234" s="9"/>
      <c r="S234" s="9"/>
      <c r="T234" s="9"/>
      <c r="U234" s="10"/>
      <c r="V234" s="9"/>
      <c r="W234" s="9"/>
      <c r="X234" s="12"/>
      <c r="Y234" s="9"/>
      <c r="Z234" s="14"/>
      <c r="AA234" s="9"/>
      <c r="AB234" s="14"/>
      <c r="AC234" s="9"/>
      <c r="AD234" s="14"/>
      <c r="AE234" s="9"/>
      <c r="AF234" s="14"/>
      <c r="AG234" s="9"/>
      <c r="AH234" s="14"/>
      <c r="AI234" s="14"/>
      <c r="AJ234" s="9"/>
      <c r="AK234" s="14"/>
      <c r="AL234" s="9"/>
      <c r="AM234" s="9"/>
      <c r="AN234" s="9"/>
      <c r="AO234" s="9"/>
      <c r="AQ234" s="12"/>
      <c r="AR234" s="9"/>
      <c r="AS234" s="25"/>
      <c r="AT234" s="9"/>
      <c r="AU234" s="9"/>
      <c r="AV234" s="12"/>
      <c r="AW234" s="9"/>
      <c r="AX234" s="12"/>
      <c r="AY234" s="9"/>
      <c r="AZ234" s="9"/>
      <c r="BA234" s="9"/>
      <c r="BB234" s="9"/>
      <c r="BC234" s="9"/>
      <c r="BE234" s="9"/>
      <c r="BF234" s="9"/>
      <c r="BG234" s="9"/>
      <c r="BH234" s="9"/>
      <c r="BI234" s="12"/>
      <c r="BJ234" s="9"/>
      <c r="BK234" s="9"/>
      <c r="BL234" s="12"/>
      <c r="BM234" s="16"/>
      <c r="BN234" s="9"/>
    </row>
    <row r="235" customFormat="false" ht="30" hidden="false" customHeight="true" outlineLevel="0" collapsed="false">
      <c r="A235" s="9" t="s">
        <v>2210</v>
      </c>
      <c r="B235" s="9"/>
      <c r="C235" s="9"/>
      <c r="D235" s="9"/>
      <c r="E235" s="9"/>
      <c r="F235" s="9"/>
      <c r="G235" s="9"/>
      <c r="H235" s="9"/>
      <c r="I235" s="9"/>
      <c r="J235" s="12" t="s">
        <v>235</v>
      </c>
      <c r="K235" s="9"/>
      <c r="L235" s="9" t="s">
        <v>230</v>
      </c>
      <c r="M235" s="9" t="s">
        <v>2211</v>
      </c>
      <c r="N235" s="13" t="s">
        <v>2212</v>
      </c>
      <c r="O235" s="10" t="s">
        <v>2213</v>
      </c>
      <c r="P235" s="9" t="s">
        <v>2214</v>
      </c>
      <c r="Q235" s="9" t="s">
        <v>1399</v>
      </c>
      <c r="S235" s="9" t="s">
        <v>2215</v>
      </c>
      <c r="T235" s="9" t="s">
        <v>2216</v>
      </c>
      <c r="U235" s="10" t="s">
        <v>2217</v>
      </c>
      <c r="V235" s="29"/>
      <c r="W235" s="9" t="s">
        <v>817</v>
      </c>
      <c r="X235" s="12" t="n">
        <v>205</v>
      </c>
      <c r="Y235" s="9"/>
      <c r="Z235" s="14" t="n">
        <v>140</v>
      </c>
      <c r="AA235" s="9"/>
      <c r="AB235" s="14" t="n">
        <v>200</v>
      </c>
      <c r="AC235" s="9"/>
      <c r="AD235" s="14" t="n">
        <v>120</v>
      </c>
      <c r="AE235" s="9"/>
      <c r="AF235" s="14" t="n">
        <v>37</v>
      </c>
      <c r="AG235" s="9"/>
      <c r="AH235" s="14" t="n">
        <v>1</v>
      </c>
      <c r="AI235" s="14" t="n">
        <v>120</v>
      </c>
      <c r="AJ235" s="9"/>
      <c r="AK235" s="14" t="n">
        <v>5</v>
      </c>
      <c r="AL235" s="9" t="n">
        <v>5</v>
      </c>
      <c r="AM235" s="9"/>
      <c r="AN235" s="9"/>
      <c r="AO235" s="9"/>
      <c r="AP235" s="9" t="s">
        <v>2218</v>
      </c>
      <c r="AQ235" s="12" t="s">
        <v>339</v>
      </c>
      <c r="AR235" s="9" t="s">
        <v>2219</v>
      </c>
      <c r="AS235" s="9" t="s">
        <v>183</v>
      </c>
      <c r="AT235" s="9" t="s">
        <v>113</v>
      </c>
      <c r="AU235" s="9" t="s">
        <v>443</v>
      </c>
      <c r="AV235" s="12"/>
      <c r="AW235" s="9"/>
      <c r="AX235" s="12"/>
      <c r="AY235" s="9"/>
      <c r="AZ235" s="9"/>
      <c r="BA235" s="9"/>
      <c r="BB235" s="9" t="s">
        <v>2220</v>
      </c>
      <c r="BC235" s="9" t="s">
        <v>76</v>
      </c>
      <c r="BD235" s="9" t="s">
        <v>2221</v>
      </c>
      <c r="BE235" s="9"/>
      <c r="BF235" s="9"/>
      <c r="BG235" s="9"/>
      <c r="BH235" s="9"/>
      <c r="BI235" s="12"/>
      <c r="BJ235" s="9"/>
      <c r="BK235" s="9"/>
      <c r="BL235" s="12" t="s">
        <v>117</v>
      </c>
      <c r="BM235" s="16" t="s">
        <v>2222</v>
      </c>
      <c r="BN235" s="9" t="s">
        <v>2223</v>
      </c>
    </row>
    <row r="236" customFormat="false" ht="30" hidden="false" customHeight="true" outlineLevel="0" collapsed="false">
      <c r="A236" s="9" t="s">
        <v>2210</v>
      </c>
      <c r="B236" s="9"/>
      <c r="C236" s="9"/>
      <c r="D236" s="9"/>
      <c r="E236" s="9"/>
      <c r="F236" s="9"/>
      <c r="G236" s="9"/>
      <c r="H236" s="9"/>
      <c r="I236" s="9"/>
      <c r="J236" s="12" t="s">
        <v>93</v>
      </c>
      <c r="K236" s="9"/>
      <c r="L236" s="9" t="s">
        <v>363</v>
      </c>
      <c r="M236" s="9" t="s">
        <v>2224</v>
      </c>
      <c r="N236" s="13" t="s">
        <v>2212</v>
      </c>
      <c r="O236" s="10" t="s">
        <v>2213</v>
      </c>
      <c r="P236" s="9" t="s">
        <v>2214</v>
      </c>
      <c r="Q236" s="9" t="s">
        <v>1399</v>
      </c>
      <c r="S236" s="9" t="s">
        <v>2215</v>
      </c>
      <c r="T236" s="9" t="s">
        <v>2216</v>
      </c>
      <c r="U236" s="10" t="s">
        <v>2217</v>
      </c>
      <c r="V236" s="29"/>
      <c r="W236" s="9" t="s">
        <v>817</v>
      </c>
      <c r="X236" s="12" t="n">
        <v>144</v>
      </c>
      <c r="Y236" s="9"/>
      <c r="Z236" s="14" t="n">
        <v>180</v>
      </c>
      <c r="AA236" s="9"/>
      <c r="AB236" s="14" t="n">
        <v>144</v>
      </c>
      <c r="AC236" s="9"/>
      <c r="AD236" s="14" t="n">
        <v>170</v>
      </c>
      <c r="AE236" s="9"/>
      <c r="AF236" s="14" t="n">
        <v>35</v>
      </c>
      <c r="AG236" s="9"/>
      <c r="AH236" s="14" t="n">
        <v>1</v>
      </c>
      <c r="AI236" s="14" t="n">
        <v>170</v>
      </c>
      <c r="AJ236" s="9"/>
      <c r="AK236" s="14" t="n">
        <v>4</v>
      </c>
      <c r="AL236" s="9" t="n">
        <v>4</v>
      </c>
      <c r="AM236" s="9"/>
      <c r="AN236" s="9"/>
      <c r="AO236" s="9"/>
      <c r="AP236" s="9" t="s">
        <v>2225</v>
      </c>
      <c r="AQ236" s="12" t="s">
        <v>410</v>
      </c>
      <c r="AR236" s="9"/>
      <c r="AS236" s="25"/>
      <c r="AT236" s="9"/>
      <c r="AU236" s="9"/>
      <c r="AV236" s="12"/>
      <c r="AW236" s="9"/>
      <c r="AX236" s="12"/>
      <c r="AY236" s="9"/>
      <c r="AZ236" s="9"/>
      <c r="BA236" s="9"/>
      <c r="BB236" s="9"/>
      <c r="BC236" s="9" t="s">
        <v>76</v>
      </c>
      <c r="BD236" s="28" t="s">
        <v>2226</v>
      </c>
      <c r="BE236" s="9"/>
      <c r="BF236" s="9"/>
      <c r="BG236" s="9"/>
      <c r="BH236" s="9"/>
      <c r="BI236" s="12"/>
      <c r="BJ236" s="9"/>
      <c r="BK236" s="9"/>
      <c r="BL236" s="12"/>
      <c r="BM236" s="16"/>
      <c r="BN236" s="9"/>
    </row>
    <row r="237" customFormat="false" ht="30" hidden="false" customHeight="true" outlineLevel="0" collapsed="false">
      <c r="A237" s="9" t="s">
        <v>2227</v>
      </c>
      <c r="B237" s="9"/>
      <c r="C237" s="9"/>
      <c r="D237" s="9"/>
      <c r="E237" s="9"/>
      <c r="F237" s="9"/>
      <c r="G237" s="9"/>
      <c r="H237" s="9"/>
      <c r="I237" s="9"/>
      <c r="J237" s="12"/>
      <c r="K237" s="9"/>
      <c r="L237" s="9"/>
      <c r="M237" s="9"/>
      <c r="N237" s="13"/>
      <c r="O237" s="10"/>
      <c r="P237" s="9"/>
      <c r="Q237" s="9"/>
      <c r="R237" s="9"/>
      <c r="S237" s="9"/>
      <c r="T237" s="9"/>
      <c r="U237" s="10"/>
      <c r="V237" s="9"/>
      <c r="W237" s="9"/>
      <c r="X237" s="12"/>
      <c r="Y237" s="9"/>
      <c r="Z237" s="14"/>
      <c r="AA237" s="9"/>
      <c r="AB237" s="14"/>
      <c r="AC237" s="9"/>
      <c r="AD237" s="14"/>
      <c r="AE237" s="9"/>
      <c r="AF237" s="14"/>
      <c r="AG237" s="9"/>
      <c r="AH237" s="14"/>
      <c r="AI237" s="14"/>
      <c r="AJ237" s="9"/>
      <c r="AK237" s="14"/>
      <c r="AL237" s="9"/>
      <c r="AM237" s="9"/>
      <c r="AN237" s="9"/>
      <c r="AO237" s="9"/>
      <c r="AP237" s="9"/>
      <c r="AQ237" s="12"/>
      <c r="AR237" s="9"/>
      <c r="AS237" s="25"/>
      <c r="AT237" s="9"/>
      <c r="AU237" s="9"/>
      <c r="AV237" s="12"/>
      <c r="AW237" s="9"/>
      <c r="AX237" s="12"/>
      <c r="AY237" s="9"/>
      <c r="AZ237" s="9"/>
      <c r="BA237" s="9"/>
      <c r="BB237" s="9"/>
      <c r="BC237" s="9"/>
      <c r="BD237" s="9"/>
      <c r="BE237" s="9"/>
      <c r="BF237" s="9"/>
      <c r="BG237" s="9"/>
      <c r="BH237" s="9"/>
      <c r="BI237" s="12"/>
      <c r="BJ237" s="9"/>
      <c r="BK237" s="9"/>
      <c r="BL237" s="12"/>
      <c r="BM237" s="16"/>
      <c r="BN237" s="9"/>
    </row>
    <row r="238" customFormat="false" ht="30" hidden="false" customHeight="true" outlineLevel="0" collapsed="false">
      <c r="A238" s="9" t="s">
        <v>2228</v>
      </c>
      <c r="B238" s="9" t="s">
        <v>108</v>
      </c>
      <c r="C238" s="9"/>
      <c r="D238" s="9"/>
      <c r="E238" s="9"/>
      <c r="F238" s="9"/>
      <c r="G238" s="9"/>
      <c r="H238" s="9"/>
      <c r="I238" s="9"/>
      <c r="J238" s="12" t="s">
        <v>93</v>
      </c>
      <c r="K238" s="9"/>
      <c r="L238" s="9" t="s">
        <v>2081</v>
      </c>
      <c r="M238" s="9" t="s">
        <v>2229</v>
      </c>
      <c r="N238" s="13" t="s">
        <v>2230</v>
      </c>
      <c r="O238" s="10" t="s">
        <v>297</v>
      </c>
      <c r="P238" s="29" t="s">
        <v>2231</v>
      </c>
      <c r="Q238" s="9" t="s">
        <v>2232</v>
      </c>
      <c r="R238" s="9" t="s">
        <v>73</v>
      </c>
      <c r="S238" s="9" t="s">
        <v>2233</v>
      </c>
      <c r="T238" s="9" t="s">
        <v>2234</v>
      </c>
      <c r="U238" s="10" t="s">
        <v>2235</v>
      </c>
      <c r="V238" s="9"/>
      <c r="W238" s="9" t="s">
        <v>1107</v>
      </c>
      <c r="X238" s="12"/>
      <c r="Y238" s="9"/>
      <c r="Z238" s="14" t="n">
        <v>135</v>
      </c>
      <c r="AA238" s="9"/>
      <c r="AB238" s="14"/>
      <c r="AC238" s="9"/>
      <c r="AD238" s="14" t="n">
        <v>105</v>
      </c>
      <c r="AE238" s="9"/>
      <c r="AF238" s="14"/>
      <c r="AG238" s="9"/>
      <c r="AH238" s="14"/>
      <c r="AI238" s="14"/>
      <c r="AJ238" s="9"/>
      <c r="AK238" s="14" t="n">
        <v>9</v>
      </c>
      <c r="AL238" s="9"/>
      <c r="AM238" s="9" t="s">
        <v>123</v>
      </c>
      <c r="AN238" s="9"/>
      <c r="AO238" s="9"/>
      <c r="AP238" s="9" t="s">
        <v>2236</v>
      </c>
      <c r="AQ238" s="12" t="s">
        <v>124</v>
      </c>
      <c r="AR238" s="9"/>
      <c r="AS238" s="9" t="s">
        <v>171</v>
      </c>
      <c r="AT238" s="9" t="s">
        <v>172</v>
      </c>
      <c r="AU238" s="9" t="s">
        <v>215</v>
      </c>
      <c r="AV238" s="12"/>
      <c r="AW238" s="9"/>
      <c r="AX238" s="12"/>
      <c r="AY238" s="9"/>
      <c r="AZ238" s="9"/>
      <c r="BA238" s="9"/>
      <c r="BB238" s="9" t="s">
        <v>2237</v>
      </c>
      <c r="BC238" s="9" t="s">
        <v>76</v>
      </c>
      <c r="BD238" s="9" t="s">
        <v>2238</v>
      </c>
      <c r="BE238" s="9"/>
      <c r="BF238" s="9"/>
      <c r="BG238" s="9"/>
      <c r="BH238" s="9"/>
      <c r="BI238" s="12"/>
      <c r="BJ238" s="9"/>
      <c r="BK238" s="9"/>
      <c r="BL238" s="12" t="s">
        <v>117</v>
      </c>
      <c r="BM238" s="16" t="s">
        <v>2222</v>
      </c>
      <c r="BN238" s="9"/>
    </row>
    <row r="239" customFormat="false" ht="30" hidden="false" customHeight="true" outlineLevel="0" collapsed="false">
      <c r="A239" s="9" t="s">
        <v>2239</v>
      </c>
      <c r="B239" s="9"/>
      <c r="C239" s="9"/>
      <c r="D239" s="9"/>
      <c r="E239" s="9"/>
      <c r="F239" s="9"/>
      <c r="G239" s="9"/>
      <c r="H239" s="9"/>
      <c r="I239" s="9"/>
      <c r="J239" s="12"/>
      <c r="K239" s="9"/>
      <c r="L239" s="9"/>
      <c r="M239" s="9"/>
      <c r="N239" s="13"/>
      <c r="O239" s="10"/>
      <c r="P239" s="9"/>
      <c r="Q239" s="9"/>
      <c r="R239" s="9"/>
      <c r="S239" s="9"/>
      <c r="T239" s="9"/>
      <c r="U239" s="10"/>
      <c r="V239" s="9"/>
      <c r="W239" s="9"/>
      <c r="X239" s="12"/>
      <c r="Y239" s="9"/>
      <c r="Z239" s="14"/>
      <c r="AA239" s="9"/>
      <c r="AB239" s="14"/>
      <c r="AC239" s="9"/>
      <c r="AD239" s="14"/>
      <c r="AE239" s="9"/>
      <c r="AF239" s="14"/>
      <c r="AG239" s="9"/>
      <c r="AH239" s="14"/>
      <c r="AI239" s="14"/>
      <c r="AJ239" s="9"/>
      <c r="AK239" s="14"/>
      <c r="AL239" s="9"/>
      <c r="AM239" s="9"/>
      <c r="AN239" s="9"/>
      <c r="AO239" s="9"/>
      <c r="AP239" s="9"/>
      <c r="AQ239" s="12"/>
      <c r="AR239" s="9"/>
      <c r="AS239" s="25"/>
      <c r="AT239" s="9"/>
      <c r="AU239" s="9"/>
      <c r="AV239" s="12"/>
      <c r="AW239" s="9"/>
      <c r="AX239" s="12"/>
      <c r="AY239" s="9"/>
      <c r="AZ239" s="9"/>
      <c r="BA239" s="9"/>
      <c r="BB239" s="9"/>
      <c r="BC239" s="9"/>
      <c r="BD239" s="9"/>
      <c r="BE239" s="9"/>
      <c r="BF239" s="9"/>
      <c r="BG239" s="9"/>
      <c r="BH239" s="9"/>
      <c r="BI239" s="12"/>
      <c r="BJ239" s="9"/>
      <c r="BK239" s="9"/>
      <c r="BL239" s="12"/>
      <c r="BM239" s="16"/>
      <c r="BN239" s="9"/>
    </row>
    <row r="240" customFormat="false" ht="30" hidden="false" customHeight="true" outlineLevel="0" collapsed="false">
      <c r="A240" s="9" t="s">
        <v>2240</v>
      </c>
      <c r="B240" s="9" t="s">
        <v>108</v>
      </c>
      <c r="C240" s="9" t="s">
        <v>593</v>
      </c>
      <c r="D240" s="9"/>
      <c r="E240" s="9"/>
      <c r="F240" s="9"/>
      <c r="G240" s="9"/>
      <c r="H240" s="9"/>
      <c r="I240" s="9"/>
      <c r="J240" s="12" t="s">
        <v>93</v>
      </c>
      <c r="K240" s="9"/>
      <c r="L240" s="9" t="s">
        <v>221</v>
      </c>
      <c r="M240" s="23"/>
      <c r="N240" s="12" t="s">
        <v>2241</v>
      </c>
      <c r="O240" s="10" t="s">
        <v>2242</v>
      </c>
      <c r="P240" s="9" t="s">
        <v>73</v>
      </c>
      <c r="Q240" s="9" t="s">
        <v>1399</v>
      </c>
      <c r="R240" s="9" t="s">
        <v>613</v>
      </c>
      <c r="S240" s="9" t="s">
        <v>2243</v>
      </c>
      <c r="T240" s="9" t="s">
        <v>2244</v>
      </c>
      <c r="U240" s="9" t="s">
        <v>2245</v>
      </c>
      <c r="V240" s="9" t="s">
        <v>2246</v>
      </c>
      <c r="W240" s="9" t="s">
        <v>2247</v>
      </c>
      <c r="X240" s="12"/>
      <c r="Y240" s="9"/>
      <c r="Z240" s="14"/>
      <c r="AA240" s="9"/>
      <c r="AB240" s="14"/>
      <c r="AC240" s="9"/>
      <c r="AD240" s="14"/>
      <c r="AE240" s="9"/>
      <c r="AF240" s="14"/>
      <c r="AG240" s="9"/>
      <c r="AH240" s="14" t="n">
        <v>2</v>
      </c>
      <c r="AI240" s="14"/>
      <c r="AJ240" s="9"/>
      <c r="AK240" s="14"/>
      <c r="AL240" s="9"/>
      <c r="AM240" s="9" t="s">
        <v>563</v>
      </c>
      <c r="AN240" s="9"/>
      <c r="AO240" s="9"/>
      <c r="AP240" s="9" t="s">
        <v>2248</v>
      </c>
      <c r="AQ240" s="12" t="s">
        <v>158</v>
      </c>
      <c r="AR240" s="9"/>
      <c r="AS240" s="9" t="s">
        <v>1109</v>
      </c>
      <c r="AT240" s="9" t="s">
        <v>159</v>
      </c>
      <c r="AU240" s="9" t="s">
        <v>215</v>
      </c>
      <c r="AV240" s="12" t="s">
        <v>2249</v>
      </c>
      <c r="AW240" s="9"/>
      <c r="AX240" s="12"/>
      <c r="AY240" s="9"/>
      <c r="AZ240" s="9"/>
      <c r="BA240" s="9"/>
      <c r="BB240" s="9" t="s">
        <v>682</v>
      </c>
      <c r="BC240" s="9" t="s">
        <v>76</v>
      </c>
      <c r="BD240" s="9" t="s">
        <v>2250</v>
      </c>
      <c r="BE240" s="9"/>
      <c r="BF240" s="9" t="s">
        <v>133</v>
      </c>
      <c r="BG240" s="9"/>
      <c r="BH240" s="9"/>
      <c r="BI240" s="12"/>
      <c r="BJ240" s="9"/>
      <c r="BK240" s="9"/>
      <c r="BL240" s="12" t="s">
        <v>117</v>
      </c>
      <c r="BM240" s="16" t="s">
        <v>2251</v>
      </c>
      <c r="BN240" s="9"/>
    </row>
    <row r="241" customFormat="false" ht="30" hidden="false" customHeight="true" outlineLevel="0" collapsed="false">
      <c r="A241" s="9" t="s">
        <v>2252</v>
      </c>
      <c r="B241" s="9" t="s">
        <v>108</v>
      </c>
      <c r="C241" s="9" t="s">
        <v>593</v>
      </c>
      <c r="D241" s="9"/>
      <c r="E241" s="9"/>
      <c r="F241" s="9"/>
      <c r="G241" s="9"/>
      <c r="H241" s="9"/>
      <c r="I241" s="9" t="s">
        <v>2253</v>
      </c>
      <c r="J241" s="12" t="s">
        <v>93</v>
      </c>
      <c r="K241" s="9"/>
      <c r="L241" s="9" t="s">
        <v>308</v>
      </c>
      <c r="M241" s="23"/>
      <c r="N241" s="12" t="s">
        <v>2254</v>
      </c>
      <c r="O241" s="10" t="s">
        <v>297</v>
      </c>
      <c r="P241" s="9" t="s">
        <v>73</v>
      </c>
      <c r="Q241" s="9" t="s">
        <v>2255</v>
      </c>
      <c r="R241" s="9" t="s">
        <v>73</v>
      </c>
      <c r="S241" s="9" t="s">
        <v>2256</v>
      </c>
      <c r="T241" s="9" t="s">
        <v>2257</v>
      </c>
      <c r="U241" s="9" t="s">
        <v>2258</v>
      </c>
      <c r="V241" s="9" t="s">
        <v>2259</v>
      </c>
      <c r="W241" s="9" t="s">
        <v>299</v>
      </c>
      <c r="X241" s="12"/>
      <c r="Y241" s="9"/>
      <c r="Z241" s="14"/>
      <c r="AA241" s="9"/>
      <c r="AB241" s="14"/>
      <c r="AC241" s="9"/>
      <c r="AD241" s="14"/>
      <c r="AE241" s="9"/>
      <c r="AF241" s="14"/>
      <c r="AG241" s="9"/>
      <c r="AH241" s="14"/>
      <c r="AI241" s="14"/>
      <c r="AJ241" s="9"/>
      <c r="AK241" s="14"/>
      <c r="AL241" s="9"/>
      <c r="AM241" s="9"/>
      <c r="AN241" s="9"/>
      <c r="AO241" s="9"/>
      <c r="AP241" s="9" t="s">
        <v>2260</v>
      </c>
      <c r="AQ241" s="12" t="s">
        <v>124</v>
      </c>
      <c r="AR241" s="9"/>
      <c r="AS241" s="9" t="s">
        <v>269</v>
      </c>
      <c r="AT241" s="9" t="s">
        <v>127</v>
      </c>
      <c r="AU241" s="9" t="s">
        <v>215</v>
      </c>
      <c r="AV241" s="12" t="s">
        <v>2261</v>
      </c>
      <c r="AW241" s="9"/>
      <c r="AX241" s="12"/>
      <c r="AY241" s="9"/>
      <c r="AZ241" s="9"/>
      <c r="BA241" s="9"/>
      <c r="BB241" s="9" t="s">
        <v>475</v>
      </c>
      <c r="BC241" s="9" t="s">
        <v>76</v>
      </c>
      <c r="BD241" s="9" t="s">
        <v>2262</v>
      </c>
      <c r="BE241" s="9"/>
      <c r="BF241" s="9"/>
      <c r="BG241" s="9"/>
      <c r="BH241" s="9"/>
      <c r="BI241" s="12"/>
      <c r="BJ241" s="9"/>
      <c r="BK241" s="9"/>
      <c r="BL241" s="12" t="s">
        <v>117</v>
      </c>
      <c r="BM241" s="16" t="s">
        <v>1672</v>
      </c>
      <c r="BN241" s="9"/>
    </row>
    <row r="242" customFormat="false" ht="30" hidden="false" customHeight="true" outlineLevel="0" collapsed="false">
      <c r="A242" s="9" t="s">
        <v>2263</v>
      </c>
      <c r="B242" s="9" t="s">
        <v>108</v>
      </c>
      <c r="C242" s="9" t="s">
        <v>593</v>
      </c>
      <c r="D242" s="9"/>
      <c r="E242" s="9"/>
      <c r="F242" s="9"/>
      <c r="G242" s="9"/>
      <c r="H242" s="9"/>
      <c r="I242" s="9" t="s">
        <v>2253</v>
      </c>
      <c r="J242" s="12" t="s">
        <v>93</v>
      </c>
      <c r="K242" s="9"/>
      <c r="L242" s="9" t="s">
        <v>2264</v>
      </c>
      <c r="M242" s="23"/>
      <c r="N242" s="12" t="s">
        <v>2265</v>
      </c>
      <c r="O242" s="10" t="s">
        <v>1324</v>
      </c>
      <c r="P242" s="9" t="s">
        <v>73</v>
      </c>
      <c r="Q242" s="9" t="s">
        <v>1399</v>
      </c>
      <c r="R242" s="9" t="s">
        <v>613</v>
      </c>
      <c r="S242" s="9" t="s">
        <v>2266</v>
      </c>
      <c r="T242" s="9" t="s">
        <v>2267</v>
      </c>
      <c r="U242" s="9" t="s">
        <v>2268</v>
      </c>
      <c r="V242" s="9" t="s">
        <v>2269</v>
      </c>
      <c r="W242" s="9" t="s">
        <v>169</v>
      </c>
      <c r="X242" s="12"/>
      <c r="Y242" s="9"/>
      <c r="Z242" s="14"/>
      <c r="AA242" s="9"/>
      <c r="AB242" s="14"/>
      <c r="AC242" s="9"/>
      <c r="AD242" s="14"/>
      <c r="AE242" s="9"/>
      <c r="AF242" s="14"/>
      <c r="AG242" s="9"/>
      <c r="AH242" s="14"/>
      <c r="AI242" s="14"/>
      <c r="AJ242" s="9"/>
      <c r="AK242" s="14"/>
      <c r="AL242" s="9"/>
      <c r="AM242" s="9"/>
      <c r="AN242" s="9"/>
      <c r="AO242" s="9"/>
      <c r="AP242" s="9"/>
      <c r="AQ242" s="12" t="s">
        <v>124</v>
      </c>
      <c r="AR242" s="9"/>
      <c r="AS242" s="9" t="s">
        <v>269</v>
      </c>
      <c r="AT242" s="9" t="s">
        <v>127</v>
      </c>
      <c r="AU242" s="9" t="s">
        <v>215</v>
      </c>
      <c r="AV242" s="12" t="s">
        <v>2023</v>
      </c>
      <c r="AW242" s="9"/>
      <c r="AX242" s="12"/>
      <c r="AY242" s="9"/>
      <c r="AZ242" s="9"/>
      <c r="BA242" s="9"/>
      <c r="BB242" s="9" t="s">
        <v>475</v>
      </c>
      <c r="BC242" s="9" t="s">
        <v>76</v>
      </c>
      <c r="BD242" s="9" t="s">
        <v>2270</v>
      </c>
      <c r="BE242" s="9"/>
      <c r="BF242" s="9"/>
      <c r="BG242" s="9"/>
      <c r="BH242" s="9"/>
      <c r="BI242" s="12"/>
      <c r="BJ242" s="9"/>
      <c r="BK242" s="9"/>
      <c r="BL242" s="12" t="s">
        <v>117</v>
      </c>
      <c r="BM242" s="16" t="s">
        <v>1672</v>
      </c>
      <c r="BN242" s="9"/>
    </row>
    <row r="243" customFormat="false" ht="30" hidden="false" customHeight="true" outlineLevel="0" collapsed="false">
      <c r="A243" s="9" t="s">
        <v>2271</v>
      </c>
      <c r="B243" s="9" t="s">
        <v>108</v>
      </c>
      <c r="C243" s="9" t="s">
        <v>593</v>
      </c>
      <c r="D243" s="9"/>
      <c r="E243" s="9"/>
      <c r="F243" s="9" t="s">
        <v>2272</v>
      </c>
      <c r="G243" s="9"/>
      <c r="H243" s="9"/>
      <c r="I243" s="9" t="s">
        <v>2273</v>
      </c>
      <c r="J243" s="12" t="s">
        <v>93</v>
      </c>
      <c r="K243" s="9"/>
      <c r="L243" s="9" t="s">
        <v>2274</v>
      </c>
      <c r="M243" s="9" t="s">
        <v>2275</v>
      </c>
      <c r="N243" s="13" t="s">
        <v>582</v>
      </c>
      <c r="O243" s="10" t="s">
        <v>223</v>
      </c>
      <c r="P243" s="9" t="s">
        <v>73</v>
      </c>
      <c r="Q243" s="9" t="s">
        <v>1399</v>
      </c>
      <c r="R243" s="9" t="s">
        <v>613</v>
      </c>
      <c r="S243" s="9" t="s">
        <v>2276</v>
      </c>
      <c r="T243" s="9" t="s">
        <v>2277</v>
      </c>
      <c r="U243" s="10" t="s">
        <v>2278</v>
      </c>
      <c r="V243" s="29"/>
      <c r="W243" s="9" t="s">
        <v>964</v>
      </c>
      <c r="X243" s="12" t="n">
        <v>120</v>
      </c>
      <c r="Y243" s="9"/>
      <c r="Z243" s="14" t="n">
        <v>143</v>
      </c>
      <c r="AA243" s="9"/>
      <c r="AB243" s="14" t="n">
        <v>120</v>
      </c>
      <c r="AC243" s="9"/>
      <c r="AD243" s="14" t="n">
        <v>115</v>
      </c>
      <c r="AE243" s="9"/>
      <c r="AF243" s="14" t="n">
        <v>12</v>
      </c>
      <c r="AG243" s="9"/>
      <c r="AH243" s="14" t="n">
        <v>1</v>
      </c>
      <c r="AI243" s="14" t="n">
        <v>115</v>
      </c>
      <c r="AJ243" s="9"/>
      <c r="AK243" s="14" t="n">
        <v>10</v>
      </c>
      <c r="AL243" s="9" t="n">
        <v>10</v>
      </c>
      <c r="AM243" s="9"/>
      <c r="AN243" s="9"/>
      <c r="AO243" s="9"/>
      <c r="AP243" s="9" t="s">
        <v>2279</v>
      </c>
      <c r="AQ243" s="12" t="s">
        <v>124</v>
      </c>
      <c r="AR243" s="9"/>
      <c r="AS243" s="31" t="s">
        <v>171</v>
      </c>
      <c r="AT243" s="9" t="s">
        <v>172</v>
      </c>
      <c r="AU243" s="9" t="s">
        <v>73</v>
      </c>
      <c r="AV243" s="12" t="s">
        <v>2280</v>
      </c>
      <c r="AW243" s="9"/>
      <c r="AX243" s="12"/>
      <c r="AY243" s="9"/>
      <c r="AZ243" s="9"/>
      <c r="BA243" s="9"/>
      <c r="BB243" s="9" t="s">
        <v>114</v>
      </c>
      <c r="BC243" s="9" t="s">
        <v>76</v>
      </c>
      <c r="BD243" s="9" t="s">
        <v>2281</v>
      </c>
      <c r="BE243" s="9"/>
      <c r="BF243" s="9" t="s">
        <v>133</v>
      </c>
      <c r="BG243" s="9" t="s">
        <v>489</v>
      </c>
      <c r="BH243" s="9"/>
      <c r="BI243" s="12" t="s">
        <v>2282</v>
      </c>
      <c r="BJ243" s="9"/>
      <c r="BK243" s="9"/>
      <c r="BL243" s="12" t="s">
        <v>117</v>
      </c>
      <c r="BM243" s="16" t="s">
        <v>2283</v>
      </c>
      <c r="BN243" s="9"/>
    </row>
    <row r="244" customFormat="false" ht="30" hidden="false" customHeight="true" outlineLevel="0" collapsed="false">
      <c r="A244" s="9" t="s">
        <v>2271</v>
      </c>
      <c r="B244" s="9" t="s">
        <v>108</v>
      </c>
      <c r="C244" s="9" t="s">
        <v>593</v>
      </c>
      <c r="D244" s="9"/>
      <c r="E244" s="9"/>
      <c r="F244" s="9"/>
      <c r="G244" s="9"/>
      <c r="H244" s="9"/>
      <c r="I244" s="9"/>
      <c r="J244" s="12" t="s">
        <v>93</v>
      </c>
      <c r="K244" s="9"/>
      <c r="L244" s="9" t="s">
        <v>363</v>
      </c>
      <c r="M244" s="9" t="s">
        <v>2284</v>
      </c>
      <c r="N244" s="13" t="s">
        <v>582</v>
      </c>
      <c r="O244" s="10" t="s">
        <v>223</v>
      </c>
      <c r="P244" s="9" t="s">
        <v>73</v>
      </c>
      <c r="Q244" s="9" t="s">
        <v>1399</v>
      </c>
      <c r="R244" s="9" t="s">
        <v>613</v>
      </c>
      <c r="S244" s="9" t="s">
        <v>2276</v>
      </c>
      <c r="T244" s="9" t="s">
        <v>2277</v>
      </c>
      <c r="U244" s="10" t="s">
        <v>2278</v>
      </c>
      <c r="V244" s="29"/>
      <c r="W244" s="9" t="s">
        <v>964</v>
      </c>
      <c r="X244" s="12" t="n">
        <v>120</v>
      </c>
      <c r="Y244" s="9"/>
      <c r="Z244" s="14" t="n">
        <v>144</v>
      </c>
      <c r="AA244" s="9"/>
      <c r="AB244" s="14"/>
      <c r="AC244" s="9"/>
      <c r="AD244" s="14" t="n">
        <v>125</v>
      </c>
      <c r="AE244" s="9"/>
      <c r="AF244" s="14" t="n">
        <v>11</v>
      </c>
      <c r="AG244" s="9"/>
      <c r="AH244" s="14" t="n">
        <v>1</v>
      </c>
      <c r="AI244" s="14" t="n">
        <v>125</v>
      </c>
      <c r="AJ244" s="9"/>
      <c r="AK244" s="14" t="n">
        <v>9</v>
      </c>
      <c r="AL244" s="9" t="n">
        <v>11</v>
      </c>
      <c r="AM244" s="9"/>
      <c r="AN244" s="9"/>
      <c r="AO244" s="9"/>
      <c r="AP244" s="9" t="s">
        <v>2285</v>
      </c>
      <c r="AQ244" s="12" t="s">
        <v>137</v>
      </c>
      <c r="AR244" s="9"/>
      <c r="AS244" s="9" t="s">
        <v>987</v>
      </c>
      <c r="AT244" s="9" t="s">
        <v>2286</v>
      </c>
      <c r="AU244" s="9" t="s">
        <v>443</v>
      </c>
      <c r="AV244" s="12"/>
      <c r="AW244" s="9"/>
      <c r="AX244" s="12"/>
      <c r="AY244" s="9"/>
      <c r="AZ244" s="9"/>
      <c r="BA244" s="9"/>
      <c r="BB244" s="9" t="s">
        <v>2078</v>
      </c>
      <c r="BC244" s="9" t="s">
        <v>76</v>
      </c>
      <c r="BD244" s="9" t="s">
        <v>2287</v>
      </c>
      <c r="BE244" s="9"/>
      <c r="BF244" s="9"/>
      <c r="BG244" s="9"/>
      <c r="BH244" s="9"/>
      <c r="BI244" s="12"/>
      <c r="BJ244" s="9"/>
      <c r="BK244" s="9"/>
      <c r="BL244" s="12" t="s">
        <v>117</v>
      </c>
      <c r="BM244" s="16" t="s">
        <v>2283</v>
      </c>
      <c r="BN244" s="9"/>
    </row>
    <row r="245" customFormat="false" ht="30" hidden="false" customHeight="true" outlineLevel="0" collapsed="false">
      <c r="A245" s="9" t="s">
        <v>2288</v>
      </c>
      <c r="B245" s="9" t="s">
        <v>108</v>
      </c>
      <c r="C245" s="9" t="s">
        <v>593</v>
      </c>
      <c r="D245" s="9"/>
      <c r="E245" s="9"/>
      <c r="F245" s="9"/>
      <c r="G245" s="9"/>
      <c r="H245" s="9"/>
      <c r="I245" s="9"/>
      <c r="J245" s="12" t="s">
        <v>93</v>
      </c>
      <c r="K245" s="9"/>
      <c r="L245" s="9" t="s">
        <v>230</v>
      </c>
      <c r="M245" s="9" t="s">
        <v>2289</v>
      </c>
      <c r="N245" s="12" t="s">
        <v>2050</v>
      </c>
      <c r="O245" s="10" t="s">
        <v>2290</v>
      </c>
      <c r="P245" s="9" t="s">
        <v>73</v>
      </c>
      <c r="Q245" s="9" t="s">
        <v>2291</v>
      </c>
      <c r="R245" s="9" t="s">
        <v>73</v>
      </c>
      <c r="S245" s="9" t="s">
        <v>2292</v>
      </c>
      <c r="T245" s="9" t="s">
        <v>2293</v>
      </c>
      <c r="U245" s="9" t="s">
        <v>2294</v>
      </c>
      <c r="V245" s="9" t="s">
        <v>2295</v>
      </c>
      <c r="W245" s="9" t="s">
        <v>169</v>
      </c>
      <c r="X245" s="12" t="n">
        <v>137</v>
      </c>
      <c r="Y245" s="9"/>
      <c r="Z245" s="14" t="n">
        <v>112</v>
      </c>
      <c r="AA245" s="9"/>
      <c r="AB245" s="14"/>
      <c r="AC245" s="9"/>
      <c r="AD245" s="14"/>
      <c r="AE245" s="9"/>
      <c r="AF245" s="14"/>
      <c r="AG245" s="9"/>
      <c r="AH245" s="14"/>
      <c r="AI245" s="14"/>
      <c r="AJ245" s="9"/>
      <c r="AK245" s="14"/>
      <c r="AL245" s="9"/>
      <c r="AM245" s="9"/>
      <c r="AN245" s="9"/>
      <c r="AO245" s="9"/>
      <c r="AP245" s="9" t="s">
        <v>2296</v>
      </c>
      <c r="AQ245" s="12"/>
      <c r="AR245" s="9"/>
      <c r="AS245" s="9" t="s">
        <v>223</v>
      </c>
      <c r="AT245" s="9" t="s">
        <v>150</v>
      </c>
      <c r="AU245" s="9" t="s">
        <v>443</v>
      </c>
      <c r="AV245" s="12" t="s">
        <v>2297</v>
      </c>
      <c r="AW245" s="9" t="s">
        <v>2298</v>
      </c>
      <c r="AX245" s="12"/>
      <c r="AY245" s="9"/>
      <c r="AZ245" s="9"/>
      <c r="BA245" s="9"/>
      <c r="BB245" s="9"/>
      <c r="BC245" s="9"/>
      <c r="BD245" s="9"/>
      <c r="BE245" s="9"/>
      <c r="BF245" s="9"/>
      <c r="BG245" s="9"/>
      <c r="BH245" s="9"/>
      <c r="BI245" s="12"/>
      <c r="BJ245" s="9"/>
      <c r="BK245" s="9"/>
      <c r="BL245" s="12" t="s">
        <v>117</v>
      </c>
      <c r="BM245" s="16" t="s">
        <v>2299</v>
      </c>
      <c r="BN245" s="9"/>
    </row>
    <row r="246" customFormat="false" ht="30" hidden="false" customHeight="true" outlineLevel="0" collapsed="false">
      <c r="A246" s="9" t="s">
        <v>2300</v>
      </c>
      <c r="B246" s="9" t="s">
        <v>108</v>
      </c>
      <c r="C246" s="9" t="s">
        <v>593</v>
      </c>
      <c r="D246" s="9"/>
      <c r="E246" s="9"/>
      <c r="F246" s="9" t="s">
        <v>2301</v>
      </c>
      <c r="G246" s="9"/>
      <c r="H246" s="9"/>
      <c r="I246" s="9"/>
      <c r="J246" s="12" t="s">
        <v>93</v>
      </c>
      <c r="K246" s="9"/>
      <c r="L246" s="9" t="s">
        <v>363</v>
      </c>
      <c r="M246" s="9" t="s">
        <v>2302</v>
      </c>
      <c r="N246" s="13" t="s">
        <v>582</v>
      </c>
      <c r="O246" s="10"/>
      <c r="P246" s="9"/>
      <c r="Q246" s="9" t="s">
        <v>1399</v>
      </c>
      <c r="R246" s="9"/>
      <c r="S246" s="9" t="s">
        <v>2303</v>
      </c>
      <c r="T246" s="9" t="s">
        <v>2304</v>
      </c>
      <c r="U246" s="10" t="s">
        <v>2305</v>
      </c>
      <c r="V246" s="29"/>
      <c r="W246" s="9" t="s">
        <v>1829</v>
      </c>
      <c r="X246" s="12" t="n">
        <v>144</v>
      </c>
      <c r="Y246" s="9"/>
      <c r="Z246" s="14" t="n">
        <v>104</v>
      </c>
      <c r="AA246" s="9"/>
      <c r="AB246" s="14" t="n">
        <v>120</v>
      </c>
      <c r="AC246" s="9"/>
      <c r="AD246" s="14" t="n">
        <v>94</v>
      </c>
      <c r="AE246" s="9"/>
      <c r="AF246" s="14" t="n">
        <v>6</v>
      </c>
      <c r="AG246" s="9"/>
      <c r="AH246" s="14"/>
      <c r="AI246" s="14" t="n">
        <v>94</v>
      </c>
      <c r="AJ246" s="9"/>
      <c r="AK246" s="14" t="n">
        <v>30</v>
      </c>
      <c r="AL246" s="9"/>
      <c r="AM246" s="9" t="s">
        <v>563</v>
      </c>
      <c r="AN246" s="9"/>
      <c r="AO246" s="9"/>
      <c r="AP246" s="9" t="s">
        <v>2306</v>
      </c>
      <c r="AQ246" s="12" t="s">
        <v>158</v>
      </c>
      <c r="AR246" s="9"/>
      <c r="AS246" s="29" t="s">
        <v>718</v>
      </c>
      <c r="AT246" s="9" t="s">
        <v>602</v>
      </c>
      <c r="AU246" s="9"/>
      <c r="AV246" s="12" t="s">
        <v>2307</v>
      </c>
      <c r="AW246" s="9"/>
      <c r="AX246" s="12"/>
      <c r="AY246" s="9"/>
      <c r="AZ246" s="9"/>
      <c r="BA246" s="9"/>
      <c r="BB246" s="9" t="s">
        <v>151</v>
      </c>
      <c r="BC246" s="9" t="s">
        <v>76</v>
      </c>
      <c r="BD246" s="9" t="s">
        <v>2308</v>
      </c>
      <c r="BE246" s="9"/>
      <c r="BF246" s="9" t="s">
        <v>2309</v>
      </c>
      <c r="BG246" s="9"/>
      <c r="BH246" s="9"/>
      <c r="BI246" s="12"/>
      <c r="BJ246" s="9"/>
      <c r="BK246" s="9"/>
      <c r="BL246" s="12" t="s">
        <v>117</v>
      </c>
      <c r="BM246" s="16" t="s">
        <v>2283</v>
      </c>
      <c r="BN246" s="9"/>
    </row>
    <row r="247" customFormat="false" ht="30" hidden="false" customHeight="true" outlineLevel="0" collapsed="false">
      <c r="A247" s="9" t="s">
        <v>2300</v>
      </c>
      <c r="B247" s="9" t="s">
        <v>108</v>
      </c>
      <c r="C247" s="9" t="s">
        <v>593</v>
      </c>
      <c r="D247" s="9"/>
      <c r="E247" s="9"/>
      <c r="F247" s="9"/>
      <c r="G247" s="9"/>
      <c r="H247" s="9"/>
      <c r="I247" s="9"/>
      <c r="J247" s="12" t="s">
        <v>93</v>
      </c>
      <c r="K247" s="9"/>
      <c r="L247" s="9" t="s">
        <v>1159</v>
      </c>
      <c r="M247" s="9" t="s">
        <v>2310</v>
      </c>
      <c r="N247" s="13" t="s">
        <v>582</v>
      </c>
      <c r="O247" s="10"/>
      <c r="P247" s="9"/>
      <c r="Q247" s="9" t="s">
        <v>1399</v>
      </c>
      <c r="R247" s="9"/>
      <c r="S247" s="9" t="s">
        <v>2303</v>
      </c>
      <c r="T247" s="9" t="s">
        <v>2304</v>
      </c>
      <c r="U247" s="10" t="s">
        <v>2305</v>
      </c>
      <c r="V247" s="29"/>
      <c r="W247" s="9" t="s">
        <v>1719</v>
      </c>
      <c r="X247" s="12" t="n">
        <v>140</v>
      </c>
      <c r="Y247" s="9"/>
      <c r="Z247" s="14"/>
      <c r="AA247" s="9"/>
      <c r="AB247" s="14"/>
      <c r="AC247" s="9"/>
      <c r="AD247" s="14"/>
      <c r="AE247" s="9"/>
      <c r="AF247" s="14"/>
      <c r="AG247" s="9"/>
      <c r="AH247" s="14"/>
      <c r="AI247" s="14"/>
      <c r="AJ247" s="9"/>
      <c r="AK247" s="14" t="n">
        <v>3</v>
      </c>
      <c r="AL247" s="9" t="n">
        <v>3</v>
      </c>
      <c r="AM247" s="9"/>
      <c r="AN247" s="9"/>
      <c r="AO247" s="9"/>
      <c r="AP247" s="9" t="s">
        <v>2311</v>
      </c>
      <c r="AQ247" s="12" t="s">
        <v>158</v>
      </c>
      <c r="AR247" s="9"/>
      <c r="AS247" s="9" t="s">
        <v>1280</v>
      </c>
      <c r="AT247" s="9" t="s">
        <v>1281</v>
      </c>
      <c r="AU247" s="9" t="s">
        <v>1110</v>
      </c>
      <c r="AV247" s="12"/>
      <c r="AW247" s="9"/>
      <c r="AX247" s="12"/>
      <c r="AY247" s="9"/>
      <c r="AZ247" s="9"/>
      <c r="BA247" s="9"/>
      <c r="BB247" s="9" t="s">
        <v>2312</v>
      </c>
      <c r="BC247" s="9" t="s">
        <v>76</v>
      </c>
      <c r="BD247" s="9" t="s">
        <v>2313</v>
      </c>
      <c r="BE247" s="9"/>
      <c r="BF247" s="9"/>
      <c r="BG247" s="9"/>
      <c r="BH247" s="9"/>
      <c r="BI247" s="12"/>
      <c r="BJ247" s="9"/>
      <c r="BK247" s="9"/>
      <c r="BL247" s="12" t="s">
        <v>117</v>
      </c>
      <c r="BM247" s="16" t="s">
        <v>2283</v>
      </c>
      <c r="BN247" s="9"/>
    </row>
    <row r="248" customFormat="false" ht="30" hidden="false" customHeight="true" outlineLevel="0" collapsed="false">
      <c r="A248" s="9" t="s">
        <v>2300</v>
      </c>
      <c r="B248" s="9" t="s">
        <v>108</v>
      </c>
      <c r="C248" s="9" t="s">
        <v>593</v>
      </c>
      <c r="D248" s="9"/>
      <c r="E248" s="9"/>
      <c r="F248" s="9"/>
      <c r="G248" s="9"/>
      <c r="H248" s="9"/>
      <c r="I248" s="9"/>
      <c r="J248" s="12" t="s">
        <v>93</v>
      </c>
      <c r="K248" s="9"/>
      <c r="L248" s="9" t="s">
        <v>2314</v>
      </c>
      <c r="M248" s="9" t="s">
        <v>2315</v>
      </c>
      <c r="N248" s="13" t="s">
        <v>582</v>
      </c>
      <c r="O248" s="10"/>
      <c r="P248" s="9"/>
      <c r="Q248" s="9" t="s">
        <v>1399</v>
      </c>
      <c r="R248" s="9"/>
      <c r="S248" s="9" t="s">
        <v>2303</v>
      </c>
      <c r="T248" s="9" t="s">
        <v>2304</v>
      </c>
      <c r="U248" s="10" t="s">
        <v>2305</v>
      </c>
      <c r="V248" s="29"/>
      <c r="W248" s="9" t="s">
        <v>1829</v>
      </c>
      <c r="X248" s="12" t="n">
        <v>150</v>
      </c>
      <c r="Y248" s="9"/>
      <c r="Z248" s="14"/>
      <c r="AA248" s="9"/>
      <c r="AB248" s="14" t="n">
        <v>135</v>
      </c>
      <c r="AC248" s="9"/>
      <c r="AD248" s="14"/>
      <c r="AE248" s="9"/>
      <c r="AF248" s="14" t="n">
        <v>38</v>
      </c>
      <c r="AG248" s="9"/>
      <c r="AH248" s="14"/>
      <c r="AI248" s="14"/>
      <c r="AJ248" s="9"/>
      <c r="AK248" s="14" t="n">
        <v>3</v>
      </c>
      <c r="AL248" s="9" t="n">
        <v>4</v>
      </c>
      <c r="AM248" s="9"/>
      <c r="AN248" s="9"/>
      <c r="AO248" s="9"/>
      <c r="AP248" s="9" t="s">
        <v>2316</v>
      </c>
      <c r="AQ248" s="12" t="s">
        <v>736</v>
      </c>
      <c r="AR248" s="9"/>
      <c r="AS248" s="9" t="s">
        <v>481</v>
      </c>
      <c r="AT248" s="9" t="s">
        <v>159</v>
      </c>
      <c r="AU248" s="9" t="s">
        <v>443</v>
      </c>
      <c r="AV248" s="12"/>
      <c r="AW248" s="9"/>
      <c r="AX248" s="12"/>
      <c r="AY248" s="9"/>
      <c r="AZ248" s="9"/>
      <c r="BA248" s="9"/>
      <c r="BB248" s="9" t="s">
        <v>682</v>
      </c>
      <c r="BC248" s="9" t="s">
        <v>76</v>
      </c>
      <c r="BD248" s="9" t="s">
        <v>2317</v>
      </c>
      <c r="BE248" s="9"/>
      <c r="BF248" s="9"/>
      <c r="BG248" s="9"/>
      <c r="BH248" s="9"/>
      <c r="BI248" s="12"/>
      <c r="BJ248" s="9"/>
      <c r="BK248" s="9"/>
      <c r="BL248" s="12" t="s">
        <v>117</v>
      </c>
      <c r="BM248" s="16" t="s">
        <v>2283</v>
      </c>
      <c r="BN248" s="9"/>
    </row>
    <row r="249" customFormat="false" ht="30" hidden="false" customHeight="true" outlineLevel="0" collapsed="false">
      <c r="A249" s="9" t="s">
        <v>2318</v>
      </c>
      <c r="B249" s="9" t="s">
        <v>108</v>
      </c>
      <c r="C249" s="9" t="s">
        <v>593</v>
      </c>
      <c r="D249" s="9"/>
      <c r="E249" s="9"/>
      <c r="F249" s="9"/>
      <c r="G249" s="9"/>
      <c r="H249" s="9"/>
      <c r="I249" s="9"/>
      <c r="J249" s="12" t="s">
        <v>93</v>
      </c>
      <c r="K249" s="9"/>
      <c r="L249" s="9" t="s">
        <v>2319</v>
      </c>
      <c r="M249" s="23"/>
      <c r="N249" s="10" t="s">
        <v>2320</v>
      </c>
      <c r="O249" s="10" t="s">
        <v>2321</v>
      </c>
      <c r="P249" s="9" t="s">
        <v>73</v>
      </c>
      <c r="Q249" s="9" t="s">
        <v>1399</v>
      </c>
      <c r="R249" s="9" t="s">
        <v>613</v>
      </c>
      <c r="S249" s="9" t="s">
        <v>2322</v>
      </c>
      <c r="T249" s="9" t="s">
        <v>2323</v>
      </c>
      <c r="U249" s="9" t="s">
        <v>2324</v>
      </c>
      <c r="V249" s="9" t="s">
        <v>2325</v>
      </c>
      <c r="W249" s="23"/>
      <c r="X249" s="12"/>
      <c r="Y249" s="9"/>
      <c r="Z249" s="14"/>
      <c r="AA249" s="9"/>
      <c r="AB249" s="14"/>
      <c r="AC249" s="9"/>
      <c r="AD249" s="14"/>
      <c r="AE249" s="9"/>
      <c r="AF249" s="14"/>
      <c r="AG249" s="9"/>
      <c r="AH249" s="14"/>
      <c r="AI249" s="14"/>
      <c r="AJ249" s="9"/>
      <c r="AK249" s="14"/>
      <c r="AL249" s="9"/>
      <c r="AM249" s="9"/>
      <c r="AN249" s="9"/>
      <c r="AO249" s="9"/>
      <c r="AP249" s="23"/>
      <c r="AQ249" s="12" t="s">
        <v>158</v>
      </c>
      <c r="AR249" s="9" t="s">
        <v>1099</v>
      </c>
      <c r="AS249" s="23" t="s">
        <v>2326</v>
      </c>
      <c r="AT249" s="23" t="s">
        <v>739</v>
      </c>
      <c r="AU249" s="9" t="s">
        <v>313</v>
      </c>
      <c r="AV249" s="12"/>
      <c r="AW249" s="9"/>
      <c r="AX249" s="12"/>
      <c r="AY249" s="9"/>
      <c r="AZ249" s="9"/>
      <c r="BA249" s="9"/>
      <c r="BB249" s="9" t="s">
        <v>682</v>
      </c>
      <c r="BC249" s="9" t="s">
        <v>76</v>
      </c>
      <c r="BD249" s="9" t="s">
        <v>2327</v>
      </c>
      <c r="BE249" s="9"/>
      <c r="BF249" s="9"/>
      <c r="BG249" s="9"/>
      <c r="BH249" s="9"/>
      <c r="BI249" s="12"/>
      <c r="BJ249" s="9"/>
      <c r="BK249" s="9"/>
      <c r="BL249" s="12" t="s">
        <v>117</v>
      </c>
      <c r="BM249" s="16" t="s">
        <v>2328</v>
      </c>
      <c r="BN249" s="9"/>
    </row>
    <row r="250" customFormat="false" ht="30" hidden="false" customHeight="true" outlineLevel="0" collapsed="false">
      <c r="A250" s="9" t="s">
        <v>2329</v>
      </c>
      <c r="B250" s="9" t="s">
        <v>108</v>
      </c>
      <c r="C250" s="9" t="s">
        <v>593</v>
      </c>
      <c r="D250" s="9"/>
      <c r="E250" s="9"/>
      <c r="F250" s="9"/>
      <c r="G250" s="9"/>
      <c r="H250" s="9"/>
      <c r="I250" s="9"/>
      <c r="J250" s="12" t="s">
        <v>93</v>
      </c>
      <c r="K250" s="9"/>
      <c r="L250" s="9" t="s">
        <v>221</v>
      </c>
      <c r="M250" s="23"/>
      <c r="N250" s="10" t="s">
        <v>2050</v>
      </c>
      <c r="O250" s="10" t="s">
        <v>2290</v>
      </c>
      <c r="P250" s="9"/>
      <c r="Q250" s="9" t="s">
        <v>1399</v>
      </c>
      <c r="R250" s="9" t="s">
        <v>613</v>
      </c>
      <c r="S250" s="9" t="s">
        <v>2330</v>
      </c>
      <c r="T250" s="9" t="s">
        <v>2331</v>
      </c>
      <c r="U250" s="9" t="s">
        <v>2332</v>
      </c>
      <c r="V250" s="9" t="s">
        <v>2333</v>
      </c>
      <c r="W250" s="9" t="s">
        <v>169</v>
      </c>
      <c r="X250" s="12"/>
      <c r="Y250" s="9"/>
      <c r="Z250" s="14"/>
      <c r="AA250" s="9"/>
      <c r="AB250" s="14"/>
      <c r="AC250" s="9"/>
      <c r="AD250" s="14"/>
      <c r="AE250" s="9"/>
      <c r="AF250" s="14"/>
      <c r="AG250" s="9"/>
      <c r="AH250" s="14"/>
      <c r="AI250" s="14"/>
      <c r="AJ250" s="9"/>
      <c r="AK250" s="14"/>
      <c r="AL250" s="9"/>
      <c r="AM250" s="9"/>
      <c r="AN250" s="9"/>
      <c r="AO250" s="9"/>
      <c r="AP250" s="9" t="s">
        <v>1559</v>
      </c>
      <c r="AQ250" s="12" t="s">
        <v>339</v>
      </c>
      <c r="AR250" s="9"/>
      <c r="AS250" s="9" t="s">
        <v>183</v>
      </c>
      <c r="AT250" s="9" t="s">
        <v>113</v>
      </c>
      <c r="AU250" s="9" t="s">
        <v>443</v>
      </c>
      <c r="AV250" s="12" t="s">
        <v>2334</v>
      </c>
      <c r="AW250" s="9"/>
      <c r="AX250" s="12"/>
      <c r="AY250" s="9"/>
      <c r="AZ250" s="9"/>
      <c r="BA250" s="9"/>
      <c r="BB250" s="9" t="s">
        <v>2335</v>
      </c>
      <c r="BC250" s="9" t="s">
        <v>76</v>
      </c>
      <c r="BD250" s="9" t="s">
        <v>2336</v>
      </c>
      <c r="BE250" s="9"/>
      <c r="BF250" s="9"/>
      <c r="BG250" s="9"/>
      <c r="BH250" s="9"/>
      <c r="BI250" s="12"/>
      <c r="BJ250" s="9"/>
      <c r="BK250" s="9"/>
      <c r="BL250" s="12" t="s">
        <v>117</v>
      </c>
      <c r="BM250" s="16" t="s">
        <v>2328</v>
      </c>
      <c r="BN250" s="9"/>
    </row>
    <row r="251" customFormat="false" ht="30" hidden="false" customHeight="true" outlineLevel="0" collapsed="false">
      <c r="A251" s="9" t="s">
        <v>2337</v>
      </c>
      <c r="B251" s="9"/>
      <c r="C251" s="9"/>
      <c r="D251" s="9"/>
      <c r="E251" s="9"/>
      <c r="F251" s="9"/>
      <c r="G251" s="9"/>
      <c r="H251" s="9"/>
      <c r="I251" s="1"/>
      <c r="J251" s="12"/>
      <c r="K251" s="9"/>
      <c r="L251" s="9"/>
      <c r="M251" s="9"/>
      <c r="N251" s="13"/>
      <c r="O251" s="10"/>
      <c r="P251" s="9"/>
      <c r="Q251" s="9"/>
      <c r="R251" s="9"/>
      <c r="S251" s="9"/>
      <c r="T251" s="9"/>
      <c r="U251" s="10"/>
      <c r="V251" s="9"/>
      <c r="W251" s="9"/>
      <c r="X251" s="12"/>
      <c r="Y251" s="9"/>
      <c r="Z251" s="14"/>
      <c r="AA251" s="9"/>
      <c r="AB251" s="14"/>
      <c r="AC251" s="9"/>
      <c r="AD251" s="14"/>
      <c r="AE251" s="9"/>
      <c r="AF251" s="14"/>
      <c r="AG251" s="9"/>
      <c r="AH251" s="14"/>
      <c r="AI251" s="14"/>
      <c r="AJ251" s="9"/>
      <c r="AK251" s="14"/>
      <c r="AL251" s="9"/>
      <c r="AM251" s="9"/>
      <c r="AN251" s="9"/>
      <c r="AO251" s="9"/>
      <c r="AP251" s="9"/>
      <c r="AQ251" s="12"/>
      <c r="AR251" s="9"/>
      <c r="AS251" s="9"/>
      <c r="AT251" s="9"/>
      <c r="AU251" s="9"/>
      <c r="AV251" s="12"/>
      <c r="AW251" s="9"/>
      <c r="AX251" s="12"/>
      <c r="AY251" s="9"/>
      <c r="AZ251" s="9"/>
      <c r="BA251" s="9"/>
      <c r="BB251" s="9"/>
      <c r="BC251" s="9"/>
      <c r="BD251" s="9"/>
      <c r="BE251" s="9"/>
      <c r="BF251" s="9"/>
      <c r="BG251" s="9"/>
      <c r="BH251" s="9"/>
      <c r="BI251" s="12"/>
      <c r="BJ251" s="9"/>
      <c r="BK251" s="9"/>
      <c r="BL251" s="12"/>
      <c r="BM251" s="16"/>
      <c r="BN251" s="9"/>
    </row>
    <row r="252" customFormat="false" ht="30" hidden="false" customHeight="true" outlineLevel="0" collapsed="false">
      <c r="A252" s="9" t="s">
        <v>2338</v>
      </c>
      <c r="B252" s="9"/>
      <c r="C252" s="9" t="s">
        <v>1943</v>
      </c>
      <c r="D252" s="9" t="s">
        <v>2339</v>
      </c>
      <c r="E252" s="9"/>
      <c r="F252" s="9"/>
      <c r="G252" s="9"/>
      <c r="H252" s="9"/>
      <c r="I252" s="9"/>
      <c r="J252" s="12"/>
      <c r="K252" s="9"/>
      <c r="L252" s="9"/>
      <c r="M252" s="9"/>
      <c r="N252" s="13"/>
      <c r="O252" s="10"/>
      <c r="P252" s="9"/>
      <c r="Q252" s="9"/>
      <c r="R252" s="9"/>
      <c r="S252" s="9"/>
      <c r="T252" s="9"/>
      <c r="U252" s="10"/>
      <c r="V252" s="9"/>
      <c r="W252" s="9"/>
      <c r="X252" s="12"/>
      <c r="Y252" s="9"/>
      <c r="Z252" s="14"/>
      <c r="AA252" s="9"/>
      <c r="AB252" s="14"/>
      <c r="AC252" s="9"/>
      <c r="AD252" s="14"/>
      <c r="AE252" s="9"/>
      <c r="AF252" s="14"/>
      <c r="AG252" s="9"/>
      <c r="AH252" s="14"/>
      <c r="AI252" s="14"/>
      <c r="AJ252" s="9"/>
      <c r="AK252" s="14"/>
      <c r="AL252" s="9"/>
      <c r="AM252" s="9"/>
      <c r="AN252" s="9"/>
      <c r="AO252" s="9"/>
      <c r="AP252" s="9"/>
      <c r="AQ252" s="12"/>
      <c r="AR252" s="9"/>
      <c r="AS252" s="9"/>
      <c r="AT252" s="9"/>
      <c r="AU252" s="9"/>
      <c r="AV252" s="12"/>
      <c r="AW252" s="9"/>
      <c r="AX252" s="12"/>
      <c r="AY252" s="9"/>
      <c r="AZ252" s="9"/>
      <c r="BA252" s="9"/>
      <c r="BB252" s="9"/>
      <c r="BC252" s="9"/>
      <c r="BD252" s="9"/>
      <c r="BE252" s="9"/>
      <c r="BF252" s="9"/>
      <c r="BG252" s="9"/>
      <c r="BH252" s="9"/>
      <c r="BI252" s="12"/>
      <c r="BJ252" s="9"/>
      <c r="BK252" s="9"/>
      <c r="BL252" s="12"/>
      <c r="BM252" s="16"/>
      <c r="BN252" s="9"/>
    </row>
    <row r="253" customFormat="false" ht="30" hidden="false" customHeight="true" outlineLevel="0" collapsed="false">
      <c r="A253" s="9" t="s">
        <v>2340</v>
      </c>
      <c r="B253" s="9" t="s">
        <v>108</v>
      </c>
      <c r="C253" s="9" t="s">
        <v>593</v>
      </c>
      <c r="D253" s="9"/>
      <c r="E253" s="9"/>
      <c r="F253" s="9" t="s">
        <v>1383</v>
      </c>
      <c r="G253" s="9"/>
      <c r="H253" s="9"/>
      <c r="I253" s="9" t="s">
        <v>2341</v>
      </c>
      <c r="J253" s="12" t="s">
        <v>93</v>
      </c>
      <c r="K253" s="9" t="s">
        <v>2342</v>
      </c>
      <c r="L253" s="9" t="s">
        <v>2343</v>
      </c>
      <c r="M253" s="9" t="s">
        <v>2344</v>
      </c>
      <c r="N253" s="13" t="s">
        <v>582</v>
      </c>
      <c r="O253" s="10" t="s">
        <v>223</v>
      </c>
      <c r="Q253" s="9" t="s">
        <v>1399</v>
      </c>
      <c r="R253" s="9" t="s">
        <v>613</v>
      </c>
      <c r="S253" s="9" t="s">
        <v>2345</v>
      </c>
      <c r="T253" s="9" t="s">
        <v>2346</v>
      </c>
      <c r="U253" s="10" t="s">
        <v>2347</v>
      </c>
      <c r="V253" s="29"/>
      <c r="W253" s="9" t="s">
        <v>169</v>
      </c>
      <c r="X253" s="12" t="n">
        <v>90</v>
      </c>
      <c r="Y253" s="9"/>
      <c r="Z253" s="14" t="n">
        <v>143</v>
      </c>
      <c r="AA253" s="9"/>
      <c r="AB253" s="14" t="n">
        <v>90</v>
      </c>
      <c r="AC253" s="9"/>
      <c r="AD253" s="14" t="n">
        <v>115</v>
      </c>
      <c r="AE253" s="9"/>
      <c r="AF253" s="14" t="n">
        <v>10</v>
      </c>
      <c r="AG253" s="9"/>
      <c r="AH253" s="14"/>
      <c r="AI253" s="14" t="n">
        <v>115</v>
      </c>
      <c r="AJ253" s="9"/>
      <c r="AK253" s="14" t="n">
        <v>10</v>
      </c>
      <c r="AL253" s="9" t="n">
        <v>10</v>
      </c>
      <c r="AM253" s="9" t="s">
        <v>123</v>
      </c>
      <c r="AN253" s="9"/>
      <c r="AO253" s="9"/>
      <c r="AP253" s="9" t="s">
        <v>2348</v>
      </c>
      <c r="AQ253" s="12" t="s">
        <v>268</v>
      </c>
      <c r="AR253" s="9"/>
      <c r="AS253" s="9" t="s">
        <v>171</v>
      </c>
      <c r="AT253" s="9" t="s">
        <v>172</v>
      </c>
      <c r="AU253" s="9"/>
      <c r="AV253" s="12" t="s">
        <v>2349</v>
      </c>
      <c r="AW253" s="9"/>
      <c r="AX253" s="12"/>
      <c r="AY253" s="9"/>
      <c r="AZ253" s="9"/>
      <c r="BA253" s="9"/>
      <c r="BB253" s="9" t="s">
        <v>161</v>
      </c>
      <c r="BC253" s="9" t="s">
        <v>76</v>
      </c>
      <c r="BD253" s="9" t="s">
        <v>2350</v>
      </c>
      <c r="BE253" s="9"/>
      <c r="BF253" s="9"/>
      <c r="BG253" s="9"/>
      <c r="BH253" s="9"/>
      <c r="BI253" s="12" t="s">
        <v>2351</v>
      </c>
      <c r="BJ253" s="9"/>
      <c r="BK253" s="9"/>
      <c r="BL253" s="12" t="s">
        <v>1485</v>
      </c>
      <c r="BM253" s="16" t="s">
        <v>2352</v>
      </c>
      <c r="BN253" s="9"/>
    </row>
    <row r="254" customFormat="false" ht="30" hidden="false" customHeight="true" outlineLevel="0" collapsed="false">
      <c r="A254" s="9" t="s">
        <v>2340</v>
      </c>
      <c r="B254" s="9" t="s">
        <v>108</v>
      </c>
      <c r="C254" s="9"/>
      <c r="D254" s="9" t="s">
        <v>2353</v>
      </c>
      <c r="E254" s="9"/>
      <c r="F254" s="9"/>
      <c r="G254" s="9"/>
      <c r="H254" s="9"/>
      <c r="I254" s="9"/>
      <c r="J254" s="12" t="s">
        <v>93</v>
      </c>
      <c r="K254" s="9"/>
      <c r="L254" s="9" t="s">
        <v>2354</v>
      </c>
      <c r="M254" s="9" t="s">
        <v>2355</v>
      </c>
      <c r="N254" s="13" t="s">
        <v>582</v>
      </c>
      <c r="O254" s="10" t="s">
        <v>223</v>
      </c>
      <c r="Q254" s="9" t="s">
        <v>1399</v>
      </c>
      <c r="R254" s="9" t="s">
        <v>613</v>
      </c>
      <c r="S254" s="9" t="s">
        <v>2345</v>
      </c>
      <c r="T254" s="9" t="s">
        <v>2346</v>
      </c>
      <c r="U254" s="10" t="s">
        <v>2347</v>
      </c>
      <c r="V254" s="29"/>
      <c r="W254" s="9" t="s">
        <v>2356</v>
      </c>
      <c r="X254" s="12" t="n">
        <v>140</v>
      </c>
      <c r="Y254" s="9"/>
      <c r="Z254" s="14" t="n">
        <v>210</v>
      </c>
      <c r="AA254" s="9"/>
      <c r="AB254" s="14" t="n">
        <v>105</v>
      </c>
      <c r="AC254" s="9"/>
      <c r="AD254" s="14" t="n">
        <v>115</v>
      </c>
      <c r="AE254" s="9"/>
      <c r="AF254" s="14" t="n">
        <v>14</v>
      </c>
      <c r="AG254" s="9"/>
      <c r="AH254" s="14" t="n">
        <v>2</v>
      </c>
      <c r="AI254" s="14" t="n">
        <v>70</v>
      </c>
      <c r="AJ254" s="9" t="n">
        <v>80</v>
      </c>
      <c r="AK254" s="14" t="n">
        <v>7</v>
      </c>
      <c r="AL254" s="9"/>
      <c r="AM254" s="9"/>
      <c r="AN254" s="9"/>
      <c r="AO254" s="9"/>
      <c r="AP254" s="9" t="s">
        <v>2357</v>
      </c>
      <c r="AQ254" s="12" t="s">
        <v>149</v>
      </c>
      <c r="AR254" s="9"/>
      <c r="AS254" s="9" t="s">
        <v>2358</v>
      </c>
      <c r="AT254" s="9" t="s">
        <v>193</v>
      </c>
      <c r="AU254" s="9"/>
      <c r="AV254" s="12" t="s">
        <v>2359</v>
      </c>
      <c r="AW254" s="9"/>
      <c r="AX254" s="12"/>
      <c r="AY254" s="9"/>
      <c r="AZ254" s="9"/>
      <c r="BA254" s="9"/>
      <c r="BB254" s="9"/>
      <c r="BC254" s="9" t="s">
        <v>76</v>
      </c>
      <c r="BD254" s="9"/>
      <c r="BE254" s="9"/>
      <c r="BF254" s="9"/>
      <c r="BG254" s="9"/>
      <c r="BH254" s="9"/>
      <c r="BI254" s="12"/>
      <c r="BJ254" s="9"/>
      <c r="BK254" s="9" t="s">
        <v>2360</v>
      </c>
      <c r="BL254" s="12" t="s">
        <v>1485</v>
      </c>
      <c r="BM254" s="16" t="s">
        <v>2352</v>
      </c>
      <c r="BN254" s="9"/>
    </row>
    <row r="255" customFormat="false" ht="30" hidden="false" customHeight="true" outlineLevel="0" collapsed="false">
      <c r="A255" s="9" t="s">
        <v>2361</v>
      </c>
      <c r="B255" s="9"/>
      <c r="C255" s="9"/>
      <c r="D255" s="9"/>
      <c r="E255" s="9"/>
      <c r="F255" s="9"/>
      <c r="G255" s="9"/>
      <c r="H255" s="9"/>
      <c r="I255" s="9"/>
      <c r="J255" s="12"/>
      <c r="K255" s="9"/>
      <c r="L255" s="9"/>
      <c r="M255" s="9"/>
      <c r="N255" s="13"/>
      <c r="O255" s="10"/>
      <c r="P255" s="9"/>
      <c r="Q255" s="9"/>
      <c r="R255" s="9"/>
      <c r="S255" s="9"/>
      <c r="T255" s="9"/>
      <c r="U255" s="10"/>
      <c r="V255" s="9"/>
      <c r="W255" s="9"/>
      <c r="X255" s="12"/>
      <c r="Y255" s="9"/>
      <c r="Z255" s="14"/>
      <c r="AA255" s="9"/>
      <c r="AB255" s="14"/>
      <c r="AC255" s="9"/>
      <c r="AD255" s="14"/>
      <c r="AE255" s="9"/>
      <c r="AF255" s="14"/>
      <c r="AG255" s="9"/>
      <c r="AH255" s="14"/>
      <c r="AI255" s="14"/>
      <c r="AJ255" s="9"/>
      <c r="AK255" s="14"/>
      <c r="AL255" s="9"/>
      <c r="AM255" s="9"/>
      <c r="AN255" s="9"/>
      <c r="AO255" s="9"/>
      <c r="AP255" s="9"/>
      <c r="AQ255" s="12"/>
      <c r="AR255" s="9"/>
      <c r="AS255" s="9"/>
      <c r="AT255" s="9"/>
      <c r="AU255" s="9"/>
      <c r="AV255" s="12"/>
      <c r="AW255" s="9"/>
      <c r="AX255" s="12"/>
      <c r="AY255" s="9"/>
      <c r="AZ255" s="9"/>
      <c r="BA255" s="9"/>
      <c r="BB255" s="9"/>
      <c r="BC255" s="9"/>
      <c r="BD255" s="9"/>
      <c r="BE255" s="9"/>
      <c r="BF255" s="9"/>
      <c r="BG255" s="9"/>
      <c r="BH255" s="9"/>
      <c r="BI255" s="12"/>
      <c r="BJ255" s="9"/>
      <c r="BK255" s="9"/>
      <c r="BL255" s="12"/>
      <c r="BM255" s="16"/>
      <c r="BN255" s="9"/>
    </row>
    <row r="256" customFormat="false" ht="30" hidden="false" customHeight="true" outlineLevel="0" collapsed="false">
      <c r="A256" s="9" t="s">
        <v>2362</v>
      </c>
      <c r="B256" s="9" t="s">
        <v>108</v>
      </c>
      <c r="C256" s="9" t="s">
        <v>593</v>
      </c>
      <c r="D256" s="9"/>
      <c r="E256" s="9"/>
      <c r="F256" s="9"/>
      <c r="G256" s="9"/>
      <c r="H256" s="9"/>
      <c r="I256" s="9"/>
      <c r="J256" s="12" t="s">
        <v>93</v>
      </c>
      <c r="K256" s="9"/>
      <c r="L256" s="9" t="s">
        <v>937</v>
      </c>
      <c r="M256" s="23"/>
      <c r="N256" s="10" t="s">
        <v>2363</v>
      </c>
      <c r="O256" s="10" t="s">
        <v>2364</v>
      </c>
      <c r="P256" s="9" t="s">
        <v>73</v>
      </c>
      <c r="Q256" s="9" t="s">
        <v>1399</v>
      </c>
      <c r="R256" s="9" t="s">
        <v>613</v>
      </c>
      <c r="S256" s="9" t="s">
        <v>2365</v>
      </c>
      <c r="T256" s="9" t="s">
        <v>2366</v>
      </c>
      <c r="U256" s="9" t="s">
        <v>2367</v>
      </c>
      <c r="V256" s="9" t="s">
        <v>2368</v>
      </c>
      <c r="W256" s="9" t="s">
        <v>2247</v>
      </c>
      <c r="X256" s="12"/>
      <c r="Y256" s="9"/>
      <c r="Z256" s="14"/>
      <c r="AA256" s="9"/>
      <c r="AB256" s="14"/>
      <c r="AC256" s="9"/>
      <c r="AD256" s="14"/>
      <c r="AE256" s="9"/>
      <c r="AF256" s="14"/>
      <c r="AG256" s="9"/>
      <c r="AH256" s="14" t="n">
        <v>2</v>
      </c>
      <c r="AI256" s="14"/>
      <c r="AJ256" s="9"/>
      <c r="AK256" s="14"/>
      <c r="AL256" s="9"/>
      <c r="AM256" s="9"/>
      <c r="AN256" s="9"/>
      <c r="AO256" s="9"/>
      <c r="AP256" s="9"/>
      <c r="AQ256" s="12" t="s">
        <v>158</v>
      </c>
      <c r="AR256" s="9"/>
      <c r="AS256" s="9" t="s">
        <v>2369</v>
      </c>
      <c r="AT256" s="9" t="s">
        <v>214</v>
      </c>
      <c r="AU256" s="9" t="s">
        <v>313</v>
      </c>
      <c r="AV256" s="12" t="s">
        <v>2249</v>
      </c>
      <c r="AW256" s="9"/>
      <c r="AX256" s="12"/>
      <c r="AY256" s="9"/>
      <c r="AZ256" s="9"/>
      <c r="BA256" s="9"/>
      <c r="BB256" s="9" t="s">
        <v>131</v>
      </c>
      <c r="BC256" s="9" t="s">
        <v>76</v>
      </c>
      <c r="BD256" s="9" t="s">
        <v>2370</v>
      </c>
      <c r="BE256" s="9"/>
      <c r="BF256" s="9" t="s">
        <v>133</v>
      </c>
      <c r="BG256" s="9"/>
      <c r="BH256" s="9"/>
      <c r="BI256" s="12"/>
      <c r="BJ256" s="9"/>
      <c r="BK256" s="9"/>
      <c r="BL256" s="12" t="s">
        <v>117</v>
      </c>
      <c r="BM256" s="16" t="s">
        <v>2328</v>
      </c>
      <c r="BN256" s="9"/>
    </row>
    <row r="257" customFormat="false" ht="30" hidden="false" customHeight="true" outlineLevel="0" collapsed="false">
      <c r="A257" s="9" t="s">
        <v>2371</v>
      </c>
      <c r="B257" s="9" t="s">
        <v>108</v>
      </c>
      <c r="C257" s="9" t="s">
        <v>593</v>
      </c>
      <c r="D257" s="9"/>
      <c r="E257" s="9"/>
      <c r="F257" s="9"/>
      <c r="G257" s="9"/>
      <c r="H257" s="9"/>
      <c r="I257" s="9"/>
      <c r="J257" s="12" t="s">
        <v>93</v>
      </c>
      <c r="K257" s="9"/>
      <c r="L257" s="9" t="s">
        <v>221</v>
      </c>
      <c r="M257" s="23"/>
      <c r="N257" s="9" t="s">
        <v>2372</v>
      </c>
      <c r="O257" s="10" t="s">
        <v>2373</v>
      </c>
      <c r="P257" s="9" t="s">
        <v>73</v>
      </c>
      <c r="Q257" s="9" t="s">
        <v>2374</v>
      </c>
      <c r="R257" s="9" t="s">
        <v>73</v>
      </c>
      <c r="S257" s="9" t="s">
        <v>2375</v>
      </c>
      <c r="T257" s="9" t="s">
        <v>2376</v>
      </c>
      <c r="U257" s="9" t="s">
        <v>2377</v>
      </c>
      <c r="V257" s="9" t="s">
        <v>2378</v>
      </c>
      <c r="W257" s="9" t="s">
        <v>2247</v>
      </c>
      <c r="X257" s="12"/>
      <c r="Y257" s="9"/>
      <c r="Z257" s="14"/>
      <c r="AA257" s="9"/>
      <c r="AB257" s="14"/>
      <c r="AC257" s="9"/>
      <c r="AD257" s="14"/>
      <c r="AE257" s="9"/>
      <c r="AF257" s="14"/>
      <c r="AG257" s="9"/>
      <c r="AH257" s="14"/>
      <c r="AI257" s="14"/>
      <c r="AJ257" s="9"/>
      <c r="AK257" s="14"/>
      <c r="AL257" s="9"/>
      <c r="AM257" s="9"/>
      <c r="AN257" s="9"/>
      <c r="AO257" s="9"/>
      <c r="AP257" s="23" t="s">
        <v>2379</v>
      </c>
      <c r="AQ257" s="12" t="s">
        <v>158</v>
      </c>
      <c r="AR257" s="9"/>
      <c r="AS257" s="9" t="s">
        <v>2380</v>
      </c>
      <c r="AT257" s="9" t="s">
        <v>2381</v>
      </c>
      <c r="AU257" s="9" t="s">
        <v>443</v>
      </c>
      <c r="AV257" s="12"/>
      <c r="AW257" s="9"/>
      <c r="AX257" s="12"/>
      <c r="AY257" s="9"/>
      <c r="AZ257" s="9"/>
      <c r="BA257" s="9"/>
      <c r="BB257" s="9" t="s">
        <v>2382</v>
      </c>
      <c r="BC257" s="9" t="s">
        <v>76</v>
      </c>
      <c r="BD257" s="9" t="s">
        <v>2383</v>
      </c>
      <c r="BE257" s="9"/>
      <c r="BF257" s="9"/>
      <c r="BG257" s="9"/>
      <c r="BH257" s="9"/>
      <c r="BI257" s="12"/>
      <c r="BJ257" s="9"/>
      <c r="BK257" s="9"/>
      <c r="BL257" s="12" t="s">
        <v>117</v>
      </c>
      <c r="BM257" s="16" t="s">
        <v>2328</v>
      </c>
      <c r="BN257" s="9"/>
    </row>
    <row r="258" customFormat="false" ht="30" hidden="false" customHeight="true" outlineLevel="0" collapsed="false">
      <c r="A258" s="9" t="s">
        <v>2384</v>
      </c>
      <c r="B258" s="9" t="s">
        <v>108</v>
      </c>
      <c r="C258" s="9"/>
      <c r="D258" s="9" t="s">
        <v>2385</v>
      </c>
      <c r="E258" s="9"/>
      <c r="F258" s="9"/>
      <c r="G258" s="9"/>
      <c r="H258" s="9"/>
      <c r="I258" s="9"/>
      <c r="J258" s="12" t="s">
        <v>93</v>
      </c>
      <c r="K258" s="9"/>
      <c r="L258" s="9" t="s">
        <v>2386</v>
      </c>
      <c r="M258" s="9" t="s">
        <v>2387</v>
      </c>
      <c r="N258" s="13" t="s">
        <v>2388</v>
      </c>
      <c r="O258" s="10" t="s">
        <v>2112</v>
      </c>
      <c r="P258" s="9" t="s">
        <v>73</v>
      </c>
      <c r="Q258" s="9" t="s">
        <v>2389</v>
      </c>
      <c r="R258" s="9" t="s">
        <v>613</v>
      </c>
      <c r="S258" s="9" t="s">
        <v>2390</v>
      </c>
      <c r="T258" s="9" t="s">
        <v>2391</v>
      </c>
      <c r="U258" s="9" t="s">
        <v>2392</v>
      </c>
      <c r="V258" s="9" t="s">
        <v>2393</v>
      </c>
      <c r="W258" s="9" t="s">
        <v>1719</v>
      </c>
      <c r="X258" s="12"/>
      <c r="Y258" s="9"/>
      <c r="Z258" s="14" t="n">
        <v>217</v>
      </c>
      <c r="AA258" s="9"/>
      <c r="AB258" s="14"/>
      <c r="AC258" s="9"/>
      <c r="AD258" s="14" t="n">
        <v>165</v>
      </c>
      <c r="AE258" s="9" t="n">
        <v>165</v>
      </c>
      <c r="AF258" s="14"/>
      <c r="AG258" s="9"/>
      <c r="AH258" s="14" t="n">
        <v>2</v>
      </c>
      <c r="AI258" s="14" t="n">
        <v>75</v>
      </c>
      <c r="AJ258" s="9" t="n">
        <v>75</v>
      </c>
      <c r="AK258" s="14" t="n">
        <v>7</v>
      </c>
      <c r="AL258" s="9" t="n">
        <v>7</v>
      </c>
      <c r="AM258" s="9" t="s">
        <v>563</v>
      </c>
      <c r="AN258" s="9"/>
      <c r="AO258" s="9"/>
      <c r="AP258" s="9" t="s">
        <v>2394</v>
      </c>
      <c r="AQ258" s="12" t="s">
        <v>158</v>
      </c>
      <c r="AR258" s="9"/>
      <c r="AS258" s="9" t="s">
        <v>2380</v>
      </c>
      <c r="AT258" s="9" t="s">
        <v>2381</v>
      </c>
      <c r="AU258" s="9" t="s">
        <v>443</v>
      </c>
      <c r="AV258" s="12"/>
      <c r="AW258" s="9"/>
      <c r="AX258" s="12"/>
      <c r="AY258" s="9"/>
      <c r="AZ258" s="9"/>
      <c r="BA258" s="9"/>
      <c r="BB258" s="9" t="s">
        <v>2395</v>
      </c>
      <c r="BC258" s="9" t="s">
        <v>76</v>
      </c>
      <c r="BD258" s="9" t="s">
        <v>2396</v>
      </c>
      <c r="BE258" s="9"/>
      <c r="BF258" s="9"/>
      <c r="BG258" s="9"/>
      <c r="BH258" s="9"/>
      <c r="BI258" s="12"/>
      <c r="BJ258" s="9"/>
      <c r="BK258" s="9"/>
      <c r="BL258" s="12" t="s">
        <v>117</v>
      </c>
      <c r="BM258" s="16" t="s">
        <v>2328</v>
      </c>
      <c r="BN258" s="9"/>
    </row>
    <row r="259" customFormat="false" ht="30" hidden="false" customHeight="true" outlineLevel="0" collapsed="false">
      <c r="A259" s="9" t="s">
        <v>2384</v>
      </c>
      <c r="B259" s="9" t="s">
        <v>108</v>
      </c>
      <c r="C259" s="9" t="s">
        <v>593</v>
      </c>
      <c r="D259" s="9" t="s">
        <v>2397</v>
      </c>
      <c r="E259" s="9"/>
      <c r="F259" s="9"/>
      <c r="G259" s="9"/>
      <c r="H259" s="9"/>
      <c r="I259" s="9" t="s">
        <v>2398</v>
      </c>
      <c r="J259" s="12" t="s">
        <v>93</v>
      </c>
      <c r="K259" s="9"/>
      <c r="L259" s="9" t="s">
        <v>2399</v>
      </c>
      <c r="M259" s="9" t="s">
        <v>2400</v>
      </c>
      <c r="N259" s="13" t="s">
        <v>2388</v>
      </c>
      <c r="O259" s="10" t="s">
        <v>2112</v>
      </c>
      <c r="P259" s="9" t="s">
        <v>73</v>
      </c>
      <c r="Q259" s="9" t="s">
        <v>2389</v>
      </c>
      <c r="R259" s="9" t="s">
        <v>613</v>
      </c>
      <c r="S259" s="9" t="s">
        <v>2390</v>
      </c>
      <c r="T259" s="9" t="s">
        <v>2391</v>
      </c>
      <c r="U259" s="9" t="s">
        <v>2392</v>
      </c>
      <c r="V259" s="9" t="s">
        <v>2393</v>
      </c>
      <c r="W259" s="9" t="s">
        <v>2401</v>
      </c>
      <c r="X259" s="12" t="n">
        <v>250</v>
      </c>
      <c r="Y259" s="9"/>
      <c r="Z259" s="14" t="n">
        <v>60</v>
      </c>
      <c r="AA259" s="9"/>
      <c r="AB259" s="14" t="n">
        <v>230</v>
      </c>
      <c r="AC259" s="9"/>
      <c r="AD259" s="14" t="n">
        <v>60</v>
      </c>
      <c r="AE259" s="9"/>
      <c r="AF259" s="14" t="n">
        <v>11</v>
      </c>
      <c r="AG259" s="9"/>
      <c r="AH259" s="14" t="n">
        <v>1</v>
      </c>
      <c r="AI259" s="14"/>
      <c r="AJ259" s="9"/>
      <c r="AK259" s="14" t="n">
        <v>12</v>
      </c>
      <c r="AL259" s="9" t="n">
        <v>12</v>
      </c>
      <c r="AM259" s="9" t="s">
        <v>563</v>
      </c>
      <c r="AN259" s="9"/>
      <c r="AO259" s="9"/>
      <c r="AP259" s="9" t="s">
        <v>2402</v>
      </c>
      <c r="AQ259" s="12" t="s">
        <v>158</v>
      </c>
      <c r="AR259" s="9"/>
      <c r="AS259" s="9" t="s">
        <v>2403</v>
      </c>
      <c r="AT259" s="9" t="s">
        <v>2404</v>
      </c>
      <c r="AU259" s="9" t="s">
        <v>588</v>
      </c>
      <c r="AV259" s="12" t="s">
        <v>2405</v>
      </c>
      <c r="AW259" s="9"/>
      <c r="AX259" s="12"/>
      <c r="AY259" s="9"/>
      <c r="AZ259" s="9"/>
      <c r="BA259" s="9"/>
      <c r="BB259" s="9" t="s">
        <v>151</v>
      </c>
      <c r="BC259" s="9" t="s">
        <v>76</v>
      </c>
      <c r="BD259" s="9" t="s">
        <v>2406</v>
      </c>
      <c r="BE259" s="9"/>
      <c r="BF259" s="9" t="s">
        <v>133</v>
      </c>
      <c r="BG259" s="9"/>
      <c r="BH259" s="9"/>
      <c r="BI259" s="12" t="s">
        <v>2407</v>
      </c>
      <c r="BJ259" s="9"/>
      <c r="BK259" s="9"/>
      <c r="BL259" s="12" t="s">
        <v>117</v>
      </c>
      <c r="BM259" s="16" t="s">
        <v>2328</v>
      </c>
      <c r="BN259" s="9"/>
    </row>
    <row r="260" customFormat="false" ht="30" hidden="false" customHeight="true" outlineLevel="0" collapsed="false">
      <c r="A260" s="9" t="s">
        <v>2408</v>
      </c>
      <c r="B260" s="9" t="s">
        <v>108</v>
      </c>
      <c r="C260" s="9" t="s">
        <v>593</v>
      </c>
      <c r="E260" s="9"/>
      <c r="F260" s="9"/>
      <c r="G260" s="9"/>
      <c r="H260" s="9"/>
      <c r="I260" s="9"/>
      <c r="J260" s="12" t="s">
        <v>93</v>
      </c>
      <c r="K260" s="9"/>
      <c r="L260" s="9" t="s">
        <v>221</v>
      </c>
      <c r="M260" s="23"/>
      <c r="N260" s="12" t="s">
        <v>2409</v>
      </c>
      <c r="O260" s="10" t="s">
        <v>223</v>
      </c>
      <c r="P260" s="9"/>
      <c r="Q260" s="9" t="s">
        <v>2410</v>
      </c>
      <c r="R260" s="9" t="s">
        <v>790</v>
      </c>
      <c r="S260" s="9" t="s">
        <v>2411</v>
      </c>
      <c r="T260" s="9" t="s">
        <v>2412</v>
      </c>
      <c r="U260" s="9" t="s">
        <v>2413</v>
      </c>
      <c r="V260" s="9" t="s">
        <v>2414</v>
      </c>
      <c r="W260" s="9" t="s">
        <v>169</v>
      </c>
      <c r="X260" s="12"/>
      <c r="Y260" s="9"/>
      <c r="Z260" s="14"/>
      <c r="AA260" s="9"/>
      <c r="AB260" s="14"/>
      <c r="AC260" s="9"/>
      <c r="AD260" s="14"/>
      <c r="AE260" s="9"/>
      <c r="AF260" s="14"/>
      <c r="AG260" s="9"/>
      <c r="AH260" s="14"/>
      <c r="AI260" s="14"/>
      <c r="AJ260" s="9"/>
      <c r="AK260" s="14"/>
      <c r="AL260" s="9"/>
      <c r="AM260" s="9"/>
      <c r="AN260" s="9"/>
      <c r="AO260" s="9"/>
      <c r="AP260" s="9" t="s">
        <v>2415</v>
      </c>
      <c r="AQ260" s="12" t="s">
        <v>410</v>
      </c>
      <c r="AR260" s="9"/>
      <c r="AS260" s="9" t="s">
        <v>718</v>
      </c>
      <c r="AT260" s="9" t="s">
        <v>602</v>
      </c>
      <c r="AU260" s="9" t="s">
        <v>2416</v>
      </c>
      <c r="AV260" s="12"/>
      <c r="AW260" s="9"/>
      <c r="AX260" s="12"/>
      <c r="AY260" s="9"/>
      <c r="AZ260" s="9"/>
      <c r="BA260" s="9"/>
      <c r="BB260" s="9" t="s">
        <v>1149</v>
      </c>
      <c r="BC260" s="9" t="s">
        <v>303</v>
      </c>
      <c r="BD260" s="9" t="s">
        <v>2417</v>
      </c>
      <c r="BE260" s="9"/>
      <c r="BF260" s="9"/>
      <c r="BG260" s="9"/>
      <c r="BH260" s="9"/>
      <c r="BI260" s="12"/>
      <c r="BJ260" s="9"/>
      <c r="BK260" s="9"/>
      <c r="BL260" s="12"/>
      <c r="BM260" s="16"/>
      <c r="BN260" s="9"/>
    </row>
    <row r="261" customFormat="false" ht="30" hidden="false" customHeight="true" outlineLevel="0" collapsed="false">
      <c r="A261" s="9" t="s">
        <v>2408</v>
      </c>
      <c r="B261" s="9" t="s">
        <v>108</v>
      </c>
      <c r="C261" s="9" t="s">
        <v>593</v>
      </c>
      <c r="E261" s="9"/>
      <c r="F261" s="9"/>
      <c r="G261" s="9"/>
      <c r="H261" s="9"/>
      <c r="I261" s="9"/>
      <c r="J261" s="12" t="s">
        <v>93</v>
      </c>
      <c r="K261" s="9"/>
      <c r="L261" s="9" t="s">
        <v>230</v>
      </c>
      <c r="M261" s="23"/>
      <c r="N261" s="12" t="s">
        <v>2409</v>
      </c>
      <c r="O261" s="10" t="s">
        <v>223</v>
      </c>
      <c r="P261" s="9"/>
      <c r="Q261" s="9" t="s">
        <v>2410</v>
      </c>
      <c r="R261" s="9" t="s">
        <v>790</v>
      </c>
      <c r="S261" s="9" t="s">
        <v>2411</v>
      </c>
      <c r="T261" s="9" t="s">
        <v>2412</v>
      </c>
      <c r="U261" s="9" t="s">
        <v>2413</v>
      </c>
      <c r="V261" s="9" t="s">
        <v>2414</v>
      </c>
      <c r="W261" s="9" t="s">
        <v>169</v>
      </c>
      <c r="X261" s="12"/>
      <c r="Y261" s="9"/>
      <c r="Z261" s="14"/>
      <c r="AA261" s="9"/>
      <c r="AB261" s="14"/>
      <c r="AC261" s="9"/>
      <c r="AD261" s="14"/>
      <c r="AE261" s="9"/>
      <c r="AF261" s="14"/>
      <c r="AG261" s="9"/>
      <c r="AH261" s="14"/>
      <c r="AI261" s="14"/>
      <c r="AJ261" s="9"/>
      <c r="AK261" s="14"/>
      <c r="AL261" s="9"/>
      <c r="AM261" s="9"/>
      <c r="AN261" s="9"/>
      <c r="AO261" s="9"/>
      <c r="AP261" s="9" t="s">
        <v>2418</v>
      </c>
      <c r="AQ261" s="12" t="s">
        <v>149</v>
      </c>
      <c r="AR261" s="9"/>
      <c r="AS261" s="9" t="s">
        <v>441</v>
      </c>
      <c r="AT261" s="9" t="s">
        <v>193</v>
      </c>
      <c r="AU261" s="9" t="s">
        <v>2416</v>
      </c>
      <c r="AV261" s="12" t="s">
        <v>2419</v>
      </c>
      <c r="AW261" s="9"/>
      <c r="AX261" s="12"/>
      <c r="AY261" s="9" t="s">
        <v>2420</v>
      </c>
      <c r="AZ261" s="9"/>
      <c r="BA261" s="9" t="s">
        <v>1767</v>
      </c>
      <c r="BB261" s="9"/>
      <c r="BC261" s="9" t="s">
        <v>76</v>
      </c>
      <c r="BD261" s="9" t="s">
        <v>2421</v>
      </c>
      <c r="BE261" s="9"/>
      <c r="BF261" s="9"/>
      <c r="BG261" s="9"/>
      <c r="BH261" s="9"/>
      <c r="BI261" s="12"/>
      <c r="BJ261" s="9"/>
      <c r="BK261" s="9"/>
      <c r="BL261" s="12" t="s">
        <v>117</v>
      </c>
      <c r="BM261" s="9" t="s">
        <v>1716</v>
      </c>
      <c r="BN261" s="9"/>
    </row>
    <row r="262" customFormat="false" ht="30" hidden="false" customHeight="true" outlineLevel="0" collapsed="false">
      <c r="A262" s="9" t="s">
        <v>2408</v>
      </c>
      <c r="B262" s="9" t="s">
        <v>108</v>
      </c>
      <c r="C262" s="9" t="s">
        <v>593</v>
      </c>
      <c r="D262" s="9"/>
      <c r="E262" s="9"/>
      <c r="F262" s="9"/>
      <c r="G262" s="9"/>
      <c r="H262" s="9"/>
      <c r="I262" s="9"/>
      <c r="J262" s="12"/>
      <c r="K262" s="9"/>
      <c r="L262" s="9" t="s">
        <v>1936</v>
      </c>
      <c r="M262" s="23"/>
      <c r="N262" s="12" t="s">
        <v>2409</v>
      </c>
      <c r="O262" s="10" t="s">
        <v>223</v>
      </c>
      <c r="P262" s="9"/>
      <c r="Q262" s="9" t="s">
        <v>2410</v>
      </c>
      <c r="R262" s="9" t="s">
        <v>790</v>
      </c>
      <c r="S262" s="9" t="s">
        <v>2411</v>
      </c>
      <c r="T262" s="9" t="s">
        <v>2412</v>
      </c>
      <c r="U262" s="9" t="s">
        <v>2413</v>
      </c>
      <c r="V262" s="9" t="s">
        <v>2414</v>
      </c>
      <c r="W262" s="9" t="s">
        <v>169</v>
      </c>
      <c r="X262" s="12"/>
      <c r="Y262" s="9"/>
      <c r="Z262" s="14"/>
      <c r="AA262" s="9"/>
      <c r="AB262" s="14"/>
      <c r="AC262" s="9"/>
      <c r="AD262" s="14"/>
      <c r="AE262" s="9"/>
      <c r="AF262" s="14"/>
      <c r="AG262" s="9"/>
      <c r="AH262" s="14"/>
      <c r="AI262" s="14"/>
      <c r="AJ262" s="9"/>
      <c r="AK262" s="14"/>
      <c r="AL262" s="9"/>
      <c r="AM262" s="9"/>
      <c r="AN262" s="9"/>
      <c r="AO262" s="9"/>
      <c r="AP262" s="9" t="s">
        <v>2422</v>
      </c>
      <c r="AQ262" s="12" t="s">
        <v>69</v>
      </c>
      <c r="AR262" s="9"/>
      <c r="AS262" s="9" t="s">
        <v>427</v>
      </c>
      <c r="AT262" s="9" t="s">
        <v>428</v>
      </c>
      <c r="AU262" s="9"/>
      <c r="AV262" s="12"/>
      <c r="AW262" s="9"/>
      <c r="AX262" s="12"/>
      <c r="AY262" s="9"/>
      <c r="AZ262" s="9"/>
      <c r="BA262" s="9"/>
      <c r="BB262" s="9" t="s">
        <v>589</v>
      </c>
      <c r="BC262" s="9" t="s">
        <v>76</v>
      </c>
      <c r="BD262" s="9" t="s">
        <v>2423</v>
      </c>
      <c r="BE262" s="9"/>
      <c r="BF262" s="9"/>
      <c r="BG262" s="9"/>
      <c r="BH262" s="9"/>
      <c r="BI262" s="12"/>
      <c r="BJ262" s="9"/>
      <c r="BK262" s="9"/>
      <c r="BL262" s="12"/>
      <c r="BM262" s="16"/>
      <c r="BN262" s="9"/>
    </row>
    <row r="263" customFormat="false" ht="30" hidden="false" customHeight="true" outlineLevel="0" collapsed="false">
      <c r="A263" s="9" t="s">
        <v>2424</v>
      </c>
      <c r="B263" s="9"/>
      <c r="C263" s="9"/>
      <c r="D263" s="9"/>
      <c r="E263" s="9"/>
      <c r="F263" s="9"/>
      <c r="G263" s="9"/>
      <c r="H263" s="9"/>
      <c r="I263" s="9"/>
      <c r="J263" s="12"/>
      <c r="K263" s="9"/>
      <c r="L263" s="9"/>
      <c r="M263" s="9"/>
      <c r="N263" s="13"/>
      <c r="O263" s="10"/>
      <c r="P263" s="9"/>
      <c r="Q263" s="9"/>
      <c r="R263" s="9"/>
      <c r="S263" s="9"/>
      <c r="T263" s="9"/>
      <c r="U263" s="10"/>
      <c r="V263" s="9"/>
      <c r="W263" s="9"/>
      <c r="X263" s="12"/>
      <c r="Y263" s="9"/>
      <c r="Z263" s="14"/>
      <c r="AA263" s="9"/>
      <c r="AB263" s="14"/>
      <c r="AC263" s="9"/>
      <c r="AD263" s="14"/>
      <c r="AE263" s="9"/>
      <c r="AF263" s="14"/>
      <c r="AG263" s="9"/>
      <c r="AH263" s="14"/>
      <c r="AI263" s="14"/>
      <c r="AJ263" s="9"/>
      <c r="AK263" s="14"/>
      <c r="AL263" s="9"/>
      <c r="AM263" s="9"/>
      <c r="AN263" s="9"/>
      <c r="AO263" s="9"/>
      <c r="AP263" s="9"/>
      <c r="AQ263" s="12"/>
      <c r="AR263" s="9"/>
      <c r="AS263" s="9"/>
      <c r="AT263" s="9"/>
      <c r="AU263" s="9"/>
      <c r="AV263" s="12"/>
      <c r="AW263" s="9"/>
      <c r="AX263" s="12"/>
      <c r="AY263" s="9"/>
      <c r="AZ263" s="9"/>
      <c r="BA263" s="9"/>
      <c r="BB263" s="9"/>
      <c r="BC263" s="9"/>
      <c r="BD263" s="9"/>
      <c r="BE263" s="9"/>
      <c r="BF263" s="9"/>
      <c r="BG263" s="9"/>
      <c r="BH263" s="9"/>
      <c r="BI263" s="12"/>
      <c r="BJ263" s="9"/>
      <c r="BK263" s="9"/>
      <c r="BL263" s="12"/>
      <c r="BM263" s="16"/>
      <c r="BN263" s="9"/>
    </row>
    <row r="264" customFormat="false" ht="30" hidden="false" customHeight="true" outlineLevel="0" collapsed="false">
      <c r="A264" s="9" t="s">
        <v>2425</v>
      </c>
      <c r="B264" s="9"/>
      <c r="C264" s="9"/>
      <c r="D264" s="9"/>
      <c r="E264" s="9"/>
      <c r="F264" s="9"/>
      <c r="G264" s="9"/>
      <c r="H264" s="9"/>
      <c r="I264" s="9"/>
      <c r="J264" s="12"/>
      <c r="K264" s="9"/>
      <c r="L264" s="9"/>
      <c r="M264" s="9"/>
      <c r="N264" s="13"/>
      <c r="O264" s="10"/>
      <c r="P264" s="9"/>
      <c r="Q264" s="9"/>
      <c r="R264" s="9"/>
      <c r="S264" s="9"/>
      <c r="T264" s="9"/>
      <c r="U264" s="10"/>
      <c r="V264" s="9"/>
      <c r="W264" s="9"/>
      <c r="X264" s="12"/>
      <c r="Y264" s="9"/>
      <c r="Z264" s="14"/>
      <c r="AA264" s="9"/>
      <c r="AB264" s="14"/>
      <c r="AC264" s="9"/>
      <c r="AD264" s="14"/>
      <c r="AE264" s="9"/>
      <c r="AF264" s="14"/>
      <c r="AG264" s="9"/>
      <c r="AH264" s="14"/>
      <c r="AI264" s="14"/>
      <c r="AJ264" s="9"/>
      <c r="AK264" s="14"/>
      <c r="AL264" s="9"/>
      <c r="AM264" s="9"/>
      <c r="AN264" s="9"/>
      <c r="AO264" s="9"/>
      <c r="AP264" s="9"/>
      <c r="AQ264" s="12"/>
      <c r="AR264" s="9"/>
      <c r="AS264" s="9"/>
      <c r="AT264" s="9"/>
      <c r="AU264" s="9"/>
      <c r="AV264" s="12"/>
      <c r="AW264" s="9"/>
      <c r="AX264" s="12"/>
      <c r="AY264" s="9"/>
      <c r="AZ264" s="9"/>
      <c r="BA264" s="9"/>
      <c r="BB264" s="9"/>
      <c r="BC264" s="9"/>
      <c r="BD264" s="9"/>
      <c r="BE264" s="9"/>
      <c r="BF264" s="9"/>
      <c r="BG264" s="9"/>
      <c r="BH264" s="9"/>
      <c r="BI264" s="12"/>
      <c r="BJ264" s="9"/>
      <c r="BK264" s="9"/>
      <c r="BL264" s="12"/>
      <c r="BM264" s="16"/>
      <c r="BN264" s="9"/>
    </row>
    <row r="265" customFormat="false" ht="30" hidden="false" customHeight="true" outlineLevel="0" collapsed="false">
      <c r="A265" s="9" t="s">
        <v>2426</v>
      </c>
      <c r="B265" s="9" t="s">
        <v>108</v>
      </c>
      <c r="C265" s="9"/>
      <c r="D265" s="9"/>
      <c r="E265" s="9"/>
      <c r="F265" s="9"/>
      <c r="G265" s="9"/>
      <c r="H265" s="9"/>
      <c r="I265" s="9"/>
      <c r="J265" s="12" t="s">
        <v>93</v>
      </c>
      <c r="K265" s="9"/>
      <c r="L265" s="19" t="s">
        <v>2427</v>
      </c>
      <c r="M265" s="9" t="s">
        <v>2428</v>
      </c>
      <c r="N265" s="13"/>
      <c r="O265" s="10"/>
      <c r="P265" s="9"/>
      <c r="Q265" s="9"/>
      <c r="R265" s="9"/>
      <c r="S265" s="9"/>
      <c r="T265" s="9"/>
      <c r="U265" s="10"/>
      <c r="V265" s="9"/>
      <c r="W265" s="9"/>
      <c r="X265" s="12"/>
      <c r="Y265" s="9"/>
      <c r="Z265" s="14"/>
      <c r="AA265" s="9"/>
      <c r="AB265" s="14"/>
      <c r="AC265" s="9"/>
      <c r="AD265" s="14"/>
      <c r="AE265" s="9"/>
      <c r="AF265" s="14"/>
      <c r="AG265" s="9"/>
      <c r="AH265" s="14"/>
      <c r="AI265" s="14"/>
      <c r="AJ265" s="9"/>
      <c r="AK265" s="14"/>
      <c r="AL265" s="9"/>
      <c r="AM265" s="9"/>
      <c r="AN265" s="9"/>
      <c r="AO265" s="9"/>
      <c r="AP265" s="9"/>
      <c r="AQ265" s="12"/>
      <c r="AR265" s="9"/>
      <c r="AS265" s="9"/>
      <c r="AT265" s="9"/>
      <c r="AU265" s="9"/>
      <c r="AV265" s="12"/>
      <c r="AW265" s="9"/>
      <c r="AX265" s="12"/>
      <c r="AY265" s="9"/>
      <c r="AZ265" s="9"/>
      <c r="BA265" s="9"/>
      <c r="BB265" s="9"/>
      <c r="BC265" s="9"/>
      <c r="BD265" s="9"/>
      <c r="BE265" s="9"/>
      <c r="BF265" s="9"/>
      <c r="BG265" s="9"/>
      <c r="BH265" s="9"/>
      <c r="BI265" s="12"/>
      <c r="BJ265" s="9"/>
      <c r="BK265" s="9"/>
      <c r="BL265" s="12"/>
      <c r="BM265" s="16"/>
      <c r="BN265" s="9"/>
    </row>
    <row r="266" customFormat="false" ht="30" hidden="false" customHeight="true" outlineLevel="0" collapsed="false">
      <c r="A266" s="9" t="s">
        <v>2426</v>
      </c>
      <c r="B266" s="9" t="s">
        <v>108</v>
      </c>
      <c r="C266" s="9"/>
      <c r="D266" s="9" t="s">
        <v>2385</v>
      </c>
      <c r="E266" s="9"/>
      <c r="F266" s="9"/>
      <c r="G266" s="9"/>
      <c r="H266" s="9"/>
      <c r="I266" s="9"/>
      <c r="J266" s="12" t="s">
        <v>93</v>
      </c>
      <c r="K266" s="9"/>
      <c r="L266" s="9" t="s">
        <v>2429</v>
      </c>
      <c r="M266" s="9"/>
      <c r="N266" s="13"/>
      <c r="O266" s="10"/>
      <c r="P266" s="9"/>
      <c r="Q266" s="9"/>
      <c r="R266" s="9"/>
      <c r="S266" s="9"/>
      <c r="T266" s="9"/>
      <c r="U266" s="10"/>
      <c r="V266" s="9"/>
      <c r="W266" s="9"/>
      <c r="X266" s="12"/>
      <c r="Y266" s="9"/>
      <c r="Z266" s="14"/>
      <c r="AA266" s="9"/>
      <c r="AB266" s="14"/>
      <c r="AC266" s="9"/>
      <c r="AD266" s="14"/>
      <c r="AE266" s="9"/>
      <c r="AF266" s="14"/>
      <c r="AG266" s="9"/>
      <c r="AH266" s="14"/>
      <c r="AI266" s="14"/>
      <c r="AJ266" s="9"/>
      <c r="AK266" s="14"/>
      <c r="AL266" s="9"/>
      <c r="AM266" s="9"/>
      <c r="AN266" s="9"/>
      <c r="AO266" s="9"/>
      <c r="AP266" s="9"/>
      <c r="AQ266" s="12"/>
      <c r="AR266" s="9"/>
      <c r="AS266" s="9"/>
      <c r="AT266" s="9"/>
      <c r="AU266" s="9"/>
      <c r="AV266" s="12"/>
      <c r="AW266" s="9"/>
      <c r="AX266" s="12"/>
      <c r="AY266" s="9"/>
      <c r="AZ266" s="9"/>
      <c r="BA266" s="9"/>
      <c r="BB266" s="9"/>
      <c r="BC266" s="9"/>
      <c r="BD266" s="9"/>
      <c r="BE266" s="9"/>
      <c r="BF266" s="9"/>
      <c r="BG266" s="9"/>
      <c r="BH266" s="9"/>
      <c r="BI266" s="12"/>
      <c r="BJ266" s="9"/>
      <c r="BK266" s="9"/>
      <c r="BL266" s="12"/>
      <c r="BM266" s="16"/>
      <c r="BN266" s="9"/>
    </row>
    <row r="267" customFormat="false" ht="30" hidden="false" customHeight="true" outlineLevel="0" collapsed="false">
      <c r="A267" s="9" t="s">
        <v>2430</v>
      </c>
      <c r="B267" s="9" t="s">
        <v>108</v>
      </c>
      <c r="C267" s="9"/>
      <c r="D267" s="9"/>
      <c r="E267" s="9"/>
      <c r="F267" s="9" t="s">
        <v>2431</v>
      </c>
      <c r="G267" s="9"/>
      <c r="H267" s="9"/>
      <c r="I267" s="9" t="s">
        <v>210</v>
      </c>
      <c r="J267" s="12" t="s">
        <v>93</v>
      </c>
      <c r="K267" s="9"/>
      <c r="L267" s="9" t="s">
        <v>2432</v>
      </c>
      <c r="M267" s="9" t="s">
        <v>2433</v>
      </c>
      <c r="N267" s="13" t="s">
        <v>582</v>
      </c>
      <c r="O267" s="10"/>
      <c r="P267" s="9"/>
      <c r="Q267" s="9" t="s">
        <v>2434</v>
      </c>
      <c r="R267" s="9" t="s">
        <v>73</v>
      </c>
      <c r="S267" s="9" t="s">
        <v>2435</v>
      </c>
      <c r="T267" s="9" t="s">
        <v>2436</v>
      </c>
      <c r="U267" s="10" t="s">
        <v>2437</v>
      </c>
      <c r="V267" s="9"/>
      <c r="W267" s="9" t="s">
        <v>367</v>
      </c>
      <c r="X267" s="12" t="n">
        <v>215</v>
      </c>
      <c r="Y267" s="9"/>
      <c r="Z267" s="14"/>
      <c r="AA267" s="9"/>
      <c r="AB267" s="14" t="n">
        <v>200</v>
      </c>
      <c r="AC267" s="9"/>
      <c r="AD267" s="14"/>
      <c r="AE267" s="9"/>
      <c r="AF267" s="14" t="n">
        <v>25</v>
      </c>
      <c r="AG267" s="9"/>
      <c r="AH267" s="14"/>
      <c r="AI267" s="14"/>
      <c r="AJ267" s="9"/>
      <c r="AK267" s="14"/>
      <c r="AL267" s="9"/>
      <c r="AM267" s="9" t="s">
        <v>1566</v>
      </c>
      <c r="AN267" s="9"/>
      <c r="AO267" s="9"/>
      <c r="AP267" s="9" t="s">
        <v>2438</v>
      </c>
      <c r="AQ267" s="12" t="s">
        <v>158</v>
      </c>
      <c r="AR267" s="9"/>
      <c r="AS267" s="9" t="s">
        <v>1280</v>
      </c>
      <c r="AT267" s="9" t="s">
        <v>1281</v>
      </c>
      <c r="AU267" s="9"/>
      <c r="AV267" s="12" t="s">
        <v>2439</v>
      </c>
      <c r="AW267" s="9"/>
      <c r="AX267" s="12"/>
      <c r="AY267" s="9"/>
      <c r="AZ267" s="9"/>
      <c r="BA267" s="9"/>
      <c r="BB267" s="9" t="s">
        <v>131</v>
      </c>
      <c r="BC267" s="9" t="s">
        <v>76</v>
      </c>
      <c r="BD267" s="9" t="s">
        <v>2440</v>
      </c>
      <c r="BE267" s="9"/>
      <c r="BF267" s="9" t="s">
        <v>133</v>
      </c>
      <c r="BG267" s="9"/>
      <c r="BH267" s="9"/>
      <c r="BI267" s="12"/>
      <c r="BJ267" s="9"/>
      <c r="BK267" s="9"/>
      <c r="BL267" s="12" t="s">
        <v>117</v>
      </c>
      <c r="BM267" s="16" t="s">
        <v>2441</v>
      </c>
      <c r="BN267" s="9"/>
    </row>
    <row r="268" customFormat="false" ht="30" hidden="false" customHeight="true" outlineLevel="0" collapsed="false">
      <c r="A268" s="9" t="s">
        <v>2442</v>
      </c>
      <c r="B268" s="9"/>
      <c r="C268" s="9"/>
      <c r="D268" s="9"/>
      <c r="E268" s="9"/>
      <c r="F268" s="9"/>
      <c r="G268" s="9"/>
      <c r="H268" s="9"/>
      <c r="I268" s="9"/>
      <c r="J268" s="12"/>
      <c r="K268" s="9"/>
      <c r="L268" s="9"/>
      <c r="M268" s="9"/>
      <c r="N268" s="13"/>
      <c r="O268" s="10"/>
      <c r="P268" s="9"/>
      <c r="Q268" s="9"/>
      <c r="R268" s="9"/>
      <c r="S268" s="9"/>
      <c r="T268" s="9"/>
      <c r="U268" s="10"/>
      <c r="V268" s="9"/>
      <c r="W268" s="9"/>
      <c r="X268" s="12"/>
      <c r="Y268" s="9"/>
      <c r="Z268" s="14"/>
      <c r="AA268" s="9"/>
      <c r="AB268" s="14"/>
      <c r="AC268" s="9"/>
      <c r="AD268" s="14"/>
      <c r="AE268" s="9"/>
      <c r="AF268" s="14"/>
      <c r="AG268" s="9"/>
      <c r="AH268" s="14"/>
      <c r="AI268" s="14"/>
      <c r="AJ268" s="9"/>
      <c r="AK268" s="14"/>
      <c r="AL268" s="9"/>
      <c r="AM268" s="9"/>
      <c r="AN268" s="9"/>
      <c r="AO268" s="9"/>
      <c r="AP268" s="9"/>
      <c r="AQ268" s="12"/>
      <c r="AR268" s="9"/>
      <c r="AS268" s="9"/>
      <c r="AT268" s="9"/>
      <c r="AU268" s="9"/>
      <c r="AV268" s="12"/>
      <c r="AW268" s="9"/>
      <c r="AX268" s="12"/>
      <c r="AY268" s="9"/>
      <c r="AZ268" s="9"/>
      <c r="BA268" s="9"/>
      <c r="BB268" s="9"/>
      <c r="BC268" s="9"/>
      <c r="BD268" s="9"/>
      <c r="BE268" s="9"/>
      <c r="BF268" s="9"/>
      <c r="BG268" s="9"/>
      <c r="BH268" s="9"/>
      <c r="BI268" s="12"/>
      <c r="BJ268" s="9"/>
      <c r="BK268" s="9"/>
      <c r="BL268" s="12"/>
      <c r="BM268" s="16"/>
      <c r="BN268" s="9"/>
    </row>
    <row r="269" customFormat="false" ht="30" hidden="false" customHeight="true" outlineLevel="0" collapsed="false">
      <c r="A269" s="9" t="s">
        <v>2443</v>
      </c>
      <c r="B269" s="9"/>
      <c r="C269" s="9"/>
      <c r="D269" s="9"/>
      <c r="E269" s="9"/>
      <c r="F269" s="9"/>
      <c r="G269" s="9"/>
      <c r="H269" s="9"/>
      <c r="I269" s="9"/>
      <c r="J269" s="12"/>
      <c r="K269" s="9"/>
      <c r="L269" s="9"/>
      <c r="M269" s="9"/>
      <c r="N269" s="13"/>
      <c r="O269" s="10"/>
      <c r="P269" s="9"/>
      <c r="Q269" s="9"/>
      <c r="R269" s="9"/>
      <c r="S269" s="9"/>
      <c r="T269" s="9"/>
      <c r="U269" s="10"/>
      <c r="V269" s="9"/>
      <c r="W269" s="9"/>
      <c r="X269" s="12"/>
      <c r="Y269" s="9"/>
      <c r="Z269" s="14"/>
      <c r="AA269" s="9"/>
      <c r="AB269" s="14"/>
      <c r="AC269" s="9"/>
      <c r="AD269" s="14"/>
      <c r="AE269" s="9"/>
      <c r="AF269" s="14"/>
      <c r="AG269" s="9"/>
      <c r="AH269" s="14"/>
      <c r="AI269" s="14"/>
      <c r="AJ269" s="9"/>
      <c r="AK269" s="14"/>
      <c r="AL269" s="9"/>
      <c r="AM269" s="9"/>
      <c r="AN269" s="9"/>
      <c r="AO269" s="9"/>
      <c r="AP269" s="9"/>
      <c r="AQ269" s="12"/>
      <c r="AR269" s="9"/>
      <c r="AS269" s="9"/>
      <c r="AT269" s="9"/>
      <c r="AU269" s="9"/>
      <c r="AV269" s="12"/>
      <c r="AW269" s="9"/>
      <c r="AX269" s="12"/>
      <c r="AY269" s="9"/>
      <c r="AZ269" s="9"/>
      <c r="BA269" s="9"/>
      <c r="BB269" s="9"/>
      <c r="BC269" s="9"/>
      <c r="BD269" s="9"/>
      <c r="BE269" s="9"/>
      <c r="BF269" s="9"/>
      <c r="BG269" s="9"/>
      <c r="BH269" s="9"/>
      <c r="BI269" s="12"/>
      <c r="BJ269" s="9"/>
      <c r="BK269" s="9"/>
      <c r="BL269" s="12"/>
      <c r="BM269" s="16"/>
      <c r="BN269" s="9"/>
    </row>
    <row r="270" customFormat="false" ht="30" hidden="false" customHeight="true" outlineLevel="0" collapsed="false">
      <c r="A270" s="9" t="s">
        <v>2444</v>
      </c>
      <c r="B270" s="9"/>
      <c r="C270" s="9"/>
      <c r="D270" s="9"/>
      <c r="E270" s="9"/>
      <c r="F270" s="9"/>
      <c r="G270" s="9"/>
      <c r="H270" s="9"/>
      <c r="I270" s="9"/>
      <c r="J270" s="12"/>
      <c r="K270" s="9"/>
      <c r="L270" s="9"/>
      <c r="M270" s="9"/>
      <c r="N270" s="13"/>
      <c r="O270" s="10"/>
      <c r="P270" s="9"/>
      <c r="Q270" s="9"/>
      <c r="R270" s="9"/>
      <c r="S270" s="9"/>
      <c r="T270" s="9"/>
      <c r="U270" s="10"/>
      <c r="V270" s="9"/>
      <c r="W270" s="9"/>
      <c r="X270" s="12"/>
      <c r="Y270" s="9"/>
      <c r="Z270" s="14"/>
      <c r="AA270" s="9"/>
      <c r="AB270" s="14"/>
      <c r="AC270" s="9"/>
      <c r="AD270" s="14"/>
      <c r="AE270" s="9"/>
      <c r="AF270" s="14"/>
      <c r="AG270" s="9"/>
      <c r="AH270" s="14"/>
      <c r="AI270" s="14"/>
      <c r="AJ270" s="9"/>
      <c r="AK270" s="14"/>
      <c r="AL270" s="9"/>
      <c r="AM270" s="9"/>
      <c r="AN270" s="9"/>
      <c r="AO270" s="9"/>
      <c r="AP270" s="9"/>
      <c r="AQ270" s="12"/>
      <c r="AR270" s="9"/>
      <c r="AS270" s="9"/>
      <c r="AT270" s="9"/>
      <c r="AU270" s="9"/>
      <c r="AV270" s="12"/>
      <c r="AW270" s="9"/>
      <c r="AX270" s="12"/>
      <c r="AY270" s="9"/>
      <c r="AZ270" s="9"/>
      <c r="BA270" s="9"/>
      <c r="BB270" s="9"/>
      <c r="BC270" s="9"/>
      <c r="BD270" s="9"/>
      <c r="BE270" s="9"/>
      <c r="BF270" s="9"/>
      <c r="BG270" s="9"/>
      <c r="BH270" s="9"/>
      <c r="BI270" s="12"/>
      <c r="BJ270" s="9"/>
      <c r="BK270" s="9"/>
      <c r="BL270" s="12"/>
      <c r="BM270" s="16"/>
      <c r="BN270" s="9"/>
    </row>
    <row r="271" customFormat="false" ht="30" hidden="false" customHeight="true" outlineLevel="0" collapsed="false">
      <c r="A271" s="9" t="s">
        <v>2445</v>
      </c>
      <c r="B271" s="9"/>
      <c r="C271" s="9"/>
      <c r="D271" s="9"/>
      <c r="E271" s="9"/>
      <c r="F271" s="9"/>
      <c r="G271" s="9"/>
      <c r="H271" s="9"/>
      <c r="I271" s="9"/>
      <c r="J271" s="12"/>
      <c r="K271" s="9"/>
      <c r="L271" s="9"/>
      <c r="M271" s="9"/>
      <c r="N271" s="13"/>
      <c r="O271" s="10"/>
      <c r="P271" s="9"/>
      <c r="Q271" s="9"/>
      <c r="R271" s="9"/>
      <c r="S271" s="9"/>
      <c r="T271" s="9"/>
      <c r="U271" s="10"/>
      <c r="V271" s="9"/>
      <c r="W271" s="9"/>
      <c r="X271" s="12"/>
      <c r="Y271" s="9"/>
      <c r="Z271" s="14"/>
      <c r="AA271" s="9"/>
      <c r="AB271" s="14"/>
      <c r="AC271" s="9"/>
      <c r="AD271" s="14"/>
      <c r="AE271" s="9"/>
      <c r="AF271" s="14"/>
      <c r="AG271" s="9"/>
      <c r="AH271" s="14"/>
      <c r="AI271" s="14"/>
      <c r="AJ271" s="9"/>
      <c r="AK271" s="14"/>
      <c r="AL271" s="9"/>
      <c r="AM271" s="9"/>
      <c r="AN271" s="9"/>
      <c r="AO271" s="9"/>
      <c r="AP271" s="9"/>
      <c r="AQ271" s="12"/>
      <c r="AR271" s="9"/>
      <c r="AS271" s="9"/>
      <c r="AT271" s="9"/>
      <c r="AU271" s="9"/>
      <c r="AV271" s="12"/>
      <c r="AW271" s="9"/>
      <c r="AX271" s="12"/>
      <c r="AY271" s="9"/>
      <c r="AZ271" s="9"/>
      <c r="BA271" s="9"/>
      <c r="BB271" s="9"/>
      <c r="BC271" s="9"/>
      <c r="BD271" s="9"/>
      <c r="BE271" s="9"/>
      <c r="BF271" s="9"/>
      <c r="BG271" s="9"/>
      <c r="BH271" s="9"/>
      <c r="BI271" s="12"/>
      <c r="BJ271" s="9"/>
      <c r="BK271" s="9"/>
      <c r="BL271" s="12"/>
      <c r="BM271" s="16"/>
      <c r="BN271" s="9"/>
    </row>
    <row r="272" customFormat="false" ht="30" hidden="false" customHeight="true" outlineLevel="0" collapsed="false">
      <c r="A272" s="9" t="s">
        <v>2446</v>
      </c>
      <c r="B272" s="9"/>
      <c r="C272" s="9"/>
      <c r="D272" s="9"/>
      <c r="E272" s="9"/>
      <c r="F272" s="9"/>
      <c r="G272" s="9"/>
      <c r="H272" s="9"/>
      <c r="I272" s="9"/>
      <c r="J272" s="12"/>
      <c r="K272" s="9"/>
      <c r="L272" s="9"/>
      <c r="M272" s="9"/>
      <c r="N272" s="13"/>
      <c r="O272" s="10"/>
      <c r="P272" s="9"/>
      <c r="Q272" s="9"/>
      <c r="R272" s="9"/>
      <c r="S272" s="9"/>
      <c r="T272" s="9"/>
      <c r="U272" s="10"/>
      <c r="V272" s="9"/>
      <c r="W272" s="9"/>
      <c r="X272" s="12"/>
      <c r="Y272" s="9"/>
      <c r="Z272" s="14"/>
      <c r="AA272" s="9"/>
      <c r="AB272" s="14"/>
      <c r="AC272" s="9"/>
      <c r="AD272" s="14"/>
      <c r="AE272" s="9"/>
      <c r="AF272" s="14"/>
      <c r="AG272" s="9"/>
      <c r="AH272" s="14"/>
      <c r="AI272" s="14"/>
      <c r="AJ272" s="9"/>
      <c r="AK272" s="14"/>
      <c r="AL272" s="9"/>
      <c r="AM272" s="9"/>
      <c r="AN272" s="9"/>
      <c r="AO272" s="9"/>
      <c r="AP272" s="9"/>
      <c r="AQ272" s="12"/>
      <c r="AR272" s="9"/>
      <c r="AS272" s="9"/>
      <c r="AT272" s="9"/>
      <c r="AU272" s="9"/>
      <c r="AV272" s="12"/>
      <c r="AW272" s="9"/>
      <c r="AX272" s="12"/>
      <c r="AY272" s="9"/>
      <c r="AZ272" s="9"/>
      <c r="BA272" s="9"/>
      <c r="BB272" s="9"/>
      <c r="BC272" s="9"/>
      <c r="BD272" s="9"/>
      <c r="BE272" s="9"/>
      <c r="BF272" s="9"/>
      <c r="BG272" s="9"/>
      <c r="BH272" s="9"/>
      <c r="BI272" s="12"/>
      <c r="BJ272" s="9"/>
      <c r="BK272" s="9"/>
      <c r="BL272" s="12"/>
      <c r="BM272" s="16"/>
      <c r="BN272" s="9"/>
    </row>
    <row r="273" customFormat="false" ht="30" hidden="false" customHeight="true" outlineLevel="0" collapsed="false">
      <c r="A273" s="9" t="s">
        <v>2447</v>
      </c>
      <c r="B273" s="9"/>
      <c r="C273" s="9"/>
      <c r="D273" s="9"/>
      <c r="E273" s="9"/>
      <c r="F273" s="9"/>
      <c r="G273" s="9"/>
      <c r="H273" s="9"/>
      <c r="I273" s="9"/>
      <c r="J273" s="12"/>
      <c r="K273" s="9"/>
      <c r="L273" s="9"/>
      <c r="M273" s="9"/>
      <c r="N273" s="13"/>
      <c r="O273" s="10"/>
      <c r="P273" s="9"/>
      <c r="Q273" s="9"/>
      <c r="R273" s="9"/>
      <c r="S273" s="9"/>
      <c r="T273" s="9"/>
      <c r="U273" s="10"/>
      <c r="V273" s="9"/>
      <c r="W273" s="9"/>
      <c r="X273" s="12"/>
      <c r="Y273" s="9"/>
      <c r="Z273" s="14"/>
      <c r="AA273" s="9"/>
      <c r="AB273" s="14"/>
      <c r="AC273" s="9"/>
      <c r="AD273" s="14"/>
      <c r="AE273" s="9"/>
      <c r="AF273" s="14"/>
      <c r="AG273" s="9"/>
      <c r="AH273" s="14"/>
      <c r="AI273" s="14"/>
      <c r="AJ273" s="9"/>
      <c r="AK273" s="14"/>
      <c r="AL273" s="9"/>
      <c r="AM273" s="9"/>
      <c r="AN273" s="9"/>
      <c r="AO273" s="9"/>
      <c r="AP273" s="9"/>
      <c r="AQ273" s="12"/>
      <c r="AR273" s="9"/>
      <c r="AS273" s="9"/>
      <c r="AT273" s="9"/>
      <c r="AU273" s="9"/>
      <c r="AV273" s="12"/>
      <c r="AW273" s="9"/>
      <c r="AX273" s="12"/>
      <c r="AY273" s="9"/>
      <c r="AZ273" s="9"/>
      <c r="BA273" s="9"/>
      <c r="BB273" s="9"/>
      <c r="BC273" s="9"/>
      <c r="BD273" s="9"/>
      <c r="BE273" s="9"/>
      <c r="BF273" s="9"/>
      <c r="BG273" s="9"/>
      <c r="BH273" s="9"/>
      <c r="BI273" s="12"/>
      <c r="BJ273" s="9"/>
      <c r="BK273" s="9"/>
      <c r="BL273" s="12"/>
      <c r="BM273" s="16"/>
      <c r="BN273" s="9"/>
    </row>
    <row r="274" customFormat="false" ht="30" hidden="false" customHeight="true" outlineLevel="0" collapsed="false">
      <c r="A274" s="9" t="s">
        <v>2448</v>
      </c>
      <c r="B274" s="9"/>
      <c r="C274" s="9"/>
      <c r="D274" s="9"/>
      <c r="E274" s="9"/>
      <c r="F274" s="9"/>
      <c r="G274" s="9"/>
      <c r="H274" s="9"/>
      <c r="I274" s="9"/>
      <c r="J274" s="12"/>
      <c r="K274" s="9"/>
      <c r="L274" s="9"/>
      <c r="M274" s="9"/>
      <c r="N274" s="13"/>
      <c r="O274" s="10"/>
      <c r="P274" s="9"/>
      <c r="Q274" s="9"/>
      <c r="R274" s="9"/>
      <c r="S274" s="9"/>
      <c r="T274" s="9"/>
      <c r="U274" s="10"/>
      <c r="V274" s="9"/>
      <c r="W274" s="9"/>
      <c r="X274" s="12"/>
      <c r="Y274" s="9"/>
      <c r="Z274" s="14"/>
      <c r="AA274" s="9"/>
      <c r="AB274" s="14"/>
      <c r="AC274" s="9"/>
      <c r="AD274" s="14"/>
      <c r="AE274" s="9"/>
      <c r="AF274" s="14"/>
      <c r="AG274" s="9"/>
      <c r="AH274" s="14"/>
      <c r="AI274" s="14"/>
      <c r="AJ274" s="9"/>
      <c r="AK274" s="14"/>
      <c r="AL274" s="9"/>
      <c r="AM274" s="9"/>
      <c r="AN274" s="9"/>
      <c r="AO274" s="9"/>
      <c r="AP274" s="9"/>
      <c r="AQ274" s="12"/>
      <c r="AR274" s="9"/>
      <c r="AS274" s="9"/>
      <c r="AT274" s="9"/>
      <c r="AU274" s="9"/>
      <c r="AV274" s="12"/>
      <c r="AW274" s="9"/>
      <c r="AX274" s="12"/>
      <c r="AY274" s="9"/>
      <c r="AZ274" s="9"/>
      <c r="BA274" s="9"/>
      <c r="BB274" s="9"/>
      <c r="BC274" s="9"/>
      <c r="BD274" s="9"/>
      <c r="BE274" s="9"/>
      <c r="BF274" s="9"/>
      <c r="BG274" s="9"/>
      <c r="BH274" s="9"/>
      <c r="BI274" s="12"/>
      <c r="BJ274" s="9"/>
      <c r="BK274" s="9"/>
      <c r="BL274" s="12"/>
      <c r="BM274" s="16"/>
      <c r="BN274" s="9"/>
    </row>
    <row r="275" customFormat="false" ht="30" hidden="false" customHeight="true" outlineLevel="0" collapsed="false">
      <c r="A275" s="9" t="s">
        <v>2449</v>
      </c>
      <c r="B275" s="9"/>
      <c r="C275" s="9"/>
      <c r="D275" s="9"/>
      <c r="E275" s="9"/>
      <c r="F275" s="9"/>
      <c r="G275" s="9"/>
      <c r="H275" s="9"/>
      <c r="I275" s="9"/>
      <c r="J275" s="12"/>
      <c r="K275" s="9"/>
      <c r="L275" s="9"/>
      <c r="M275" s="9"/>
      <c r="N275" s="13"/>
      <c r="O275" s="10"/>
      <c r="P275" s="9"/>
      <c r="Q275" s="9"/>
      <c r="R275" s="9"/>
      <c r="S275" s="9"/>
      <c r="T275" s="9"/>
      <c r="U275" s="10"/>
      <c r="V275" s="9"/>
      <c r="W275" s="9"/>
      <c r="X275" s="12"/>
      <c r="Y275" s="9"/>
      <c r="Z275" s="14"/>
      <c r="AA275" s="9"/>
      <c r="AB275" s="14"/>
      <c r="AC275" s="9"/>
      <c r="AD275" s="14"/>
      <c r="AE275" s="9"/>
      <c r="AF275" s="14"/>
      <c r="AG275" s="9"/>
      <c r="AH275" s="14"/>
      <c r="AI275" s="14"/>
      <c r="AJ275" s="9"/>
      <c r="AK275" s="14"/>
      <c r="AL275" s="9"/>
      <c r="AM275" s="9"/>
      <c r="AN275" s="9"/>
      <c r="AO275" s="9"/>
      <c r="AP275" s="9"/>
      <c r="AQ275" s="12"/>
      <c r="AR275" s="9"/>
      <c r="AS275" s="9"/>
      <c r="AT275" s="9"/>
      <c r="AU275" s="9"/>
      <c r="AV275" s="12"/>
      <c r="AW275" s="9"/>
      <c r="AX275" s="12"/>
      <c r="AY275" s="9"/>
      <c r="AZ275" s="9"/>
      <c r="BA275" s="9"/>
      <c r="BB275" s="9"/>
      <c r="BC275" s="9"/>
      <c r="BD275" s="9"/>
      <c r="BE275" s="9"/>
      <c r="BF275" s="9"/>
      <c r="BG275" s="9"/>
      <c r="BH275" s="9"/>
      <c r="BI275" s="12"/>
      <c r="BJ275" s="9"/>
      <c r="BK275" s="9"/>
      <c r="BL275" s="12"/>
      <c r="BM275" s="16"/>
      <c r="BN275" s="9"/>
    </row>
    <row r="276" customFormat="false" ht="30" hidden="false" customHeight="true" outlineLevel="0" collapsed="false">
      <c r="A276" s="9" t="s">
        <v>2450</v>
      </c>
      <c r="B276" s="9"/>
      <c r="C276" s="9"/>
      <c r="D276" s="9"/>
      <c r="E276" s="9"/>
      <c r="F276" s="9"/>
      <c r="G276" s="9"/>
      <c r="H276" s="9"/>
      <c r="I276" s="9"/>
      <c r="J276" s="12"/>
      <c r="K276" s="9"/>
      <c r="L276" s="9"/>
      <c r="M276" s="9"/>
      <c r="N276" s="13"/>
      <c r="O276" s="10"/>
      <c r="P276" s="9"/>
      <c r="Q276" s="9"/>
      <c r="R276" s="9"/>
      <c r="S276" s="9"/>
      <c r="T276" s="9"/>
      <c r="U276" s="10"/>
      <c r="V276" s="9"/>
      <c r="W276" s="9"/>
      <c r="X276" s="12"/>
      <c r="Y276" s="9"/>
      <c r="Z276" s="14"/>
      <c r="AA276" s="9"/>
      <c r="AB276" s="14"/>
      <c r="AC276" s="9"/>
      <c r="AD276" s="14"/>
      <c r="AE276" s="9"/>
      <c r="AF276" s="14"/>
      <c r="AG276" s="9"/>
      <c r="AH276" s="14"/>
      <c r="AI276" s="14"/>
      <c r="AJ276" s="9"/>
      <c r="AK276" s="14"/>
      <c r="AL276" s="9"/>
      <c r="AM276" s="9"/>
      <c r="AN276" s="9"/>
      <c r="AO276" s="9"/>
      <c r="AP276" s="9"/>
      <c r="AQ276" s="12"/>
      <c r="AR276" s="9"/>
      <c r="AS276" s="9"/>
      <c r="AT276" s="9"/>
      <c r="AU276" s="9"/>
      <c r="AV276" s="12"/>
      <c r="AW276" s="9"/>
      <c r="AX276" s="12"/>
      <c r="AY276" s="9"/>
      <c r="AZ276" s="9"/>
      <c r="BA276" s="9"/>
      <c r="BB276" s="9"/>
      <c r="BC276" s="9"/>
      <c r="BD276" s="9"/>
      <c r="BE276" s="9"/>
      <c r="BF276" s="9"/>
      <c r="BG276" s="9"/>
      <c r="BH276" s="9"/>
      <c r="BI276" s="12"/>
      <c r="BJ276" s="9"/>
      <c r="BK276" s="9"/>
      <c r="BL276" s="12"/>
      <c r="BM276" s="16"/>
      <c r="BN276" s="9"/>
    </row>
    <row r="277" customFormat="false" ht="30" hidden="false" customHeight="true" outlineLevel="0" collapsed="false">
      <c r="A277" s="9" t="s">
        <v>2451</v>
      </c>
      <c r="B277" s="9"/>
      <c r="C277" s="9"/>
      <c r="D277" s="9"/>
      <c r="E277" s="9"/>
      <c r="F277" s="9"/>
      <c r="G277" s="9"/>
      <c r="H277" s="9"/>
      <c r="I277" s="9"/>
      <c r="J277" s="12"/>
      <c r="K277" s="9"/>
      <c r="L277" s="9"/>
      <c r="M277" s="9"/>
      <c r="N277" s="13"/>
      <c r="O277" s="10"/>
      <c r="P277" s="9"/>
      <c r="Q277" s="9"/>
      <c r="R277" s="9"/>
      <c r="S277" s="9"/>
      <c r="T277" s="9"/>
      <c r="U277" s="10"/>
      <c r="V277" s="9"/>
      <c r="W277" s="9"/>
      <c r="X277" s="12"/>
      <c r="Y277" s="9"/>
      <c r="Z277" s="14"/>
      <c r="AA277" s="9"/>
      <c r="AB277" s="14"/>
      <c r="AC277" s="9"/>
      <c r="AD277" s="14"/>
      <c r="AE277" s="9"/>
      <c r="AF277" s="14"/>
      <c r="AG277" s="9"/>
      <c r="AH277" s="14"/>
      <c r="AI277" s="14"/>
      <c r="AJ277" s="9"/>
      <c r="AK277" s="14"/>
      <c r="AL277" s="9"/>
      <c r="AM277" s="9"/>
      <c r="AN277" s="9"/>
      <c r="AO277" s="9"/>
      <c r="AP277" s="9"/>
      <c r="AQ277" s="12"/>
      <c r="AR277" s="9"/>
      <c r="AS277" s="9"/>
      <c r="AT277" s="9"/>
      <c r="AU277" s="9"/>
      <c r="AV277" s="12"/>
      <c r="AW277" s="9"/>
      <c r="AX277" s="12"/>
      <c r="AY277" s="9"/>
      <c r="AZ277" s="9"/>
      <c r="BA277" s="9"/>
      <c r="BB277" s="9"/>
      <c r="BC277" s="9"/>
      <c r="BD277" s="9"/>
      <c r="BE277" s="9"/>
      <c r="BF277" s="9"/>
      <c r="BG277" s="9"/>
      <c r="BH277" s="9"/>
      <c r="BI277" s="12"/>
      <c r="BJ277" s="9"/>
      <c r="BK277" s="9"/>
      <c r="BL277" s="12"/>
      <c r="BM277" s="16"/>
      <c r="BN277" s="9"/>
    </row>
    <row r="278" customFormat="false" ht="30" hidden="false" customHeight="true" outlineLevel="0" collapsed="false">
      <c r="A278" s="9" t="s">
        <v>2452</v>
      </c>
      <c r="B278" s="9"/>
      <c r="C278" s="9"/>
      <c r="D278" s="9"/>
      <c r="E278" s="9"/>
      <c r="F278" s="9"/>
      <c r="G278" s="9"/>
      <c r="H278" s="9"/>
      <c r="I278" s="9"/>
      <c r="J278" s="12"/>
      <c r="K278" s="9"/>
      <c r="L278" s="9"/>
      <c r="M278" s="9"/>
      <c r="N278" s="13"/>
      <c r="O278" s="10"/>
      <c r="P278" s="9"/>
      <c r="Q278" s="9"/>
      <c r="R278" s="9"/>
      <c r="S278" s="9"/>
      <c r="T278" s="9"/>
      <c r="U278" s="10"/>
      <c r="V278" s="9"/>
      <c r="W278" s="9"/>
      <c r="X278" s="12"/>
      <c r="Y278" s="9"/>
      <c r="Z278" s="14"/>
      <c r="AA278" s="9"/>
      <c r="AB278" s="14"/>
      <c r="AC278" s="9"/>
      <c r="AD278" s="14"/>
      <c r="AE278" s="9"/>
      <c r="AF278" s="14"/>
      <c r="AG278" s="9"/>
      <c r="AH278" s="14"/>
      <c r="AI278" s="14"/>
      <c r="AJ278" s="9"/>
      <c r="AK278" s="14"/>
      <c r="AL278" s="9"/>
      <c r="AM278" s="9"/>
      <c r="AN278" s="9"/>
      <c r="AO278" s="9"/>
      <c r="AP278" s="9"/>
      <c r="AQ278" s="12"/>
      <c r="AR278" s="9"/>
      <c r="AS278" s="9"/>
      <c r="AT278" s="9"/>
      <c r="AU278" s="9"/>
      <c r="AV278" s="12"/>
      <c r="AW278" s="9"/>
      <c r="AX278" s="12"/>
      <c r="AY278" s="9"/>
      <c r="AZ278" s="9"/>
      <c r="BA278" s="9"/>
      <c r="BB278" s="9"/>
      <c r="BC278" s="9"/>
      <c r="BD278" s="9"/>
      <c r="BE278" s="9"/>
      <c r="BF278" s="9"/>
      <c r="BG278" s="9"/>
      <c r="BH278" s="9"/>
      <c r="BI278" s="12"/>
      <c r="BJ278" s="9"/>
      <c r="BK278" s="9"/>
      <c r="BL278" s="12"/>
      <c r="BM278" s="16"/>
      <c r="BN278" s="9"/>
    </row>
    <row r="279" customFormat="false" ht="30" hidden="false" customHeight="true" outlineLevel="0" collapsed="false">
      <c r="A279" s="9" t="s">
        <v>2453</v>
      </c>
      <c r="B279" s="9"/>
      <c r="C279" s="9"/>
      <c r="D279" s="9"/>
      <c r="E279" s="9"/>
      <c r="F279" s="9"/>
      <c r="G279" s="9"/>
      <c r="H279" s="9"/>
      <c r="I279" s="9"/>
      <c r="J279" s="12"/>
      <c r="K279" s="9"/>
      <c r="L279" s="9"/>
      <c r="M279" s="9"/>
      <c r="N279" s="13"/>
      <c r="O279" s="10"/>
      <c r="P279" s="9"/>
      <c r="Q279" s="9"/>
      <c r="R279" s="9"/>
      <c r="S279" s="9"/>
      <c r="T279" s="9"/>
      <c r="U279" s="10"/>
      <c r="V279" s="9"/>
      <c r="W279" s="9"/>
      <c r="X279" s="12"/>
      <c r="Y279" s="9"/>
      <c r="Z279" s="14"/>
      <c r="AA279" s="9"/>
      <c r="AB279" s="14"/>
      <c r="AC279" s="9"/>
      <c r="AD279" s="14"/>
      <c r="AE279" s="9"/>
      <c r="AF279" s="14"/>
      <c r="AG279" s="9"/>
      <c r="AH279" s="14"/>
      <c r="AI279" s="14"/>
      <c r="AJ279" s="9"/>
      <c r="AK279" s="14"/>
      <c r="AL279" s="9"/>
      <c r="AM279" s="9"/>
      <c r="AN279" s="9"/>
      <c r="AO279" s="9"/>
      <c r="AP279" s="9"/>
      <c r="AQ279" s="12"/>
      <c r="AR279" s="9"/>
      <c r="AS279" s="9"/>
      <c r="AT279" s="9"/>
      <c r="AU279" s="9"/>
      <c r="AV279" s="12"/>
      <c r="AW279" s="9"/>
      <c r="AX279" s="12"/>
      <c r="AY279" s="9"/>
      <c r="AZ279" s="9"/>
      <c r="BA279" s="9"/>
      <c r="BB279" s="9"/>
      <c r="BC279" s="9"/>
      <c r="BD279" s="9"/>
      <c r="BE279" s="9"/>
      <c r="BF279" s="9"/>
      <c r="BG279" s="9"/>
      <c r="BH279" s="9"/>
      <c r="BI279" s="12"/>
      <c r="BJ279" s="9"/>
      <c r="BK279" s="9"/>
      <c r="BL279" s="12"/>
      <c r="BM279" s="16"/>
      <c r="BN279" s="9"/>
    </row>
    <row r="280" customFormat="false" ht="30" hidden="false" customHeight="true" outlineLevel="0" collapsed="false">
      <c r="A280" s="9" t="s">
        <v>2454</v>
      </c>
      <c r="B280" s="9"/>
      <c r="C280" s="9"/>
      <c r="D280" s="9"/>
      <c r="E280" s="9"/>
      <c r="F280" s="9"/>
      <c r="G280" s="9"/>
      <c r="H280" s="9"/>
      <c r="I280" s="9"/>
      <c r="J280" s="12"/>
      <c r="K280" s="9"/>
      <c r="L280" s="9"/>
      <c r="M280" s="9"/>
      <c r="N280" s="13"/>
      <c r="O280" s="10"/>
      <c r="P280" s="9"/>
      <c r="Q280" s="9"/>
      <c r="R280" s="9"/>
      <c r="S280" s="9"/>
      <c r="T280" s="9"/>
      <c r="U280" s="10"/>
      <c r="V280" s="9"/>
      <c r="W280" s="9"/>
      <c r="X280" s="12"/>
      <c r="Y280" s="9"/>
      <c r="Z280" s="14"/>
      <c r="AA280" s="9"/>
      <c r="AB280" s="14"/>
      <c r="AC280" s="9"/>
      <c r="AD280" s="14"/>
      <c r="AE280" s="9"/>
      <c r="AF280" s="14"/>
      <c r="AG280" s="9"/>
      <c r="AH280" s="14"/>
      <c r="AI280" s="14"/>
      <c r="AJ280" s="9"/>
      <c r="AK280" s="14"/>
      <c r="AL280" s="9"/>
      <c r="AM280" s="9"/>
      <c r="AN280" s="9"/>
      <c r="AO280" s="9"/>
      <c r="AP280" s="9"/>
      <c r="AQ280" s="12"/>
      <c r="AR280" s="9"/>
      <c r="AS280" s="9"/>
      <c r="AT280" s="9"/>
      <c r="AU280" s="9"/>
      <c r="AV280" s="12"/>
      <c r="AW280" s="9"/>
      <c r="AX280" s="12"/>
      <c r="AY280" s="9"/>
      <c r="AZ280" s="9"/>
      <c r="BA280" s="9"/>
      <c r="BB280" s="9"/>
      <c r="BC280" s="9"/>
      <c r="BD280" s="9"/>
      <c r="BE280" s="9"/>
      <c r="BF280" s="9"/>
      <c r="BG280" s="9"/>
      <c r="BH280" s="9"/>
      <c r="BI280" s="12"/>
      <c r="BJ280" s="9"/>
      <c r="BK280" s="9"/>
      <c r="BL280" s="12"/>
      <c r="BM280" s="16"/>
      <c r="BN280" s="9"/>
    </row>
    <row r="281" customFormat="false" ht="30" hidden="false" customHeight="true" outlineLevel="0" collapsed="false">
      <c r="A281" s="9" t="s">
        <v>2455</v>
      </c>
      <c r="B281" s="9" t="s">
        <v>108</v>
      </c>
      <c r="C281" s="9" t="s">
        <v>593</v>
      </c>
      <c r="D281" s="9"/>
      <c r="E281" s="9"/>
      <c r="F281" s="9" t="s">
        <v>2456</v>
      </c>
      <c r="G281" s="9"/>
      <c r="H281" s="9"/>
      <c r="I281" s="9" t="s">
        <v>2457</v>
      </c>
      <c r="J281" s="12" t="s">
        <v>93</v>
      </c>
      <c r="K281" s="9" t="s">
        <v>2458</v>
      </c>
      <c r="L281" s="9" t="s">
        <v>2459</v>
      </c>
      <c r="M281" s="9" t="s">
        <v>2460</v>
      </c>
      <c r="N281" s="13" t="s">
        <v>2461</v>
      </c>
      <c r="O281" s="10" t="s">
        <v>1587</v>
      </c>
      <c r="P281" s="9" t="s">
        <v>73</v>
      </c>
      <c r="Q281" s="9" t="s">
        <v>2462</v>
      </c>
      <c r="R281" s="9" t="s">
        <v>73</v>
      </c>
      <c r="S281" s="9" t="s">
        <v>2463</v>
      </c>
      <c r="T281" s="9" t="s">
        <v>2464</v>
      </c>
      <c r="U281" s="10" t="s">
        <v>2465</v>
      </c>
      <c r="V281" s="29" t="s">
        <v>2466</v>
      </c>
      <c r="W281" s="9" t="s">
        <v>2247</v>
      </c>
      <c r="X281" s="12" t="n">
        <v>197</v>
      </c>
      <c r="Y281" s="9"/>
      <c r="Z281" s="14" t="n">
        <v>203</v>
      </c>
      <c r="AA281" s="9"/>
      <c r="AB281" s="14" t="n">
        <v>165</v>
      </c>
      <c r="AC281" s="9"/>
      <c r="AD281" s="14" t="n">
        <v>140</v>
      </c>
      <c r="AE281" s="9" t="n">
        <v>142</v>
      </c>
      <c r="AF281" s="14"/>
      <c r="AG281" s="9"/>
      <c r="AH281" s="14" t="n">
        <v>1</v>
      </c>
      <c r="AI281" s="14" t="n">
        <v>140</v>
      </c>
      <c r="AJ281" s="9" t="n">
        <v>142</v>
      </c>
      <c r="AK281" s="14" t="n">
        <v>12</v>
      </c>
      <c r="AL281" s="9" t="n">
        <v>12</v>
      </c>
      <c r="AM281" s="9" t="s">
        <v>754</v>
      </c>
      <c r="AN281" s="9"/>
      <c r="AO281" s="9"/>
      <c r="AP281" s="9" t="s">
        <v>2467</v>
      </c>
      <c r="AQ281" s="12" t="s">
        <v>268</v>
      </c>
      <c r="AR281" s="9"/>
      <c r="AS281" s="9" t="s">
        <v>471</v>
      </c>
      <c r="AT281" s="9" t="s">
        <v>472</v>
      </c>
      <c r="AU281" s="9" t="s">
        <v>588</v>
      </c>
      <c r="AV281" s="12" t="s">
        <v>2468</v>
      </c>
      <c r="AW281" s="9"/>
      <c r="AX281" s="12"/>
      <c r="AY281" s="9"/>
      <c r="AZ281" s="9"/>
      <c r="BA281" s="9"/>
      <c r="BB281" s="9" t="s">
        <v>114</v>
      </c>
      <c r="BC281" s="9" t="s">
        <v>76</v>
      </c>
      <c r="BD281" s="9" t="s">
        <v>2469</v>
      </c>
      <c r="BE281" s="9"/>
      <c r="BF281" s="9" t="s">
        <v>133</v>
      </c>
      <c r="BG281" s="9" t="s">
        <v>2470</v>
      </c>
      <c r="BH281" s="9"/>
      <c r="BI281" s="12" t="s">
        <v>2471</v>
      </c>
      <c r="BJ281" s="9"/>
      <c r="BK281" s="9"/>
      <c r="BL281" s="12" t="s">
        <v>2472</v>
      </c>
      <c r="BM281" s="16" t="s">
        <v>2473</v>
      </c>
      <c r="BN281" s="9"/>
    </row>
    <row r="282" customFormat="false" ht="30" hidden="false" customHeight="true" outlineLevel="0" collapsed="false">
      <c r="A282" s="9" t="s">
        <v>2455</v>
      </c>
      <c r="B282" s="9" t="s">
        <v>108</v>
      </c>
      <c r="C282" s="9" t="s">
        <v>593</v>
      </c>
      <c r="D282" s="9" t="s">
        <v>2474</v>
      </c>
      <c r="E282" s="9"/>
      <c r="F282" s="9"/>
      <c r="G282" s="9"/>
      <c r="H282" s="9"/>
      <c r="I282" s="9"/>
      <c r="J282" s="12" t="s">
        <v>93</v>
      </c>
      <c r="K282" s="9"/>
      <c r="L282" s="9" t="s">
        <v>2475</v>
      </c>
      <c r="M282" s="9" t="s">
        <v>1810</v>
      </c>
      <c r="N282" s="13" t="s">
        <v>2461</v>
      </c>
      <c r="O282" s="10" t="s">
        <v>1587</v>
      </c>
      <c r="P282" s="9" t="s">
        <v>73</v>
      </c>
      <c r="Q282" s="9" t="s">
        <v>2462</v>
      </c>
      <c r="R282" s="9" t="s">
        <v>73</v>
      </c>
      <c r="S282" s="9" t="s">
        <v>2463</v>
      </c>
      <c r="T282" s="9" t="s">
        <v>2464</v>
      </c>
      <c r="U282" s="10" t="s">
        <v>2465</v>
      </c>
      <c r="V282" s="29" t="s">
        <v>2466</v>
      </c>
      <c r="W282" s="9" t="s">
        <v>1719</v>
      </c>
      <c r="X282" s="12"/>
      <c r="Y282" s="9"/>
      <c r="Z282" s="14" t="n">
        <v>113</v>
      </c>
      <c r="AA282" s="9"/>
      <c r="AB282" s="14"/>
      <c r="AC282" s="9"/>
      <c r="AD282" s="14" t="n">
        <v>81</v>
      </c>
      <c r="AE282" s="9" t="n">
        <v>82</v>
      </c>
      <c r="AF282" s="14"/>
      <c r="AG282" s="9"/>
      <c r="AH282" s="14" t="n">
        <v>1</v>
      </c>
      <c r="AI282" s="14" t="n">
        <v>81</v>
      </c>
      <c r="AJ282" s="9" t="n">
        <v>82</v>
      </c>
      <c r="AK282" s="14" t="n">
        <v>5</v>
      </c>
      <c r="AL282" s="9" t="n">
        <v>6</v>
      </c>
      <c r="AM282" s="9" t="s">
        <v>2476</v>
      </c>
      <c r="AN282" s="9"/>
      <c r="AO282" s="9"/>
      <c r="AP282" s="9" t="s">
        <v>2477</v>
      </c>
      <c r="AQ282" s="12" t="s">
        <v>158</v>
      </c>
      <c r="AR282" s="9"/>
      <c r="AS282" s="9" t="s">
        <v>2478</v>
      </c>
      <c r="AT282" s="9" t="s">
        <v>930</v>
      </c>
      <c r="AU282" s="9" t="s">
        <v>2479</v>
      </c>
      <c r="AV282" s="12" t="s">
        <v>2480</v>
      </c>
      <c r="AW282" s="9"/>
      <c r="AX282" s="12"/>
      <c r="AY282" s="9"/>
      <c r="AZ282" s="9"/>
      <c r="BA282" s="9"/>
      <c r="BB282" s="9" t="s">
        <v>131</v>
      </c>
      <c r="BC282" s="9" t="s">
        <v>76</v>
      </c>
      <c r="BD282" s="9" t="s">
        <v>2481</v>
      </c>
      <c r="BE282" s="9"/>
      <c r="BF282" s="9"/>
      <c r="BG282" s="9"/>
      <c r="BH282" s="9"/>
      <c r="BI282" s="12"/>
      <c r="BJ282" s="9"/>
      <c r="BK282" s="9"/>
      <c r="BL282" s="12" t="s">
        <v>117</v>
      </c>
      <c r="BM282" s="16" t="s">
        <v>2482</v>
      </c>
      <c r="BN282" s="9"/>
    </row>
    <row r="283" customFormat="false" ht="30" hidden="false" customHeight="true" outlineLevel="0" collapsed="false">
      <c r="A283" s="9" t="s">
        <v>2455</v>
      </c>
      <c r="B283" s="9" t="s">
        <v>108</v>
      </c>
      <c r="C283" s="9" t="s">
        <v>593</v>
      </c>
      <c r="D283" s="9"/>
      <c r="E283" s="9"/>
      <c r="F283" s="9"/>
      <c r="G283" s="9"/>
      <c r="H283" s="9"/>
      <c r="I283" s="9"/>
      <c r="J283" s="12" t="s">
        <v>93</v>
      </c>
      <c r="K283" s="9"/>
      <c r="L283" s="9" t="s">
        <v>2483</v>
      </c>
      <c r="M283" s="9"/>
      <c r="N283" s="13" t="s">
        <v>2461</v>
      </c>
      <c r="O283" s="10" t="s">
        <v>1587</v>
      </c>
      <c r="P283" s="9" t="s">
        <v>73</v>
      </c>
      <c r="Q283" s="9" t="s">
        <v>2462</v>
      </c>
      <c r="R283" s="9" t="s">
        <v>73</v>
      </c>
      <c r="S283" s="9" t="s">
        <v>2463</v>
      </c>
      <c r="T283" s="9" t="s">
        <v>2464</v>
      </c>
      <c r="U283" s="10" t="s">
        <v>2465</v>
      </c>
      <c r="V283" s="29" t="s">
        <v>2466</v>
      </c>
      <c r="W283" s="9" t="s">
        <v>1719</v>
      </c>
      <c r="X283" s="12"/>
      <c r="Y283" s="9"/>
      <c r="Z283" s="14" t="n">
        <v>200</v>
      </c>
      <c r="AA283" s="9"/>
      <c r="AB283" s="14"/>
      <c r="AC283" s="9"/>
      <c r="AD283" s="14" t="n">
        <v>135</v>
      </c>
      <c r="AE283" s="9" t="n">
        <v>140</v>
      </c>
      <c r="AF283" s="14"/>
      <c r="AG283" s="9"/>
      <c r="AH283" s="14" t="n">
        <v>1</v>
      </c>
      <c r="AI283" s="14" t="n">
        <v>135</v>
      </c>
      <c r="AJ283" s="9" t="n">
        <v>140</v>
      </c>
      <c r="AK283" s="14" t="n">
        <v>6</v>
      </c>
      <c r="AL283" s="9"/>
      <c r="AM283" s="9" t="s">
        <v>754</v>
      </c>
      <c r="AN283" s="9"/>
      <c r="AO283" s="9"/>
      <c r="AP283" s="9" t="s">
        <v>2484</v>
      </c>
      <c r="AQ283" s="12" t="s">
        <v>268</v>
      </c>
      <c r="AR283" s="9"/>
      <c r="AS283" s="9" t="s">
        <v>126</v>
      </c>
      <c r="AT283" s="9" t="s">
        <v>127</v>
      </c>
      <c r="AU283" s="9"/>
      <c r="AV283" s="12"/>
      <c r="AW283" s="9"/>
      <c r="AX283" s="12"/>
      <c r="AY283" s="9"/>
      <c r="AZ283" s="9"/>
      <c r="BA283" s="9"/>
      <c r="BB283" s="9" t="s">
        <v>1860</v>
      </c>
      <c r="BC283" s="9" t="s">
        <v>76</v>
      </c>
      <c r="BD283" s="9" t="s">
        <v>2485</v>
      </c>
      <c r="BE283" s="9"/>
      <c r="BF283" s="9"/>
      <c r="BG283" s="9"/>
      <c r="BH283" s="9"/>
      <c r="BI283" s="12"/>
      <c r="BJ283" s="9"/>
      <c r="BK283" s="9"/>
      <c r="BL283" s="12" t="s">
        <v>117</v>
      </c>
      <c r="BM283" s="16" t="s">
        <v>2441</v>
      </c>
      <c r="BN283" s="9"/>
    </row>
    <row r="284" customFormat="false" ht="30" hidden="false" customHeight="true" outlineLevel="0" collapsed="false">
      <c r="A284" s="9" t="s">
        <v>2486</v>
      </c>
      <c r="B284" s="9"/>
      <c r="C284" s="9"/>
      <c r="D284" s="9"/>
      <c r="E284" s="9"/>
      <c r="F284" s="9"/>
      <c r="G284" s="9"/>
      <c r="H284" s="9"/>
      <c r="I284" s="9"/>
      <c r="J284" s="12"/>
      <c r="K284" s="9"/>
      <c r="L284" s="9"/>
      <c r="M284" s="9"/>
      <c r="N284" s="13"/>
      <c r="O284" s="10"/>
      <c r="P284" s="9"/>
      <c r="Q284" s="9"/>
      <c r="R284" s="9"/>
      <c r="S284" s="9"/>
      <c r="T284" s="9"/>
      <c r="U284" s="10"/>
      <c r="V284" s="9"/>
      <c r="W284" s="9"/>
      <c r="X284" s="12"/>
      <c r="Y284" s="9"/>
      <c r="Z284" s="14"/>
      <c r="AA284" s="9"/>
      <c r="AB284" s="14"/>
      <c r="AC284" s="9"/>
      <c r="AD284" s="14"/>
      <c r="AE284" s="9"/>
      <c r="AF284" s="14"/>
      <c r="AG284" s="9"/>
      <c r="AH284" s="14"/>
      <c r="AI284" s="14"/>
      <c r="AJ284" s="9"/>
      <c r="AK284" s="14"/>
      <c r="AL284" s="9"/>
      <c r="AM284" s="9"/>
      <c r="AN284" s="9"/>
      <c r="AO284" s="9"/>
      <c r="AP284" s="9"/>
      <c r="AQ284" s="12"/>
      <c r="AR284" s="9"/>
      <c r="AS284" s="25"/>
      <c r="AT284" s="9"/>
      <c r="AU284" s="9"/>
      <c r="AV284" s="12"/>
      <c r="AW284" s="9"/>
      <c r="AX284" s="12"/>
      <c r="AY284" s="9"/>
      <c r="AZ284" s="9"/>
      <c r="BA284" s="9"/>
      <c r="BB284" s="9"/>
      <c r="BC284" s="9"/>
      <c r="BD284" s="9"/>
      <c r="BE284" s="9"/>
      <c r="BF284" s="9"/>
      <c r="BG284" s="9"/>
      <c r="BH284" s="9"/>
      <c r="BI284" s="12"/>
      <c r="BJ284" s="9"/>
      <c r="BK284" s="9"/>
      <c r="BL284" s="12"/>
      <c r="BM284" s="16"/>
      <c r="BN284" s="9"/>
    </row>
    <row r="285" customFormat="false" ht="30" hidden="false" customHeight="true" outlineLevel="0" collapsed="false">
      <c r="A285" s="9" t="s">
        <v>2487</v>
      </c>
      <c r="B285" s="9" t="s">
        <v>108</v>
      </c>
      <c r="C285" s="9"/>
      <c r="D285" s="9"/>
      <c r="E285" s="9"/>
      <c r="F285" s="9"/>
      <c r="G285" s="9"/>
      <c r="H285" s="9"/>
      <c r="I285" s="9"/>
      <c r="J285" s="12" t="s">
        <v>93</v>
      </c>
      <c r="K285" s="9"/>
      <c r="L285" s="9" t="s">
        <v>2488</v>
      </c>
      <c r="M285" s="9" t="s">
        <v>2489</v>
      </c>
      <c r="N285" s="13" t="s">
        <v>2490</v>
      </c>
      <c r="O285" s="10" t="s">
        <v>1587</v>
      </c>
      <c r="P285" s="9" t="s">
        <v>73</v>
      </c>
      <c r="Q285" s="9" t="s">
        <v>2491</v>
      </c>
      <c r="R285" s="9" t="s">
        <v>73</v>
      </c>
      <c r="S285" s="9" t="s">
        <v>2492</v>
      </c>
      <c r="T285" s="9" t="s">
        <v>2493</v>
      </c>
      <c r="U285" s="10" t="s">
        <v>2494</v>
      </c>
      <c r="V285" s="9"/>
      <c r="W285" s="9" t="s">
        <v>985</v>
      </c>
      <c r="X285" s="12" t="n">
        <v>216</v>
      </c>
      <c r="Y285" s="9"/>
      <c r="Z285" s="14" t="n">
        <v>70</v>
      </c>
      <c r="AA285" s="9"/>
      <c r="AB285" s="14" t="n">
        <v>195</v>
      </c>
      <c r="AC285" s="9" t="n">
        <v>200</v>
      </c>
      <c r="AD285" s="14" t="n">
        <v>70</v>
      </c>
      <c r="AE285" s="9"/>
      <c r="AF285" s="14" t="n">
        <v>20</v>
      </c>
      <c r="AG285" s="9" t="n">
        <v>20</v>
      </c>
      <c r="AH285" s="14"/>
      <c r="AI285" s="14" t="n">
        <v>70</v>
      </c>
      <c r="AJ285" s="9"/>
      <c r="AK285" s="14" t="n">
        <v>10</v>
      </c>
      <c r="AL285" s="9" t="n">
        <v>10</v>
      </c>
      <c r="AM285" s="9" t="s">
        <v>754</v>
      </c>
      <c r="AN285" s="9"/>
      <c r="AO285" s="9"/>
      <c r="AP285" s="9" t="s">
        <v>2495</v>
      </c>
      <c r="AQ285" s="12" t="s">
        <v>124</v>
      </c>
      <c r="AR285" s="9"/>
      <c r="AS285" s="9" t="s">
        <v>2496</v>
      </c>
      <c r="AT285" s="9" t="s">
        <v>2497</v>
      </c>
      <c r="AU285" s="9" t="s">
        <v>313</v>
      </c>
      <c r="AV285" s="12" t="s">
        <v>2498</v>
      </c>
      <c r="AW285" s="9"/>
      <c r="AX285" s="12"/>
      <c r="AY285" s="9"/>
      <c r="AZ285" s="9"/>
      <c r="BA285" s="9"/>
      <c r="BB285" s="9" t="s">
        <v>2499</v>
      </c>
      <c r="BC285" s="9" t="s">
        <v>76</v>
      </c>
      <c r="BD285" s="9" t="s">
        <v>2500</v>
      </c>
      <c r="BE285" s="9"/>
      <c r="BF285" s="9" t="s">
        <v>133</v>
      </c>
      <c r="BG285" s="9"/>
      <c r="BH285" s="9"/>
      <c r="BI285" s="12"/>
      <c r="BJ285" s="9"/>
      <c r="BK285" s="9"/>
      <c r="BL285" s="12" t="s">
        <v>117</v>
      </c>
      <c r="BM285" s="16" t="s">
        <v>2501</v>
      </c>
      <c r="BN285" s="9"/>
    </row>
    <row r="286" customFormat="false" ht="30" hidden="false" customHeight="true" outlineLevel="0" collapsed="false">
      <c r="A286" s="9" t="s">
        <v>2502</v>
      </c>
      <c r="B286" s="9"/>
      <c r="C286" s="9"/>
      <c r="D286" s="9"/>
      <c r="E286" s="9"/>
      <c r="F286" s="9"/>
      <c r="G286" s="9"/>
      <c r="H286" s="9"/>
      <c r="I286" s="9"/>
      <c r="J286" s="12"/>
      <c r="K286" s="9"/>
      <c r="L286" s="9"/>
      <c r="M286" s="9"/>
      <c r="N286" s="13"/>
      <c r="O286" s="10"/>
      <c r="P286" s="9"/>
      <c r="Q286" s="9"/>
      <c r="R286" s="9"/>
      <c r="S286" s="9"/>
      <c r="T286" s="9"/>
      <c r="U286" s="10"/>
      <c r="V286" s="9"/>
      <c r="W286" s="9"/>
      <c r="X286" s="12"/>
      <c r="Y286" s="9"/>
      <c r="Z286" s="14"/>
      <c r="AA286" s="9"/>
      <c r="AB286" s="14"/>
      <c r="AC286" s="9"/>
      <c r="AD286" s="14"/>
      <c r="AE286" s="9"/>
      <c r="AF286" s="14"/>
      <c r="AG286" s="9"/>
      <c r="AH286" s="14"/>
      <c r="AI286" s="14"/>
      <c r="AJ286" s="9"/>
      <c r="AK286" s="14"/>
      <c r="AL286" s="9"/>
      <c r="AM286" s="9"/>
      <c r="AN286" s="9"/>
      <c r="AO286" s="9"/>
      <c r="AP286" s="9"/>
      <c r="AQ286" s="12"/>
      <c r="AR286" s="9"/>
      <c r="AS286" s="25"/>
      <c r="AT286" s="9"/>
      <c r="AU286" s="9"/>
      <c r="AV286" s="12"/>
      <c r="AW286" s="9"/>
      <c r="AX286" s="12"/>
      <c r="AY286" s="9"/>
      <c r="AZ286" s="9"/>
      <c r="BA286" s="9"/>
      <c r="BB286" s="9"/>
      <c r="BC286" s="9"/>
      <c r="BD286" s="9"/>
      <c r="BE286" s="9"/>
      <c r="BF286" s="9"/>
      <c r="BG286" s="9"/>
      <c r="BH286" s="9"/>
      <c r="BI286" s="12"/>
      <c r="BJ286" s="9"/>
      <c r="BK286" s="9"/>
      <c r="BL286" s="12"/>
      <c r="BM286" s="16"/>
      <c r="BN286" s="9"/>
    </row>
    <row r="287" customFormat="false" ht="30" hidden="false" customHeight="true" outlineLevel="0" collapsed="false">
      <c r="A287" s="9" t="s">
        <v>2503</v>
      </c>
      <c r="B287" s="9"/>
      <c r="C287" s="9"/>
      <c r="D287" s="9"/>
      <c r="E287" s="9"/>
      <c r="F287" s="9"/>
      <c r="G287" s="9"/>
      <c r="H287" s="9"/>
      <c r="I287" s="9"/>
      <c r="J287" s="12"/>
      <c r="K287" s="9"/>
      <c r="L287" s="9"/>
      <c r="M287" s="9"/>
      <c r="N287" s="13"/>
      <c r="O287" s="10"/>
      <c r="P287" s="9"/>
      <c r="Q287" s="9"/>
      <c r="R287" s="9"/>
      <c r="S287" s="9"/>
      <c r="T287" s="9"/>
      <c r="U287" s="10"/>
      <c r="V287" s="9"/>
      <c r="W287" s="9"/>
      <c r="X287" s="12"/>
      <c r="Y287" s="9"/>
      <c r="Z287" s="14"/>
      <c r="AA287" s="9"/>
      <c r="AB287" s="14"/>
      <c r="AC287" s="9"/>
      <c r="AD287" s="14"/>
      <c r="AE287" s="9"/>
      <c r="AF287" s="14"/>
      <c r="AG287" s="9"/>
      <c r="AH287" s="14"/>
      <c r="AI287" s="14"/>
      <c r="AJ287" s="9"/>
      <c r="AK287" s="14"/>
      <c r="AL287" s="9"/>
      <c r="AM287" s="9"/>
      <c r="AN287" s="9"/>
      <c r="AO287" s="9"/>
      <c r="AP287" s="9"/>
      <c r="AQ287" s="12"/>
      <c r="AR287" s="9"/>
      <c r="AS287" s="25"/>
      <c r="AT287" s="9"/>
      <c r="AU287" s="9"/>
      <c r="AV287" s="12"/>
      <c r="AW287" s="9"/>
      <c r="AX287" s="12"/>
      <c r="AY287" s="9"/>
      <c r="AZ287" s="9"/>
      <c r="BA287" s="9"/>
      <c r="BB287" s="9"/>
      <c r="BC287" s="9"/>
      <c r="BD287" s="9"/>
      <c r="BE287" s="9"/>
      <c r="BF287" s="9"/>
      <c r="BG287" s="9"/>
      <c r="BH287" s="9"/>
      <c r="BI287" s="12"/>
      <c r="BJ287" s="9"/>
      <c r="BK287" s="9"/>
      <c r="BL287" s="12"/>
      <c r="BM287" s="16"/>
      <c r="BN287" s="9"/>
    </row>
    <row r="288" customFormat="false" ht="30" hidden="false" customHeight="true" outlineLevel="0" collapsed="false">
      <c r="A288" s="9" t="s">
        <v>2504</v>
      </c>
      <c r="B288" s="9" t="s">
        <v>108</v>
      </c>
      <c r="C288" s="9" t="s">
        <v>593</v>
      </c>
      <c r="D288" s="9"/>
      <c r="E288" s="9"/>
      <c r="F288" s="9" t="s">
        <v>2505</v>
      </c>
      <c r="G288" s="9"/>
      <c r="H288" s="9"/>
      <c r="I288" s="30" t="s">
        <v>609</v>
      </c>
      <c r="J288" s="12" t="s">
        <v>93</v>
      </c>
      <c r="K288" s="9"/>
      <c r="L288" s="9" t="s">
        <v>2506</v>
      </c>
      <c r="M288" s="9" t="s">
        <v>2507</v>
      </c>
      <c r="N288" s="13" t="s">
        <v>582</v>
      </c>
      <c r="O288" s="10"/>
      <c r="P288" s="9"/>
      <c r="Q288" s="9" t="s">
        <v>1057</v>
      </c>
      <c r="R288" s="9" t="s">
        <v>790</v>
      </c>
      <c r="S288" s="9" t="s">
        <v>2508</v>
      </c>
      <c r="T288" s="9" t="s">
        <v>2509</v>
      </c>
      <c r="U288" s="10" t="s">
        <v>2510</v>
      </c>
      <c r="V288" s="29"/>
      <c r="W288" s="9" t="s">
        <v>1719</v>
      </c>
      <c r="X288" s="12"/>
      <c r="Y288" s="9"/>
      <c r="Z288" s="14" t="n">
        <v>170</v>
      </c>
      <c r="AA288" s="9"/>
      <c r="AB288" s="14"/>
      <c r="AC288" s="9"/>
      <c r="AD288" s="14" t="n">
        <v>140</v>
      </c>
      <c r="AE288" s="9" t="n">
        <v>145</v>
      </c>
      <c r="AF288" s="14"/>
      <c r="AG288" s="9"/>
      <c r="AH288" s="14" t="n">
        <v>1</v>
      </c>
      <c r="AI288" s="14"/>
      <c r="AJ288" s="9"/>
      <c r="AK288" s="14"/>
      <c r="AL288" s="9"/>
      <c r="AM288" s="9"/>
      <c r="AN288" s="9"/>
      <c r="AO288" s="9"/>
      <c r="AP288" s="9" t="s">
        <v>2511</v>
      </c>
      <c r="AQ288" s="12" t="s">
        <v>124</v>
      </c>
      <c r="AR288" s="9"/>
      <c r="AS288" s="9" t="s">
        <v>461</v>
      </c>
      <c r="AT288" s="9" t="s">
        <v>259</v>
      </c>
      <c r="AU288" s="9" t="s">
        <v>588</v>
      </c>
      <c r="AV288" s="12"/>
      <c r="AW288" s="9"/>
      <c r="AX288" s="12"/>
      <c r="AY288" s="9"/>
      <c r="AZ288" s="9"/>
      <c r="BA288" s="9"/>
      <c r="BB288" s="9" t="s">
        <v>151</v>
      </c>
      <c r="BC288" s="9" t="s">
        <v>76</v>
      </c>
      <c r="BD288" s="9" t="s">
        <v>2512</v>
      </c>
      <c r="BE288" s="9"/>
      <c r="BF288" s="9" t="s">
        <v>133</v>
      </c>
      <c r="BG288" s="9"/>
      <c r="BH288" s="9"/>
      <c r="BI288" s="12"/>
      <c r="BJ288" s="9"/>
      <c r="BK288" s="9"/>
      <c r="BL288" s="12" t="s">
        <v>117</v>
      </c>
      <c r="BM288" s="16" t="s">
        <v>2441</v>
      </c>
      <c r="BN288" s="9"/>
    </row>
    <row r="289" customFormat="false" ht="30" hidden="false" customHeight="true" outlineLevel="0" collapsed="false">
      <c r="A289" s="9" t="s">
        <v>2504</v>
      </c>
      <c r="B289" s="9" t="s">
        <v>108</v>
      </c>
      <c r="C289" s="9" t="s">
        <v>593</v>
      </c>
      <c r="D289" s="9" t="s">
        <v>2513</v>
      </c>
      <c r="E289" s="9"/>
      <c r="F289" s="9"/>
      <c r="G289" s="9"/>
      <c r="H289" s="9"/>
      <c r="I289" s="9"/>
      <c r="J289" s="12" t="s">
        <v>93</v>
      </c>
      <c r="K289" s="9"/>
      <c r="L289" s="9" t="s">
        <v>2514</v>
      </c>
      <c r="M289" s="9" t="s">
        <v>2507</v>
      </c>
      <c r="N289" s="13" t="s">
        <v>582</v>
      </c>
      <c r="O289" s="10"/>
      <c r="P289" s="9"/>
      <c r="Q289" s="9" t="s">
        <v>1057</v>
      </c>
      <c r="R289" s="9" t="s">
        <v>790</v>
      </c>
      <c r="S289" s="9" t="s">
        <v>2508</v>
      </c>
      <c r="T289" s="9" t="s">
        <v>2509</v>
      </c>
      <c r="U289" s="10" t="s">
        <v>2510</v>
      </c>
      <c r="V289" s="29"/>
      <c r="W289" s="9" t="s">
        <v>1719</v>
      </c>
      <c r="X289" s="12" t="n">
        <v>220</v>
      </c>
      <c r="Y289" s="9"/>
      <c r="Z289" s="14"/>
      <c r="AA289" s="9"/>
      <c r="AB289" s="14" t="n">
        <v>195</v>
      </c>
      <c r="AC289" s="9"/>
      <c r="AD289" s="14"/>
      <c r="AE289" s="9"/>
      <c r="AF289" s="14" t="n">
        <v>31</v>
      </c>
      <c r="AG289" s="9"/>
      <c r="AH289" s="14"/>
      <c r="AI289" s="14"/>
      <c r="AJ289" s="9"/>
      <c r="AK289" s="14" t="n">
        <v>7</v>
      </c>
      <c r="AL289" s="9" t="n">
        <v>7</v>
      </c>
      <c r="AM289" s="9" t="s">
        <v>754</v>
      </c>
      <c r="AN289" s="9"/>
      <c r="AO289" s="9"/>
      <c r="AP289" s="9" t="s">
        <v>2515</v>
      </c>
      <c r="AQ289" s="12" t="s">
        <v>124</v>
      </c>
      <c r="AR289" s="9"/>
      <c r="AS289" s="9" t="s">
        <v>126</v>
      </c>
      <c r="AT289" s="9" t="s">
        <v>127</v>
      </c>
      <c r="AU289" s="9"/>
      <c r="AV289" s="12"/>
      <c r="AW289" s="9"/>
      <c r="AX289" s="12"/>
      <c r="AY289" s="9"/>
      <c r="AZ289" s="9"/>
      <c r="BA289" s="9"/>
      <c r="BB289" s="9"/>
      <c r="BC289" s="9"/>
      <c r="BD289" s="9"/>
      <c r="BE289" s="9"/>
      <c r="BF289" s="9"/>
      <c r="BG289" s="9"/>
      <c r="BH289" s="9"/>
      <c r="BI289" s="12"/>
      <c r="BJ289" s="9"/>
      <c r="BK289" s="9"/>
      <c r="BL289" s="12"/>
      <c r="BM289" s="16"/>
      <c r="BN289" s="9"/>
    </row>
    <row r="290" customFormat="false" ht="30" hidden="false" customHeight="true" outlineLevel="0" collapsed="false">
      <c r="A290" s="9" t="s">
        <v>2516</v>
      </c>
      <c r="B290" s="9" t="s">
        <v>108</v>
      </c>
      <c r="C290" s="9"/>
      <c r="D290" s="9" t="s">
        <v>2517</v>
      </c>
      <c r="E290" s="9"/>
      <c r="F290" s="9"/>
      <c r="G290" s="9"/>
      <c r="H290" s="9"/>
      <c r="I290" s="9"/>
      <c r="J290" s="12" t="s">
        <v>93</v>
      </c>
      <c r="K290" s="9"/>
      <c r="L290" s="9" t="s">
        <v>2518</v>
      </c>
      <c r="M290" s="9" t="s">
        <v>2519</v>
      </c>
      <c r="N290" s="46" t="s">
        <v>2520</v>
      </c>
      <c r="O290" s="47"/>
      <c r="P290" s="47"/>
      <c r="Q290" s="48" t="s">
        <v>2521</v>
      </c>
      <c r="R290" s="48" t="s">
        <v>613</v>
      </c>
      <c r="S290" s="48" t="s">
        <v>2522</v>
      </c>
      <c r="T290" s="48" t="s">
        <v>2523</v>
      </c>
      <c r="U290" s="47" t="s">
        <v>2524</v>
      </c>
      <c r="V290" s="48" t="s">
        <v>2525</v>
      </c>
      <c r="W290" s="9" t="s">
        <v>1719</v>
      </c>
      <c r="X290" s="12" t="n">
        <v>220</v>
      </c>
      <c r="Y290" s="9"/>
      <c r="Z290" s="14"/>
      <c r="AA290" s="9"/>
      <c r="AB290" s="14" t="n">
        <v>200</v>
      </c>
      <c r="AC290" s="9"/>
      <c r="AD290" s="14"/>
      <c r="AE290" s="9"/>
      <c r="AF290" s="14"/>
      <c r="AG290" s="9"/>
      <c r="AH290" s="14"/>
      <c r="AI290" s="14"/>
      <c r="AJ290" s="9"/>
      <c r="AK290" s="14" t="n">
        <v>2</v>
      </c>
      <c r="AL290" s="9" t="n">
        <v>3</v>
      </c>
      <c r="AM290" s="9" t="s">
        <v>1216</v>
      </c>
      <c r="AN290" s="9"/>
      <c r="AO290" s="9"/>
      <c r="AP290" s="9" t="s">
        <v>2526</v>
      </c>
      <c r="AQ290" s="12"/>
      <c r="AR290" s="9"/>
      <c r="AS290" s="9"/>
      <c r="AT290" s="9"/>
      <c r="AU290" s="9"/>
      <c r="AV290" s="12"/>
      <c r="AW290" s="9"/>
      <c r="AX290" s="12"/>
      <c r="AY290" s="9"/>
      <c r="AZ290" s="9"/>
      <c r="BA290" s="9"/>
      <c r="BB290" s="9"/>
      <c r="BC290" s="9"/>
      <c r="BD290" s="9"/>
      <c r="BE290" s="9"/>
      <c r="BF290" s="9"/>
      <c r="BG290" s="9"/>
      <c r="BH290" s="9"/>
      <c r="BI290" s="12"/>
      <c r="BJ290" s="9"/>
      <c r="BK290" s="9"/>
      <c r="BL290" s="12"/>
      <c r="BM290" s="16"/>
      <c r="BN290" s="9"/>
    </row>
    <row r="291" customFormat="false" ht="30" hidden="false" customHeight="true" outlineLevel="0" collapsed="false">
      <c r="A291" s="9" t="s">
        <v>2516</v>
      </c>
      <c r="B291" s="9" t="s">
        <v>108</v>
      </c>
      <c r="C291" s="9"/>
      <c r="D291" s="9"/>
      <c r="E291" s="9"/>
      <c r="F291" s="9"/>
      <c r="G291" s="9"/>
      <c r="H291" s="9"/>
      <c r="I291" s="9"/>
      <c r="J291" s="12" t="s">
        <v>93</v>
      </c>
      <c r="K291" s="9"/>
      <c r="L291" s="9" t="s">
        <v>2527</v>
      </c>
      <c r="M291" s="9" t="s">
        <v>2528</v>
      </c>
      <c r="N291" s="46" t="s">
        <v>2520</v>
      </c>
      <c r="O291" s="47"/>
      <c r="P291" s="47"/>
      <c r="Q291" s="48" t="s">
        <v>2521</v>
      </c>
      <c r="R291" s="48" t="s">
        <v>613</v>
      </c>
      <c r="S291" s="48" t="s">
        <v>2522</v>
      </c>
      <c r="T291" s="48" t="s">
        <v>2523</v>
      </c>
      <c r="U291" s="47" t="s">
        <v>2524</v>
      </c>
      <c r="V291" s="48" t="s">
        <v>2525</v>
      </c>
      <c r="W291" s="9" t="s">
        <v>1719</v>
      </c>
      <c r="X291" s="12"/>
      <c r="Y291" s="9"/>
      <c r="Z291" s="14" t="n">
        <v>120</v>
      </c>
      <c r="AA291" s="9"/>
      <c r="AB291" s="14"/>
      <c r="AC291" s="9"/>
      <c r="AD291" s="14" t="n">
        <v>100</v>
      </c>
      <c r="AE291" s="9"/>
      <c r="AF291" s="14"/>
      <c r="AG291" s="9"/>
      <c r="AH291" s="14" t="n">
        <v>1</v>
      </c>
      <c r="AI291" s="14"/>
      <c r="AJ291" s="9"/>
      <c r="AK291" s="14" t="n">
        <v>7</v>
      </c>
      <c r="AL291" s="9" t="n">
        <v>8</v>
      </c>
      <c r="AM291" s="9"/>
      <c r="AN291" s="9"/>
      <c r="AO291" s="9"/>
      <c r="AP291" s="9" t="s">
        <v>2529</v>
      </c>
      <c r="AQ291" s="12" t="s">
        <v>268</v>
      </c>
      <c r="AR291" s="9"/>
      <c r="AS291" s="9" t="s">
        <v>2530</v>
      </c>
      <c r="AT291" s="9" t="s">
        <v>2531</v>
      </c>
      <c r="AU291" s="9"/>
      <c r="AV291" s="12"/>
      <c r="AW291" s="9"/>
      <c r="AX291" s="12"/>
      <c r="AY291" s="9"/>
      <c r="AZ291" s="9"/>
      <c r="BA291" s="9"/>
      <c r="BB291" s="9" t="s">
        <v>475</v>
      </c>
      <c r="BC291" s="9" t="s">
        <v>76</v>
      </c>
      <c r="BD291" s="9" t="s">
        <v>2532</v>
      </c>
      <c r="BE291" s="9"/>
      <c r="BF291" s="9"/>
      <c r="BG291" s="9"/>
      <c r="BH291" s="9"/>
      <c r="BI291" s="12"/>
      <c r="BJ291" s="9"/>
      <c r="BK291" s="9"/>
      <c r="BL291" s="12" t="s">
        <v>117</v>
      </c>
      <c r="BM291" s="9" t="s">
        <v>2533</v>
      </c>
      <c r="BN291" s="9"/>
    </row>
    <row r="292" customFormat="false" ht="30" hidden="false" customHeight="true" outlineLevel="0" collapsed="false">
      <c r="A292" s="9" t="s">
        <v>2516</v>
      </c>
      <c r="B292" s="9" t="s">
        <v>108</v>
      </c>
      <c r="C292" s="9"/>
      <c r="D292" s="9"/>
      <c r="E292" s="9"/>
      <c r="F292" s="9"/>
      <c r="G292" s="9"/>
      <c r="H292" s="9"/>
      <c r="I292" s="9"/>
      <c r="J292" s="12"/>
      <c r="K292" s="9"/>
      <c r="L292" s="9" t="s">
        <v>725</v>
      </c>
      <c r="M292" s="9" t="s">
        <v>2534</v>
      </c>
      <c r="N292" s="46" t="s">
        <v>2520</v>
      </c>
      <c r="O292" s="47"/>
      <c r="P292" s="47"/>
      <c r="Q292" s="48" t="s">
        <v>2521</v>
      </c>
      <c r="R292" s="48" t="s">
        <v>613</v>
      </c>
      <c r="S292" s="48" t="s">
        <v>2522</v>
      </c>
      <c r="T292" s="48" t="s">
        <v>2523</v>
      </c>
      <c r="U292" s="47" t="s">
        <v>2524</v>
      </c>
      <c r="V292" s="48" t="s">
        <v>2525</v>
      </c>
      <c r="W292" s="9" t="s">
        <v>169</v>
      </c>
      <c r="X292" s="12" t="n">
        <v>215</v>
      </c>
      <c r="Y292" s="9"/>
      <c r="Z292" s="14" t="n">
        <v>145</v>
      </c>
      <c r="AA292" s="9"/>
      <c r="AB292" s="14" t="n">
        <v>168</v>
      </c>
      <c r="AC292" s="9" t="n">
        <v>170</v>
      </c>
      <c r="AD292" s="14" t="n">
        <v>125</v>
      </c>
      <c r="AE292" s="9"/>
      <c r="AF292" s="14" t="n">
        <v>18</v>
      </c>
      <c r="AG292" s="9" t="n">
        <v>18</v>
      </c>
      <c r="AH292" s="14" t="n">
        <v>1</v>
      </c>
      <c r="AI292" s="14"/>
      <c r="AJ292" s="9"/>
      <c r="AK292" s="14" t="n">
        <v>9</v>
      </c>
      <c r="AL292" s="9" t="n">
        <v>10</v>
      </c>
      <c r="AM292" s="9" t="s">
        <v>563</v>
      </c>
      <c r="AN292" s="9"/>
      <c r="AO292" s="9"/>
      <c r="AP292" s="9"/>
      <c r="AQ292" s="12" t="s">
        <v>158</v>
      </c>
      <c r="AR292" s="9" t="s">
        <v>898</v>
      </c>
      <c r="AS292" s="9" t="s">
        <v>2535</v>
      </c>
      <c r="AT292" s="9" t="s">
        <v>204</v>
      </c>
      <c r="AU292" s="9" t="s">
        <v>2416</v>
      </c>
      <c r="AV292" s="12" t="s">
        <v>2536</v>
      </c>
      <c r="AW292" s="9"/>
      <c r="AX292" s="12"/>
      <c r="AY292" s="9"/>
      <c r="AZ292" s="9"/>
      <c r="BA292" s="9"/>
      <c r="BB292" s="9" t="s">
        <v>682</v>
      </c>
      <c r="BC292" s="9" t="s">
        <v>76</v>
      </c>
      <c r="BD292" s="9" t="s">
        <v>2537</v>
      </c>
      <c r="BE292" s="9"/>
      <c r="BF292" s="9"/>
      <c r="BG292" s="9"/>
      <c r="BH292" s="9"/>
      <c r="BI292" s="12"/>
      <c r="BJ292" s="9"/>
      <c r="BK292" s="9"/>
      <c r="BL292" s="12" t="s">
        <v>117</v>
      </c>
      <c r="BM292" s="9" t="s">
        <v>2533</v>
      </c>
      <c r="BN292" s="9"/>
    </row>
    <row r="293" customFormat="false" ht="30" hidden="false" customHeight="true" outlineLevel="0" collapsed="false">
      <c r="A293" s="9" t="s">
        <v>2538</v>
      </c>
      <c r="B293" s="9"/>
      <c r="C293" s="9"/>
      <c r="D293" s="9"/>
      <c r="E293" s="9"/>
      <c r="F293" s="9"/>
      <c r="G293" s="9"/>
      <c r="H293" s="9"/>
      <c r="I293" s="9"/>
      <c r="J293" s="12"/>
      <c r="K293" s="9"/>
      <c r="L293" s="9"/>
      <c r="M293" s="9"/>
      <c r="N293" s="12" t="s">
        <v>510</v>
      </c>
      <c r="O293" s="10"/>
      <c r="P293" s="9"/>
      <c r="Q293" s="9" t="s">
        <v>1324</v>
      </c>
      <c r="R293" s="9" t="s">
        <v>2539</v>
      </c>
      <c r="S293" s="9" t="s">
        <v>2540</v>
      </c>
      <c r="T293" s="9" t="s">
        <v>2541</v>
      </c>
      <c r="U293" s="9" t="s">
        <v>2542</v>
      </c>
      <c r="V293" s="9" t="s">
        <v>2543</v>
      </c>
      <c r="W293" s="9"/>
      <c r="X293" s="12"/>
      <c r="Y293" s="9"/>
      <c r="Z293" s="14"/>
      <c r="AA293" s="9"/>
      <c r="AB293" s="14"/>
      <c r="AC293" s="9"/>
      <c r="AD293" s="14"/>
      <c r="AE293" s="9"/>
      <c r="AF293" s="14"/>
      <c r="AG293" s="9"/>
      <c r="AH293" s="14"/>
      <c r="AI293" s="14"/>
      <c r="AJ293" s="9"/>
      <c r="AK293" s="14"/>
      <c r="AL293" s="9"/>
      <c r="AM293" s="9"/>
      <c r="AN293" s="9"/>
      <c r="AO293" s="9"/>
      <c r="AP293" s="9"/>
      <c r="AQ293" s="12"/>
      <c r="AR293" s="9"/>
      <c r="AS293" s="9"/>
      <c r="AT293" s="9"/>
      <c r="AU293" s="9"/>
      <c r="AV293" s="12"/>
      <c r="AW293" s="9"/>
      <c r="AX293" s="12"/>
      <c r="AY293" s="9"/>
      <c r="AZ293" s="9"/>
      <c r="BA293" s="9"/>
      <c r="BB293" s="9"/>
      <c r="BC293" s="9"/>
      <c r="BD293" s="9"/>
      <c r="BE293" s="9"/>
      <c r="BF293" s="9"/>
      <c r="BG293" s="9"/>
      <c r="BH293" s="9"/>
      <c r="BI293" s="12"/>
      <c r="BJ293" s="9"/>
      <c r="BK293" s="9"/>
      <c r="BL293" s="12"/>
      <c r="BM293" s="16"/>
      <c r="BN293" s="9"/>
    </row>
    <row r="294" customFormat="false" ht="30" hidden="false" customHeight="true" outlineLevel="0" collapsed="false">
      <c r="A294" s="9" t="s">
        <v>2544</v>
      </c>
      <c r="B294" s="9"/>
      <c r="C294" s="9"/>
      <c r="D294" s="9"/>
      <c r="E294" s="9"/>
      <c r="F294" s="9"/>
      <c r="G294" s="9"/>
      <c r="H294" s="9"/>
      <c r="I294" s="9"/>
      <c r="J294" s="12"/>
      <c r="K294" s="9"/>
      <c r="L294" s="9"/>
      <c r="M294" s="9"/>
      <c r="N294" s="12" t="s">
        <v>2545</v>
      </c>
      <c r="O294" s="10" t="s">
        <v>2546</v>
      </c>
      <c r="P294" s="9"/>
      <c r="Q294" s="9" t="s">
        <v>2547</v>
      </c>
      <c r="R294" s="9" t="s">
        <v>1287</v>
      </c>
      <c r="S294" s="9" t="s">
        <v>2548</v>
      </c>
      <c r="T294" s="9" t="s">
        <v>2549</v>
      </c>
      <c r="U294" s="9" t="s">
        <v>2550</v>
      </c>
      <c r="V294" s="9" t="s">
        <v>2551</v>
      </c>
      <c r="W294" s="9"/>
      <c r="X294" s="12"/>
      <c r="Y294" s="9"/>
      <c r="Z294" s="14"/>
      <c r="AA294" s="9"/>
      <c r="AB294" s="14"/>
      <c r="AC294" s="9"/>
      <c r="AD294" s="14"/>
      <c r="AE294" s="9"/>
      <c r="AF294" s="14"/>
      <c r="AG294" s="9"/>
      <c r="AH294" s="14"/>
      <c r="AI294" s="14"/>
      <c r="AJ294" s="9"/>
      <c r="AK294" s="14"/>
      <c r="AL294" s="9"/>
      <c r="AM294" s="9"/>
      <c r="AN294" s="9"/>
      <c r="AO294" s="9"/>
      <c r="AP294" s="9"/>
      <c r="AQ294" s="12"/>
      <c r="AR294" s="9"/>
      <c r="AS294" s="9"/>
      <c r="AT294" s="9"/>
      <c r="AU294" s="9"/>
      <c r="AV294" s="12"/>
      <c r="AW294" s="9"/>
      <c r="AX294" s="12"/>
      <c r="AY294" s="9"/>
      <c r="AZ294" s="9"/>
      <c r="BA294" s="9"/>
      <c r="BB294" s="9"/>
      <c r="BC294" s="9"/>
      <c r="BD294" s="9"/>
      <c r="BE294" s="9"/>
      <c r="BF294" s="9"/>
      <c r="BG294" s="9"/>
      <c r="BH294" s="9"/>
      <c r="BI294" s="12"/>
      <c r="BJ294" s="9"/>
      <c r="BK294" s="9"/>
      <c r="BL294" s="12"/>
      <c r="BM294" s="16"/>
      <c r="BN294" s="9"/>
    </row>
    <row r="295" customFormat="false" ht="30" hidden="false" customHeight="true" outlineLevel="0" collapsed="false">
      <c r="A295" s="9" t="s">
        <v>2552</v>
      </c>
      <c r="B295" s="9"/>
      <c r="C295" s="9"/>
      <c r="D295" s="9"/>
      <c r="E295" s="9"/>
      <c r="F295" s="9"/>
      <c r="G295" s="9"/>
      <c r="H295" s="9"/>
      <c r="I295" s="9"/>
      <c r="J295" s="12"/>
      <c r="K295" s="9"/>
      <c r="L295" s="9"/>
      <c r="M295" s="9"/>
      <c r="N295" s="12" t="s">
        <v>2553</v>
      </c>
      <c r="O295" s="10"/>
      <c r="P295" s="9"/>
      <c r="Q295" s="9" t="s">
        <v>2554</v>
      </c>
      <c r="R295" s="9" t="s">
        <v>2555</v>
      </c>
      <c r="S295" s="9" t="s">
        <v>2556</v>
      </c>
      <c r="T295" s="9" t="s">
        <v>2557</v>
      </c>
      <c r="U295" s="9" t="s">
        <v>2558</v>
      </c>
      <c r="V295" s="9" t="s">
        <v>2559</v>
      </c>
      <c r="W295" s="9"/>
      <c r="X295" s="12"/>
      <c r="Y295" s="9"/>
      <c r="Z295" s="14"/>
      <c r="AA295" s="9"/>
      <c r="AB295" s="14"/>
      <c r="AC295" s="9"/>
      <c r="AD295" s="14"/>
      <c r="AE295" s="9"/>
      <c r="AF295" s="14"/>
      <c r="AG295" s="9"/>
      <c r="AH295" s="14"/>
      <c r="AI295" s="14"/>
      <c r="AJ295" s="9"/>
      <c r="AK295" s="14"/>
      <c r="AL295" s="9"/>
      <c r="AM295" s="9"/>
      <c r="AN295" s="9"/>
      <c r="AO295" s="9"/>
      <c r="AP295" s="9"/>
      <c r="AQ295" s="12"/>
      <c r="AR295" s="9"/>
      <c r="AS295" s="9"/>
      <c r="AT295" s="9"/>
      <c r="AU295" s="9"/>
      <c r="AV295" s="12"/>
      <c r="AW295" s="9"/>
      <c r="AX295" s="12"/>
      <c r="AY295" s="9"/>
      <c r="AZ295" s="9"/>
      <c r="BA295" s="9"/>
      <c r="BB295" s="9"/>
      <c r="BC295" s="9"/>
      <c r="BD295" s="9"/>
      <c r="BE295" s="9"/>
      <c r="BF295" s="9"/>
      <c r="BG295" s="9"/>
      <c r="BH295" s="9"/>
      <c r="BI295" s="12"/>
      <c r="BJ295" s="9"/>
      <c r="BK295" s="9"/>
      <c r="BL295" s="12"/>
      <c r="BM295" s="16"/>
      <c r="BN295" s="9"/>
    </row>
    <row r="296" customFormat="false" ht="30" hidden="false" customHeight="true" outlineLevel="0" collapsed="false">
      <c r="A296" s="9" t="s">
        <v>2560</v>
      </c>
      <c r="B296" s="9" t="s">
        <v>108</v>
      </c>
      <c r="C296" s="9"/>
      <c r="D296" s="9"/>
      <c r="E296" s="9"/>
      <c r="F296" s="9"/>
      <c r="G296" s="9"/>
      <c r="H296" s="9"/>
      <c r="I296" s="9"/>
      <c r="J296" s="12" t="s">
        <v>93</v>
      </c>
      <c r="K296" s="9"/>
      <c r="L296" s="9" t="s">
        <v>221</v>
      </c>
      <c r="M296" s="9" t="s">
        <v>2561</v>
      </c>
      <c r="N296" s="12" t="s">
        <v>2562</v>
      </c>
      <c r="O296" s="10" t="s">
        <v>223</v>
      </c>
      <c r="P296" s="9"/>
      <c r="Q296" s="9" t="s">
        <v>183</v>
      </c>
      <c r="R296" s="9"/>
      <c r="S296" s="9" t="s">
        <v>2563</v>
      </c>
      <c r="T296" s="9" t="s">
        <v>2564</v>
      </c>
      <c r="U296" s="9" t="s">
        <v>2565</v>
      </c>
      <c r="V296" s="9" t="s">
        <v>2566</v>
      </c>
      <c r="W296" s="9" t="s">
        <v>1997</v>
      </c>
      <c r="X296" s="12" t="n">
        <v>247</v>
      </c>
      <c r="Y296" s="9"/>
      <c r="Z296" s="14" t="n">
        <v>148</v>
      </c>
      <c r="AA296" s="9"/>
      <c r="AB296" s="14" t="n">
        <v>220</v>
      </c>
      <c r="AC296" s="9"/>
      <c r="AD296" s="14" t="n">
        <v>160</v>
      </c>
      <c r="AE296" s="9" t="n">
        <v>160</v>
      </c>
      <c r="AF296" s="14" t="n">
        <v>25</v>
      </c>
      <c r="AG296" s="9"/>
      <c r="AH296" s="14" t="n">
        <v>2</v>
      </c>
      <c r="AI296" s="14" t="n">
        <v>74</v>
      </c>
      <c r="AJ296" s="9" t="n">
        <v>74</v>
      </c>
      <c r="AK296" s="14" t="n">
        <v>8</v>
      </c>
      <c r="AL296" s="9" t="n">
        <v>8</v>
      </c>
      <c r="AM296" s="9" t="s">
        <v>563</v>
      </c>
      <c r="AN296" s="9"/>
      <c r="AO296" s="9"/>
      <c r="AP296" s="9" t="s">
        <v>2567</v>
      </c>
      <c r="AQ296" s="12" t="s">
        <v>158</v>
      </c>
      <c r="AR296" s="9"/>
      <c r="AS296" s="9" t="s">
        <v>2568</v>
      </c>
      <c r="AT296" s="9" t="s">
        <v>2569</v>
      </c>
      <c r="AU296" s="9" t="s">
        <v>2416</v>
      </c>
      <c r="AV296" s="12" t="s">
        <v>2570</v>
      </c>
      <c r="AW296" s="9"/>
      <c r="AX296" s="12"/>
      <c r="AY296" s="9"/>
      <c r="AZ296" s="9"/>
      <c r="BA296" s="9"/>
      <c r="BB296" s="9" t="s">
        <v>976</v>
      </c>
      <c r="BC296" s="9" t="s">
        <v>331</v>
      </c>
      <c r="BD296" s="9"/>
      <c r="BE296" s="9" t="s">
        <v>2571</v>
      </c>
      <c r="BF296" s="9"/>
      <c r="BG296" s="9"/>
      <c r="BH296" s="9"/>
      <c r="BI296" s="12"/>
      <c r="BJ296" s="9"/>
      <c r="BK296" s="9"/>
      <c r="BL296" s="12" t="s">
        <v>117</v>
      </c>
      <c r="BM296" s="9" t="s">
        <v>2533</v>
      </c>
      <c r="BN296" s="9"/>
    </row>
    <row r="297" customFormat="false" ht="30" hidden="false" customHeight="true" outlineLevel="0" collapsed="false">
      <c r="A297" s="9" t="s">
        <v>2560</v>
      </c>
      <c r="B297" s="9" t="s">
        <v>108</v>
      </c>
      <c r="C297" s="9"/>
      <c r="D297" s="23" t="s">
        <v>2572</v>
      </c>
      <c r="E297" s="9"/>
      <c r="F297" s="9"/>
      <c r="G297" s="9"/>
      <c r="H297" s="9"/>
      <c r="I297" s="9"/>
      <c r="J297" s="12" t="s">
        <v>93</v>
      </c>
      <c r="K297" s="9"/>
      <c r="L297" s="9" t="s">
        <v>2573</v>
      </c>
      <c r="M297" s="9" t="s">
        <v>2574</v>
      </c>
      <c r="N297" s="12" t="s">
        <v>2562</v>
      </c>
      <c r="O297" s="10" t="s">
        <v>223</v>
      </c>
      <c r="P297" s="9"/>
      <c r="Q297" s="9" t="s">
        <v>183</v>
      </c>
      <c r="R297" s="9"/>
      <c r="S297" s="9" t="s">
        <v>2563</v>
      </c>
      <c r="T297" s="9" t="s">
        <v>2564</v>
      </c>
      <c r="U297" s="9" t="s">
        <v>2565</v>
      </c>
      <c r="V297" s="9" t="s">
        <v>2566</v>
      </c>
      <c r="W297" s="9" t="s">
        <v>1719</v>
      </c>
      <c r="X297" s="12" t="n">
        <v>148</v>
      </c>
      <c r="Y297" s="9"/>
      <c r="Z297" s="14"/>
      <c r="AA297" s="9"/>
      <c r="AB297" s="14" t="n">
        <v>135</v>
      </c>
      <c r="AC297" s="9"/>
      <c r="AD297" s="14"/>
      <c r="AE297" s="9"/>
      <c r="AF297" s="14" t="n">
        <v>35</v>
      </c>
      <c r="AG297" s="9"/>
      <c r="AH297" s="14"/>
      <c r="AI297" s="14"/>
      <c r="AJ297" s="9"/>
      <c r="AK297" s="14" t="n">
        <v>4</v>
      </c>
      <c r="AL297" s="9" t="n">
        <v>4</v>
      </c>
      <c r="AM297" s="9" t="s">
        <v>563</v>
      </c>
      <c r="AN297" s="9"/>
      <c r="AO297" s="9"/>
      <c r="AP297" s="9" t="s">
        <v>2575</v>
      </c>
      <c r="AQ297" s="12" t="s">
        <v>158</v>
      </c>
      <c r="AR297" s="9"/>
      <c r="AS297" s="9"/>
      <c r="AT297" s="9"/>
      <c r="AU297" s="9"/>
      <c r="AV297" s="12" t="s">
        <v>2576</v>
      </c>
      <c r="AW297" s="9"/>
      <c r="AX297" s="12"/>
      <c r="AY297" s="9"/>
      <c r="AZ297" s="9"/>
      <c r="BA297" s="9"/>
      <c r="BB297" s="9" t="s">
        <v>2577</v>
      </c>
      <c r="BC297" s="9" t="s">
        <v>76</v>
      </c>
      <c r="BD297" s="9" t="s">
        <v>2578</v>
      </c>
      <c r="BE297" s="9" t="s">
        <v>2579</v>
      </c>
      <c r="BF297" s="9"/>
      <c r="BG297" s="9"/>
      <c r="BH297" s="9"/>
      <c r="BI297" s="12"/>
      <c r="BJ297" s="9"/>
      <c r="BK297" s="9"/>
      <c r="BL297" s="12" t="s">
        <v>117</v>
      </c>
      <c r="BM297" s="9" t="s">
        <v>2533</v>
      </c>
      <c r="BN297" s="9"/>
    </row>
    <row r="298" customFormat="false" ht="30" hidden="false" customHeight="true" outlineLevel="0" collapsed="false">
      <c r="A298" s="9" t="s">
        <v>2580</v>
      </c>
      <c r="B298" s="9"/>
      <c r="C298" s="9"/>
      <c r="D298" s="9"/>
      <c r="E298" s="9"/>
      <c r="F298" s="9"/>
      <c r="G298" s="9"/>
      <c r="H298" s="9"/>
      <c r="I298" s="9"/>
      <c r="J298" s="12"/>
      <c r="K298" s="9"/>
      <c r="L298" s="9"/>
      <c r="M298" s="9"/>
      <c r="N298" s="12" t="s">
        <v>582</v>
      </c>
      <c r="O298" s="10" t="s">
        <v>2581</v>
      </c>
      <c r="P298" s="9"/>
      <c r="Q298" s="9" t="s">
        <v>1548</v>
      </c>
      <c r="R298" s="9" t="s">
        <v>1691</v>
      </c>
      <c r="S298" s="9" t="s">
        <v>2582</v>
      </c>
      <c r="T298" s="9" t="s">
        <v>2583</v>
      </c>
      <c r="U298" s="9" t="s">
        <v>2584</v>
      </c>
      <c r="V298" s="9" t="s">
        <v>2585</v>
      </c>
      <c r="W298" s="9"/>
      <c r="X298" s="12"/>
      <c r="Y298" s="9"/>
      <c r="Z298" s="14"/>
      <c r="AA298" s="9"/>
      <c r="AB298" s="14"/>
      <c r="AC298" s="9"/>
      <c r="AD298" s="14"/>
      <c r="AE298" s="9"/>
      <c r="AF298" s="14"/>
      <c r="AG298" s="9"/>
      <c r="AH298" s="14"/>
      <c r="AI298" s="14"/>
      <c r="AJ298" s="9"/>
      <c r="AK298" s="14"/>
      <c r="AL298" s="9"/>
      <c r="AM298" s="9"/>
      <c r="AN298" s="9"/>
      <c r="AO298" s="9"/>
      <c r="AP298" s="9"/>
      <c r="AQ298" s="12"/>
      <c r="AR298" s="9"/>
      <c r="AS298" s="9"/>
      <c r="AT298" s="9"/>
      <c r="AU298" s="9"/>
      <c r="AV298" s="12"/>
      <c r="AW298" s="9"/>
      <c r="AX298" s="12"/>
      <c r="AY298" s="9"/>
      <c r="AZ298" s="9"/>
      <c r="BA298" s="9"/>
      <c r="BB298" s="9"/>
      <c r="BC298" s="9"/>
      <c r="BD298" s="9"/>
      <c r="BE298" s="9"/>
      <c r="BF298" s="9"/>
      <c r="BG298" s="9"/>
      <c r="BH298" s="9"/>
      <c r="BI298" s="12"/>
      <c r="BJ298" s="9"/>
      <c r="BK298" s="9"/>
      <c r="BL298" s="12"/>
      <c r="BM298" s="16"/>
      <c r="BN298" s="9"/>
    </row>
    <row r="299" customFormat="false" ht="30" hidden="false" customHeight="true" outlineLevel="0" collapsed="false">
      <c r="A299" s="9" t="s">
        <v>2586</v>
      </c>
      <c r="B299" s="9"/>
      <c r="C299" s="9"/>
      <c r="D299" s="9"/>
      <c r="E299" s="9"/>
      <c r="F299" s="9"/>
      <c r="G299" s="9"/>
      <c r="H299" s="9"/>
      <c r="I299" s="9"/>
      <c r="J299" s="12"/>
      <c r="K299" s="9"/>
      <c r="L299" s="9"/>
      <c r="M299" s="9"/>
      <c r="N299" s="12" t="s">
        <v>2587</v>
      </c>
      <c r="O299" s="10"/>
      <c r="P299" s="9"/>
      <c r="Q299" s="9" t="s">
        <v>2163</v>
      </c>
      <c r="R299" s="9" t="s">
        <v>613</v>
      </c>
      <c r="S299" s="9" t="s">
        <v>2588</v>
      </c>
      <c r="T299" s="9" t="s">
        <v>2589</v>
      </c>
      <c r="U299" s="9" t="s">
        <v>2590</v>
      </c>
      <c r="V299" s="9"/>
      <c r="W299" s="9"/>
      <c r="X299" s="12"/>
      <c r="Y299" s="9"/>
      <c r="Z299" s="14"/>
      <c r="AA299" s="9"/>
      <c r="AB299" s="14"/>
      <c r="AC299" s="9"/>
      <c r="AD299" s="14"/>
      <c r="AE299" s="9"/>
      <c r="AF299" s="14"/>
      <c r="AG299" s="9"/>
      <c r="AH299" s="14"/>
      <c r="AI299" s="14"/>
      <c r="AJ299" s="9"/>
      <c r="AK299" s="14"/>
      <c r="AL299" s="9"/>
      <c r="AM299" s="9"/>
      <c r="AN299" s="9"/>
      <c r="AO299" s="9"/>
      <c r="AP299" s="9"/>
      <c r="AQ299" s="12"/>
      <c r="AR299" s="9"/>
      <c r="AS299" s="9"/>
      <c r="AT299" s="9"/>
      <c r="AU299" s="9"/>
      <c r="AV299" s="12"/>
      <c r="AW299" s="9"/>
      <c r="AX299" s="12"/>
      <c r="AY299" s="9"/>
      <c r="AZ299" s="9"/>
      <c r="BA299" s="9"/>
      <c r="BB299" s="9"/>
      <c r="BC299" s="9"/>
      <c r="BD299" s="9"/>
      <c r="BE299" s="9"/>
      <c r="BF299" s="9"/>
      <c r="BG299" s="9"/>
      <c r="BH299" s="9"/>
      <c r="BI299" s="12"/>
      <c r="BJ299" s="9"/>
      <c r="BK299" s="9"/>
      <c r="BL299" s="12"/>
      <c r="BM299" s="16"/>
      <c r="BN299" s="9"/>
    </row>
    <row r="300" customFormat="false" ht="30" hidden="false" customHeight="true" outlineLevel="0" collapsed="false">
      <c r="A300" s="9" t="s">
        <v>2591</v>
      </c>
      <c r="B300" s="9"/>
      <c r="C300" s="9"/>
      <c r="D300" s="9"/>
      <c r="E300" s="9"/>
      <c r="F300" s="9"/>
      <c r="G300" s="9"/>
      <c r="H300" s="9"/>
      <c r="I300" s="9"/>
      <c r="J300" s="12"/>
      <c r="K300" s="9"/>
      <c r="L300" s="9"/>
      <c r="M300" s="9"/>
      <c r="N300" s="12" t="s">
        <v>2592</v>
      </c>
      <c r="O300" s="10" t="s">
        <v>2593</v>
      </c>
      <c r="P300" s="9"/>
      <c r="Q300" s="9" t="s">
        <v>2594</v>
      </c>
      <c r="R300" s="9" t="s">
        <v>73</v>
      </c>
      <c r="S300" s="9" t="s">
        <v>2595</v>
      </c>
      <c r="T300" s="9" t="s">
        <v>2596</v>
      </c>
      <c r="U300" s="9" t="s">
        <v>2597</v>
      </c>
      <c r="V300" s="9" t="s">
        <v>2598</v>
      </c>
      <c r="W300" s="9"/>
      <c r="X300" s="12"/>
      <c r="Y300" s="9"/>
      <c r="Z300" s="14"/>
      <c r="AA300" s="9"/>
      <c r="AB300" s="14"/>
      <c r="AC300" s="9"/>
      <c r="AD300" s="14"/>
      <c r="AE300" s="9"/>
      <c r="AF300" s="14"/>
      <c r="AG300" s="9"/>
      <c r="AH300" s="14"/>
      <c r="AI300" s="14"/>
      <c r="AJ300" s="9"/>
      <c r="AK300" s="14"/>
      <c r="AL300" s="9"/>
      <c r="AM300" s="9"/>
      <c r="AN300" s="9"/>
      <c r="AO300" s="9"/>
      <c r="AP300" s="9"/>
      <c r="AQ300" s="12"/>
      <c r="AR300" s="9"/>
      <c r="AS300" s="9"/>
      <c r="AT300" s="9"/>
      <c r="AU300" s="9"/>
      <c r="AV300" s="12"/>
      <c r="AW300" s="9"/>
      <c r="AX300" s="12"/>
      <c r="AY300" s="9"/>
      <c r="AZ300" s="9"/>
      <c r="BA300" s="9"/>
      <c r="BB300" s="9"/>
      <c r="BC300" s="9"/>
      <c r="BD300" s="9"/>
      <c r="BE300" s="9"/>
      <c r="BF300" s="9"/>
      <c r="BG300" s="9"/>
      <c r="BH300" s="9"/>
      <c r="BI300" s="12"/>
      <c r="BJ300" s="9"/>
      <c r="BK300" s="9"/>
      <c r="BL300" s="12"/>
      <c r="BM300" s="16"/>
      <c r="BN300" s="9"/>
    </row>
    <row r="301" customFormat="false" ht="30" hidden="false" customHeight="true" outlineLevel="0" collapsed="false">
      <c r="A301" s="9" t="s">
        <v>2599</v>
      </c>
      <c r="B301" s="9"/>
      <c r="C301" s="9"/>
      <c r="D301" s="9"/>
      <c r="E301" s="9"/>
      <c r="F301" s="9"/>
      <c r="G301" s="9"/>
      <c r="H301" s="9"/>
      <c r="I301" s="9"/>
      <c r="J301" s="12"/>
      <c r="K301" s="9"/>
      <c r="L301" s="9"/>
      <c r="M301" s="9"/>
      <c r="N301" s="12" t="s">
        <v>2600</v>
      </c>
      <c r="O301" s="10" t="s">
        <v>2601</v>
      </c>
      <c r="P301" s="9"/>
      <c r="Q301" s="9" t="s">
        <v>2602</v>
      </c>
      <c r="R301" s="9" t="s">
        <v>73</v>
      </c>
      <c r="S301" s="9" t="s">
        <v>2603</v>
      </c>
      <c r="T301" s="9" t="s">
        <v>2604</v>
      </c>
      <c r="U301" s="9" t="s">
        <v>2605</v>
      </c>
      <c r="V301" s="9" t="s">
        <v>2606</v>
      </c>
      <c r="W301" s="9"/>
      <c r="X301" s="12"/>
      <c r="Y301" s="9"/>
      <c r="Z301" s="14"/>
      <c r="AA301" s="9"/>
      <c r="AB301" s="14"/>
      <c r="AC301" s="9"/>
      <c r="AD301" s="14"/>
      <c r="AE301" s="9"/>
      <c r="AF301" s="14"/>
      <c r="AG301" s="9"/>
      <c r="AH301" s="14"/>
      <c r="AI301" s="14"/>
      <c r="AJ301" s="9"/>
      <c r="AK301" s="14"/>
      <c r="AL301" s="9"/>
      <c r="AM301" s="9"/>
      <c r="AN301" s="9"/>
      <c r="AO301" s="9"/>
      <c r="AP301" s="9"/>
      <c r="AQ301" s="12"/>
      <c r="AR301" s="9"/>
      <c r="AS301" s="9"/>
      <c r="AT301" s="9"/>
      <c r="AU301" s="9"/>
      <c r="AV301" s="12"/>
      <c r="AW301" s="9"/>
      <c r="AX301" s="12"/>
      <c r="AY301" s="9"/>
      <c r="AZ301" s="9"/>
      <c r="BA301" s="9"/>
      <c r="BB301" s="9"/>
      <c r="BC301" s="9"/>
      <c r="BD301" s="9"/>
      <c r="BE301" s="9"/>
      <c r="BF301" s="9"/>
      <c r="BG301" s="9"/>
      <c r="BH301" s="9"/>
      <c r="BI301" s="12"/>
      <c r="BJ301" s="9"/>
      <c r="BK301" s="9"/>
      <c r="BL301" s="12"/>
      <c r="BM301" s="16"/>
      <c r="BN301" s="9"/>
    </row>
    <row r="302" customFormat="false" ht="30" hidden="false" customHeight="true" outlineLevel="0" collapsed="false">
      <c r="A302" s="9" t="s">
        <v>2607</v>
      </c>
      <c r="B302" s="9"/>
      <c r="C302" s="9"/>
      <c r="D302" s="9"/>
      <c r="E302" s="9"/>
      <c r="F302" s="9"/>
      <c r="G302" s="9"/>
      <c r="H302" s="9"/>
      <c r="I302" s="9"/>
      <c r="J302" s="12"/>
      <c r="K302" s="9"/>
      <c r="L302" s="9"/>
      <c r="M302" s="9"/>
      <c r="N302" s="12" t="s">
        <v>2608</v>
      </c>
      <c r="O302" s="10"/>
      <c r="P302" s="9"/>
      <c r="Q302" s="9" t="s">
        <v>1399</v>
      </c>
      <c r="R302" s="9" t="s">
        <v>613</v>
      </c>
      <c r="S302" s="9" t="s">
        <v>2609</v>
      </c>
      <c r="T302" s="9" t="s">
        <v>2610</v>
      </c>
      <c r="U302" s="9" t="s">
        <v>2611</v>
      </c>
      <c r="V302" s="9" t="s">
        <v>2612</v>
      </c>
      <c r="W302" s="9"/>
      <c r="X302" s="12"/>
      <c r="Y302" s="9"/>
      <c r="Z302" s="14"/>
      <c r="AA302" s="9"/>
      <c r="AB302" s="14"/>
      <c r="AC302" s="9"/>
      <c r="AD302" s="14"/>
      <c r="AE302" s="9"/>
      <c r="AF302" s="14"/>
      <c r="AG302" s="9"/>
      <c r="AH302" s="14"/>
      <c r="AI302" s="14"/>
      <c r="AJ302" s="9"/>
      <c r="AK302" s="14"/>
      <c r="AL302" s="9"/>
      <c r="AM302" s="9"/>
      <c r="AN302" s="9"/>
      <c r="AO302" s="9"/>
      <c r="AP302" s="9"/>
      <c r="AQ302" s="12"/>
      <c r="AR302" s="9"/>
      <c r="AS302" s="9"/>
      <c r="AT302" s="9"/>
      <c r="AU302" s="9"/>
      <c r="AV302" s="12"/>
      <c r="AW302" s="9"/>
      <c r="AX302" s="12"/>
      <c r="AY302" s="9"/>
      <c r="AZ302" s="9"/>
      <c r="BA302" s="9"/>
      <c r="BB302" s="9"/>
      <c r="BC302" s="9"/>
      <c r="BD302" s="9"/>
      <c r="BE302" s="9"/>
      <c r="BF302" s="9"/>
      <c r="BG302" s="9"/>
      <c r="BH302" s="9"/>
      <c r="BI302" s="12"/>
      <c r="BJ302" s="9"/>
      <c r="BK302" s="9"/>
      <c r="BL302" s="12"/>
      <c r="BM302" s="16"/>
      <c r="BN302" s="9"/>
    </row>
    <row r="303" customFormat="false" ht="30" hidden="false" customHeight="true" outlineLevel="0" collapsed="false">
      <c r="A303" s="9" t="s">
        <v>2613</v>
      </c>
      <c r="B303" s="9"/>
      <c r="C303" s="9"/>
      <c r="D303" s="9"/>
      <c r="E303" s="9"/>
      <c r="F303" s="9"/>
      <c r="G303" s="9"/>
      <c r="H303" s="9"/>
      <c r="I303" s="9"/>
      <c r="J303" s="12"/>
      <c r="K303" s="9"/>
      <c r="L303" s="9"/>
      <c r="M303" s="9"/>
      <c r="N303" s="12" t="s">
        <v>2614</v>
      </c>
      <c r="O303" s="10" t="s">
        <v>2615</v>
      </c>
      <c r="P303" s="9"/>
      <c r="Q303" s="9" t="s">
        <v>2616</v>
      </c>
      <c r="R303" s="9" t="s">
        <v>1287</v>
      </c>
      <c r="S303" s="9" t="s">
        <v>2617</v>
      </c>
      <c r="T303" s="9" t="s">
        <v>2618</v>
      </c>
      <c r="U303" s="9" t="s">
        <v>2619</v>
      </c>
      <c r="V303" s="9" t="s">
        <v>2620</v>
      </c>
      <c r="W303" s="9"/>
      <c r="X303" s="12"/>
      <c r="Y303" s="9"/>
      <c r="Z303" s="14"/>
      <c r="AA303" s="9"/>
      <c r="AB303" s="14"/>
      <c r="AC303" s="9"/>
      <c r="AD303" s="14"/>
      <c r="AE303" s="9"/>
      <c r="AF303" s="14"/>
      <c r="AG303" s="9"/>
      <c r="AH303" s="14"/>
      <c r="AI303" s="14"/>
      <c r="AJ303" s="9"/>
      <c r="AK303" s="14"/>
      <c r="AL303" s="9"/>
      <c r="AM303" s="9"/>
      <c r="AN303" s="9"/>
      <c r="AO303" s="9"/>
      <c r="AP303" s="9"/>
      <c r="AQ303" s="12"/>
      <c r="AR303" s="9"/>
      <c r="AS303" s="9"/>
      <c r="AT303" s="9"/>
      <c r="AU303" s="9"/>
      <c r="AV303" s="12"/>
      <c r="AW303" s="9"/>
      <c r="AX303" s="12"/>
      <c r="AY303" s="9"/>
      <c r="AZ303" s="9"/>
      <c r="BA303" s="9"/>
      <c r="BB303" s="9"/>
      <c r="BC303" s="9"/>
      <c r="BD303" s="9"/>
      <c r="BE303" s="9"/>
      <c r="BF303" s="9"/>
      <c r="BG303" s="9"/>
      <c r="BH303" s="9"/>
      <c r="BI303" s="12"/>
      <c r="BJ303" s="9"/>
      <c r="BK303" s="9"/>
      <c r="BL303" s="12"/>
      <c r="BM303" s="16"/>
      <c r="BN303" s="9"/>
    </row>
    <row r="304" customFormat="false" ht="30" hidden="false" customHeight="true" outlineLevel="0" collapsed="false">
      <c r="A304" s="9" t="s">
        <v>2621</v>
      </c>
      <c r="B304" s="9"/>
      <c r="C304" s="9"/>
      <c r="D304" s="9"/>
      <c r="E304" s="9"/>
      <c r="F304" s="9"/>
      <c r="G304" s="9"/>
      <c r="H304" s="9"/>
      <c r="I304" s="9"/>
      <c r="J304" s="12"/>
      <c r="K304" s="9"/>
      <c r="L304" s="9"/>
      <c r="M304" s="9"/>
      <c r="N304" s="12" t="s">
        <v>582</v>
      </c>
      <c r="O304" s="10" t="s">
        <v>2622</v>
      </c>
      <c r="P304" s="9"/>
      <c r="Q304" s="9" t="s">
        <v>846</v>
      </c>
      <c r="R304" s="9" t="s">
        <v>613</v>
      </c>
      <c r="S304" s="9" t="s">
        <v>2623</v>
      </c>
      <c r="T304" s="9" t="s">
        <v>2624</v>
      </c>
      <c r="U304" s="9" t="s">
        <v>2625</v>
      </c>
      <c r="V304" s="9"/>
      <c r="W304" s="9"/>
      <c r="X304" s="12"/>
      <c r="Y304" s="9"/>
      <c r="Z304" s="14"/>
      <c r="AA304" s="9"/>
      <c r="AB304" s="14"/>
      <c r="AC304" s="9"/>
      <c r="AD304" s="14"/>
      <c r="AE304" s="9"/>
      <c r="AF304" s="14"/>
      <c r="AG304" s="9"/>
      <c r="AH304" s="14"/>
      <c r="AI304" s="14"/>
      <c r="AJ304" s="9"/>
      <c r="AK304" s="14"/>
      <c r="AL304" s="9"/>
      <c r="AM304" s="9"/>
      <c r="AN304" s="9"/>
      <c r="AO304" s="9"/>
      <c r="AP304" s="9"/>
      <c r="AQ304" s="12"/>
      <c r="AR304" s="9"/>
      <c r="AS304" s="9"/>
      <c r="AT304" s="9"/>
      <c r="AU304" s="9"/>
      <c r="AV304" s="12"/>
      <c r="AW304" s="9"/>
      <c r="AX304" s="12"/>
      <c r="AY304" s="9"/>
      <c r="AZ304" s="9"/>
      <c r="BA304" s="9"/>
      <c r="BB304" s="9"/>
      <c r="BC304" s="9"/>
      <c r="BD304" s="9"/>
      <c r="BE304" s="9"/>
      <c r="BF304" s="9"/>
      <c r="BG304" s="9"/>
      <c r="BH304" s="9"/>
      <c r="BI304" s="12"/>
      <c r="BJ304" s="9"/>
      <c r="BK304" s="9"/>
      <c r="BL304" s="12"/>
      <c r="BM304" s="16"/>
      <c r="BN304" s="9"/>
    </row>
    <row r="305" customFormat="false" ht="30" hidden="false" customHeight="true" outlineLevel="0" collapsed="false">
      <c r="A305" s="9" t="s">
        <v>2626</v>
      </c>
      <c r="B305" s="9"/>
      <c r="C305" s="9"/>
      <c r="D305" s="9"/>
      <c r="E305" s="9"/>
      <c r="F305" s="9"/>
      <c r="G305" s="9"/>
      <c r="H305" s="9"/>
      <c r="I305" s="9"/>
      <c r="J305" s="12"/>
      <c r="K305" s="9"/>
      <c r="L305" s="9"/>
      <c r="M305" s="9"/>
      <c r="N305" s="12" t="s">
        <v>2627</v>
      </c>
      <c r="O305" s="10"/>
      <c r="P305" s="9"/>
      <c r="Q305" s="9" t="s">
        <v>2628</v>
      </c>
      <c r="R305" s="9" t="s">
        <v>790</v>
      </c>
      <c r="S305" s="9" t="s">
        <v>2629</v>
      </c>
      <c r="T305" s="9" t="s">
        <v>2630</v>
      </c>
      <c r="U305" s="9" t="s">
        <v>2631</v>
      </c>
      <c r="V305" s="9" t="s">
        <v>2632</v>
      </c>
      <c r="W305" s="9"/>
      <c r="X305" s="12"/>
      <c r="Y305" s="9"/>
      <c r="Z305" s="14"/>
      <c r="AA305" s="9"/>
      <c r="AB305" s="14"/>
      <c r="AC305" s="9"/>
      <c r="AD305" s="14"/>
      <c r="AE305" s="9"/>
      <c r="AF305" s="14"/>
      <c r="AG305" s="9"/>
      <c r="AH305" s="14"/>
      <c r="AI305" s="14"/>
      <c r="AJ305" s="9"/>
      <c r="AK305" s="14"/>
      <c r="AL305" s="9"/>
      <c r="AM305" s="9"/>
      <c r="AN305" s="9"/>
      <c r="AO305" s="9"/>
      <c r="AP305" s="9"/>
      <c r="AQ305" s="12"/>
      <c r="AR305" s="9"/>
      <c r="AS305" s="9"/>
      <c r="AT305" s="9"/>
      <c r="AU305" s="9"/>
      <c r="AV305" s="12"/>
      <c r="AW305" s="9"/>
      <c r="AX305" s="12"/>
      <c r="AY305" s="9"/>
      <c r="AZ305" s="9"/>
      <c r="BA305" s="9"/>
      <c r="BB305" s="9"/>
      <c r="BC305" s="9"/>
      <c r="BD305" s="9"/>
      <c r="BE305" s="9"/>
      <c r="BF305" s="9"/>
      <c r="BG305" s="9"/>
      <c r="BH305" s="9"/>
      <c r="BI305" s="12"/>
      <c r="BJ305" s="9"/>
      <c r="BK305" s="9"/>
      <c r="BL305" s="12"/>
      <c r="BM305" s="16"/>
      <c r="BN305" s="9"/>
    </row>
    <row r="306" customFormat="false" ht="30" hidden="false" customHeight="true" outlineLevel="0" collapsed="false">
      <c r="A306" s="9" t="s">
        <v>2633</v>
      </c>
      <c r="B306" s="9" t="s">
        <v>108</v>
      </c>
      <c r="C306" s="9"/>
      <c r="D306" s="9" t="s">
        <v>2634</v>
      </c>
      <c r="E306" s="9"/>
      <c r="F306" s="9"/>
      <c r="G306" s="9"/>
      <c r="H306" s="9"/>
      <c r="I306" s="9"/>
      <c r="J306" s="12" t="s">
        <v>93</v>
      </c>
      <c r="K306" s="9"/>
      <c r="L306" s="9" t="s">
        <v>2635</v>
      </c>
      <c r="M306" s="9" t="s">
        <v>2636</v>
      </c>
      <c r="N306" s="12" t="s">
        <v>582</v>
      </c>
      <c r="O306" s="10" t="s">
        <v>2637</v>
      </c>
      <c r="P306" s="9"/>
      <c r="Q306" s="9" t="s">
        <v>2638</v>
      </c>
      <c r="R306" s="9" t="s">
        <v>73</v>
      </c>
      <c r="S306" s="9" t="s">
        <v>2639</v>
      </c>
      <c r="T306" s="9" t="s">
        <v>2640</v>
      </c>
      <c r="U306" s="9" t="s">
        <v>2641</v>
      </c>
      <c r="V306" s="9"/>
      <c r="W306" s="9" t="s">
        <v>367</v>
      </c>
      <c r="X306" s="12" t="n">
        <v>117</v>
      </c>
      <c r="Y306" s="9"/>
      <c r="Z306" s="14" t="n">
        <v>137</v>
      </c>
      <c r="AA306" s="9" t="n">
        <v>140</v>
      </c>
      <c r="AB306" s="14" t="n">
        <v>100</v>
      </c>
      <c r="AC306" s="9"/>
      <c r="AD306" s="14" t="n">
        <v>97</v>
      </c>
      <c r="AE306" s="9"/>
      <c r="AF306" s="14" t="n">
        <v>31</v>
      </c>
      <c r="AG306" s="9" t="n">
        <v>31</v>
      </c>
      <c r="AH306" s="14"/>
      <c r="AI306" s="14"/>
      <c r="AJ306" s="9"/>
      <c r="AK306" s="14"/>
      <c r="AL306" s="9"/>
      <c r="AM306" s="9" t="s">
        <v>2642</v>
      </c>
      <c r="AN306" s="9"/>
      <c r="AO306" s="9"/>
      <c r="AP306" s="20" t="s">
        <v>2643</v>
      </c>
      <c r="AQ306" s="49"/>
      <c r="AR306" s="9"/>
      <c r="AS306" s="43"/>
      <c r="AT306" s="9"/>
      <c r="AU306" s="9"/>
      <c r="AV306" s="12"/>
      <c r="AW306" s="9"/>
      <c r="AX306" s="12"/>
      <c r="AY306" s="9"/>
      <c r="AZ306" s="9"/>
      <c r="BA306" s="9"/>
      <c r="BB306" s="9"/>
      <c r="BC306" s="9"/>
      <c r="BD306" s="19" t="s">
        <v>2644</v>
      </c>
      <c r="BE306" s="10" t="s">
        <v>2645</v>
      </c>
      <c r="BF306" s="9"/>
      <c r="BG306" s="9"/>
      <c r="BH306" s="9"/>
      <c r="BI306" s="12" t="s">
        <v>2646</v>
      </c>
      <c r="BJ306" s="9"/>
      <c r="BK306" s="9"/>
      <c r="BL306" s="12" t="s">
        <v>1485</v>
      </c>
      <c r="BM306" s="16" t="s">
        <v>620</v>
      </c>
      <c r="BN306" s="9"/>
    </row>
    <row r="307" customFormat="false" ht="30" hidden="false" customHeight="true" outlineLevel="0" collapsed="false">
      <c r="A307" s="9" t="s">
        <v>2633</v>
      </c>
      <c r="B307" s="9" t="s">
        <v>108</v>
      </c>
      <c r="C307" s="9"/>
      <c r="D307" s="9" t="s">
        <v>2647</v>
      </c>
      <c r="E307" s="9"/>
      <c r="F307" s="9" t="s">
        <v>2648</v>
      </c>
      <c r="G307" s="9"/>
      <c r="H307" s="9"/>
      <c r="I307" s="9"/>
      <c r="J307" s="12" t="s">
        <v>93</v>
      </c>
      <c r="K307" s="9"/>
      <c r="L307" s="9" t="s">
        <v>111</v>
      </c>
      <c r="M307" s="9" t="s">
        <v>2649</v>
      </c>
      <c r="N307" s="12" t="s">
        <v>582</v>
      </c>
      <c r="O307" s="10" t="s">
        <v>2637</v>
      </c>
      <c r="P307" s="9"/>
      <c r="Q307" s="9" t="s">
        <v>2638</v>
      </c>
      <c r="R307" s="9" t="s">
        <v>73</v>
      </c>
      <c r="S307" s="9" t="s">
        <v>2639</v>
      </c>
      <c r="T307" s="9" t="s">
        <v>2640</v>
      </c>
      <c r="U307" s="9" t="s">
        <v>2641</v>
      </c>
      <c r="V307" s="9"/>
      <c r="W307" s="9" t="s">
        <v>367</v>
      </c>
      <c r="X307" s="12" t="n">
        <v>148</v>
      </c>
      <c r="Y307" s="9"/>
      <c r="Z307" s="14" t="n">
        <v>117</v>
      </c>
      <c r="AA307" s="9"/>
      <c r="AB307" s="14" t="n">
        <v>133</v>
      </c>
      <c r="AC307" s="9"/>
      <c r="AD307" s="14" t="n">
        <v>87</v>
      </c>
      <c r="AE307" s="9"/>
      <c r="AF307" s="14" t="n">
        <v>18</v>
      </c>
      <c r="AG307" s="9"/>
      <c r="AH307" s="14" t="n">
        <v>1</v>
      </c>
      <c r="AI307" s="14" t="n">
        <v>87</v>
      </c>
      <c r="AJ307" s="9"/>
      <c r="AK307" s="14" t="n">
        <v>7</v>
      </c>
      <c r="AL307" s="9" t="n">
        <v>8</v>
      </c>
      <c r="AM307" s="9" t="s">
        <v>123</v>
      </c>
      <c r="AN307" s="9"/>
      <c r="AO307" s="9" t="s">
        <v>2650</v>
      </c>
      <c r="AP307" s="9" t="s">
        <v>2651</v>
      </c>
      <c r="AQ307" s="12" t="s">
        <v>268</v>
      </c>
      <c r="AR307" s="9"/>
      <c r="AS307" s="9" t="s">
        <v>2652</v>
      </c>
      <c r="AT307" s="9" t="s">
        <v>2653</v>
      </c>
      <c r="AU307" s="9"/>
      <c r="AV307" s="12"/>
      <c r="AW307" s="9"/>
      <c r="AX307" s="12" t="n">
        <v>118541838</v>
      </c>
      <c r="AY307" s="9" t="s">
        <v>2654</v>
      </c>
      <c r="AZ307" s="9"/>
      <c r="BA307" s="9" t="s">
        <v>2655</v>
      </c>
      <c r="BB307" s="9"/>
      <c r="BC307" s="9" t="s">
        <v>76</v>
      </c>
      <c r="BD307" s="9" t="s">
        <v>2656</v>
      </c>
      <c r="BE307" s="9" t="s">
        <v>2657</v>
      </c>
      <c r="BF307" s="9"/>
      <c r="BG307" s="9"/>
      <c r="BH307" s="9"/>
      <c r="BI307" s="12" t="s">
        <v>2658</v>
      </c>
      <c r="BJ307" s="9"/>
      <c r="BK307" s="9"/>
      <c r="BL307" s="12" t="s">
        <v>1485</v>
      </c>
      <c r="BM307" s="16" t="s">
        <v>620</v>
      </c>
      <c r="BN307" s="9"/>
    </row>
    <row r="308" customFormat="false" ht="30" hidden="false" customHeight="true" outlineLevel="0" collapsed="false">
      <c r="A308" s="9" t="s">
        <v>2659</v>
      </c>
      <c r="B308" s="9"/>
      <c r="C308" s="9"/>
      <c r="D308" s="9"/>
      <c r="E308" s="9"/>
      <c r="F308" s="9" t="s">
        <v>2660</v>
      </c>
      <c r="G308" s="9"/>
      <c r="H308" s="11" t="str">
        <f aca="false">HYPERLINK("http://data.onb.ac.at/rec/AL00168143","http://data.onb.ac.at/rec/AL00168143")</f>
        <v>http://data.onb.ac.at/rec/AL00168143</v>
      </c>
      <c r="I308" s="9"/>
      <c r="J308" s="12" t="s">
        <v>93</v>
      </c>
      <c r="K308" s="9"/>
      <c r="L308" s="9" t="s">
        <v>937</v>
      </c>
      <c r="M308" s="23"/>
      <c r="N308" s="13" t="s">
        <v>2661</v>
      </c>
      <c r="O308" s="10" t="s">
        <v>1606</v>
      </c>
      <c r="P308" s="9" t="s">
        <v>73</v>
      </c>
      <c r="Q308" s="9" t="s">
        <v>1399</v>
      </c>
      <c r="R308" s="9" t="s">
        <v>613</v>
      </c>
      <c r="S308" s="9" t="s">
        <v>2662</v>
      </c>
      <c r="T308" s="9" t="s">
        <v>2663</v>
      </c>
      <c r="U308" s="9" t="s">
        <v>2664</v>
      </c>
      <c r="V308" s="9" t="s">
        <v>2665</v>
      </c>
      <c r="W308" s="9" t="s">
        <v>985</v>
      </c>
      <c r="X308" s="12"/>
      <c r="Y308" s="9"/>
      <c r="Z308" s="14"/>
      <c r="AA308" s="9"/>
      <c r="AB308" s="14"/>
      <c r="AC308" s="9"/>
      <c r="AD308" s="14"/>
      <c r="AE308" s="9"/>
      <c r="AF308" s="14"/>
      <c r="AG308" s="9"/>
      <c r="AH308" s="14"/>
      <c r="AI308" s="14"/>
      <c r="AJ308" s="9"/>
      <c r="AK308" s="14"/>
      <c r="AL308" s="9"/>
      <c r="AM308" s="9"/>
      <c r="AN308" s="9"/>
      <c r="AO308" s="9"/>
      <c r="AP308" s="9"/>
      <c r="AQ308" s="12" t="s">
        <v>158</v>
      </c>
      <c r="AR308" s="9"/>
      <c r="AS308" s="9" t="s">
        <v>223</v>
      </c>
      <c r="AT308" s="9" t="s">
        <v>150</v>
      </c>
      <c r="AU308" s="9"/>
      <c r="AV308" s="12" t="s">
        <v>2666</v>
      </c>
      <c r="AW308" s="9"/>
      <c r="AX308" s="12"/>
      <c r="AY308" s="9"/>
      <c r="AZ308" s="9"/>
      <c r="BA308" s="9"/>
      <c r="BB308" s="9" t="s">
        <v>1569</v>
      </c>
      <c r="BC308" s="9" t="s">
        <v>76</v>
      </c>
      <c r="BD308" s="9" t="s">
        <v>2667</v>
      </c>
      <c r="BE308" s="9"/>
      <c r="BF308" s="9" t="s">
        <v>116</v>
      </c>
      <c r="BG308" s="9" t="s">
        <v>2668</v>
      </c>
      <c r="BH308" s="9"/>
      <c r="BI308" s="12"/>
      <c r="BJ308" s="9"/>
      <c r="BK308" s="9"/>
      <c r="BL308" s="12" t="s">
        <v>117</v>
      </c>
      <c r="BM308" s="16" t="s">
        <v>2251</v>
      </c>
      <c r="BN308" s="9"/>
    </row>
    <row r="309" customFormat="false" ht="30" hidden="false" customHeight="true" outlineLevel="0" collapsed="false">
      <c r="A309" s="9" t="s">
        <v>2669</v>
      </c>
      <c r="B309" s="9"/>
      <c r="C309" s="9"/>
      <c r="D309" s="9"/>
      <c r="E309" s="9"/>
      <c r="F309" s="9"/>
      <c r="G309" s="9"/>
      <c r="H309" s="9"/>
      <c r="I309" s="9"/>
      <c r="J309" s="12"/>
      <c r="K309" s="9"/>
      <c r="L309" s="9"/>
      <c r="M309" s="9"/>
      <c r="N309" s="13"/>
      <c r="O309" s="10"/>
      <c r="P309" s="9"/>
      <c r="Q309" s="9"/>
      <c r="R309" s="9"/>
      <c r="S309" s="9"/>
      <c r="T309" s="9"/>
      <c r="U309" s="10"/>
      <c r="V309" s="9"/>
      <c r="W309" s="9"/>
      <c r="X309" s="12"/>
      <c r="Y309" s="9"/>
      <c r="Z309" s="14"/>
      <c r="AA309" s="9"/>
      <c r="AB309" s="14"/>
      <c r="AC309" s="9"/>
      <c r="AD309" s="14"/>
      <c r="AE309" s="9"/>
      <c r="AF309" s="14"/>
      <c r="AG309" s="9"/>
      <c r="AH309" s="14"/>
      <c r="AI309" s="14"/>
      <c r="AJ309" s="9"/>
      <c r="AK309" s="14"/>
      <c r="AL309" s="9"/>
      <c r="AM309" s="9"/>
      <c r="AN309" s="9"/>
      <c r="AO309" s="9"/>
      <c r="AP309" s="9"/>
      <c r="AQ309" s="12"/>
      <c r="AR309" s="9"/>
      <c r="AS309" s="25"/>
      <c r="AT309" s="9"/>
      <c r="AU309" s="9"/>
      <c r="AV309" s="12"/>
      <c r="AW309" s="9"/>
      <c r="AX309" s="12"/>
      <c r="AY309" s="9"/>
      <c r="AZ309" s="9"/>
      <c r="BA309" s="9"/>
      <c r="BB309" s="9"/>
      <c r="BC309" s="9"/>
      <c r="BD309" s="9"/>
      <c r="BE309" s="9"/>
      <c r="BF309" s="9"/>
      <c r="BG309" s="9"/>
      <c r="BH309" s="9"/>
      <c r="BI309" s="12"/>
      <c r="BJ309" s="9"/>
      <c r="BK309" s="9"/>
      <c r="BL309" s="12"/>
      <c r="BM309" s="16"/>
      <c r="BN309" s="9"/>
    </row>
    <row r="310" customFormat="false" ht="30" hidden="false" customHeight="true" outlineLevel="0" collapsed="false">
      <c r="A310" s="9" t="s">
        <v>2670</v>
      </c>
      <c r="B310" s="9"/>
      <c r="C310" s="9"/>
      <c r="D310" s="9"/>
      <c r="E310" s="9"/>
      <c r="F310" s="9"/>
      <c r="G310" s="9"/>
      <c r="H310" s="9"/>
      <c r="I310" s="9"/>
      <c r="J310" s="12"/>
      <c r="K310" s="9"/>
      <c r="L310" s="9"/>
      <c r="M310" s="9"/>
      <c r="N310" s="13"/>
      <c r="O310" s="10"/>
      <c r="P310" s="9"/>
      <c r="Q310" s="9"/>
      <c r="R310" s="9"/>
      <c r="S310" s="9"/>
      <c r="T310" s="9"/>
      <c r="U310" s="10"/>
      <c r="V310" s="9"/>
      <c r="W310" s="9"/>
      <c r="X310" s="12"/>
      <c r="Y310" s="9"/>
      <c r="Z310" s="14"/>
      <c r="AA310" s="9"/>
      <c r="AB310" s="14"/>
      <c r="AC310" s="9"/>
      <c r="AD310" s="14"/>
      <c r="AE310" s="9"/>
      <c r="AF310" s="14"/>
      <c r="AG310" s="9"/>
      <c r="AH310" s="14"/>
      <c r="AI310" s="14"/>
      <c r="AJ310" s="9"/>
      <c r="AK310" s="14"/>
      <c r="AL310" s="9"/>
      <c r="AM310" s="9"/>
      <c r="AN310" s="9"/>
      <c r="AO310" s="9"/>
      <c r="AP310" s="9"/>
      <c r="AQ310" s="12"/>
      <c r="AR310" s="9"/>
      <c r="AS310" s="25"/>
      <c r="AT310" s="9"/>
      <c r="AU310" s="9"/>
      <c r="AV310" s="12"/>
      <c r="AW310" s="9"/>
      <c r="AX310" s="12"/>
      <c r="AY310" s="9"/>
      <c r="AZ310" s="9"/>
      <c r="BA310" s="9"/>
      <c r="BB310" s="9"/>
      <c r="BC310" s="9"/>
      <c r="BD310" s="9"/>
      <c r="BE310" s="9"/>
      <c r="BF310" s="9"/>
      <c r="BG310" s="9"/>
      <c r="BH310" s="9"/>
      <c r="BI310" s="12"/>
      <c r="BJ310" s="9"/>
      <c r="BK310" s="9"/>
      <c r="BL310" s="12"/>
      <c r="BM310" s="16"/>
      <c r="BN310" s="9"/>
    </row>
    <row r="311" customFormat="false" ht="30" hidden="false" customHeight="true" outlineLevel="0" collapsed="false">
      <c r="A311" s="9" t="s">
        <v>2671</v>
      </c>
      <c r="B311" s="9"/>
      <c r="C311" s="9"/>
      <c r="D311" s="9"/>
      <c r="E311" s="9"/>
      <c r="F311" s="9"/>
      <c r="G311" s="9"/>
      <c r="H311" s="9"/>
      <c r="I311" s="9"/>
      <c r="J311" s="12"/>
      <c r="K311" s="9"/>
      <c r="L311" s="9"/>
      <c r="M311" s="9"/>
      <c r="N311" s="13"/>
      <c r="O311" s="10"/>
      <c r="P311" s="9"/>
      <c r="Q311" s="9"/>
      <c r="R311" s="9"/>
      <c r="S311" s="9"/>
      <c r="T311" s="9"/>
      <c r="U311" s="10"/>
      <c r="V311" s="9"/>
      <c r="W311" s="9"/>
      <c r="X311" s="12"/>
      <c r="Y311" s="9"/>
      <c r="Z311" s="14"/>
      <c r="AA311" s="9"/>
      <c r="AB311" s="14"/>
      <c r="AC311" s="9"/>
      <c r="AD311" s="14"/>
      <c r="AE311" s="9"/>
      <c r="AF311" s="14"/>
      <c r="AG311" s="9"/>
      <c r="AH311" s="14"/>
      <c r="AI311" s="14"/>
      <c r="AJ311" s="9"/>
      <c r="AK311" s="14"/>
      <c r="AL311" s="9"/>
      <c r="AM311" s="9"/>
      <c r="AN311" s="9"/>
      <c r="AO311" s="9"/>
      <c r="AP311" s="9"/>
      <c r="AQ311" s="12"/>
      <c r="AR311" s="9"/>
      <c r="AS311" s="25"/>
      <c r="AT311" s="9"/>
      <c r="AU311" s="9"/>
      <c r="AV311" s="12"/>
      <c r="AW311" s="9"/>
      <c r="AX311" s="12"/>
      <c r="AY311" s="9"/>
      <c r="AZ311" s="9"/>
      <c r="BA311" s="9"/>
      <c r="BB311" s="9"/>
      <c r="BC311" s="9"/>
      <c r="BD311" s="9"/>
      <c r="BE311" s="9"/>
      <c r="BF311" s="9"/>
      <c r="BG311" s="9"/>
      <c r="BH311" s="9"/>
      <c r="BI311" s="12"/>
      <c r="BJ311" s="9"/>
      <c r="BK311" s="9"/>
      <c r="BL311" s="12"/>
      <c r="BM311" s="16"/>
      <c r="BN311" s="9"/>
    </row>
    <row r="312" customFormat="false" ht="30" hidden="false" customHeight="true" outlineLevel="0" collapsed="false">
      <c r="A312" s="9" t="s">
        <v>2672</v>
      </c>
      <c r="B312" s="9"/>
      <c r="C312" s="9"/>
      <c r="D312" s="9"/>
      <c r="E312" s="9"/>
      <c r="F312" s="9"/>
      <c r="G312" s="9"/>
      <c r="H312" s="9"/>
      <c r="I312" s="9"/>
      <c r="J312" s="12"/>
      <c r="K312" s="9"/>
      <c r="L312" s="9"/>
      <c r="M312" s="9"/>
      <c r="N312" s="13"/>
      <c r="O312" s="10"/>
      <c r="P312" s="9"/>
      <c r="Q312" s="9"/>
      <c r="R312" s="9"/>
      <c r="S312" s="9"/>
      <c r="T312" s="9"/>
      <c r="U312" s="10"/>
      <c r="V312" s="9"/>
      <c r="W312" s="9"/>
      <c r="X312" s="12"/>
      <c r="Y312" s="9"/>
      <c r="Z312" s="14"/>
      <c r="AA312" s="9"/>
      <c r="AB312" s="14"/>
      <c r="AC312" s="9"/>
      <c r="AD312" s="14"/>
      <c r="AE312" s="9"/>
      <c r="AF312" s="14"/>
      <c r="AG312" s="9"/>
      <c r="AH312" s="14"/>
      <c r="AI312" s="14"/>
      <c r="AJ312" s="9"/>
      <c r="AK312" s="14"/>
      <c r="AL312" s="9"/>
      <c r="AM312" s="9"/>
      <c r="AN312" s="9"/>
      <c r="AO312" s="9"/>
      <c r="AP312" s="9"/>
      <c r="AQ312" s="12"/>
      <c r="AR312" s="9"/>
      <c r="AS312" s="25"/>
      <c r="AT312" s="9"/>
      <c r="AU312" s="9"/>
      <c r="AV312" s="12"/>
      <c r="AW312" s="9"/>
      <c r="AX312" s="12"/>
      <c r="AY312" s="9"/>
      <c r="AZ312" s="9"/>
      <c r="BA312" s="9"/>
      <c r="BB312" s="9"/>
      <c r="BC312" s="9"/>
      <c r="BD312" s="9"/>
      <c r="BE312" s="9"/>
      <c r="BF312" s="9"/>
      <c r="BG312" s="9"/>
      <c r="BH312" s="9"/>
      <c r="BI312" s="12"/>
      <c r="BJ312" s="9"/>
      <c r="BK312" s="9"/>
      <c r="BL312" s="12"/>
      <c r="BM312" s="16"/>
      <c r="BN312" s="9"/>
    </row>
    <row r="313" customFormat="false" ht="30" hidden="false" customHeight="true" outlineLevel="0" collapsed="false">
      <c r="A313" s="9" t="s">
        <v>2673</v>
      </c>
      <c r="B313" s="9"/>
      <c r="C313" s="9"/>
      <c r="D313" s="9"/>
      <c r="E313" s="9"/>
      <c r="F313" s="9"/>
      <c r="G313" s="9"/>
      <c r="H313" s="9"/>
      <c r="I313" s="9"/>
      <c r="J313" s="12"/>
      <c r="K313" s="9"/>
      <c r="L313" s="9"/>
      <c r="M313" s="9"/>
      <c r="N313" s="13"/>
      <c r="O313" s="10"/>
      <c r="P313" s="9"/>
      <c r="Q313" s="9"/>
      <c r="R313" s="9"/>
      <c r="S313" s="9"/>
      <c r="T313" s="9"/>
      <c r="U313" s="10"/>
      <c r="V313" s="9"/>
      <c r="W313" s="9"/>
      <c r="X313" s="12"/>
      <c r="Y313" s="9"/>
      <c r="Z313" s="14"/>
      <c r="AA313" s="9"/>
      <c r="AB313" s="14"/>
      <c r="AC313" s="9"/>
      <c r="AD313" s="14"/>
      <c r="AE313" s="9"/>
      <c r="AF313" s="14"/>
      <c r="AG313" s="9"/>
      <c r="AH313" s="14"/>
      <c r="AI313" s="14"/>
      <c r="AJ313" s="9"/>
      <c r="AK313" s="14"/>
      <c r="AL313" s="9"/>
      <c r="AM313" s="9"/>
      <c r="AN313" s="9"/>
      <c r="AO313" s="9"/>
      <c r="AP313" s="9"/>
      <c r="AQ313" s="12"/>
      <c r="AR313" s="9"/>
      <c r="AS313" s="25"/>
      <c r="AT313" s="9"/>
      <c r="AU313" s="9"/>
      <c r="AV313" s="12"/>
      <c r="AW313" s="9"/>
      <c r="AX313" s="12"/>
      <c r="AY313" s="9"/>
      <c r="AZ313" s="9"/>
      <c r="BA313" s="9"/>
      <c r="BB313" s="9"/>
      <c r="BC313" s="9"/>
      <c r="BD313" s="9"/>
      <c r="BE313" s="9"/>
      <c r="BF313" s="9"/>
      <c r="BG313" s="9"/>
      <c r="BH313" s="9"/>
      <c r="BI313" s="12"/>
      <c r="BJ313" s="9"/>
      <c r="BK313" s="9"/>
      <c r="BL313" s="12"/>
      <c r="BM313" s="16"/>
      <c r="BN313" s="9"/>
    </row>
    <row r="314" customFormat="false" ht="30" hidden="false" customHeight="true" outlineLevel="0" collapsed="false">
      <c r="A314" s="9" t="s">
        <v>2674</v>
      </c>
      <c r="B314" s="9"/>
      <c r="C314" s="9"/>
      <c r="D314" s="9"/>
      <c r="E314" s="9"/>
      <c r="F314" s="9"/>
      <c r="G314" s="9"/>
      <c r="H314" s="9"/>
      <c r="I314" s="9"/>
      <c r="J314" s="12"/>
      <c r="K314" s="9"/>
      <c r="L314" s="9"/>
      <c r="M314" s="9"/>
      <c r="N314" s="13"/>
      <c r="O314" s="10"/>
      <c r="P314" s="9"/>
      <c r="Q314" s="9"/>
      <c r="R314" s="9"/>
      <c r="S314" s="9"/>
      <c r="T314" s="9"/>
      <c r="U314" s="10"/>
      <c r="V314" s="9"/>
      <c r="W314" s="9"/>
      <c r="X314" s="12"/>
      <c r="Y314" s="9"/>
      <c r="Z314" s="14"/>
      <c r="AA314" s="9"/>
      <c r="AB314" s="14"/>
      <c r="AC314" s="9"/>
      <c r="AD314" s="14"/>
      <c r="AE314" s="9"/>
      <c r="AF314" s="14"/>
      <c r="AG314" s="9"/>
      <c r="AH314" s="14"/>
      <c r="AI314" s="14"/>
      <c r="AJ314" s="9"/>
      <c r="AK314" s="14"/>
      <c r="AL314" s="9"/>
      <c r="AM314" s="9"/>
      <c r="AN314" s="9"/>
      <c r="AO314" s="9"/>
      <c r="AP314" s="9"/>
      <c r="AQ314" s="12"/>
      <c r="AR314" s="9"/>
      <c r="AS314" s="25"/>
      <c r="AT314" s="9"/>
      <c r="AU314" s="9"/>
      <c r="AV314" s="12"/>
      <c r="AW314" s="9"/>
      <c r="AX314" s="12"/>
      <c r="AY314" s="9"/>
      <c r="AZ314" s="9"/>
      <c r="BA314" s="9"/>
      <c r="BB314" s="9"/>
      <c r="BC314" s="9"/>
      <c r="BD314" s="9"/>
      <c r="BE314" s="9"/>
      <c r="BF314" s="9"/>
      <c r="BG314" s="9"/>
      <c r="BH314" s="9"/>
      <c r="BI314" s="12"/>
      <c r="BJ314" s="9"/>
      <c r="BK314" s="9"/>
      <c r="BL314" s="12"/>
      <c r="BM314" s="16"/>
      <c r="BN314" s="9"/>
    </row>
    <row r="315" customFormat="false" ht="30" hidden="false" customHeight="true" outlineLevel="0" collapsed="false">
      <c r="A315" s="9" t="s">
        <v>2675</v>
      </c>
      <c r="B315" s="9"/>
      <c r="C315" s="9"/>
      <c r="D315" s="9"/>
      <c r="E315" s="9"/>
      <c r="F315" s="9"/>
      <c r="G315" s="9"/>
      <c r="H315" s="9"/>
      <c r="I315" s="9"/>
      <c r="J315" s="12"/>
      <c r="K315" s="9"/>
      <c r="L315" s="9"/>
      <c r="M315" s="9"/>
      <c r="N315" s="13"/>
      <c r="O315" s="10"/>
      <c r="P315" s="9"/>
      <c r="Q315" s="9"/>
      <c r="R315" s="9"/>
      <c r="S315" s="9"/>
      <c r="T315" s="9"/>
      <c r="U315" s="10"/>
      <c r="V315" s="9"/>
      <c r="W315" s="9"/>
      <c r="X315" s="12"/>
      <c r="Y315" s="9"/>
      <c r="Z315" s="14"/>
      <c r="AA315" s="9"/>
      <c r="AB315" s="14"/>
      <c r="AC315" s="9"/>
      <c r="AD315" s="14"/>
      <c r="AE315" s="9"/>
      <c r="AF315" s="14"/>
      <c r="AG315" s="9"/>
      <c r="AH315" s="14"/>
      <c r="AI315" s="14"/>
      <c r="AJ315" s="9"/>
      <c r="AK315" s="14"/>
      <c r="AL315" s="9"/>
      <c r="AM315" s="9"/>
      <c r="AN315" s="9"/>
      <c r="AO315" s="9"/>
      <c r="AP315" s="9"/>
      <c r="AQ315" s="12"/>
      <c r="AR315" s="9"/>
      <c r="AS315" s="25"/>
      <c r="AT315" s="9"/>
      <c r="AU315" s="9"/>
      <c r="AV315" s="12"/>
      <c r="AW315" s="9"/>
      <c r="AX315" s="12"/>
      <c r="AY315" s="9"/>
      <c r="AZ315" s="9"/>
      <c r="BA315" s="9"/>
      <c r="BB315" s="9"/>
      <c r="BC315" s="9"/>
      <c r="BD315" s="9"/>
      <c r="BE315" s="9"/>
      <c r="BF315" s="9"/>
      <c r="BG315" s="9"/>
      <c r="BH315" s="9"/>
      <c r="BI315" s="12"/>
      <c r="BJ315" s="9"/>
      <c r="BK315" s="9"/>
      <c r="BL315" s="12"/>
      <c r="BM315" s="16"/>
      <c r="BN315" s="9"/>
    </row>
    <row r="316" customFormat="false" ht="30" hidden="false" customHeight="true" outlineLevel="0" collapsed="false">
      <c r="A316" s="9" t="s">
        <v>2676</v>
      </c>
      <c r="B316" s="9" t="s">
        <v>108</v>
      </c>
      <c r="C316" s="9"/>
      <c r="D316" s="9"/>
      <c r="E316" s="9"/>
      <c r="F316" s="9" t="s">
        <v>2677</v>
      </c>
      <c r="G316" s="9"/>
      <c r="H316" s="9"/>
      <c r="I316" s="9" t="s">
        <v>2678</v>
      </c>
      <c r="J316" s="12" t="s">
        <v>93</v>
      </c>
      <c r="K316" s="9"/>
      <c r="L316" s="9" t="s">
        <v>221</v>
      </c>
      <c r="M316" s="9" t="s">
        <v>2679</v>
      </c>
      <c r="N316" s="13" t="s">
        <v>582</v>
      </c>
      <c r="O316" s="10" t="s">
        <v>223</v>
      </c>
      <c r="P316" s="9" t="s">
        <v>73</v>
      </c>
      <c r="Q316" s="9" t="s">
        <v>2638</v>
      </c>
      <c r="R316" s="9" t="s">
        <v>73</v>
      </c>
      <c r="S316" s="9" t="s">
        <v>2680</v>
      </c>
      <c r="T316" s="9" t="s">
        <v>2681</v>
      </c>
      <c r="U316" s="10" t="s">
        <v>2682</v>
      </c>
      <c r="V316" s="9"/>
      <c r="W316" s="9" t="s">
        <v>367</v>
      </c>
      <c r="X316" s="12" t="n">
        <v>147</v>
      </c>
      <c r="Y316" s="9"/>
      <c r="Z316" s="14" t="n">
        <v>110</v>
      </c>
      <c r="AA316" s="9"/>
      <c r="AB316" s="14" t="n">
        <v>147</v>
      </c>
      <c r="AC316" s="9"/>
      <c r="AD316" s="14" t="n">
        <v>70</v>
      </c>
      <c r="AE316" s="9"/>
      <c r="AF316" s="14"/>
      <c r="AG316" s="9"/>
      <c r="AH316" s="14"/>
      <c r="AI316" s="14"/>
      <c r="AJ316" s="9"/>
      <c r="AK316" s="14" t="n">
        <v>38</v>
      </c>
      <c r="AL316" s="9" t="n">
        <v>38</v>
      </c>
      <c r="AM316" s="9" t="s">
        <v>2683</v>
      </c>
      <c r="AN316" s="9"/>
      <c r="AO316" s="9"/>
      <c r="AP316" s="9" t="s">
        <v>2684</v>
      </c>
      <c r="AQ316" s="12" t="s">
        <v>149</v>
      </c>
      <c r="AR316" s="9"/>
      <c r="AS316" s="9" t="s">
        <v>1041</v>
      </c>
      <c r="AT316" s="25" t="s">
        <v>1042</v>
      </c>
      <c r="AU316" s="9" t="s">
        <v>73</v>
      </c>
      <c r="AV316" s="12"/>
      <c r="AW316" s="9"/>
      <c r="AX316" s="12"/>
      <c r="AY316" s="9"/>
      <c r="AZ316" s="9"/>
      <c r="BA316" s="9"/>
      <c r="BB316" s="9" t="s">
        <v>151</v>
      </c>
      <c r="BC316" s="9" t="s">
        <v>76</v>
      </c>
      <c r="BD316" s="9" t="s">
        <v>2685</v>
      </c>
      <c r="BE316" s="9"/>
      <c r="BF316" s="9" t="s">
        <v>116</v>
      </c>
      <c r="BG316" s="9"/>
      <c r="BH316" s="9"/>
      <c r="BI316" s="12" t="s">
        <v>2686</v>
      </c>
      <c r="BJ316" s="9"/>
      <c r="BK316" s="9"/>
      <c r="BL316" s="12" t="s">
        <v>117</v>
      </c>
      <c r="BM316" s="16" t="s">
        <v>2501</v>
      </c>
      <c r="BN316" s="9"/>
    </row>
    <row r="317" customFormat="false" ht="30" hidden="false" customHeight="true" outlineLevel="0" collapsed="false">
      <c r="A317" s="9" t="s">
        <v>2676</v>
      </c>
      <c r="B317" s="9" t="s">
        <v>108</v>
      </c>
      <c r="C317" s="9"/>
      <c r="D317" s="9"/>
      <c r="E317" s="9"/>
      <c r="F317" s="9"/>
      <c r="G317" s="9"/>
      <c r="H317" s="9"/>
      <c r="I317" s="9" t="s">
        <v>2687</v>
      </c>
      <c r="J317" s="12" t="s">
        <v>724</v>
      </c>
      <c r="K317" s="9"/>
      <c r="L317" s="9" t="s">
        <v>725</v>
      </c>
      <c r="M317" s="9" t="s">
        <v>2688</v>
      </c>
      <c r="N317" s="13" t="s">
        <v>582</v>
      </c>
      <c r="O317" s="10" t="s">
        <v>223</v>
      </c>
      <c r="P317" s="9" t="s">
        <v>73</v>
      </c>
      <c r="Q317" s="9" t="s">
        <v>2638</v>
      </c>
      <c r="R317" s="9" t="s">
        <v>73</v>
      </c>
      <c r="S317" s="9" t="s">
        <v>2680</v>
      </c>
      <c r="T317" s="9" t="s">
        <v>2681</v>
      </c>
      <c r="U317" s="10" t="s">
        <v>2682</v>
      </c>
      <c r="V317" s="9"/>
      <c r="W317" s="9" t="s">
        <v>169</v>
      </c>
      <c r="X317" s="12" t="n">
        <v>100</v>
      </c>
      <c r="Y317" s="9"/>
      <c r="Z317" s="14" t="n">
        <v>145</v>
      </c>
      <c r="AA317" s="9"/>
      <c r="AB317" s="14"/>
      <c r="AC317" s="9"/>
      <c r="AD317" s="14" t="n">
        <v>140</v>
      </c>
      <c r="AE317" s="9"/>
      <c r="AF317" s="14"/>
      <c r="AG317" s="9"/>
      <c r="AH317" s="14" t="n">
        <v>2</v>
      </c>
      <c r="AI317" s="14" t="n">
        <v>80</v>
      </c>
      <c r="AJ317" s="9" t="n">
        <v>90</v>
      </c>
      <c r="AK317" s="14" t="n">
        <v>9</v>
      </c>
      <c r="AL317" s="9" t="n">
        <v>10</v>
      </c>
      <c r="AM317" s="9"/>
      <c r="AN317" s="9"/>
      <c r="AO317" s="9"/>
      <c r="AP317" s="9" t="s">
        <v>2689</v>
      </c>
      <c r="AQ317" s="12" t="s">
        <v>69</v>
      </c>
      <c r="AR317" s="9" t="s">
        <v>2690</v>
      </c>
      <c r="AS317" s="9" t="s">
        <v>370</v>
      </c>
      <c r="AT317" s="9" t="s">
        <v>371</v>
      </c>
      <c r="AU317" s="9" t="s">
        <v>588</v>
      </c>
      <c r="AV317" s="12"/>
      <c r="AW317" s="9"/>
      <c r="AX317" s="12"/>
      <c r="AY317" s="9" t="s">
        <v>2654</v>
      </c>
      <c r="AZ317" s="9"/>
      <c r="BA317" s="9" t="s">
        <v>2691</v>
      </c>
      <c r="BB317" s="9"/>
      <c r="BC317" s="9" t="s">
        <v>76</v>
      </c>
      <c r="BD317" s="9" t="s">
        <v>2692</v>
      </c>
      <c r="BE317" s="9"/>
      <c r="BF317" s="9"/>
      <c r="BG317" s="9"/>
      <c r="BH317" s="9" t="s">
        <v>2693</v>
      </c>
      <c r="BI317" s="12"/>
      <c r="BJ317" s="9"/>
      <c r="BK317" s="9"/>
      <c r="BL317" s="12" t="s">
        <v>117</v>
      </c>
      <c r="BM317" s="16" t="s">
        <v>2501</v>
      </c>
      <c r="BN317" s="9"/>
    </row>
    <row r="318" customFormat="false" ht="30" hidden="false" customHeight="true" outlineLevel="0" collapsed="false">
      <c r="A318" s="9" t="s">
        <v>2694</v>
      </c>
      <c r="B318" s="9"/>
      <c r="C318" s="9"/>
      <c r="D318" s="9"/>
      <c r="E318" s="9"/>
      <c r="F318" s="9"/>
      <c r="G318" s="9"/>
      <c r="H318" s="9"/>
      <c r="I318" s="9"/>
      <c r="J318" s="12"/>
      <c r="K318" s="9"/>
      <c r="L318" s="9"/>
      <c r="M318" s="9"/>
      <c r="N318" s="13"/>
      <c r="O318" s="10"/>
      <c r="P318" s="9"/>
      <c r="Q318" s="9"/>
      <c r="R318" s="9"/>
      <c r="S318" s="9"/>
      <c r="T318" s="9"/>
      <c r="U318" s="10"/>
      <c r="V318" s="9"/>
      <c r="W318" s="9"/>
      <c r="X318" s="12"/>
      <c r="Y318" s="9"/>
      <c r="Z318" s="14"/>
      <c r="AA318" s="9"/>
      <c r="AB318" s="14"/>
      <c r="AC318" s="9"/>
      <c r="AD318" s="14"/>
      <c r="AE318" s="9"/>
      <c r="AF318" s="14"/>
      <c r="AG318" s="9"/>
      <c r="AH318" s="14"/>
      <c r="AI318" s="14"/>
      <c r="AJ318" s="9"/>
      <c r="AK318" s="14"/>
      <c r="AL318" s="9"/>
      <c r="AM318" s="9"/>
      <c r="AN318" s="9"/>
      <c r="AO318" s="9"/>
      <c r="AP318" s="9"/>
      <c r="AQ318" s="12"/>
      <c r="AR318" s="9"/>
      <c r="AS318" s="25"/>
      <c r="AT318" s="9"/>
      <c r="AU318" s="9"/>
      <c r="AV318" s="12"/>
      <c r="AW318" s="9"/>
      <c r="AX318" s="12"/>
      <c r="AY318" s="9"/>
      <c r="AZ318" s="9"/>
      <c r="BA318" s="9"/>
      <c r="BB318" s="9"/>
      <c r="BC318" s="9"/>
      <c r="BD318" s="9"/>
      <c r="BE318" s="9"/>
      <c r="BF318" s="9"/>
      <c r="BG318" s="9"/>
      <c r="BH318" s="9"/>
      <c r="BI318" s="12"/>
      <c r="BJ318" s="9"/>
      <c r="BK318" s="9"/>
      <c r="BL318" s="12"/>
      <c r="BM318" s="16"/>
      <c r="BN318" s="9"/>
    </row>
    <row r="319" customFormat="false" ht="30" hidden="false" customHeight="true" outlineLevel="0" collapsed="false">
      <c r="A319" s="9" t="s">
        <v>2695</v>
      </c>
      <c r="B319" s="9"/>
      <c r="C319" s="9"/>
      <c r="D319" s="9"/>
      <c r="E319" s="9"/>
      <c r="F319" s="9"/>
      <c r="G319" s="9"/>
      <c r="H319" s="9"/>
      <c r="I319" s="9"/>
      <c r="J319" s="12"/>
      <c r="K319" s="9"/>
      <c r="L319" s="9"/>
      <c r="M319" s="9"/>
      <c r="N319" s="13"/>
      <c r="O319" s="10"/>
      <c r="P319" s="9"/>
      <c r="Q319" s="9"/>
      <c r="R319" s="9"/>
      <c r="S319" s="9"/>
      <c r="T319" s="9"/>
      <c r="U319" s="10"/>
      <c r="V319" s="9"/>
      <c r="W319" s="9"/>
      <c r="X319" s="12"/>
      <c r="Y319" s="9"/>
      <c r="Z319" s="14"/>
      <c r="AA319" s="9"/>
      <c r="AB319" s="14"/>
      <c r="AC319" s="9"/>
      <c r="AD319" s="14"/>
      <c r="AE319" s="9"/>
      <c r="AF319" s="14"/>
      <c r="AG319" s="9"/>
      <c r="AH319" s="14"/>
      <c r="AI319" s="14"/>
      <c r="AJ319" s="9"/>
      <c r="AK319" s="14"/>
      <c r="AL319" s="9"/>
      <c r="AM319" s="9"/>
      <c r="AN319" s="9"/>
      <c r="AO319" s="9"/>
      <c r="AP319" s="9"/>
      <c r="AQ319" s="12"/>
      <c r="AR319" s="9"/>
      <c r="AS319" s="25"/>
      <c r="AT319" s="9"/>
      <c r="AU319" s="9"/>
      <c r="AV319" s="12"/>
      <c r="AW319" s="9"/>
      <c r="AX319" s="12"/>
      <c r="AY319" s="9"/>
      <c r="AZ319" s="9"/>
      <c r="BA319" s="9"/>
      <c r="BB319" s="9"/>
      <c r="BC319" s="9"/>
      <c r="BD319" s="9"/>
      <c r="BE319" s="9"/>
      <c r="BF319" s="9"/>
      <c r="BG319" s="9"/>
      <c r="BH319" s="9"/>
      <c r="BI319" s="12"/>
      <c r="BJ319" s="9"/>
      <c r="BK319" s="9"/>
      <c r="BL319" s="12"/>
      <c r="BM319" s="16"/>
      <c r="BN319" s="9"/>
    </row>
    <row r="320" customFormat="false" ht="30" hidden="false" customHeight="true" outlineLevel="0" collapsed="false">
      <c r="A320" s="9" t="s">
        <v>2696</v>
      </c>
      <c r="B320" s="9" t="s">
        <v>108</v>
      </c>
      <c r="C320" s="9"/>
      <c r="D320" s="9"/>
      <c r="E320" s="9"/>
      <c r="F320" s="9" t="s">
        <v>2697</v>
      </c>
      <c r="G320" s="9"/>
      <c r="H320" s="9"/>
      <c r="I320" s="9" t="s">
        <v>2678</v>
      </c>
      <c r="J320" s="12"/>
      <c r="K320" s="9"/>
      <c r="L320" s="9" t="s">
        <v>221</v>
      </c>
      <c r="M320" s="9" t="s">
        <v>2698</v>
      </c>
      <c r="N320" s="13" t="s">
        <v>611</v>
      </c>
      <c r="O320" s="10" t="s">
        <v>2699</v>
      </c>
      <c r="P320" s="9" t="s">
        <v>73</v>
      </c>
      <c r="Q320" s="9" t="s">
        <v>2700</v>
      </c>
      <c r="R320" s="9" t="s">
        <v>73</v>
      </c>
      <c r="S320" s="9" t="s">
        <v>2701</v>
      </c>
      <c r="T320" s="9" t="s">
        <v>2702</v>
      </c>
      <c r="U320" s="10" t="s">
        <v>2703</v>
      </c>
      <c r="V320" s="9"/>
      <c r="W320" s="9" t="s">
        <v>1107</v>
      </c>
      <c r="X320" s="12"/>
      <c r="Y320" s="9"/>
      <c r="Z320" s="14"/>
      <c r="AA320" s="9"/>
      <c r="AB320" s="14"/>
      <c r="AC320" s="9"/>
      <c r="AD320" s="14"/>
      <c r="AE320" s="9"/>
      <c r="AF320" s="14"/>
      <c r="AG320" s="9"/>
      <c r="AH320" s="14"/>
      <c r="AI320" s="14"/>
      <c r="AJ320" s="9"/>
      <c r="AK320" s="14" t="n">
        <v>30</v>
      </c>
      <c r="AL320" s="9"/>
      <c r="AM320" s="9" t="s">
        <v>2704</v>
      </c>
      <c r="AN320" s="9"/>
      <c r="AO320" s="9"/>
      <c r="AP320" s="9" t="s">
        <v>2705</v>
      </c>
      <c r="AQ320" s="12" t="s">
        <v>149</v>
      </c>
      <c r="AR320" s="9"/>
      <c r="AS320" s="9" t="s">
        <v>1041</v>
      </c>
      <c r="AT320" s="25" t="s">
        <v>1042</v>
      </c>
      <c r="AU320" s="9" t="s">
        <v>73</v>
      </c>
      <c r="AV320" s="12"/>
      <c r="AW320" s="9"/>
      <c r="AX320" s="12"/>
      <c r="AY320" s="9"/>
      <c r="AZ320" s="9"/>
      <c r="BA320" s="9"/>
      <c r="BB320" s="9" t="s">
        <v>1569</v>
      </c>
      <c r="BC320" s="9" t="s">
        <v>76</v>
      </c>
      <c r="BD320" s="9" t="s">
        <v>2706</v>
      </c>
      <c r="BE320" s="9"/>
      <c r="BF320" s="9" t="s">
        <v>116</v>
      </c>
      <c r="BG320" s="9" t="s">
        <v>445</v>
      </c>
      <c r="BH320" s="9"/>
      <c r="BI320" s="12" t="s">
        <v>2686</v>
      </c>
      <c r="BJ320" s="9"/>
      <c r="BK320" s="9"/>
      <c r="BL320" s="12" t="s">
        <v>117</v>
      </c>
      <c r="BM320" s="16" t="s">
        <v>2501</v>
      </c>
      <c r="BN320" s="9"/>
    </row>
    <row r="321" customFormat="false" ht="118.5" hidden="false" customHeight="false" outlineLevel="0" collapsed="false">
      <c r="A321" s="9" t="s">
        <v>2707</v>
      </c>
      <c r="B321" s="9" t="s">
        <v>108</v>
      </c>
      <c r="C321" s="9"/>
      <c r="D321" s="9"/>
      <c r="E321" s="9"/>
      <c r="F321" s="9" t="s">
        <v>2708</v>
      </c>
      <c r="G321" s="11" t="s">
        <v>2709</v>
      </c>
      <c r="H321" s="9"/>
      <c r="I321" s="9" t="s">
        <v>1925</v>
      </c>
      <c r="J321" s="12" t="s">
        <v>93</v>
      </c>
      <c r="K321" s="9"/>
      <c r="L321" s="9" t="s">
        <v>211</v>
      </c>
      <c r="M321" s="9" t="s">
        <v>2710</v>
      </c>
      <c r="N321" s="13" t="s">
        <v>2711</v>
      </c>
      <c r="O321" s="10" t="s">
        <v>223</v>
      </c>
      <c r="P321" s="9" t="s">
        <v>73</v>
      </c>
      <c r="Q321" s="9" t="s">
        <v>1399</v>
      </c>
      <c r="R321" s="9"/>
      <c r="S321" s="9" t="s">
        <v>2712</v>
      </c>
      <c r="T321" s="9" t="s">
        <v>2713</v>
      </c>
      <c r="U321" s="10" t="s">
        <v>2714</v>
      </c>
      <c r="V321" s="29"/>
      <c r="W321" s="9" t="s">
        <v>2247</v>
      </c>
      <c r="X321" s="12" t="n">
        <v>135</v>
      </c>
      <c r="Y321" s="9"/>
      <c r="Z321" s="14"/>
      <c r="AA321" s="9"/>
      <c r="AB321" s="14" t="n">
        <v>125</v>
      </c>
      <c r="AC321" s="9"/>
      <c r="AD321" s="14"/>
      <c r="AE321" s="9"/>
      <c r="AF321" s="14" t="n">
        <v>16</v>
      </c>
      <c r="AG321" s="9"/>
      <c r="AH321" s="14"/>
      <c r="AI321" s="14"/>
      <c r="AJ321" s="9"/>
      <c r="AK321" s="14" t="n">
        <v>7</v>
      </c>
      <c r="AL321" s="9" t="n">
        <v>8</v>
      </c>
      <c r="AM321" s="9" t="s">
        <v>123</v>
      </c>
      <c r="AN321" s="9"/>
      <c r="AO321" s="9"/>
      <c r="AP321" s="9" t="s">
        <v>2715</v>
      </c>
      <c r="AQ321" s="12" t="s">
        <v>124</v>
      </c>
      <c r="AR321" s="9"/>
      <c r="AS321" s="31" t="s">
        <v>461</v>
      </c>
      <c r="AT321" s="25" t="s">
        <v>259</v>
      </c>
      <c r="AU321" s="9" t="s">
        <v>73</v>
      </c>
      <c r="AV321" s="12" t="s">
        <v>2716</v>
      </c>
      <c r="AW321" s="9"/>
      <c r="AX321" s="12"/>
      <c r="AY321" s="9"/>
      <c r="AZ321" s="9"/>
      <c r="BA321" s="9"/>
      <c r="BB321" s="9" t="s">
        <v>114</v>
      </c>
      <c r="BC321" s="9" t="s">
        <v>76</v>
      </c>
      <c r="BD321" s="9" t="s">
        <v>2717</v>
      </c>
      <c r="BE321" s="9"/>
      <c r="BF321" s="9" t="s">
        <v>133</v>
      </c>
      <c r="BG321" s="9" t="s">
        <v>2718</v>
      </c>
      <c r="BH321" s="9"/>
      <c r="BI321" s="12" t="s">
        <v>1934</v>
      </c>
      <c r="BJ321" s="9"/>
      <c r="BK321" s="9"/>
      <c r="BL321" s="12" t="s">
        <v>117</v>
      </c>
      <c r="BM321" s="16" t="s">
        <v>2719</v>
      </c>
      <c r="BN321" s="9"/>
    </row>
    <row r="322" customFormat="false" ht="30" hidden="false" customHeight="true" outlineLevel="0" collapsed="false">
      <c r="A322" s="9" t="s">
        <v>2707</v>
      </c>
      <c r="B322" s="9" t="s">
        <v>108</v>
      </c>
      <c r="C322" s="9"/>
      <c r="D322" s="9"/>
      <c r="E322" s="9"/>
      <c r="F322" s="9" t="s">
        <v>2720</v>
      </c>
      <c r="H322" s="9"/>
      <c r="I322" s="9" t="s">
        <v>2678</v>
      </c>
      <c r="J322" s="12" t="s">
        <v>93</v>
      </c>
      <c r="K322" s="9"/>
      <c r="L322" s="9" t="s">
        <v>2721</v>
      </c>
      <c r="M322" s="9" t="s">
        <v>2722</v>
      </c>
      <c r="N322" s="13" t="s">
        <v>2711</v>
      </c>
      <c r="O322" s="10" t="s">
        <v>223</v>
      </c>
      <c r="P322" s="9" t="s">
        <v>73</v>
      </c>
      <c r="Q322" s="9" t="s">
        <v>1399</v>
      </c>
      <c r="R322" s="9"/>
      <c r="S322" s="9" t="s">
        <v>2712</v>
      </c>
      <c r="T322" s="9" t="s">
        <v>2713</v>
      </c>
      <c r="U322" s="10" t="s">
        <v>2714</v>
      </c>
      <c r="V322" s="29"/>
      <c r="W322" s="9" t="s">
        <v>299</v>
      </c>
      <c r="X322" s="12"/>
      <c r="Y322" s="9"/>
      <c r="Z322" s="14" t="n">
        <v>130</v>
      </c>
      <c r="AA322" s="9"/>
      <c r="AB322" s="14"/>
      <c r="AC322" s="9"/>
      <c r="AD322" s="14" t="n">
        <v>130</v>
      </c>
      <c r="AE322" s="9"/>
      <c r="AF322" s="14"/>
      <c r="AG322" s="9"/>
      <c r="AH322" s="14"/>
      <c r="AI322" s="14"/>
      <c r="AJ322" s="9"/>
      <c r="AK322" s="14" t="n">
        <v>30</v>
      </c>
      <c r="AL322" s="9"/>
      <c r="AM322" s="9" t="s">
        <v>2704</v>
      </c>
      <c r="AN322" s="9"/>
      <c r="AO322" s="9"/>
      <c r="AP322" s="9" t="s">
        <v>2723</v>
      </c>
      <c r="AQ322" s="12" t="s">
        <v>149</v>
      </c>
      <c r="AR322" s="9"/>
      <c r="AS322" s="9" t="s">
        <v>1041</v>
      </c>
      <c r="AT322" s="25" t="s">
        <v>1042</v>
      </c>
      <c r="AU322" s="9" t="s">
        <v>73</v>
      </c>
      <c r="AV322" s="12" t="s">
        <v>1184</v>
      </c>
      <c r="AW322" s="9"/>
      <c r="AX322" s="12"/>
      <c r="AY322" s="9"/>
      <c r="AZ322" s="9"/>
      <c r="BA322" s="9"/>
      <c r="BB322" s="9" t="s">
        <v>151</v>
      </c>
      <c r="BC322" s="9" t="s">
        <v>76</v>
      </c>
      <c r="BD322" s="9" t="s">
        <v>2724</v>
      </c>
      <c r="BE322" s="9"/>
      <c r="BF322" s="9" t="s">
        <v>116</v>
      </c>
      <c r="BG322" s="9"/>
      <c r="BH322" s="9"/>
      <c r="BI322" s="12" t="s">
        <v>2725</v>
      </c>
      <c r="BJ322" s="9"/>
      <c r="BK322" s="9"/>
      <c r="BL322" s="12" t="s">
        <v>117</v>
      </c>
      <c r="BM322" s="16" t="s">
        <v>2719</v>
      </c>
      <c r="BN322" s="9"/>
    </row>
    <row r="323" customFormat="false" ht="30" hidden="false" customHeight="true" outlineLevel="0" collapsed="false">
      <c r="A323" s="9" t="s">
        <v>2726</v>
      </c>
      <c r="B323" s="9" t="s">
        <v>108</v>
      </c>
      <c r="C323" s="9"/>
      <c r="D323" s="9"/>
      <c r="E323" s="9"/>
      <c r="F323" s="9" t="s">
        <v>2727</v>
      </c>
      <c r="G323" s="9"/>
      <c r="H323" s="9"/>
      <c r="I323" s="9" t="s">
        <v>2678</v>
      </c>
      <c r="J323" s="12" t="s">
        <v>93</v>
      </c>
      <c r="K323" s="9"/>
      <c r="L323" s="9" t="s">
        <v>2728</v>
      </c>
      <c r="M323" s="9" t="s">
        <v>2729</v>
      </c>
      <c r="N323" s="13" t="s">
        <v>2730</v>
      </c>
      <c r="O323" s="10"/>
      <c r="P323" s="9"/>
      <c r="Q323" s="9" t="s">
        <v>1733</v>
      </c>
      <c r="R323" s="9" t="s">
        <v>790</v>
      </c>
      <c r="S323" s="9" t="s">
        <v>2731</v>
      </c>
      <c r="T323" s="11" t="s">
        <v>2732</v>
      </c>
      <c r="U323" s="10" t="s">
        <v>2733</v>
      </c>
      <c r="V323" s="29"/>
      <c r="W323" s="9" t="s">
        <v>1107</v>
      </c>
      <c r="X323" s="12" t="n">
        <v>520</v>
      </c>
      <c r="Y323" s="9" t="n">
        <v>520</v>
      </c>
      <c r="Z323" s="14" t="n">
        <v>270</v>
      </c>
      <c r="AA323" s="9"/>
      <c r="AB323" s="14" t="n">
        <v>355</v>
      </c>
      <c r="AC323" s="9" t="n">
        <v>335</v>
      </c>
      <c r="AD323" s="14" t="n">
        <v>220</v>
      </c>
      <c r="AE323" s="9" t="n">
        <v>220</v>
      </c>
      <c r="AF323" s="14" t="n">
        <v>10</v>
      </c>
      <c r="AG323" s="9" t="n">
        <v>11</v>
      </c>
      <c r="AH323" s="14" t="n">
        <v>1</v>
      </c>
      <c r="AI323" s="14" t="n">
        <v>220</v>
      </c>
      <c r="AJ323" s="9" t="n">
        <v>220</v>
      </c>
      <c r="AK323" s="14" t="n">
        <v>35</v>
      </c>
      <c r="AL323" s="9" t="n">
        <v>35</v>
      </c>
      <c r="AM323" s="9" t="s">
        <v>2704</v>
      </c>
      <c r="AN323" s="9"/>
      <c r="AO323" s="9"/>
      <c r="AP323" s="9"/>
      <c r="AQ323" s="12" t="s">
        <v>149</v>
      </c>
      <c r="AR323" s="9" t="s">
        <v>1513</v>
      </c>
      <c r="AS323" s="9" t="s">
        <v>1041</v>
      </c>
      <c r="AT323" s="25" t="s">
        <v>1042</v>
      </c>
      <c r="AU323" s="9" t="s">
        <v>73</v>
      </c>
      <c r="AV323" s="12" t="s">
        <v>2734</v>
      </c>
      <c r="AW323" s="9"/>
      <c r="AX323" s="12"/>
      <c r="AY323" s="9"/>
      <c r="AZ323" s="9"/>
      <c r="BA323" s="9"/>
      <c r="BB323" s="9" t="s">
        <v>151</v>
      </c>
      <c r="BC323" s="9" t="s">
        <v>76</v>
      </c>
      <c r="BD323" s="9" t="s">
        <v>2735</v>
      </c>
      <c r="BE323" s="9"/>
      <c r="BF323" s="9" t="s">
        <v>116</v>
      </c>
      <c r="BG323" s="9" t="s">
        <v>2736</v>
      </c>
      <c r="BH323" s="9"/>
      <c r="BI323" s="12" t="s">
        <v>2686</v>
      </c>
      <c r="BJ323" s="9"/>
      <c r="BK323" s="9"/>
      <c r="BL323" s="12" t="s">
        <v>117</v>
      </c>
      <c r="BM323" s="16" t="s">
        <v>2737</v>
      </c>
      <c r="BN323" s="9"/>
    </row>
    <row r="324" customFormat="false" ht="30" hidden="false" customHeight="true" outlineLevel="0" collapsed="false">
      <c r="A324" s="9" t="s">
        <v>2738</v>
      </c>
      <c r="B324" s="9"/>
      <c r="C324" s="9"/>
      <c r="D324" s="9"/>
      <c r="E324" s="9"/>
      <c r="F324" s="9"/>
      <c r="G324" s="9"/>
      <c r="H324" s="9"/>
      <c r="I324" s="9"/>
      <c r="J324" s="12"/>
      <c r="K324" s="9"/>
      <c r="L324" s="9"/>
      <c r="M324" s="9"/>
      <c r="N324" s="13"/>
      <c r="O324" s="10"/>
      <c r="P324" s="9"/>
      <c r="Q324" s="9"/>
      <c r="R324" s="9"/>
      <c r="S324" s="9"/>
      <c r="T324" s="9"/>
      <c r="U324" s="10"/>
      <c r="V324" s="9"/>
      <c r="W324" s="9"/>
      <c r="X324" s="12"/>
      <c r="Y324" s="9"/>
      <c r="Z324" s="14"/>
      <c r="AA324" s="9"/>
      <c r="AB324" s="14"/>
      <c r="AC324" s="9"/>
      <c r="AD324" s="14"/>
      <c r="AE324" s="9"/>
      <c r="AF324" s="14"/>
      <c r="AG324" s="9"/>
      <c r="AH324" s="14"/>
      <c r="AI324" s="14"/>
      <c r="AJ324" s="9"/>
      <c r="AK324" s="14"/>
      <c r="AL324" s="9"/>
      <c r="AM324" s="9"/>
      <c r="AN324" s="9"/>
      <c r="AO324" s="9"/>
      <c r="AP324" s="9"/>
      <c r="AQ324" s="12"/>
      <c r="AR324" s="9"/>
      <c r="AS324" s="9"/>
      <c r="AT324" s="9"/>
      <c r="AU324" s="9"/>
      <c r="AV324" s="12"/>
      <c r="AW324" s="9"/>
      <c r="AX324" s="12"/>
      <c r="AY324" s="9"/>
      <c r="AZ324" s="9"/>
      <c r="BA324" s="9"/>
      <c r="BB324" s="9"/>
      <c r="BC324" s="9"/>
      <c r="BD324" s="9"/>
      <c r="BE324" s="9"/>
      <c r="BF324" s="9"/>
      <c r="BG324" s="9"/>
      <c r="BH324" s="9"/>
      <c r="BI324" s="12"/>
      <c r="BJ324" s="9"/>
      <c r="BK324" s="9"/>
      <c r="BL324" s="12"/>
      <c r="BM324" s="16"/>
      <c r="BN324" s="9"/>
    </row>
    <row r="325" customFormat="false" ht="30" hidden="false" customHeight="true" outlineLevel="0" collapsed="false">
      <c r="A325" s="9" t="s">
        <v>2739</v>
      </c>
      <c r="B325" s="9"/>
      <c r="C325" s="9"/>
      <c r="D325" s="9"/>
      <c r="E325" s="9"/>
      <c r="F325" s="9"/>
      <c r="G325" s="9"/>
      <c r="H325" s="9"/>
      <c r="I325" s="9"/>
      <c r="J325" s="12"/>
      <c r="K325" s="9"/>
      <c r="L325" s="9"/>
      <c r="M325" s="9"/>
      <c r="N325" s="13"/>
      <c r="O325" s="10"/>
      <c r="P325" s="9"/>
      <c r="Q325" s="9"/>
      <c r="R325" s="9"/>
      <c r="S325" s="9"/>
      <c r="T325" s="9"/>
      <c r="U325" s="10"/>
      <c r="V325" s="9"/>
      <c r="W325" s="9"/>
      <c r="X325" s="12"/>
      <c r="Y325" s="9"/>
      <c r="Z325" s="14"/>
      <c r="AA325" s="9"/>
      <c r="AB325" s="14"/>
      <c r="AC325" s="9"/>
      <c r="AD325" s="14"/>
      <c r="AE325" s="9"/>
      <c r="AF325" s="14"/>
      <c r="AG325" s="9"/>
      <c r="AH325" s="14"/>
      <c r="AI325" s="14"/>
      <c r="AJ325" s="9"/>
      <c r="AK325" s="14"/>
      <c r="AL325" s="9"/>
      <c r="AM325" s="9"/>
      <c r="AN325" s="9"/>
      <c r="AO325" s="9"/>
      <c r="AP325" s="9"/>
      <c r="AQ325" s="12"/>
      <c r="AR325" s="9"/>
      <c r="AS325" s="9"/>
      <c r="AT325" s="9"/>
      <c r="AU325" s="9"/>
      <c r="AV325" s="12"/>
      <c r="AW325" s="9"/>
      <c r="AX325" s="12"/>
      <c r="AY325" s="9"/>
      <c r="AZ325" s="9"/>
      <c r="BA325" s="9"/>
      <c r="BB325" s="9"/>
      <c r="BC325" s="9"/>
      <c r="BD325" s="9"/>
      <c r="BE325" s="9"/>
      <c r="BF325" s="9"/>
      <c r="BG325" s="9"/>
      <c r="BH325" s="9"/>
      <c r="BI325" s="12"/>
      <c r="BJ325" s="9"/>
      <c r="BK325" s="9"/>
      <c r="BL325" s="12"/>
      <c r="BM325" s="16"/>
      <c r="BN325" s="9"/>
    </row>
    <row r="326" customFormat="false" ht="30" hidden="false" customHeight="true" outlineLevel="0" collapsed="false">
      <c r="A326" s="9" t="s">
        <v>2740</v>
      </c>
      <c r="B326" s="9"/>
      <c r="C326" s="9"/>
      <c r="D326" s="9"/>
      <c r="E326" s="9"/>
      <c r="F326" s="9"/>
      <c r="G326" s="9"/>
      <c r="H326" s="9"/>
      <c r="I326" s="9"/>
      <c r="J326" s="12"/>
      <c r="K326" s="9"/>
      <c r="L326" s="9"/>
      <c r="M326" s="9"/>
      <c r="N326" s="13"/>
      <c r="O326" s="10"/>
      <c r="P326" s="9"/>
      <c r="Q326" s="9"/>
      <c r="R326" s="9"/>
      <c r="S326" s="9"/>
      <c r="T326" s="9"/>
      <c r="U326" s="10"/>
      <c r="V326" s="9"/>
      <c r="W326" s="9"/>
      <c r="X326" s="12"/>
      <c r="Y326" s="9"/>
      <c r="Z326" s="14"/>
      <c r="AA326" s="9"/>
      <c r="AB326" s="14"/>
      <c r="AC326" s="9"/>
      <c r="AD326" s="14"/>
      <c r="AE326" s="9"/>
      <c r="AF326" s="14"/>
      <c r="AG326" s="9"/>
      <c r="AH326" s="14"/>
      <c r="AI326" s="14"/>
      <c r="AJ326" s="9"/>
      <c r="AK326" s="14"/>
      <c r="AL326" s="9"/>
      <c r="AM326" s="9"/>
      <c r="AN326" s="9"/>
      <c r="AO326" s="9"/>
      <c r="AP326" s="9"/>
      <c r="AQ326" s="12"/>
      <c r="AR326" s="9"/>
      <c r="AS326" s="9"/>
      <c r="AT326" s="9"/>
      <c r="AU326" s="9"/>
      <c r="AV326" s="12"/>
      <c r="AW326" s="9"/>
      <c r="AX326" s="12"/>
      <c r="AY326" s="9"/>
      <c r="AZ326" s="9"/>
      <c r="BA326" s="9"/>
      <c r="BB326" s="9"/>
      <c r="BC326" s="9"/>
      <c r="BD326" s="9"/>
      <c r="BE326" s="9"/>
      <c r="BF326" s="9"/>
      <c r="BG326" s="9"/>
      <c r="BH326" s="9"/>
      <c r="BI326" s="12"/>
      <c r="BJ326" s="9"/>
      <c r="BK326" s="9"/>
      <c r="BL326" s="12"/>
      <c r="BM326" s="16"/>
      <c r="BN326" s="9"/>
    </row>
    <row r="327" customFormat="false" ht="30" hidden="false" customHeight="true" outlineLevel="0" collapsed="false">
      <c r="A327" s="9" t="s">
        <v>2741</v>
      </c>
      <c r="B327" s="9"/>
      <c r="C327" s="9"/>
      <c r="D327" s="9"/>
      <c r="E327" s="9"/>
      <c r="F327" s="9"/>
      <c r="G327" s="9"/>
      <c r="H327" s="9"/>
      <c r="I327" s="9"/>
      <c r="J327" s="12"/>
      <c r="K327" s="9"/>
      <c r="L327" s="9"/>
      <c r="M327" s="9"/>
      <c r="N327" s="13"/>
      <c r="O327" s="10"/>
      <c r="P327" s="9"/>
      <c r="Q327" s="9"/>
      <c r="R327" s="9"/>
      <c r="S327" s="9"/>
      <c r="T327" s="9"/>
      <c r="U327" s="10"/>
      <c r="V327" s="9"/>
      <c r="W327" s="9"/>
      <c r="X327" s="12"/>
      <c r="Y327" s="9"/>
      <c r="Z327" s="14"/>
      <c r="AA327" s="9"/>
      <c r="AB327" s="14"/>
      <c r="AC327" s="9"/>
      <c r="AD327" s="14"/>
      <c r="AE327" s="9"/>
      <c r="AF327" s="14"/>
      <c r="AG327" s="9"/>
      <c r="AH327" s="14"/>
      <c r="AI327" s="14"/>
      <c r="AJ327" s="9"/>
      <c r="AK327" s="14"/>
      <c r="AL327" s="9"/>
      <c r="AM327" s="9"/>
      <c r="AN327" s="9"/>
      <c r="AO327" s="9"/>
      <c r="AP327" s="9"/>
      <c r="AQ327" s="12"/>
      <c r="AR327" s="9"/>
      <c r="AS327" s="9"/>
      <c r="AT327" s="9"/>
      <c r="AU327" s="9"/>
      <c r="AV327" s="12"/>
      <c r="AW327" s="9"/>
      <c r="AX327" s="12"/>
      <c r="AY327" s="9"/>
      <c r="AZ327" s="9"/>
      <c r="BA327" s="9"/>
      <c r="BB327" s="9"/>
      <c r="BC327" s="9"/>
      <c r="BD327" s="9"/>
      <c r="BE327" s="9"/>
      <c r="BF327" s="9"/>
      <c r="BG327" s="9"/>
      <c r="BH327" s="9"/>
      <c r="BI327" s="12"/>
      <c r="BJ327" s="9"/>
      <c r="BK327" s="9"/>
      <c r="BL327" s="12"/>
      <c r="BM327" s="16"/>
      <c r="BN327" s="9"/>
    </row>
    <row r="328" customFormat="false" ht="30" hidden="false" customHeight="true" outlineLevel="0" collapsed="false">
      <c r="A328" s="9" t="s">
        <v>2742</v>
      </c>
      <c r="B328" s="9"/>
      <c r="C328" s="9"/>
      <c r="D328" s="9"/>
      <c r="E328" s="9"/>
      <c r="F328" s="9"/>
      <c r="G328" s="9"/>
      <c r="H328" s="9"/>
      <c r="I328" s="9"/>
      <c r="J328" s="12"/>
      <c r="K328" s="9"/>
      <c r="L328" s="9"/>
      <c r="M328" s="9"/>
      <c r="N328" s="13"/>
      <c r="O328" s="10"/>
      <c r="P328" s="9"/>
      <c r="Q328" s="9"/>
      <c r="R328" s="9"/>
      <c r="S328" s="9"/>
      <c r="T328" s="9"/>
      <c r="U328" s="10"/>
      <c r="V328" s="9"/>
      <c r="W328" s="9"/>
      <c r="X328" s="12"/>
      <c r="Y328" s="9"/>
      <c r="Z328" s="14"/>
      <c r="AA328" s="9"/>
      <c r="AB328" s="14"/>
      <c r="AC328" s="9"/>
      <c r="AD328" s="14"/>
      <c r="AE328" s="9"/>
      <c r="AF328" s="14"/>
      <c r="AG328" s="9"/>
      <c r="AH328" s="14"/>
      <c r="AI328" s="14"/>
      <c r="AJ328" s="9"/>
      <c r="AK328" s="14"/>
      <c r="AL328" s="9"/>
      <c r="AM328" s="9"/>
      <c r="AN328" s="9"/>
      <c r="AO328" s="9"/>
      <c r="AP328" s="9"/>
      <c r="AQ328" s="12"/>
      <c r="AR328" s="9"/>
      <c r="AS328" s="9"/>
      <c r="AT328" s="9"/>
      <c r="AU328" s="9"/>
      <c r="AV328" s="12"/>
      <c r="AW328" s="9"/>
      <c r="AX328" s="12"/>
      <c r="AY328" s="9"/>
      <c r="AZ328" s="9"/>
      <c r="BA328" s="9"/>
      <c r="BB328" s="9"/>
      <c r="BC328" s="9"/>
      <c r="BD328" s="9"/>
      <c r="BE328" s="9"/>
      <c r="BF328" s="9"/>
      <c r="BG328" s="9"/>
      <c r="BH328" s="9"/>
      <c r="BI328" s="12"/>
      <c r="BJ328" s="9"/>
      <c r="BK328" s="9"/>
      <c r="BL328" s="12"/>
      <c r="BM328" s="16"/>
      <c r="BN328" s="9"/>
    </row>
    <row r="329" customFormat="false" ht="30" hidden="false" customHeight="true" outlineLevel="0" collapsed="false">
      <c r="A329" s="9" t="s">
        <v>2743</v>
      </c>
      <c r="B329" s="9" t="s">
        <v>108</v>
      </c>
      <c r="C329" s="9"/>
      <c r="D329" s="9"/>
      <c r="E329" s="9"/>
      <c r="F329" s="9" t="s">
        <v>2744</v>
      </c>
      <c r="G329" s="9"/>
      <c r="H329" s="9"/>
      <c r="I329" s="9" t="s">
        <v>609</v>
      </c>
      <c r="J329" s="12" t="s">
        <v>93</v>
      </c>
      <c r="K329" s="9"/>
      <c r="L329" s="9" t="s">
        <v>2745</v>
      </c>
      <c r="M329" s="9" t="s">
        <v>2746</v>
      </c>
      <c r="N329" s="13" t="s">
        <v>2747</v>
      </c>
      <c r="O329" s="10"/>
      <c r="P329" s="9"/>
      <c r="Q329" s="9" t="s">
        <v>2748</v>
      </c>
      <c r="R329" s="9" t="s">
        <v>613</v>
      </c>
      <c r="S329" s="9" t="s">
        <v>2749</v>
      </c>
      <c r="T329" s="9" t="s">
        <v>2750</v>
      </c>
      <c r="U329" s="10" t="s">
        <v>2751</v>
      </c>
      <c r="V329" s="29"/>
      <c r="W329" s="9" t="s">
        <v>1719</v>
      </c>
      <c r="X329" s="12" t="n">
        <v>285</v>
      </c>
      <c r="Y329" s="9"/>
      <c r="Z329" s="14"/>
      <c r="AA329" s="9"/>
      <c r="AB329" s="14" t="n">
        <v>220</v>
      </c>
      <c r="AC329" s="9" t="n">
        <v>220</v>
      </c>
      <c r="AD329" s="14"/>
      <c r="AE329" s="9"/>
      <c r="AF329" s="14" t="n">
        <v>21</v>
      </c>
      <c r="AG329" s="9" t="n">
        <v>21</v>
      </c>
      <c r="AH329" s="14"/>
      <c r="AI329" s="14"/>
      <c r="AJ329" s="9"/>
      <c r="AK329" s="14" t="n">
        <v>11</v>
      </c>
      <c r="AL329" s="9" t="n">
        <v>11</v>
      </c>
      <c r="AM329" s="9" t="s">
        <v>754</v>
      </c>
      <c r="AN329" s="9"/>
      <c r="AO329" s="9"/>
      <c r="AP329" s="9" t="s">
        <v>2752</v>
      </c>
      <c r="AQ329" s="12" t="s">
        <v>124</v>
      </c>
      <c r="AR329" s="9"/>
      <c r="AS329" s="9" t="s">
        <v>2753</v>
      </c>
      <c r="AT329" s="9" t="s">
        <v>172</v>
      </c>
      <c r="AU329" s="9" t="s">
        <v>73</v>
      </c>
      <c r="AV329" s="12" t="s">
        <v>2754</v>
      </c>
      <c r="AW329" s="9" t="s">
        <v>2755</v>
      </c>
      <c r="AX329" s="12"/>
      <c r="AY329" s="9"/>
      <c r="AZ329" s="9"/>
      <c r="BA329" s="9"/>
      <c r="BB329" s="9" t="s">
        <v>151</v>
      </c>
      <c r="BC329" s="9" t="s">
        <v>76</v>
      </c>
      <c r="BD329" s="9"/>
      <c r="BE329" s="9"/>
      <c r="BF329" s="9" t="s">
        <v>133</v>
      </c>
      <c r="BG329" s="9" t="s">
        <v>2718</v>
      </c>
      <c r="BH329" s="9"/>
      <c r="BI329" s="12"/>
      <c r="BJ329" s="9"/>
      <c r="BK329" s="9"/>
      <c r="BL329" s="12" t="s">
        <v>117</v>
      </c>
      <c r="BM329" s="16" t="s">
        <v>2501</v>
      </c>
      <c r="BN329" s="9"/>
    </row>
    <row r="330" customFormat="false" ht="30" hidden="false" customHeight="true" outlineLevel="0" collapsed="false">
      <c r="A330" s="9" t="s">
        <v>2756</v>
      </c>
      <c r="B330" s="9"/>
      <c r="C330" s="9"/>
      <c r="D330" s="9"/>
      <c r="E330" s="9"/>
      <c r="F330" s="9"/>
      <c r="G330" s="9"/>
      <c r="H330" s="9"/>
      <c r="I330" s="9"/>
      <c r="J330" s="12"/>
      <c r="K330" s="9"/>
      <c r="L330" s="9"/>
      <c r="M330" s="9"/>
      <c r="N330" s="13"/>
      <c r="O330" s="10"/>
      <c r="P330" s="9"/>
      <c r="Q330" s="9"/>
      <c r="R330" s="9"/>
      <c r="S330" s="9"/>
      <c r="T330" s="9"/>
      <c r="U330" s="10"/>
      <c r="V330" s="9"/>
      <c r="W330" s="9"/>
      <c r="X330" s="12"/>
      <c r="Y330" s="9"/>
      <c r="Z330" s="14"/>
      <c r="AA330" s="9"/>
      <c r="AB330" s="14"/>
      <c r="AC330" s="9"/>
      <c r="AD330" s="14"/>
      <c r="AE330" s="9"/>
      <c r="AF330" s="14"/>
      <c r="AG330" s="9"/>
      <c r="AH330" s="14"/>
      <c r="AI330" s="14"/>
      <c r="AJ330" s="9"/>
      <c r="AK330" s="14"/>
      <c r="AL330" s="9"/>
      <c r="AM330" s="9"/>
      <c r="AN330" s="9"/>
      <c r="AO330" s="9"/>
      <c r="AP330" s="9"/>
      <c r="AQ330" s="12"/>
      <c r="AR330" s="9"/>
      <c r="AS330" s="9"/>
      <c r="AT330" s="9"/>
      <c r="AU330" s="9"/>
      <c r="AV330" s="12"/>
      <c r="AW330" s="9"/>
      <c r="AX330" s="12"/>
      <c r="AY330" s="9"/>
      <c r="AZ330" s="9"/>
      <c r="BA330" s="9"/>
      <c r="BB330" s="9"/>
      <c r="BC330" s="9"/>
      <c r="BD330" s="9"/>
      <c r="BE330" s="9"/>
      <c r="BF330" s="9"/>
      <c r="BG330" s="9"/>
      <c r="BH330" s="9"/>
      <c r="BI330" s="12"/>
      <c r="BJ330" s="9"/>
      <c r="BK330" s="9"/>
      <c r="BL330" s="12"/>
      <c r="BM330" s="16"/>
      <c r="BN330" s="9"/>
    </row>
    <row r="331" customFormat="false" ht="30" hidden="false" customHeight="true" outlineLevel="0" collapsed="false">
      <c r="A331" s="9" t="s">
        <v>2757</v>
      </c>
      <c r="B331" s="9"/>
      <c r="C331" s="9"/>
      <c r="D331" s="9"/>
      <c r="E331" s="9"/>
      <c r="F331" s="9"/>
      <c r="G331" s="9"/>
      <c r="H331" s="9"/>
      <c r="I331" s="9"/>
      <c r="J331" s="12"/>
      <c r="K331" s="9"/>
      <c r="L331" s="9"/>
      <c r="M331" s="9"/>
      <c r="N331" s="13"/>
      <c r="O331" s="10"/>
      <c r="P331" s="9"/>
      <c r="Q331" s="9"/>
      <c r="R331" s="9"/>
      <c r="S331" s="9"/>
      <c r="T331" s="9"/>
      <c r="U331" s="10"/>
      <c r="V331" s="9"/>
      <c r="W331" s="9"/>
      <c r="X331" s="12"/>
      <c r="Y331" s="9"/>
      <c r="Z331" s="14"/>
      <c r="AA331" s="9"/>
      <c r="AB331" s="14"/>
      <c r="AC331" s="9"/>
      <c r="AD331" s="14"/>
      <c r="AE331" s="9"/>
      <c r="AF331" s="14"/>
      <c r="AG331" s="9"/>
      <c r="AH331" s="14"/>
      <c r="AI331" s="14"/>
      <c r="AJ331" s="9"/>
      <c r="AK331" s="14"/>
      <c r="AL331" s="9"/>
      <c r="AM331" s="9"/>
      <c r="AN331" s="9"/>
      <c r="AO331" s="9"/>
      <c r="AP331" s="9"/>
      <c r="AQ331" s="12"/>
      <c r="AR331" s="9"/>
      <c r="AS331" s="9"/>
      <c r="AT331" s="9"/>
      <c r="AU331" s="9"/>
      <c r="AV331" s="12"/>
      <c r="AW331" s="9"/>
      <c r="AX331" s="12"/>
      <c r="AY331" s="9"/>
      <c r="AZ331" s="9"/>
      <c r="BA331" s="9"/>
      <c r="BB331" s="9"/>
      <c r="BC331" s="9"/>
      <c r="BD331" s="9"/>
      <c r="BE331" s="9"/>
      <c r="BF331" s="9"/>
      <c r="BG331" s="9"/>
      <c r="BH331" s="9"/>
      <c r="BI331" s="12"/>
      <c r="BJ331" s="9"/>
      <c r="BK331" s="9"/>
      <c r="BL331" s="12"/>
      <c r="BM331" s="16"/>
      <c r="BN331" s="9"/>
    </row>
    <row r="332" customFormat="false" ht="30" hidden="false" customHeight="true" outlineLevel="0" collapsed="false">
      <c r="A332" s="9" t="s">
        <v>2758</v>
      </c>
      <c r="B332" s="9"/>
      <c r="C332" s="9"/>
      <c r="D332" s="9"/>
      <c r="E332" s="9"/>
      <c r="F332" s="9"/>
      <c r="G332" s="9"/>
      <c r="H332" s="9"/>
      <c r="I332" s="9"/>
      <c r="J332" s="12"/>
      <c r="K332" s="9"/>
      <c r="L332" s="9"/>
      <c r="M332" s="9"/>
      <c r="N332" s="13"/>
      <c r="O332" s="10"/>
      <c r="P332" s="9"/>
      <c r="Q332" s="9"/>
      <c r="R332" s="9"/>
      <c r="S332" s="9"/>
      <c r="T332" s="9"/>
      <c r="U332" s="10"/>
      <c r="V332" s="9"/>
      <c r="W332" s="9"/>
      <c r="X332" s="12"/>
      <c r="Y332" s="9"/>
      <c r="Z332" s="14"/>
      <c r="AA332" s="9"/>
      <c r="AB332" s="14"/>
      <c r="AC332" s="9"/>
      <c r="AD332" s="14"/>
      <c r="AE332" s="9"/>
      <c r="AF332" s="14"/>
      <c r="AG332" s="9"/>
      <c r="AH332" s="14"/>
      <c r="AI332" s="14"/>
      <c r="AJ332" s="9"/>
      <c r="AK332" s="14"/>
      <c r="AL332" s="9"/>
      <c r="AM332" s="9"/>
      <c r="AN332" s="9"/>
      <c r="AO332" s="9"/>
      <c r="AP332" s="9"/>
      <c r="AQ332" s="12"/>
      <c r="AR332" s="9"/>
      <c r="AS332" s="9"/>
      <c r="AT332" s="9"/>
      <c r="AU332" s="9"/>
      <c r="AV332" s="12"/>
      <c r="AW332" s="9"/>
      <c r="AX332" s="12"/>
      <c r="AY332" s="9"/>
      <c r="AZ332" s="9"/>
      <c r="BA332" s="9"/>
      <c r="BB332" s="9"/>
      <c r="BC332" s="9"/>
      <c r="BD332" s="9"/>
      <c r="BE332" s="9"/>
      <c r="BF332" s="9"/>
      <c r="BG332" s="9"/>
      <c r="BH332" s="9"/>
      <c r="BI332" s="12"/>
      <c r="BJ332" s="9"/>
      <c r="BK332" s="9"/>
      <c r="BL332" s="12"/>
      <c r="BM332" s="16"/>
      <c r="BN332" s="9"/>
    </row>
    <row r="333" customFormat="false" ht="30" hidden="false" customHeight="true" outlineLevel="0" collapsed="false">
      <c r="A333" s="9" t="s">
        <v>2759</v>
      </c>
      <c r="B333" s="9"/>
      <c r="C333" s="9"/>
      <c r="D333" s="9"/>
      <c r="E333" s="9"/>
      <c r="F333" s="9"/>
      <c r="G333" s="9"/>
      <c r="H333" s="9"/>
      <c r="I333" s="9"/>
      <c r="J333" s="12"/>
      <c r="K333" s="9"/>
      <c r="L333" s="9"/>
      <c r="M333" s="9"/>
      <c r="N333" s="13"/>
      <c r="O333" s="10"/>
      <c r="P333" s="9"/>
      <c r="Q333" s="9"/>
      <c r="R333" s="9"/>
      <c r="S333" s="9"/>
      <c r="T333" s="9"/>
      <c r="U333" s="10"/>
      <c r="V333" s="9"/>
      <c r="W333" s="9"/>
      <c r="X333" s="12"/>
      <c r="Y333" s="9"/>
      <c r="Z333" s="14"/>
      <c r="AA333" s="9"/>
      <c r="AB333" s="14"/>
      <c r="AC333" s="9"/>
      <c r="AD333" s="14"/>
      <c r="AE333" s="9"/>
      <c r="AF333" s="14"/>
      <c r="AG333" s="9"/>
      <c r="AH333" s="14"/>
      <c r="AI333" s="14"/>
      <c r="AJ333" s="9"/>
      <c r="AK333" s="14"/>
      <c r="AL333" s="9"/>
      <c r="AM333" s="9"/>
      <c r="AN333" s="9"/>
      <c r="AO333" s="9"/>
      <c r="AP333" s="9"/>
      <c r="AQ333" s="12"/>
      <c r="AR333" s="9"/>
      <c r="AS333" s="9"/>
      <c r="AT333" s="9"/>
      <c r="AU333" s="9"/>
      <c r="AV333" s="12"/>
      <c r="AW333" s="9"/>
      <c r="AX333" s="12"/>
      <c r="AY333" s="9"/>
      <c r="AZ333" s="9"/>
      <c r="BA333" s="9"/>
      <c r="BB333" s="9"/>
      <c r="BC333" s="9"/>
      <c r="BD333" s="9"/>
      <c r="BE333" s="9"/>
      <c r="BF333" s="9"/>
      <c r="BG333" s="9"/>
      <c r="BH333" s="9"/>
      <c r="BI333" s="12"/>
      <c r="BJ333" s="9"/>
      <c r="BK333" s="9"/>
      <c r="BL333" s="12"/>
      <c r="BM333" s="16"/>
      <c r="BN333" s="9"/>
    </row>
    <row r="334" customFormat="false" ht="30" hidden="false" customHeight="true" outlineLevel="0" collapsed="false">
      <c r="A334" s="9" t="s">
        <v>2760</v>
      </c>
      <c r="B334" s="9" t="s">
        <v>108</v>
      </c>
      <c r="C334" s="9" t="s">
        <v>580</v>
      </c>
      <c r="D334" s="9" t="s">
        <v>2385</v>
      </c>
      <c r="E334" s="9"/>
      <c r="F334" s="9"/>
      <c r="G334" s="9"/>
      <c r="H334" s="9"/>
      <c r="I334" s="9"/>
      <c r="J334" s="12"/>
      <c r="K334" s="9"/>
      <c r="L334" s="9"/>
      <c r="M334" s="9"/>
      <c r="N334" s="13"/>
      <c r="O334" s="10"/>
      <c r="P334" s="9"/>
      <c r="Q334" s="9"/>
      <c r="R334" s="9"/>
      <c r="S334" s="9"/>
      <c r="T334" s="9"/>
      <c r="U334" s="10"/>
      <c r="V334" s="9"/>
      <c r="W334" s="9"/>
      <c r="X334" s="12"/>
      <c r="Y334" s="9"/>
      <c r="Z334" s="14"/>
      <c r="AA334" s="9"/>
      <c r="AB334" s="14"/>
      <c r="AC334" s="9"/>
      <c r="AD334" s="14"/>
      <c r="AE334" s="9"/>
      <c r="AF334" s="14"/>
      <c r="AG334" s="9"/>
      <c r="AH334" s="14"/>
      <c r="AI334" s="14"/>
      <c r="AJ334" s="9"/>
      <c r="AK334" s="14"/>
      <c r="AL334" s="9"/>
      <c r="AM334" s="9"/>
      <c r="AN334" s="9"/>
      <c r="AO334" s="9"/>
      <c r="AP334" s="9"/>
      <c r="AQ334" s="12"/>
      <c r="AR334" s="9"/>
      <c r="AS334" s="9"/>
      <c r="AT334" s="9"/>
      <c r="AU334" s="9"/>
      <c r="AV334" s="12"/>
      <c r="AW334" s="9"/>
      <c r="AX334" s="12"/>
      <c r="AY334" s="9"/>
      <c r="AZ334" s="9"/>
      <c r="BA334" s="9"/>
      <c r="BB334" s="9"/>
      <c r="BC334" s="9"/>
      <c r="BD334" s="9"/>
      <c r="BE334" s="9"/>
      <c r="BF334" s="9"/>
      <c r="BG334" s="9"/>
      <c r="BH334" s="9"/>
      <c r="BI334" s="12"/>
      <c r="BJ334" s="9"/>
      <c r="BK334" s="9"/>
      <c r="BL334" s="12"/>
      <c r="BM334" s="16"/>
      <c r="BN334" s="9"/>
    </row>
    <row r="335" customFormat="false" ht="30" hidden="false" customHeight="true" outlineLevel="0" collapsed="false">
      <c r="A335" s="9" t="s">
        <v>2761</v>
      </c>
      <c r="B335" s="9"/>
      <c r="C335" s="9"/>
      <c r="D335" s="9"/>
      <c r="E335" s="9"/>
      <c r="F335" s="9"/>
      <c r="G335" s="9"/>
      <c r="H335" s="9"/>
      <c r="I335" s="9"/>
      <c r="J335" s="12"/>
      <c r="K335" s="9"/>
      <c r="L335" s="9"/>
      <c r="M335" s="9"/>
      <c r="N335" s="13"/>
      <c r="O335" s="10"/>
      <c r="P335" s="9"/>
      <c r="Q335" s="9"/>
      <c r="R335" s="9"/>
      <c r="S335" s="9"/>
      <c r="T335" s="9"/>
      <c r="U335" s="10"/>
      <c r="V335" s="9"/>
      <c r="W335" s="9"/>
      <c r="X335" s="12"/>
      <c r="Y335" s="9"/>
      <c r="Z335" s="14"/>
      <c r="AA335" s="9"/>
      <c r="AB335" s="14"/>
      <c r="AC335" s="9"/>
      <c r="AD335" s="14"/>
      <c r="AE335" s="9"/>
      <c r="AF335" s="14"/>
      <c r="AG335" s="9"/>
      <c r="AH335" s="14"/>
      <c r="AI335" s="14"/>
      <c r="AJ335" s="9"/>
      <c r="AK335" s="14"/>
      <c r="AL335" s="9"/>
      <c r="AM335" s="9"/>
      <c r="AN335" s="9"/>
      <c r="AO335" s="9"/>
      <c r="AP335" s="9"/>
      <c r="AQ335" s="12"/>
      <c r="AR335" s="9"/>
      <c r="AS335" s="9"/>
      <c r="AT335" s="9"/>
      <c r="AU335" s="9"/>
      <c r="AV335" s="12"/>
      <c r="AW335" s="9"/>
      <c r="AX335" s="12"/>
      <c r="AY335" s="9"/>
      <c r="AZ335" s="9"/>
      <c r="BA335" s="9"/>
      <c r="BB335" s="9"/>
      <c r="BC335" s="9"/>
      <c r="BD335" s="9"/>
      <c r="BE335" s="9"/>
      <c r="BF335" s="9"/>
      <c r="BG335" s="9"/>
      <c r="BH335" s="9"/>
      <c r="BI335" s="12"/>
      <c r="BJ335" s="9"/>
      <c r="BK335" s="9"/>
      <c r="BL335" s="12"/>
      <c r="BM335" s="16"/>
      <c r="BN335" s="9"/>
    </row>
    <row r="336" customFormat="false" ht="30" hidden="false" customHeight="true" outlineLevel="0" collapsed="false">
      <c r="A336" s="9" t="s">
        <v>2762</v>
      </c>
      <c r="B336" s="9"/>
      <c r="C336" s="9"/>
      <c r="D336" s="9"/>
      <c r="E336" s="9"/>
      <c r="F336" s="9"/>
      <c r="G336" s="9"/>
      <c r="H336" s="9"/>
      <c r="I336" s="9"/>
      <c r="J336" s="12"/>
      <c r="K336" s="9"/>
      <c r="L336" s="9"/>
      <c r="M336" s="9"/>
      <c r="N336" s="13"/>
      <c r="O336" s="10"/>
      <c r="P336" s="9"/>
      <c r="Q336" s="9"/>
      <c r="R336" s="9"/>
      <c r="S336" s="9"/>
      <c r="T336" s="9"/>
      <c r="U336" s="10"/>
      <c r="V336" s="9"/>
      <c r="W336" s="9"/>
      <c r="X336" s="12"/>
      <c r="Y336" s="9"/>
      <c r="Z336" s="14"/>
      <c r="AA336" s="9"/>
      <c r="AB336" s="14"/>
      <c r="AC336" s="9"/>
      <c r="AD336" s="14"/>
      <c r="AE336" s="9"/>
      <c r="AF336" s="14"/>
      <c r="AG336" s="9"/>
      <c r="AH336" s="14"/>
      <c r="AI336" s="14"/>
      <c r="AJ336" s="9"/>
      <c r="AK336" s="14"/>
      <c r="AL336" s="9"/>
      <c r="AM336" s="9"/>
      <c r="AN336" s="9"/>
      <c r="AO336" s="9"/>
      <c r="AP336" s="9"/>
      <c r="AQ336" s="12"/>
      <c r="AR336" s="9"/>
      <c r="AS336" s="9"/>
      <c r="AT336" s="9"/>
      <c r="AU336" s="9"/>
      <c r="AV336" s="12"/>
      <c r="AW336" s="9"/>
      <c r="AX336" s="12"/>
      <c r="AY336" s="9"/>
      <c r="AZ336" s="9"/>
      <c r="BA336" s="9"/>
      <c r="BB336" s="9"/>
      <c r="BC336" s="9"/>
      <c r="BD336" s="9"/>
      <c r="BE336" s="9"/>
      <c r="BF336" s="9"/>
      <c r="BG336" s="9"/>
      <c r="BH336" s="9"/>
      <c r="BI336" s="12"/>
      <c r="BJ336" s="9"/>
      <c r="BK336" s="9"/>
      <c r="BL336" s="12"/>
      <c r="BM336" s="16"/>
      <c r="BN336" s="9"/>
    </row>
    <row r="337" customFormat="false" ht="30" hidden="false" customHeight="true" outlineLevel="0" collapsed="false">
      <c r="A337" s="9" t="s">
        <v>2763</v>
      </c>
      <c r="B337" s="9" t="s">
        <v>108</v>
      </c>
      <c r="C337" s="9" t="s">
        <v>580</v>
      </c>
      <c r="D337" s="9" t="s">
        <v>2385</v>
      </c>
      <c r="E337" s="9"/>
      <c r="F337" s="9"/>
      <c r="G337" s="9"/>
      <c r="H337" s="9"/>
      <c r="I337" s="9"/>
      <c r="J337" s="12" t="s">
        <v>93</v>
      </c>
      <c r="K337" s="9"/>
      <c r="L337" s="9"/>
      <c r="M337" s="9"/>
      <c r="N337" s="13"/>
      <c r="O337" s="10"/>
      <c r="P337" s="9"/>
      <c r="Q337" s="9"/>
      <c r="R337" s="9"/>
      <c r="S337" s="9"/>
      <c r="T337" s="9"/>
      <c r="U337" s="10"/>
      <c r="V337" s="9"/>
      <c r="W337" s="9" t="s">
        <v>1719</v>
      </c>
      <c r="X337" s="12"/>
      <c r="Y337" s="9"/>
      <c r="Z337" s="14"/>
      <c r="AA337" s="9"/>
      <c r="AB337" s="14"/>
      <c r="AC337" s="9"/>
      <c r="AD337" s="14"/>
      <c r="AE337" s="9"/>
      <c r="AF337" s="14"/>
      <c r="AG337" s="9"/>
      <c r="AH337" s="14"/>
      <c r="AI337" s="14"/>
      <c r="AJ337" s="9"/>
      <c r="AK337" s="14"/>
      <c r="AL337" s="9"/>
      <c r="AM337" s="9"/>
      <c r="AN337" s="9"/>
      <c r="AO337" s="9"/>
      <c r="AP337" s="9"/>
      <c r="AQ337" s="12"/>
      <c r="AR337" s="9"/>
      <c r="AS337" s="9"/>
      <c r="AT337" s="9"/>
      <c r="AU337" s="9"/>
      <c r="AV337" s="12"/>
      <c r="AW337" s="9"/>
      <c r="AX337" s="12"/>
      <c r="AY337" s="9"/>
      <c r="AZ337" s="9"/>
      <c r="BA337" s="9"/>
      <c r="BB337" s="9"/>
      <c r="BC337" s="9"/>
      <c r="BD337" s="9"/>
      <c r="BE337" s="9"/>
      <c r="BF337" s="9"/>
      <c r="BG337" s="9"/>
      <c r="BH337" s="9"/>
      <c r="BI337" s="12"/>
      <c r="BJ337" s="9"/>
      <c r="BK337" s="9"/>
      <c r="BL337" s="12"/>
      <c r="BM337" s="16"/>
      <c r="BN337" s="9"/>
    </row>
    <row r="338" customFormat="false" ht="30" hidden="false" customHeight="true" outlineLevel="0" collapsed="false">
      <c r="A338" s="9" t="s">
        <v>2764</v>
      </c>
      <c r="B338" s="9"/>
      <c r="C338" s="9"/>
      <c r="D338" s="9" t="s">
        <v>2385</v>
      </c>
      <c r="E338" s="9"/>
      <c r="F338" s="9"/>
      <c r="G338" s="9"/>
      <c r="H338" s="9"/>
      <c r="I338" s="9"/>
      <c r="J338" s="12"/>
      <c r="K338" s="9"/>
      <c r="L338" s="9"/>
      <c r="M338" s="9"/>
      <c r="N338" s="13"/>
      <c r="O338" s="10"/>
      <c r="P338" s="9"/>
      <c r="Q338" s="9"/>
      <c r="R338" s="9"/>
      <c r="S338" s="9"/>
      <c r="T338" s="9"/>
      <c r="U338" s="10"/>
      <c r="V338" s="9"/>
      <c r="W338" s="9"/>
      <c r="X338" s="12"/>
      <c r="Y338" s="9"/>
      <c r="Z338" s="14"/>
      <c r="AA338" s="9"/>
      <c r="AB338" s="14"/>
      <c r="AC338" s="9"/>
      <c r="AD338" s="14"/>
      <c r="AE338" s="9"/>
      <c r="AF338" s="14"/>
      <c r="AG338" s="9"/>
      <c r="AH338" s="14"/>
      <c r="AI338" s="14"/>
      <c r="AJ338" s="9"/>
      <c r="AK338" s="14"/>
      <c r="AL338" s="9"/>
      <c r="AM338" s="9"/>
      <c r="AN338" s="9"/>
      <c r="AO338" s="9"/>
      <c r="AP338" s="9"/>
      <c r="AQ338" s="12"/>
      <c r="AR338" s="9"/>
      <c r="AS338" s="9"/>
      <c r="AT338" s="9"/>
      <c r="AU338" s="9"/>
      <c r="AV338" s="12"/>
      <c r="AW338" s="9"/>
      <c r="AX338" s="12"/>
      <c r="AY338" s="9"/>
      <c r="AZ338" s="9"/>
      <c r="BA338" s="9"/>
      <c r="BB338" s="9"/>
      <c r="BC338" s="9"/>
      <c r="BD338" s="9"/>
      <c r="BE338" s="9"/>
      <c r="BF338" s="9"/>
      <c r="BG338" s="9"/>
      <c r="BH338" s="9"/>
      <c r="BI338" s="12"/>
      <c r="BJ338" s="9"/>
      <c r="BK338" s="9"/>
      <c r="BL338" s="12"/>
      <c r="BM338" s="16"/>
      <c r="BN338" s="9"/>
    </row>
    <row r="339" customFormat="false" ht="30" hidden="false" customHeight="true" outlineLevel="0" collapsed="false">
      <c r="A339" s="9" t="s">
        <v>2765</v>
      </c>
      <c r="B339" s="9"/>
      <c r="C339" s="9"/>
      <c r="D339" s="9"/>
      <c r="E339" s="9"/>
      <c r="F339" s="9"/>
      <c r="G339" s="9"/>
      <c r="H339" s="9"/>
      <c r="I339" s="9"/>
      <c r="J339" s="12"/>
      <c r="K339" s="9"/>
      <c r="L339" s="9"/>
      <c r="M339" s="9"/>
      <c r="N339" s="13"/>
      <c r="O339" s="10"/>
      <c r="P339" s="9"/>
      <c r="Q339" s="9"/>
      <c r="R339" s="9"/>
      <c r="S339" s="9"/>
      <c r="T339" s="9"/>
      <c r="U339" s="10"/>
      <c r="V339" s="9"/>
      <c r="W339" s="9"/>
      <c r="X339" s="12"/>
      <c r="Y339" s="9"/>
      <c r="Z339" s="14"/>
      <c r="AA339" s="9"/>
      <c r="AB339" s="14"/>
      <c r="AC339" s="9"/>
      <c r="AD339" s="14"/>
      <c r="AE339" s="9"/>
      <c r="AF339" s="14"/>
      <c r="AG339" s="9"/>
      <c r="AH339" s="14"/>
      <c r="AI339" s="14"/>
      <c r="AJ339" s="9"/>
      <c r="AK339" s="14"/>
      <c r="AL339" s="9"/>
      <c r="AM339" s="9"/>
      <c r="AN339" s="9"/>
      <c r="AO339" s="9"/>
      <c r="AP339" s="9"/>
      <c r="AQ339" s="12"/>
      <c r="AR339" s="9"/>
      <c r="AS339" s="9"/>
      <c r="AT339" s="9"/>
      <c r="AU339" s="9"/>
      <c r="AV339" s="12"/>
      <c r="AW339" s="9"/>
      <c r="AX339" s="12"/>
      <c r="AY339" s="9"/>
      <c r="AZ339" s="9"/>
      <c r="BA339" s="9"/>
      <c r="BB339" s="9"/>
      <c r="BC339" s="9"/>
      <c r="BD339" s="9"/>
      <c r="BE339" s="9"/>
      <c r="BF339" s="9"/>
      <c r="BG339" s="9"/>
      <c r="BH339" s="9"/>
      <c r="BI339" s="12"/>
      <c r="BJ339" s="9"/>
      <c r="BK339" s="9"/>
      <c r="BL339" s="12"/>
      <c r="BM339" s="16"/>
      <c r="BN339" s="9"/>
    </row>
    <row r="340" customFormat="false" ht="30" hidden="false" customHeight="true" outlineLevel="0" collapsed="false">
      <c r="A340" s="9" t="s">
        <v>2766</v>
      </c>
      <c r="B340" s="9"/>
      <c r="C340" s="9"/>
      <c r="D340" s="9"/>
      <c r="E340" s="9"/>
      <c r="F340" s="9"/>
      <c r="G340" s="9"/>
      <c r="H340" s="9"/>
      <c r="I340" s="9"/>
      <c r="J340" s="12"/>
      <c r="K340" s="9"/>
      <c r="L340" s="9"/>
      <c r="M340" s="9"/>
      <c r="N340" s="13"/>
      <c r="O340" s="10"/>
      <c r="P340" s="9"/>
      <c r="Q340" s="9"/>
      <c r="R340" s="9"/>
      <c r="S340" s="9"/>
      <c r="T340" s="9"/>
      <c r="U340" s="10"/>
      <c r="V340" s="9"/>
      <c r="W340" s="9"/>
      <c r="X340" s="12"/>
      <c r="Y340" s="9"/>
      <c r="Z340" s="14"/>
      <c r="AA340" s="9"/>
      <c r="AB340" s="14"/>
      <c r="AC340" s="9"/>
      <c r="AD340" s="14"/>
      <c r="AE340" s="9"/>
      <c r="AF340" s="14"/>
      <c r="AG340" s="9"/>
      <c r="AH340" s="14"/>
      <c r="AI340" s="14"/>
      <c r="AJ340" s="9"/>
      <c r="AK340" s="14"/>
      <c r="AL340" s="9"/>
      <c r="AM340" s="9"/>
      <c r="AN340" s="9"/>
      <c r="AO340" s="9"/>
      <c r="AP340" s="9"/>
      <c r="AQ340" s="12"/>
      <c r="AR340" s="9"/>
      <c r="AS340" s="9"/>
      <c r="AT340" s="9"/>
      <c r="AU340" s="9"/>
      <c r="AV340" s="12"/>
      <c r="AW340" s="9"/>
      <c r="AX340" s="12"/>
      <c r="AY340" s="9"/>
      <c r="AZ340" s="9"/>
      <c r="BA340" s="9"/>
      <c r="BB340" s="9"/>
      <c r="BC340" s="9"/>
      <c r="BD340" s="9"/>
      <c r="BE340" s="9"/>
      <c r="BF340" s="9"/>
      <c r="BG340" s="9"/>
      <c r="BH340" s="9"/>
      <c r="BI340" s="12"/>
      <c r="BJ340" s="9"/>
      <c r="BK340" s="9"/>
      <c r="BL340" s="12"/>
      <c r="BM340" s="16"/>
      <c r="BN340" s="9"/>
    </row>
    <row r="341" customFormat="false" ht="30" hidden="false" customHeight="true" outlineLevel="0" collapsed="false">
      <c r="A341" s="9" t="s">
        <v>2767</v>
      </c>
      <c r="B341" s="9"/>
      <c r="C341" s="9"/>
      <c r="D341" s="9"/>
      <c r="E341" s="9"/>
      <c r="F341" s="9"/>
      <c r="G341" s="9"/>
      <c r="H341" s="9"/>
      <c r="I341" s="9"/>
      <c r="J341" s="12"/>
      <c r="K341" s="9"/>
      <c r="L341" s="9"/>
      <c r="M341" s="9"/>
      <c r="N341" s="13"/>
      <c r="O341" s="10"/>
      <c r="P341" s="9"/>
      <c r="Q341" s="9"/>
      <c r="R341" s="9"/>
      <c r="S341" s="9"/>
      <c r="T341" s="9"/>
      <c r="U341" s="10"/>
      <c r="V341" s="9"/>
      <c r="W341" s="9"/>
      <c r="X341" s="12"/>
      <c r="Y341" s="9"/>
      <c r="Z341" s="14"/>
      <c r="AA341" s="9"/>
      <c r="AB341" s="14"/>
      <c r="AC341" s="9"/>
      <c r="AD341" s="14"/>
      <c r="AE341" s="9"/>
      <c r="AF341" s="14"/>
      <c r="AG341" s="9"/>
      <c r="AH341" s="14"/>
      <c r="AI341" s="14"/>
      <c r="AJ341" s="9"/>
      <c r="AK341" s="14"/>
      <c r="AL341" s="9"/>
      <c r="AM341" s="9"/>
      <c r="AN341" s="9"/>
      <c r="AO341" s="9"/>
      <c r="AP341" s="9"/>
      <c r="AQ341" s="12"/>
      <c r="AR341" s="9"/>
      <c r="AS341" s="9"/>
      <c r="AT341" s="9"/>
      <c r="AU341" s="9"/>
      <c r="AV341" s="12"/>
      <c r="AW341" s="9"/>
      <c r="AX341" s="12"/>
      <c r="AY341" s="9"/>
      <c r="AZ341" s="9"/>
      <c r="BA341" s="9"/>
      <c r="BB341" s="9"/>
      <c r="BC341" s="9"/>
      <c r="BD341" s="9"/>
      <c r="BE341" s="9"/>
      <c r="BF341" s="9"/>
      <c r="BG341" s="9"/>
      <c r="BH341" s="9"/>
      <c r="BI341" s="12"/>
      <c r="BJ341" s="9"/>
      <c r="BK341" s="9"/>
      <c r="BL341" s="12"/>
      <c r="BM341" s="16"/>
      <c r="BN341" s="9"/>
    </row>
    <row r="342" customFormat="false" ht="30" hidden="false" customHeight="true" outlineLevel="0" collapsed="false">
      <c r="A342" s="9" t="s">
        <v>2768</v>
      </c>
      <c r="B342" s="9"/>
      <c r="C342" s="9"/>
      <c r="D342" s="9"/>
      <c r="E342" s="9"/>
      <c r="F342" s="9"/>
      <c r="G342" s="9"/>
      <c r="H342" s="9"/>
      <c r="I342" s="9"/>
      <c r="J342" s="12"/>
      <c r="K342" s="9"/>
      <c r="L342" s="9"/>
      <c r="M342" s="9"/>
      <c r="N342" s="13"/>
      <c r="O342" s="10"/>
      <c r="P342" s="9"/>
      <c r="Q342" s="9"/>
      <c r="R342" s="9"/>
      <c r="S342" s="9"/>
      <c r="T342" s="9"/>
      <c r="U342" s="10"/>
      <c r="V342" s="9"/>
      <c r="W342" s="9"/>
      <c r="X342" s="12"/>
      <c r="Y342" s="9"/>
      <c r="Z342" s="14"/>
      <c r="AA342" s="9"/>
      <c r="AB342" s="14"/>
      <c r="AC342" s="9"/>
      <c r="AD342" s="14"/>
      <c r="AE342" s="9"/>
      <c r="AF342" s="14"/>
      <c r="AG342" s="9"/>
      <c r="AH342" s="14"/>
      <c r="AI342" s="14"/>
      <c r="AJ342" s="9"/>
      <c r="AK342" s="14"/>
      <c r="AL342" s="9"/>
      <c r="AM342" s="9"/>
      <c r="AN342" s="9"/>
      <c r="AO342" s="9"/>
      <c r="AP342" s="9"/>
      <c r="AQ342" s="12"/>
      <c r="AR342" s="9"/>
      <c r="AS342" s="9"/>
      <c r="AT342" s="9"/>
      <c r="AU342" s="9"/>
      <c r="AV342" s="12"/>
      <c r="AW342" s="9"/>
      <c r="AX342" s="12"/>
      <c r="AY342" s="9"/>
      <c r="AZ342" s="9"/>
      <c r="BA342" s="9"/>
      <c r="BB342" s="9"/>
      <c r="BC342" s="9"/>
      <c r="BD342" s="9"/>
      <c r="BE342" s="9"/>
      <c r="BF342" s="9"/>
      <c r="BG342" s="9"/>
      <c r="BH342" s="9"/>
      <c r="BI342" s="12"/>
      <c r="BJ342" s="9"/>
      <c r="BK342" s="9"/>
      <c r="BL342" s="12"/>
      <c r="BM342" s="16"/>
      <c r="BN342" s="9"/>
    </row>
    <row r="343" customFormat="false" ht="30" hidden="false" customHeight="true" outlineLevel="0" collapsed="false">
      <c r="A343" s="9" t="s">
        <v>2769</v>
      </c>
      <c r="B343" s="9"/>
      <c r="C343" s="9"/>
      <c r="D343" s="9"/>
      <c r="E343" s="9"/>
      <c r="F343" s="9"/>
      <c r="G343" s="9"/>
      <c r="H343" s="9"/>
      <c r="I343" s="9"/>
      <c r="J343" s="12"/>
      <c r="K343" s="9"/>
      <c r="L343" s="9"/>
      <c r="M343" s="9"/>
      <c r="N343" s="13"/>
      <c r="O343" s="10"/>
      <c r="P343" s="9"/>
      <c r="Q343" s="9"/>
      <c r="R343" s="9"/>
      <c r="S343" s="9"/>
      <c r="T343" s="9"/>
      <c r="U343" s="10"/>
      <c r="V343" s="9"/>
      <c r="W343" s="9"/>
      <c r="X343" s="12"/>
      <c r="Y343" s="9"/>
      <c r="Z343" s="14"/>
      <c r="AA343" s="9"/>
      <c r="AB343" s="14"/>
      <c r="AC343" s="9"/>
      <c r="AD343" s="14"/>
      <c r="AE343" s="9"/>
      <c r="AF343" s="14"/>
      <c r="AG343" s="9"/>
      <c r="AH343" s="14"/>
      <c r="AI343" s="14"/>
      <c r="AJ343" s="9"/>
      <c r="AK343" s="14"/>
      <c r="AL343" s="9"/>
      <c r="AM343" s="9"/>
      <c r="AN343" s="9"/>
      <c r="AO343" s="9"/>
      <c r="AP343" s="9"/>
      <c r="AQ343" s="12"/>
      <c r="AR343" s="9"/>
      <c r="AS343" s="9"/>
      <c r="AT343" s="9"/>
      <c r="AU343" s="9"/>
      <c r="AV343" s="12"/>
      <c r="AW343" s="9"/>
      <c r="AX343" s="12"/>
      <c r="AY343" s="9"/>
      <c r="AZ343" s="9"/>
      <c r="BA343" s="9"/>
      <c r="BB343" s="9"/>
      <c r="BC343" s="9"/>
      <c r="BD343" s="9"/>
      <c r="BE343" s="9"/>
      <c r="BF343" s="9"/>
      <c r="BG343" s="9"/>
      <c r="BH343" s="9"/>
      <c r="BI343" s="12"/>
      <c r="BJ343" s="9"/>
      <c r="BK343" s="9"/>
      <c r="BL343" s="12"/>
      <c r="BM343" s="16"/>
      <c r="BN343" s="9"/>
    </row>
    <row r="344" customFormat="false" ht="30" hidden="false" customHeight="true" outlineLevel="0" collapsed="false">
      <c r="A344" s="9" t="s">
        <v>2770</v>
      </c>
      <c r="B344" s="9"/>
      <c r="C344" s="9"/>
      <c r="D344" s="9"/>
      <c r="E344" s="9"/>
      <c r="F344" s="9"/>
      <c r="G344" s="9"/>
      <c r="H344" s="9"/>
      <c r="I344" s="9"/>
      <c r="J344" s="12"/>
      <c r="K344" s="9"/>
      <c r="L344" s="9"/>
      <c r="M344" s="9"/>
      <c r="N344" s="13"/>
      <c r="O344" s="10"/>
      <c r="P344" s="9"/>
      <c r="Q344" s="9"/>
      <c r="R344" s="9"/>
      <c r="S344" s="9"/>
      <c r="T344" s="9"/>
      <c r="U344" s="10"/>
      <c r="V344" s="9"/>
      <c r="W344" s="9"/>
      <c r="X344" s="12"/>
      <c r="Y344" s="9"/>
      <c r="Z344" s="14"/>
      <c r="AA344" s="9"/>
      <c r="AB344" s="14"/>
      <c r="AC344" s="9"/>
      <c r="AD344" s="14"/>
      <c r="AE344" s="9"/>
      <c r="AF344" s="14"/>
      <c r="AG344" s="9"/>
      <c r="AH344" s="14"/>
      <c r="AI344" s="14"/>
      <c r="AJ344" s="9"/>
      <c r="AK344" s="14"/>
      <c r="AL344" s="9"/>
      <c r="AM344" s="9"/>
      <c r="AN344" s="9"/>
      <c r="AO344" s="9"/>
      <c r="AP344" s="9"/>
      <c r="AQ344" s="12"/>
      <c r="AR344" s="9"/>
      <c r="AS344" s="9"/>
      <c r="AT344" s="9"/>
      <c r="AU344" s="9"/>
      <c r="AV344" s="12"/>
      <c r="AW344" s="9"/>
      <c r="AX344" s="12"/>
      <c r="AY344" s="9"/>
      <c r="AZ344" s="9"/>
      <c r="BA344" s="9"/>
      <c r="BB344" s="9"/>
      <c r="BC344" s="9"/>
      <c r="BD344" s="9"/>
      <c r="BE344" s="9"/>
      <c r="BF344" s="9"/>
      <c r="BG344" s="9"/>
      <c r="BH344" s="9"/>
      <c r="BI344" s="12"/>
      <c r="BJ344" s="9"/>
      <c r="BK344" s="9"/>
      <c r="BL344" s="12"/>
      <c r="BM344" s="16"/>
      <c r="BN344" s="9"/>
    </row>
    <row r="345" customFormat="false" ht="30" hidden="false" customHeight="true" outlineLevel="0" collapsed="false">
      <c r="A345" s="9" t="s">
        <v>2771</v>
      </c>
      <c r="B345" s="9"/>
      <c r="C345" s="9"/>
      <c r="D345" s="9"/>
      <c r="E345" s="9"/>
      <c r="F345" s="9"/>
      <c r="G345" s="9"/>
      <c r="H345" s="9"/>
      <c r="I345" s="9"/>
      <c r="J345" s="12"/>
      <c r="K345" s="9"/>
      <c r="L345" s="9"/>
      <c r="M345" s="9"/>
      <c r="N345" s="13"/>
      <c r="O345" s="10"/>
      <c r="P345" s="9"/>
      <c r="Q345" s="9"/>
      <c r="R345" s="9"/>
      <c r="S345" s="9"/>
      <c r="T345" s="9"/>
      <c r="U345" s="10"/>
      <c r="V345" s="9"/>
      <c r="W345" s="9"/>
      <c r="X345" s="12"/>
      <c r="Y345" s="9"/>
      <c r="Z345" s="14"/>
      <c r="AA345" s="9"/>
      <c r="AB345" s="14"/>
      <c r="AC345" s="9"/>
      <c r="AD345" s="14"/>
      <c r="AE345" s="9"/>
      <c r="AF345" s="14"/>
      <c r="AG345" s="9"/>
      <c r="AH345" s="14"/>
      <c r="AI345" s="14"/>
      <c r="AJ345" s="9"/>
      <c r="AK345" s="14"/>
      <c r="AL345" s="9"/>
      <c r="AM345" s="9"/>
      <c r="AN345" s="9"/>
      <c r="AO345" s="9"/>
      <c r="AP345" s="9"/>
      <c r="AQ345" s="12"/>
      <c r="AR345" s="9"/>
      <c r="AS345" s="9"/>
      <c r="AT345" s="9"/>
      <c r="AU345" s="9"/>
      <c r="AV345" s="12"/>
      <c r="AW345" s="9"/>
      <c r="AX345" s="12"/>
      <c r="AY345" s="9"/>
      <c r="AZ345" s="9"/>
      <c r="BA345" s="9"/>
      <c r="BB345" s="9"/>
      <c r="BC345" s="9"/>
      <c r="BD345" s="9"/>
      <c r="BE345" s="9"/>
      <c r="BF345" s="9"/>
      <c r="BG345" s="9"/>
      <c r="BH345" s="9"/>
      <c r="BI345" s="12"/>
      <c r="BJ345" s="9"/>
      <c r="BK345" s="9"/>
      <c r="BL345" s="12"/>
      <c r="BM345" s="16"/>
      <c r="BN345" s="9"/>
    </row>
    <row r="346" customFormat="false" ht="30" hidden="false" customHeight="true" outlineLevel="0" collapsed="false">
      <c r="A346" s="9" t="s">
        <v>2772</v>
      </c>
      <c r="B346" s="9" t="s">
        <v>90</v>
      </c>
      <c r="C346" s="9"/>
      <c r="D346" s="9"/>
      <c r="E346" s="9"/>
      <c r="F346" s="9" t="s">
        <v>2773</v>
      </c>
      <c r="G346" s="9"/>
      <c r="H346" s="9"/>
      <c r="I346" s="9"/>
      <c r="J346" s="12"/>
      <c r="K346" s="9"/>
      <c r="L346" s="9" t="s">
        <v>2774</v>
      </c>
      <c r="M346" s="9"/>
      <c r="N346" s="13"/>
      <c r="O346" s="10"/>
      <c r="P346" s="9"/>
      <c r="Q346" s="9"/>
      <c r="R346" s="9"/>
      <c r="S346" s="9"/>
      <c r="T346" s="9"/>
      <c r="U346" s="10"/>
      <c r="V346" s="9"/>
      <c r="W346" s="9"/>
      <c r="X346" s="12"/>
      <c r="Y346" s="9"/>
      <c r="Z346" s="14"/>
      <c r="AA346" s="9"/>
      <c r="AB346" s="14"/>
      <c r="AC346" s="9"/>
      <c r="AD346" s="14"/>
      <c r="AE346" s="9"/>
      <c r="AF346" s="14"/>
      <c r="AG346" s="9"/>
      <c r="AH346" s="14"/>
      <c r="AI346" s="14"/>
      <c r="AJ346" s="9"/>
      <c r="AK346" s="14"/>
      <c r="AL346" s="9"/>
      <c r="AM346" s="9"/>
      <c r="AN346" s="9"/>
      <c r="AO346" s="9"/>
      <c r="AP346" s="9"/>
      <c r="AQ346" s="12"/>
      <c r="AR346" s="9"/>
      <c r="AS346" s="9" t="s">
        <v>2775</v>
      </c>
      <c r="AT346" s="9"/>
      <c r="AU346" s="9"/>
      <c r="AV346" s="12"/>
      <c r="AW346" s="9"/>
      <c r="AX346" s="12"/>
      <c r="AY346" s="9"/>
      <c r="AZ346" s="9"/>
      <c r="BA346" s="9"/>
      <c r="BB346" s="9" t="s">
        <v>475</v>
      </c>
      <c r="BC346" s="9"/>
      <c r="BD346" s="9" t="s">
        <v>2776</v>
      </c>
      <c r="BE346" s="9"/>
      <c r="BF346" s="9"/>
      <c r="BG346" s="9"/>
      <c r="BH346" s="9"/>
      <c r="BI346" s="12"/>
      <c r="BJ346" s="9"/>
      <c r="BK346" s="9"/>
      <c r="BL346" s="12"/>
      <c r="BM346" s="16"/>
      <c r="BN346" s="9"/>
    </row>
    <row r="347" customFormat="false" ht="30" hidden="false" customHeight="true" outlineLevel="0" collapsed="false">
      <c r="A347" s="9" t="s">
        <v>2777</v>
      </c>
      <c r="B347" s="9"/>
      <c r="C347" s="9"/>
      <c r="D347" s="9"/>
      <c r="E347" s="9"/>
      <c r="F347" s="9"/>
      <c r="G347" s="9"/>
      <c r="H347" s="9"/>
      <c r="I347" s="9"/>
      <c r="J347" s="12"/>
      <c r="K347" s="9"/>
      <c r="L347" s="9"/>
      <c r="M347" s="9"/>
      <c r="N347" s="13"/>
      <c r="O347" s="10"/>
      <c r="P347" s="9"/>
      <c r="Q347" s="9"/>
      <c r="R347" s="9"/>
      <c r="S347" s="9"/>
      <c r="T347" s="9"/>
      <c r="U347" s="10"/>
      <c r="V347" s="9"/>
      <c r="W347" s="9"/>
      <c r="X347" s="12"/>
      <c r="Y347" s="9"/>
      <c r="Z347" s="14"/>
      <c r="AA347" s="9"/>
      <c r="AB347" s="14"/>
      <c r="AC347" s="9"/>
      <c r="AD347" s="14"/>
      <c r="AE347" s="9"/>
      <c r="AF347" s="14"/>
      <c r="AG347" s="9"/>
      <c r="AH347" s="14"/>
      <c r="AI347" s="14"/>
      <c r="AJ347" s="9"/>
      <c r="AK347" s="14"/>
      <c r="AL347" s="9"/>
      <c r="AM347" s="9"/>
      <c r="AN347" s="9"/>
      <c r="AO347" s="9"/>
      <c r="AP347" s="9"/>
      <c r="AQ347" s="12"/>
      <c r="AR347" s="9"/>
      <c r="AS347" s="9"/>
      <c r="AT347" s="9"/>
      <c r="AU347" s="9"/>
      <c r="AV347" s="12"/>
      <c r="AW347" s="9"/>
      <c r="AX347" s="12"/>
      <c r="AY347" s="9"/>
      <c r="AZ347" s="9"/>
      <c r="BA347" s="9"/>
      <c r="BB347" s="9"/>
      <c r="BC347" s="9"/>
      <c r="BD347" s="9"/>
      <c r="BE347" s="9"/>
      <c r="BF347" s="9"/>
      <c r="BG347" s="9"/>
      <c r="BH347" s="9"/>
      <c r="BI347" s="12"/>
      <c r="BJ347" s="9"/>
      <c r="BK347" s="9"/>
      <c r="BL347" s="12"/>
      <c r="BM347" s="16"/>
      <c r="BN347" s="9"/>
    </row>
    <row r="348" customFormat="false" ht="30" hidden="false" customHeight="true" outlineLevel="0" collapsed="false">
      <c r="A348" s="9" t="s">
        <v>2778</v>
      </c>
      <c r="B348" s="9"/>
      <c r="C348" s="9"/>
      <c r="D348" s="9"/>
      <c r="E348" s="9"/>
      <c r="F348" s="9"/>
      <c r="G348" s="9"/>
      <c r="H348" s="9"/>
      <c r="I348" s="9"/>
      <c r="J348" s="12"/>
      <c r="K348" s="9"/>
      <c r="L348" s="9"/>
      <c r="M348" s="9"/>
      <c r="N348" s="13"/>
      <c r="O348" s="10"/>
      <c r="P348" s="9"/>
      <c r="Q348" s="9"/>
      <c r="R348" s="9"/>
      <c r="S348" s="9"/>
      <c r="T348" s="9"/>
      <c r="U348" s="10"/>
      <c r="V348" s="9"/>
      <c r="W348" s="9"/>
      <c r="X348" s="12"/>
      <c r="Y348" s="9"/>
      <c r="Z348" s="14"/>
      <c r="AA348" s="9"/>
      <c r="AB348" s="14"/>
      <c r="AC348" s="9"/>
      <c r="AD348" s="14"/>
      <c r="AE348" s="9"/>
      <c r="AF348" s="14"/>
      <c r="AG348" s="9"/>
      <c r="AH348" s="14"/>
      <c r="AI348" s="14"/>
      <c r="AJ348" s="9"/>
      <c r="AK348" s="14"/>
      <c r="AL348" s="9"/>
      <c r="AM348" s="9"/>
      <c r="AN348" s="9"/>
      <c r="AO348" s="9"/>
      <c r="AP348" s="9"/>
      <c r="AQ348" s="12"/>
      <c r="AR348" s="9"/>
      <c r="AS348" s="9"/>
      <c r="AT348" s="9"/>
      <c r="AU348" s="9"/>
      <c r="AV348" s="12"/>
      <c r="AW348" s="9"/>
      <c r="AX348" s="12"/>
      <c r="AY348" s="9"/>
      <c r="AZ348" s="9"/>
      <c r="BA348" s="9"/>
      <c r="BB348" s="9"/>
      <c r="BC348" s="9"/>
      <c r="BD348" s="9"/>
      <c r="BE348" s="9"/>
      <c r="BF348" s="9"/>
      <c r="BG348" s="9"/>
      <c r="BH348" s="9"/>
      <c r="BI348" s="12"/>
      <c r="BJ348" s="9"/>
      <c r="BK348" s="9"/>
      <c r="BL348" s="12"/>
      <c r="BM348" s="16"/>
      <c r="BN348" s="9"/>
    </row>
    <row r="349" customFormat="false" ht="30" hidden="false" customHeight="true" outlineLevel="0" collapsed="false">
      <c r="A349" s="9" t="s">
        <v>2779</v>
      </c>
      <c r="B349" s="9"/>
      <c r="C349" s="9"/>
      <c r="D349" s="9"/>
      <c r="E349" s="9"/>
      <c r="F349" s="9"/>
      <c r="G349" s="9"/>
      <c r="H349" s="9"/>
      <c r="I349" s="9"/>
      <c r="J349" s="12"/>
      <c r="K349" s="9"/>
      <c r="L349" s="9"/>
      <c r="M349" s="9"/>
      <c r="N349" s="13"/>
      <c r="O349" s="10"/>
      <c r="P349" s="9"/>
      <c r="Q349" s="9"/>
      <c r="R349" s="9"/>
      <c r="S349" s="9"/>
      <c r="T349" s="9"/>
      <c r="U349" s="10"/>
      <c r="V349" s="9"/>
      <c r="W349" s="9"/>
      <c r="X349" s="12"/>
      <c r="Y349" s="9"/>
      <c r="Z349" s="14"/>
      <c r="AA349" s="9"/>
      <c r="AB349" s="14"/>
      <c r="AC349" s="9"/>
      <c r="AD349" s="14"/>
      <c r="AE349" s="9"/>
      <c r="AF349" s="14"/>
      <c r="AG349" s="9"/>
      <c r="AH349" s="14"/>
      <c r="AI349" s="14"/>
      <c r="AJ349" s="9"/>
      <c r="AK349" s="14"/>
      <c r="AL349" s="9"/>
      <c r="AM349" s="9"/>
      <c r="AN349" s="9"/>
      <c r="AO349" s="9"/>
      <c r="AP349" s="9"/>
      <c r="AQ349" s="12"/>
      <c r="AR349" s="9"/>
      <c r="AS349" s="9"/>
      <c r="AT349" s="9"/>
      <c r="AU349" s="9"/>
      <c r="AV349" s="12"/>
      <c r="AW349" s="9"/>
      <c r="AX349" s="12"/>
      <c r="AY349" s="9"/>
      <c r="AZ349" s="9"/>
      <c r="BA349" s="9"/>
      <c r="BB349" s="9"/>
      <c r="BC349" s="9"/>
      <c r="BD349" s="9"/>
      <c r="BE349" s="9"/>
      <c r="BF349" s="9"/>
      <c r="BG349" s="9"/>
      <c r="BH349" s="9"/>
      <c r="BI349" s="12"/>
      <c r="BJ349" s="9"/>
      <c r="BK349" s="9"/>
      <c r="BL349" s="12"/>
      <c r="BM349" s="16"/>
      <c r="BN349" s="9"/>
    </row>
    <row r="350" customFormat="false" ht="30" hidden="false" customHeight="true" outlineLevel="0" collapsed="false">
      <c r="A350" s="9" t="s">
        <v>2780</v>
      </c>
      <c r="B350" s="9"/>
      <c r="C350" s="9"/>
      <c r="D350" s="9"/>
      <c r="E350" s="9"/>
      <c r="F350" s="9"/>
      <c r="G350" s="9"/>
      <c r="H350" s="9"/>
      <c r="I350" s="9"/>
      <c r="J350" s="12"/>
      <c r="K350" s="9"/>
      <c r="L350" s="9"/>
      <c r="M350" s="9"/>
      <c r="N350" s="13"/>
      <c r="O350" s="10"/>
      <c r="P350" s="9"/>
      <c r="Q350" s="9"/>
      <c r="R350" s="9"/>
      <c r="S350" s="9"/>
      <c r="T350" s="9"/>
      <c r="U350" s="10"/>
      <c r="V350" s="9"/>
      <c r="W350" s="9"/>
      <c r="X350" s="12"/>
      <c r="Y350" s="9"/>
      <c r="Z350" s="14"/>
      <c r="AA350" s="9"/>
      <c r="AB350" s="14"/>
      <c r="AC350" s="9"/>
      <c r="AD350" s="14"/>
      <c r="AE350" s="9"/>
      <c r="AF350" s="14"/>
      <c r="AG350" s="9"/>
      <c r="AH350" s="14"/>
      <c r="AI350" s="14"/>
      <c r="AJ350" s="9"/>
      <c r="AK350" s="14"/>
      <c r="AL350" s="9"/>
      <c r="AM350" s="9"/>
      <c r="AN350" s="9"/>
      <c r="AO350" s="9"/>
      <c r="AP350" s="9"/>
      <c r="AQ350" s="12"/>
      <c r="AR350" s="9"/>
      <c r="AS350" s="9"/>
      <c r="AT350" s="9"/>
      <c r="AU350" s="9"/>
      <c r="AV350" s="12"/>
      <c r="AW350" s="9"/>
      <c r="AX350" s="12"/>
      <c r="AY350" s="9"/>
      <c r="AZ350" s="9"/>
      <c r="BA350" s="9"/>
      <c r="BB350" s="9"/>
      <c r="BC350" s="9"/>
      <c r="BD350" s="9"/>
      <c r="BE350" s="9"/>
      <c r="BF350" s="9"/>
      <c r="BG350" s="9"/>
      <c r="BH350" s="9"/>
      <c r="BI350" s="12"/>
      <c r="BJ350" s="9"/>
      <c r="BK350" s="9"/>
      <c r="BL350" s="12"/>
      <c r="BM350" s="16"/>
      <c r="BN350" s="9"/>
    </row>
    <row r="351" customFormat="false" ht="30" hidden="false" customHeight="true" outlineLevel="0" collapsed="false">
      <c r="A351" s="9" t="s">
        <v>2781</v>
      </c>
      <c r="B351" s="9" t="s">
        <v>108</v>
      </c>
      <c r="C351" s="9" t="s">
        <v>580</v>
      </c>
      <c r="D351" s="9" t="s">
        <v>2782</v>
      </c>
      <c r="E351" s="9"/>
      <c r="F351" s="9"/>
      <c r="G351" s="9"/>
      <c r="H351" s="9"/>
      <c r="I351" s="19" t="s">
        <v>2783</v>
      </c>
      <c r="J351" s="12" t="s">
        <v>93</v>
      </c>
      <c r="K351" s="9"/>
      <c r="L351" s="9" t="s">
        <v>2784</v>
      </c>
      <c r="M351" s="9" t="s">
        <v>2785</v>
      </c>
      <c r="N351" s="13" t="s">
        <v>2786</v>
      </c>
      <c r="O351" s="10"/>
      <c r="P351" s="9"/>
      <c r="Q351" s="9" t="s">
        <v>2787</v>
      </c>
      <c r="R351" s="9" t="s">
        <v>613</v>
      </c>
      <c r="S351" s="9" t="s">
        <v>2788</v>
      </c>
      <c r="T351" s="9" t="s">
        <v>2789</v>
      </c>
      <c r="U351" s="10" t="s">
        <v>2790</v>
      </c>
      <c r="V351" s="9"/>
      <c r="W351" s="9" t="s">
        <v>2791</v>
      </c>
      <c r="X351" s="12" t="n">
        <v>290</v>
      </c>
      <c r="Y351" s="9"/>
      <c r="Z351" s="14" t="n">
        <v>180</v>
      </c>
      <c r="AA351" s="9"/>
      <c r="AB351" s="14" t="n">
        <v>260</v>
      </c>
      <c r="AC351" s="9"/>
      <c r="AD351" s="14" t="n">
        <v>180</v>
      </c>
      <c r="AE351" s="9"/>
      <c r="AF351" s="14" t="n">
        <v>25</v>
      </c>
      <c r="AG351" s="9"/>
      <c r="AH351" s="14" t="n">
        <v>1</v>
      </c>
      <c r="AI351" s="14" t="n">
        <v>180</v>
      </c>
      <c r="AJ351" s="9"/>
      <c r="AK351" s="14" t="n">
        <v>10</v>
      </c>
      <c r="AL351" s="9" t="n">
        <v>10</v>
      </c>
      <c r="AM351" s="9" t="s">
        <v>754</v>
      </c>
      <c r="AN351" s="9"/>
      <c r="AO351" s="9"/>
      <c r="AP351" s="9" t="s">
        <v>2792</v>
      </c>
      <c r="AQ351" s="12" t="s">
        <v>69</v>
      </c>
      <c r="AR351" s="9" t="s">
        <v>2793</v>
      </c>
      <c r="AS351" s="9" t="s">
        <v>370</v>
      </c>
      <c r="AT351" s="9" t="s">
        <v>371</v>
      </c>
      <c r="AU351" s="9" t="s">
        <v>73</v>
      </c>
      <c r="AV351" s="12"/>
      <c r="AW351" s="9"/>
      <c r="AX351" s="12"/>
      <c r="AY351" s="9"/>
      <c r="AZ351" s="9"/>
      <c r="BA351" s="9"/>
      <c r="BB351" s="9" t="s">
        <v>589</v>
      </c>
      <c r="BC351" s="9" t="s">
        <v>76</v>
      </c>
      <c r="BD351" s="19" t="s">
        <v>2794</v>
      </c>
      <c r="BE351" s="9"/>
      <c r="BF351" s="9"/>
      <c r="BG351" s="9"/>
      <c r="BH351" s="9"/>
      <c r="BI351" s="12" t="s">
        <v>2795</v>
      </c>
      <c r="BJ351" s="9"/>
      <c r="BK351" s="9"/>
      <c r="BL351" s="12" t="s">
        <v>117</v>
      </c>
      <c r="BM351" s="16" t="s">
        <v>2796</v>
      </c>
      <c r="BN351" s="9"/>
    </row>
    <row r="352" customFormat="false" ht="30" hidden="false" customHeight="true" outlineLevel="0" collapsed="false">
      <c r="A352" s="9" t="s">
        <v>2797</v>
      </c>
      <c r="B352" s="9"/>
      <c r="C352" s="9"/>
      <c r="D352" s="9"/>
      <c r="E352" s="9"/>
      <c r="F352" s="9"/>
      <c r="G352" s="9"/>
      <c r="H352" s="9"/>
      <c r="I352" s="9"/>
      <c r="J352" s="12"/>
      <c r="K352" s="9"/>
      <c r="L352" s="9"/>
      <c r="M352" s="9"/>
      <c r="N352" s="13"/>
      <c r="O352" s="10"/>
      <c r="P352" s="9"/>
      <c r="Q352" s="9"/>
      <c r="R352" s="9"/>
      <c r="S352" s="9"/>
      <c r="T352" s="9"/>
      <c r="U352" s="10"/>
      <c r="V352" s="9"/>
      <c r="W352" s="9"/>
      <c r="X352" s="12"/>
      <c r="Y352" s="9"/>
      <c r="Z352" s="14"/>
      <c r="AA352" s="9"/>
      <c r="AB352" s="14"/>
      <c r="AC352" s="9"/>
      <c r="AD352" s="14"/>
      <c r="AE352" s="9"/>
      <c r="AF352" s="14"/>
      <c r="AG352" s="9"/>
      <c r="AH352" s="14"/>
      <c r="AI352" s="14"/>
      <c r="AJ352" s="9"/>
      <c r="AK352" s="14"/>
      <c r="AL352" s="9"/>
      <c r="AM352" s="9"/>
      <c r="AN352" s="9"/>
      <c r="AO352" s="9"/>
      <c r="AP352" s="9"/>
      <c r="AQ352" s="12"/>
      <c r="AR352" s="9"/>
      <c r="AS352" s="9"/>
      <c r="AT352" s="9"/>
      <c r="AU352" s="9"/>
      <c r="AV352" s="12"/>
      <c r="AW352" s="9"/>
      <c r="AX352" s="12"/>
      <c r="AY352" s="9"/>
      <c r="AZ352" s="9"/>
      <c r="BA352" s="9"/>
      <c r="BB352" s="9"/>
      <c r="BC352" s="9"/>
      <c r="BD352" s="9"/>
      <c r="BE352" s="9"/>
      <c r="BF352" s="9"/>
      <c r="BG352" s="9"/>
      <c r="BH352" s="9"/>
      <c r="BI352" s="12"/>
      <c r="BJ352" s="9"/>
      <c r="BK352" s="9"/>
      <c r="BL352" s="12"/>
      <c r="BM352" s="16"/>
      <c r="BN352" s="9"/>
    </row>
    <row r="353" customFormat="false" ht="30" hidden="false" customHeight="true" outlineLevel="0" collapsed="false">
      <c r="A353" s="9" t="s">
        <v>2798</v>
      </c>
      <c r="B353" s="9"/>
      <c r="C353" s="9"/>
      <c r="D353" s="9"/>
      <c r="E353" s="9"/>
      <c r="F353" s="9"/>
      <c r="G353" s="9"/>
      <c r="H353" s="9"/>
      <c r="I353" s="9"/>
      <c r="J353" s="12"/>
      <c r="K353" s="9"/>
      <c r="L353" s="9"/>
      <c r="M353" s="9"/>
      <c r="N353" s="13"/>
      <c r="O353" s="10"/>
      <c r="P353" s="9"/>
      <c r="Q353" s="9"/>
      <c r="R353" s="9"/>
      <c r="S353" s="9"/>
      <c r="T353" s="9"/>
      <c r="U353" s="10"/>
      <c r="V353" s="9"/>
      <c r="W353" s="9"/>
      <c r="X353" s="12"/>
      <c r="Y353" s="9"/>
      <c r="Z353" s="14"/>
      <c r="AA353" s="9"/>
      <c r="AB353" s="14"/>
      <c r="AC353" s="9"/>
      <c r="AD353" s="14"/>
      <c r="AE353" s="9"/>
      <c r="AF353" s="14"/>
      <c r="AG353" s="9"/>
      <c r="AH353" s="14"/>
      <c r="AI353" s="14"/>
      <c r="AJ353" s="9"/>
      <c r="AK353" s="14"/>
      <c r="AL353" s="9"/>
      <c r="AM353" s="9"/>
      <c r="AN353" s="9"/>
      <c r="AO353" s="9"/>
      <c r="AP353" s="9"/>
      <c r="AQ353" s="12"/>
      <c r="AR353" s="9"/>
      <c r="AS353" s="9"/>
      <c r="AT353" s="9"/>
      <c r="AU353" s="9"/>
      <c r="AV353" s="12"/>
      <c r="AW353" s="9"/>
      <c r="AX353" s="12"/>
      <c r="AY353" s="9"/>
      <c r="AZ353" s="9"/>
      <c r="BA353" s="9"/>
      <c r="BB353" s="9"/>
      <c r="BC353" s="9"/>
      <c r="BD353" s="9"/>
      <c r="BE353" s="9"/>
      <c r="BF353" s="9"/>
      <c r="BG353" s="9"/>
      <c r="BH353" s="9"/>
      <c r="BI353" s="12"/>
      <c r="BJ353" s="9"/>
      <c r="BK353" s="9"/>
      <c r="BL353" s="12"/>
      <c r="BM353" s="16"/>
      <c r="BN353" s="9"/>
    </row>
    <row r="354" customFormat="false" ht="30" hidden="false" customHeight="true" outlineLevel="0" collapsed="false">
      <c r="A354" s="9" t="s">
        <v>2799</v>
      </c>
      <c r="B354" s="9"/>
      <c r="C354" s="9"/>
      <c r="D354" s="9"/>
      <c r="E354" s="9"/>
      <c r="F354" s="9" t="s">
        <v>2800</v>
      </c>
      <c r="G354" s="9"/>
      <c r="H354" s="9"/>
      <c r="I354" s="9" t="s">
        <v>2801</v>
      </c>
      <c r="J354" s="12" t="s">
        <v>93</v>
      </c>
      <c r="K354" s="9"/>
      <c r="L354" s="9" t="s">
        <v>2802</v>
      </c>
      <c r="M354" s="9" t="s">
        <v>2803</v>
      </c>
      <c r="N354" s="12" t="s">
        <v>2804</v>
      </c>
      <c r="O354" s="10" t="s">
        <v>2805</v>
      </c>
      <c r="P354" s="9" t="s">
        <v>73</v>
      </c>
      <c r="Q354" s="9" t="s">
        <v>2806</v>
      </c>
      <c r="R354" s="9" t="s">
        <v>73</v>
      </c>
      <c r="S354" s="9" t="s">
        <v>2807</v>
      </c>
      <c r="T354" s="9" t="s">
        <v>2808</v>
      </c>
      <c r="U354" s="10" t="s">
        <v>2809</v>
      </c>
      <c r="V354" s="9" t="s">
        <v>2810</v>
      </c>
      <c r="W354" s="9" t="s">
        <v>299</v>
      </c>
      <c r="X354" s="12" t="n">
        <v>290</v>
      </c>
      <c r="Y354" s="9"/>
      <c r="Z354" s="14" t="n">
        <v>120</v>
      </c>
      <c r="AA354" s="9"/>
      <c r="AB354" s="14" t="n">
        <v>225</v>
      </c>
      <c r="AC354" s="9"/>
      <c r="AD354" s="14" t="n">
        <v>103</v>
      </c>
      <c r="AE354" s="9"/>
      <c r="AF354" s="14" t="n">
        <v>21</v>
      </c>
      <c r="AG354" s="9"/>
      <c r="AH354" s="14"/>
      <c r="AI354" s="14" t="n">
        <v>103</v>
      </c>
      <c r="AJ354" s="9"/>
      <c r="AK354" s="14" t="n">
        <v>10</v>
      </c>
      <c r="AL354" s="9" t="n">
        <v>11</v>
      </c>
      <c r="AM354" s="9" t="s">
        <v>834</v>
      </c>
      <c r="AN354" s="9"/>
      <c r="AO354" s="9"/>
      <c r="AP354" s="23" t="s">
        <v>2811</v>
      </c>
      <c r="AQ354" s="12" t="s">
        <v>158</v>
      </c>
      <c r="AR354" s="9"/>
      <c r="AS354" s="9" t="s">
        <v>2812</v>
      </c>
      <c r="AT354" s="9" t="s">
        <v>2813</v>
      </c>
      <c r="AU354" s="9" t="s">
        <v>588</v>
      </c>
      <c r="AV354" s="12" t="s">
        <v>2814</v>
      </c>
      <c r="AW354" s="9"/>
      <c r="AX354" s="12"/>
      <c r="AY354" s="9"/>
      <c r="AZ354" s="9"/>
      <c r="BA354" s="9"/>
      <c r="BB354" s="9" t="s">
        <v>114</v>
      </c>
      <c r="BC354" s="9" t="s">
        <v>76</v>
      </c>
      <c r="BD354" s="9" t="s">
        <v>2815</v>
      </c>
      <c r="BE354" s="9"/>
      <c r="BF354" s="9" t="s">
        <v>133</v>
      </c>
      <c r="BG354" s="9" t="s">
        <v>2816</v>
      </c>
      <c r="BH354" s="9"/>
      <c r="BI354" s="12"/>
      <c r="BJ354" s="9"/>
      <c r="BK354" s="9"/>
      <c r="BL354" s="12" t="s">
        <v>117</v>
      </c>
      <c r="BM354" s="16" t="s">
        <v>2817</v>
      </c>
      <c r="BN354" s="9"/>
    </row>
    <row r="355" customFormat="false" ht="30" hidden="false" customHeight="true" outlineLevel="0" collapsed="false">
      <c r="A355" s="9" t="s">
        <v>2799</v>
      </c>
      <c r="B355" s="9" t="s">
        <v>108</v>
      </c>
      <c r="C355" s="9"/>
      <c r="D355" s="9"/>
      <c r="E355" s="9"/>
      <c r="F355" s="9"/>
      <c r="G355" s="9"/>
      <c r="H355" s="9"/>
      <c r="I355" s="9"/>
      <c r="J355" s="12" t="s">
        <v>93</v>
      </c>
      <c r="K355" s="9"/>
      <c r="L355" s="9" t="s">
        <v>2483</v>
      </c>
      <c r="M355" s="9" t="s">
        <v>2818</v>
      </c>
      <c r="N355" s="12" t="s">
        <v>2804</v>
      </c>
      <c r="O355" s="10" t="s">
        <v>2805</v>
      </c>
      <c r="P355" s="9" t="s">
        <v>73</v>
      </c>
      <c r="Q355" s="9" t="s">
        <v>2819</v>
      </c>
      <c r="R355" s="9" t="s">
        <v>73</v>
      </c>
      <c r="S355" s="9" t="s">
        <v>2820</v>
      </c>
      <c r="T355" s="9" t="s">
        <v>2821</v>
      </c>
      <c r="U355" s="10" t="s">
        <v>2809</v>
      </c>
      <c r="V355" s="9" t="s">
        <v>2810</v>
      </c>
      <c r="W355" s="9" t="s">
        <v>1719</v>
      </c>
      <c r="X355" s="12"/>
      <c r="Y355" s="9"/>
      <c r="Z355" s="14" t="n">
        <v>190</v>
      </c>
      <c r="AA355" s="9"/>
      <c r="AB355" s="14"/>
      <c r="AC355" s="9"/>
      <c r="AD355" s="14" t="n">
        <v>122</v>
      </c>
      <c r="AE355" s="9" t="n">
        <v>122</v>
      </c>
      <c r="AF355" s="14"/>
      <c r="AG355" s="9"/>
      <c r="AH355" s="14" t="n">
        <v>1</v>
      </c>
      <c r="AI355" s="14" t="n">
        <v>122</v>
      </c>
      <c r="AJ355" s="9" t="n">
        <v>122</v>
      </c>
      <c r="AK355" s="14" t="n">
        <v>8</v>
      </c>
      <c r="AL355" s="9" t="n">
        <v>10</v>
      </c>
      <c r="AM355" s="9"/>
      <c r="AN355" s="9"/>
      <c r="AO355" s="9"/>
      <c r="AP355" s="9" t="s">
        <v>2822</v>
      </c>
      <c r="AQ355" s="12" t="s">
        <v>268</v>
      </c>
      <c r="AR355" s="9"/>
      <c r="AS355" s="9" t="s">
        <v>126</v>
      </c>
      <c r="AT355" s="9" t="s">
        <v>127</v>
      </c>
      <c r="AU355" s="9"/>
      <c r="AV355" s="12" t="s">
        <v>2823</v>
      </c>
      <c r="AW355" s="9"/>
      <c r="AX355" s="12"/>
      <c r="AY355" s="9"/>
      <c r="AZ355" s="9"/>
      <c r="BA355" s="9"/>
      <c r="BB355" s="9" t="s">
        <v>932</v>
      </c>
      <c r="BC355" s="9" t="s">
        <v>76</v>
      </c>
      <c r="BD355" s="9" t="s">
        <v>2824</v>
      </c>
      <c r="BE355" s="9"/>
      <c r="BF355" s="9"/>
      <c r="BG355" s="9"/>
      <c r="BH355" s="9"/>
      <c r="BI355" s="12"/>
      <c r="BJ355" s="9"/>
      <c r="BK355" s="9"/>
      <c r="BL355" s="12" t="s">
        <v>117</v>
      </c>
      <c r="BM355" s="16" t="s">
        <v>2817</v>
      </c>
      <c r="BN355" s="9"/>
    </row>
    <row r="356" customFormat="false" ht="30" hidden="false" customHeight="true" outlineLevel="0" collapsed="false">
      <c r="A356" s="9" t="s">
        <v>2825</v>
      </c>
      <c r="B356" s="9"/>
      <c r="C356" s="9"/>
      <c r="D356" s="9"/>
      <c r="E356" s="9"/>
      <c r="F356" s="9"/>
      <c r="G356" s="9"/>
      <c r="H356" s="9"/>
      <c r="I356" s="9"/>
      <c r="J356" s="12"/>
      <c r="K356" s="9"/>
      <c r="L356" s="9"/>
      <c r="M356" s="9"/>
      <c r="N356" s="13"/>
      <c r="O356" s="10"/>
      <c r="P356" s="9"/>
      <c r="Q356" s="9"/>
      <c r="R356" s="9"/>
      <c r="S356" s="9"/>
      <c r="T356" s="9"/>
      <c r="U356" s="10"/>
      <c r="V356" s="9"/>
      <c r="W356" s="9"/>
      <c r="X356" s="12"/>
      <c r="Y356" s="9"/>
      <c r="Z356" s="14"/>
      <c r="AA356" s="9"/>
      <c r="AB356" s="14"/>
      <c r="AC356" s="9"/>
      <c r="AD356" s="14"/>
      <c r="AE356" s="9"/>
      <c r="AF356" s="14"/>
      <c r="AG356" s="9"/>
      <c r="AH356" s="14"/>
      <c r="AI356" s="14"/>
      <c r="AJ356" s="9"/>
      <c r="AK356" s="14"/>
      <c r="AL356" s="9"/>
      <c r="AM356" s="9"/>
      <c r="AN356" s="9"/>
      <c r="AO356" s="9"/>
      <c r="AP356" s="9"/>
      <c r="AQ356" s="12"/>
      <c r="AR356" s="9"/>
      <c r="AS356" s="9"/>
      <c r="AT356" s="9"/>
      <c r="AU356" s="9"/>
      <c r="AV356" s="12"/>
      <c r="AW356" s="9"/>
      <c r="AX356" s="12"/>
      <c r="AY356" s="9"/>
      <c r="AZ356" s="9"/>
      <c r="BA356" s="9"/>
      <c r="BB356" s="9"/>
      <c r="BC356" s="9"/>
      <c r="BD356" s="9"/>
      <c r="BE356" s="9"/>
      <c r="BF356" s="9"/>
      <c r="BG356" s="9"/>
      <c r="BH356" s="9"/>
      <c r="BI356" s="12"/>
      <c r="BJ356" s="9"/>
      <c r="BK356" s="9"/>
      <c r="BL356" s="12"/>
      <c r="BM356" s="16"/>
      <c r="BN356" s="9"/>
    </row>
    <row r="357" customFormat="false" ht="30" hidden="false" customHeight="true" outlineLevel="0" collapsed="false">
      <c r="A357" s="9" t="s">
        <v>2826</v>
      </c>
      <c r="B357" s="9"/>
      <c r="C357" s="9"/>
      <c r="D357" s="9"/>
      <c r="E357" s="9"/>
      <c r="F357" s="9"/>
      <c r="G357" s="9"/>
      <c r="H357" s="9"/>
      <c r="I357" s="9"/>
      <c r="J357" s="12"/>
      <c r="K357" s="9"/>
      <c r="L357" s="9"/>
      <c r="M357" s="9"/>
      <c r="N357" s="13"/>
      <c r="O357" s="10"/>
      <c r="P357" s="9"/>
      <c r="Q357" s="9"/>
      <c r="R357" s="9"/>
      <c r="S357" s="9"/>
      <c r="T357" s="9"/>
      <c r="U357" s="10"/>
      <c r="V357" s="9"/>
      <c r="W357" s="9"/>
      <c r="X357" s="12"/>
      <c r="Y357" s="9"/>
      <c r="Z357" s="14"/>
      <c r="AA357" s="9"/>
      <c r="AB357" s="14"/>
      <c r="AC357" s="9"/>
      <c r="AD357" s="14"/>
      <c r="AE357" s="9"/>
      <c r="AF357" s="14"/>
      <c r="AG357" s="9"/>
      <c r="AH357" s="14"/>
      <c r="AI357" s="14"/>
      <c r="AJ357" s="9"/>
      <c r="AK357" s="14"/>
      <c r="AL357" s="9"/>
      <c r="AM357" s="9"/>
      <c r="AN357" s="9"/>
      <c r="AO357" s="9"/>
      <c r="AP357" s="9"/>
      <c r="AQ357" s="12"/>
      <c r="AR357" s="9"/>
      <c r="AS357" s="9"/>
      <c r="AT357" s="9"/>
      <c r="AU357" s="9"/>
      <c r="AV357" s="12"/>
      <c r="AW357" s="9"/>
      <c r="AX357" s="12"/>
      <c r="AY357" s="9"/>
      <c r="AZ357" s="9"/>
      <c r="BA357" s="9"/>
      <c r="BB357" s="9"/>
      <c r="BC357" s="9"/>
      <c r="BD357" s="9"/>
      <c r="BE357" s="9"/>
      <c r="BF357" s="9"/>
      <c r="BG357" s="9"/>
      <c r="BH357" s="9"/>
      <c r="BI357" s="12"/>
      <c r="BJ357" s="9"/>
      <c r="BK357" s="9"/>
      <c r="BL357" s="12"/>
      <c r="BM357" s="16"/>
      <c r="BN357" s="9"/>
    </row>
    <row r="358" customFormat="false" ht="30" hidden="false" customHeight="true" outlineLevel="0" collapsed="false">
      <c r="A358" s="9" t="s">
        <v>2827</v>
      </c>
      <c r="B358" s="9" t="s">
        <v>108</v>
      </c>
      <c r="C358" s="9"/>
      <c r="D358" s="9" t="s">
        <v>2828</v>
      </c>
      <c r="E358" s="9"/>
      <c r="F358" s="9"/>
      <c r="G358" s="9"/>
      <c r="H358" s="9"/>
      <c r="I358" s="9"/>
      <c r="J358" s="12"/>
      <c r="K358" s="9"/>
      <c r="L358" s="9"/>
      <c r="M358" s="9"/>
      <c r="N358" s="12" t="s">
        <v>2829</v>
      </c>
      <c r="O358" s="10" t="s">
        <v>1324</v>
      </c>
      <c r="P358" s="9" t="s">
        <v>2830</v>
      </c>
      <c r="Q358" s="9" t="s">
        <v>1399</v>
      </c>
      <c r="R358" s="9" t="s">
        <v>613</v>
      </c>
      <c r="S358" s="9" t="s">
        <v>2827</v>
      </c>
      <c r="T358" s="9" t="s">
        <v>2831</v>
      </c>
      <c r="U358" s="10" t="s">
        <v>2832</v>
      </c>
      <c r="V358" s="9" t="s">
        <v>2833</v>
      </c>
      <c r="W358" s="9"/>
      <c r="X358" s="12"/>
      <c r="Y358" s="9"/>
      <c r="Z358" s="14"/>
      <c r="AA358" s="9"/>
      <c r="AB358" s="14"/>
      <c r="AC358" s="9"/>
      <c r="AD358" s="14"/>
      <c r="AE358" s="9"/>
      <c r="AF358" s="14"/>
      <c r="AG358" s="9"/>
      <c r="AH358" s="14"/>
      <c r="AI358" s="14"/>
      <c r="AJ358" s="9"/>
      <c r="AK358" s="14"/>
      <c r="AL358" s="9"/>
      <c r="AM358" s="9"/>
      <c r="AN358" s="9"/>
      <c r="AO358" s="9"/>
      <c r="AP358" s="9"/>
      <c r="AQ358" s="12"/>
      <c r="AR358" s="9"/>
      <c r="AS358" s="9"/>
      <c r="AT358" s="9"/>
      <c r="AU358" s="9"/>
      <c r="AV358" s="12"/>
      <c r="AW358" s="9"/>
      <c r="AX358" s="12"/>
      <c r="AY358" s="9"/>
      <c r="AZ358" s="9"/>
      <c r="BA358" s="9"/>
      <c r="BB358" s="9"/>
      <c r="BC358" s="9"/>
      <c r="BD358" s="9"/>
      <c r="BE358" s="9"/>
      <c r="BF358" s="9"/>
      <c r="BG358" s="9"/>
      <c r="BH358" s="9"/>
      <c r="BI358" s="12"/>
      <c r="BJ358" s="9"/>
      <c r="BK358" s="9"/>
      <c r="BL358" s="12"/>
      <c r="BM358" s="16"/>
      <c r="BN358" s="9"/>
    </row>
    <row r="359" customFormat="false" ht="30" hidden="false" customHeight="true" outlineLevel="0" collapsed="false">
      <c r="A359" s="9" t="s">
        <v>2834</v>
      </c>
      <c r="B359" s="9" t="s">
        <v>108</v>
      </c>
      <c r="C359" s="9"/>
      <c r="D359" s="9" t="s">
        <v>2835</v>
      </c>
      <c r="E359" s="9"/>
      <c r="F359" s="9"/>
      <c r="G359" s="9"/>
      <c r="H359" s="9"/>
      <c r="I359" s="9"/>
      <c r="J359" s="12"/>
      <c r="K359" s="9"/>
      <c r="L359" s="9"/>
      <c r="M359" s="9"/>
      <c r="N359" s="12" t="s">
        <v>2836</v>
      </c>
      <c r="O359" s="10"/>
      <c r="P359" s="9"/>
      <c r="Q359" s="9" t="s">
        <v>1399</v>
      </c>
      <c r="R359" s="9" t="s">
        <v>613</v>
      </c>
      <c r="S359" s="9" t="s">
        <v>2834</v>
      </c>
      <c r="T359" s="9" t="s">
        <v>2837</v>
      </c>
      <c r="U359" s="10" t="s">
        <v>2838</v>
      </c>
      <c r="V359" s="9"/>
      <c r="W359" s="9"/>
      <c r="X359" s="12"/>
      <c r="Y359" s="9"/>
      <c r="Z359" s="14"/>
      <c r="AA359" s="9"/>
      <c r="AB359" s="14"/>
      <c r="AC359" s="9"/>
      <c r="AD359" s="14"/>
      <c r="AE359" s="9"/>
      <c r="AF359" s="14"/>
      <c r="AG359" s="9"/>
      <c r="AH359" s="14"/>
      <c r="AI359" s="14"/>
      <c r="AJ359" s="9"/>
      <c r="AK359" s="14"/>
      <c r="AL359" s="9"/>
      <c r="AM359" s="9"/>
      <c r="AN359" s="9"/>
      <c r="AO359" s="9"/>
      <c r="AP359" s="9"/>
      <c r="AQ359" s="12"/>
      <c r="AR359" s="9"/>
      <c r="AS359" s="9"/>
      <c r="AT359" s="9"/>
      <c r="AU359" s="9"/>
      <c r="AV359" s="12"/>
      <c r="AW359" s="9"/>
      <c r="AX359" s="12"/>
      <c r="AY359" s="9"/>
      <c r="AZ359" s="9"/>
      <c r="BA359" s="9"/>
      <c r="BB359" s="9"/>
      <c r="BC359" s="9"/>
      <c r="BD359" s="9"/>
      <c r="BE359" s="9"/>
      <c r="BF359" s="9"/>
      <c r="BG359" s="9"/>
      <c r="BH359" s="9"/>
      <c r="BI359" s="12"/>
      <c r="BJ359" s="9"/>
      <c r="BK359" s="9"/>
      <c r="BL359" s="12"/>
      <c r="BM359" s="16"/>
      <c r="BN359" s="9"/>
    </row>
    <row r="360" customFormat="false" ht="30" hidden="false" customHeight="true" outlineLevel="0" collapsed="false">
      <c r="A360" s="9" t="s">
        <v>2839</v>
      </c>
      <c r="B360" s="9" t="s">
        <v>108</v>
      </c>
      <c r="C360" s="9"/>
      <c r="D360" s="9" t="s">
        <v>2840</v>
      </c>
      <c r="E360" s="9"/>
      <c r="F360" s="9"/>
      <c r="G360" s="9"/>
      <c r="H360" s="9"/>
      <c r="I360" s="9"/>
      <c r="J360" s="12"/>
      <c r="K360" s="9"/>
      <c r="L360" s="9"/>
      <c r="M360" s="9"/>
      <c r="N360" s="13" t="s">
        <v>582</v>
      </c>
      <c r="O360" s="10" t="s">
        <v>2841</v>
      </c>
      <c r="P360" s="9"/>
      <c r="Q360" s="9" t="s">
        <v>2842</v>
      </c>
      <c r="R360" s="9" t="s">
        <v>73</v>
      </c>
      <c r="S360" s="9" t="s">
        <v>2839</v>
      </c>
      <c r="T360" s="9" t="s">
        <v>2843</v>
      </c>
      <c r="U360" s="10" t="s">
        <v>2844</v>
      </c>
      <c r="V360" s="9" t="s">
        <v>2845</v>
      </c>
      <c r="W360" s="9"/>
      <c r="X360" s="12"/>
      <c r="Y360" s="9"/>
      <c r="Z360" s="14"/>
      <c r="AA360" s="9"/>
      <c r="AB360" s="14"/>
      <c r="AC360" s="9"/>
      <c r="AD360" s="14"/>
      <c r="AE360" s="9"/>
      <c r="AF360" s="14"/>
      <c r="AG360" s="9"/>
      <c r="AH360" s="14"/>
      <c r="AI360" s="14"/>
      <c r="AJ360" s="9"/>
      <c r="AK360" s="14"/>
      <c r="AL360" s="9"/>
      <c r="AM360" s="9"/>
      <c r="AN360" s="9"/>
      <c r="AO360" s="9"/>
      <c r="AP360" s="9"/>
      <c r="AQ360" s="12"/>
      <c r="AR360" s="9"/>
      <c r="AS360" s="9"/>
      <c r="AT360" s="9"/>
      <c r="AU360" s="9"/>
      <c r="AV360" s="12"/>
      <c r="AW360" s="9"/>
      <c r="AX360" s="12"/>
      <c r="AY360" s="9"/>
      <c r="AZ360" s="9"/>
      <c r="BA360" s="9"/>
      <c r="BB360" s="9"/>
      <c r="BC360" s="9"/>
      <c r="BD360" s="9"/>
      <c r="BE360" s="9"/>
      <c r="BF360" s="9"/>
      <c r="BG360" s="9"/>
      <c r="BH360" s="9"/>
      <c r="BI360" s="12"/>
      <c r="BJ360" s="9"/>
      <c r="BK360" s="9"/>
      <c r="BL360" s="12"/>
      <c r="BM360" s="16"/>
      <c r="BN360" s="9"/>
    </row>
    <row r="361" customFormat="false" ht="30" hidden="false" customHeight="true" outlineLevel="0" collapsed="false">
      <c r="A361" s="9" t="s">
        <v>2846</v>
      </c>
      <c r="B361" s="9"/>
      <c r="C361" s="9"/>
      <c r="D361" s="9" t="s">
        <v>2847</v>
      </c>
      <c r="E361" s="9"/>
      <c r="F361" s="9"/>
      <c r="G361" s="9"/>
      <c r="H361" s="9"/>
      <c r="I361" s="9"/>
      <c r="J361" s="12"/>
      <c r="K361" s="9"/>
      <c r="L361" s="9"/>
      <c r="M361" s="9"/>
      <c r="N361" s="13" t="s">
        <v>582</v>
      </c>
      <c r="O361" s="10" t="s">
        <v>2848</v>
      </c>
      <c r="P361" s="9"/>
      <c r="Q361" s="9" t="s">
        <v>2849</v>
      </c>
      <c r="R361" s="9" t="s">
        <v>1825</v>
      </c>
      <c r="S361" s="9" t="s">
        <v>2846</v>
      </c>
      <c r="T361" s="9" t="s">
        <v>2850</v>
      </c>
      <c r="U361" s="10" t="s">
        <v>2851</v>
      </c>
      <c r="V361" s="9"/>
      <c r="W361" s="9"/>
      <c r="X361" s="12"/>
      <c r="Y361" s="9"/>
      <c r="Z361" s="14"/>
      <c r="AA361" s="9"/>
      <c r="AB361" s="14"/>
      <c r="AC361" s="9"/>
      <c r="AD361" s="14"/>
      <c r="AE361" s="9"/>
      <c r="AF361" s="14"/>
      <c r="AG361" s="9"/>
      <c r="AH361" s="14"/>
      <c r="AI361" s="14"/>
      <c r="AJ361" s="9"/>
      <c r="AK361" s="14"/>
      <c r="AL361" s="9"/>
      <c r="AM361" s="9"/>
      <c r="AN361" s="9"/>
      <c r="AO361" s="9"/>
      <c r="AP361" s="9"/>
      <c r="AQ361" s="12"/>
      <c r="AR361" s="9"/>
      <c r="AS361" s="9"/>
      <c r="AT361" s="9"/>
      <c r="AU361" s="9"/>
      <c r="AV361" s="12"/>
      <c r="AW361" s="9"/>
      <c r="AX361" s="12"/>
      <c r="AY361" s="9"/>
      <c r="AZ361" s="9"/>
      <c r="BA361" s="9"/>
      <c r="BB361" s="9"/>
      <c r="BC361" s="9"/>
      <c r="BD361" s="9"/>
      <c r="BE361" s="9"/>
      <c r="BF361" s="9"/>
      <c r="BG361" s="9"/>
      <c r="BH361" s="9"/>
      <c r="BI361" s="12"/>
      <c r="BJ361" s="9"/>
      <c r="BK361" s="9"/>
      <c r="BL361" s="12"/>
      <c r="BM361" s="16"/>
      <c r="BN361" s="9"/>
    </row>
    <row r="362" customFormat="false" ht="30" hidden="false" customHeight="true" outlineLevel="0" collapsed="false">
      <c r="A362" s="9" t="s">
        <v>2852</v>
      </c>
      <c r="B362" s="9"/>
      <c r="C362" s="9"/>
      <c r="D362" s="9" t="s">
        <v>2853</v>
      </c>
      <c r="E362" s="9"/>
      <c r="F362" s="9"/>
      <c r="G362" s="9"/>
      <c r="H362" s="9"/>
      <c r="I362" s="9"/>
      <c r="J362" s="12"/>
      <c r="K362" s="9"/>
      <c r="L362" s="9"/>
      <c r="M362" s="9"/>
      <c r="N362" s="13" t="s">
        <v>2854</v>
      </c>
      <c r="O362" s="10"/>
      <c r="P362" s="9"/>
      <c r="Q362" s="9" t="s">
        <v>2855</v>
      </c>
      <c r="R362" s="9" t="s">
        <v>613</v>
      </c>
      <c r="S362" s="9"/>
      <c r="T362" s="9" t="s">
        <v>2856</v>
      </c>
      <c r="U362" s="10" t="s">
        <v>2857</v>
      </c>
      <c r="V362" s="9" t="s">
        <v>2858</v>
      </c>
      <c r="W362" s="9"/>
      <c r="X362" s="12"/>
      <c r="Y362" s="9"/>
      <c r="Z362" s="14"/>
      <c r="AA362" s="9"/>
      <c r="AB362" s="14"/>
      <c r="AC362" s="9"/>
      <c r="AD362" s="14"/>
      <c r="AE362" s="9"/>
      <c r="AF362" s="14"/>
      <c r="AG362" s="9"/>
      <c r="AH362" s="14"/>
      <c r="AI362" s="14"/>
      <c r="AJ362" s="9"/>
      <c r="AK362" s="14"/>
      <c r="AL362" s="9"/>
      <c r="AM362" s="9"/>
      <c r="AN362" s="9"/>
      <c r="AO362" s="9"/>
      <c r="AP362" s="9"/>
      <c r="AQ362" s="12"/>
      <c r="AR362" s="9"/>
      <c r="AS362" s="9"/>
      <c r="AT362" s="9"/>
      <c r="AU362" s="9"/>
      <c r="AV362" s="12"/>
      <c r="AW362" s="9"/>
      <c r="AX362" s="12"/>
      <c r="AY362" s="9"/>
      <c r="AZ362" s="9"/>
      <c r="BA362" s="9"/>
      <c r="BB362" s="9"/>
      <c r="BC362" s="9"/>
      <c r="BD362" s="9"/>
      <c r="BE362" s="9"/>
      <c r="BF362" s="9"/>
      <c r="BG362" s="9"/>
      <c r="BH362" s="9"/>
      <c r="BI362" s="12"/>
      <c r="BJ362" s="9"/>
      <c r="BK362" s="9"/>
      <c r="BL362" s="12"/>
      <c r="BM362" s="16"/>
      <c r="BN362" s="9"/>
    </row>
    <row r="363" customFormat="false" ht="30" hidden="false" customHeight="true" outlineLevel="0" collapsed="false">
      <c r="A363" s="9" t="s">
        <v>2859</v>
      </c>
      <c r="B363" s="9"/>
      <c r="C363" s="9"/>
      <c r="D363" s="9" t="s">
        <v>2860</v>
      </c>
      <c r="E363" s="9"/>
      <c r="F363" s="9"/>
      <c r="G363" s="9"/>
      <c r="H363" s="9"/>
      <c r="I363" s="9"/>
      <c r="J363" s="12"/>
      <c r="K363" s="9"/>
      <c r="L363" s="9"/>
      <c r="M363" s="9"/>
      <c r="N363" s="13" t="s">
        <v>2861</v>
      </c>
      <c r="O363" s="10" t="s">
        <v>2862</v>
      </c>
      <c r="P363" s="9"/>
      <c r="Q363" s="9" t="s">
        <v>2863</v>
      </c>
      <c r="R363" s="9" t="s">
        <v>73</v>
      </c>
      <c r="S363" s="9" t="s">
        <v>2859</v>
      </c>
      <c r="T363" s="9" t="s">
        <v>2864</v>
      </c>
      <c r="U363" s="10" t="s">
        <v>2865</v>
      </c>
      <c r="V363" s="9" t="s">
        <v>2866</v>
      </c>
      <c r="W363" s="9"/>
      <c r="X363" s="12"/>
      <c r="Y363" s="9"/>
      <c r="Z363" s="14"/>
      <c r="AA363" s="9"/>
      <c r="AB363" s="14"/>
      <c r="AC363" s="9"/>
      <c r="AD363" s="14"/>
      <c r="AE363" s="9"/>
      <c r="AF363" s="14"/>
      <c r="AG363" s="9"/>
      <c r="AH363" s="14"/>
      <c r="AI363" s="14"/>
      <c r="AJ363" s="9"/>
      <c r="AK363" s="14"/>
      <c r="AL363" s="9"/>
      <c r="AM363" s="9"/>
      <c r="AN363" s="9"/>
      <c r="AO363" s="9"/>
      <c r="AP363" s="9"/>
      <c r="AQ363" s="12"/>
      <c r="AR363" s="9"/>
      <c r="AS363" s="9"/>
      <c r="AT363" s="9"/>
      <c r="AU363" s="9"/>
      <c r="AV363" s="12"/>
      <c r="AW363" s="9"/>
      <c r="AX363" s="12"/>
      <c r="AY363" s="9"/>
      <c r="AZ363" s="9"/>
      <c r="BA363" s="9"/>
      <c r="BB363" s="9"/>
      <c r="BC363" s="9"/>
      <c r="BD363" s="9"/>
      <c r="BE363" s="9"/>
      <c r="BF363" s="9"/>
      <c r="BG363" s="9"/>
      <c r="BH363" s="9"/>
      <c r="BI363" s="12"/>
      <c r="BJ363" s="9"/>
      <c r="BK363" s="9"/>
      <c r="BL363" s="12"/>
      <c r="BM363" s="16"/>
      <c r="BN363" s="9"/>
    </row>
    <row r="364" customFormat="false" ht="30" hidden="false" customHeight="true" outlineLevel="0" collapsed="false">
      <c r="A364" s="9" t="s">
        <v>2867</v>
      </c>
      <c r="B364" s="9"/>
      <c r="C364" s="9"/>
      <c r="D364" s="9" t="s">
        <v>2868</v>
      </c>
      <c r="E364" s="9"/>
      <c r="F364" s="9"/>
      <c r="G364" s="9"/>
      <c r="H364" s="9"/>
      <c r="I364" s="9"/>
      <c r="J364" s="12"/>
      <c r="K364" s="9"/>
      <c r="L364" s="9"/>
      <c r="M364" s="9"/>
      <c r="N364" s="13" t="s">
        <v>582</v>
      </c>
      <c r="O364" s="10" t="s">
        <v>2869</v>
      </c>
      <c r="P364" s="9"/>
      <c r="Q364" s="9" t="s">
        <v>1399</v>
      </c>
      <c r="R364" s="9" t="s">
        <v>613</v>
      </c>
      <c r="S364" s="9" t="s">
        <v>2867</v>
      </c>
      <c r="T364" s="9" t="s">
        <v>2870</v>
      </c>
      <c r="U364" s="10" t="s">
        <v>2871</v>
      </c>
      <c r="V364" s="9" t="s">
        <v>2872</v>
      </c>
      <c r="W364" s="9"/>
      <c r="X364" s="12"/>
      <c r="Y364" s="9"/>
      <c r="Z364" s="14"/>
      <c r="AA364" s="9"/>
      <c r="AB364" s="14"/>
      <c r="AC364" s="9"/>
      <c r="AD364" s="14"/>
      <c r="AE364" s="9"/>
      <c r="AF364" s="14"/>
      <c r="AG364" s="9"/>
      <c r="AH364" s="14"/>
      <c r="AI364" s="14"/>
      <c r="AJ364" s="9"/>
      <c r="AK364" s="14"/>
      <c r="AL364" s="9"/>
      <c r="AM364" s="9"/>
      <c r="AN364" s="9"/>
      <c r="AO364" s="9"/>
      <c r="AP364" s="9"/>
      <c r="AQ364" s="12"/>
      <c r="AR364" s="9"/>
      <c r="AS364" s="9"/>
      <c r="AT364" s="9"/>
      <c r="AU364" s="9"/>
      <c r="AV364" s="12"/>
      <c r="AW364" s="9"/>
      <c r="AX364" s="12"/>
      <c r="AY364" s="9"/>
      <c r="AZ364" s="9"/>
      <c r="BA364" s="9"/>
      <c r="BB364" s="9"/>
      <c r="BC364" s="9"/>
      <c r="BD364" s="9"/>
      <c r="BE364" s="9"/>
      <c r="BF364" s="9"/>
      <c r="BG364" s="9"/>
      <c r="BH364" s="9"/>
      <c r="BI364" s="12"/>
      <c r="BJ364" s="9"/>
      <c r="BK364" s="9"/>
      <c r="BL364" s="12"/>
      <c r="BM364" s="16"/>
      <c r="BN364" s="9"/>
    </row>
    <row r="365" customFormat="false" ht="30" hidden="false" customHeight="true" outlineLevel="0" collapsed="false">
      <c r="A365" s="9" t="s">
        <v>2873</v>
      </c>
      <c r="B365" s="9"/>
      <c r="C365" s="9"/>
      <c r="D365" s="9" t="s">
        <v>2874</v>
      </c>
      <c r="E365" s="9"/>
      <c r="F365" s="9"/>
      <c r="G365" s="9"/>
      <c r="H365" s="9"/>
      <c r="I365" s="9"/>
      <c r="J365" s="12"/>
      <c r="K365" s="9"/>
      <c r="L365" s="9"/>
      <c r="M365" s="9"/>
      <c r="N365" s="13" t="s">
        <v>582</v>
      </c>
      <c r="O365" s="10" t="s">
        <v>2875</v>
      </c>
      <c r="P365" s="9"/>
      <c r="Q365" s="9" t="s">
        <v>2876</v>
      </c>
      <c r="R365" s="9" t="s">
        <v>2877</v>
      </c>
      <c r="S365" s="9" t="s">
        <v>2873</v>
      </c>
      <c r="T365" s="9" t="s">
        <v>2878</v>
      </c>
      <c r="U365" s="10" t="s">
        <v>2879</v>
      </c>
      <c r="V365" s="9" t="s">
        <v>2880</v>
      </c>
      <c r="W365" s="9"/>
      <c r="X365" s="12"/>
      <c r="Y365" s="9"/>
      <c r="Z365" s="14"/>
      <c r="AA365" s="9"/>
      <c r="AB365" s="14"/>
      <c r="AC365" s="9"/>
      <c r="AD365" s="14"/>
      <c r="AE365" s="9"/>
      <c r="AF365" s="14"/>
      <c r="AG365" s="9"/>
      <c r="AH365" s="14"/>
      <c r="AI365" s="14"/>
      <c r="AJ365" s="9"/>
      <c r="AK365" s="14"/>
      <c r="AL365" s="9"/>
      <c r="AM365" s="9"/>
      <c r="AN365" s="9"/>
      <c r="AO365" s="9"/>
      <c r="AP365" s="9"/>
      <c r="AQ365" s="12"/>
      <c r="AR365" s="9"/>
      <c r="AS365" s="9"/>
      <c r="AT365" s="9"/>
      <c r="AU365" s="9"/>
      <c r="AV365" s="12"/>
      <c r="AW365" s="9"/>
      <c r="AX365" s="12"/>
      <c r="AY365" s="9"/>
      <c r="AZ365" s="9"/>
      <c r="BA365" s="9"/>
      <c r="BB365" s="9"/>
      <c r="BC365" s="9"/>
      <c r="BD365" s="9"/>
      <c r="BE365" s="9"/>
      <c r="BF365" s="9"/>
      <c r="BG365" s="9"/>
      <c r="BH365" s="9"/>
      <c r="BI365" s="12"/>
      <c r="BJ365" s="9"/>
      <c r="BK365" s="9"/>
      <c r="BL365" s="12"/>
      <c r="BM365" s="16"/>
      <c r="BN365" s="9"/>
    </row>
    <row r="366" customFormat="false" ht="30" hidden="false" customHeight="true" outlineLevel="0" collapsed="false">
      <c r="A366" s="9" t="s">
        <v>2881</v>
      </c>
      <c r="B366" s="9"/>
      <c r="C366" s="9"/>
      <c r="D366" s="9" t="s">
        <v>2882</v>
      </c>
      <c r="E366" s="9"/>
      <c r="F366" s="9"/>
      <c r="G366" s="9"/>
      <c r="H366" s="9"/>
      <c r="I366" s="9"/>
      <c r="J366" s="12"/>
      <c r="K366" s="9"/>
      <c r="L366" s="9"/>
      <c r="M366" s="9"/>
      <c r="N366" s="13" t="s">
        <v>582</v>
      </c>
      <c r="O366" s="10" t="s">
        <v>2883</v>
      </c>
      <c r="P366" s="9"/>
      <c r="Q366" s="9" t="s">
        <v>1399</v>
      </c>
      <c r="R366" s="9" t="s">
        <v>613</v>
      </c>
      <c r="S366" s="9" t="s">
        <v>2881</v>
      </c>
      <c r="T366" s="9" t="s">
        <v>2884</v>
      </c>
      <c r="U366" s="10" t="s">
        <v>2885</v>
      </c>
      <c r="V366" s="9" t="s">
        <v>2858</v>
      </c>
      <c r="W366" s="9"/>
      <c r="X366" s="12"/>
      <c r="Y366" s="9"/>
      <c r="Z366" s="14"/>
      <c r="AA366" s="9"/>
      <c r="AB366" s="14"/>
      <c r="AC366" s="9"/>
      <c r="AD366" s="14"/>
      <c r="AE366" s="9"/>
      <c r="AF366" s="14"/>
      <c r="AG366" s="9"/>
      <c r="AH366" s="14"/>
      <c r="AI366" s="14"/>
      <c r="AJ366" s="9"/>
      <c r="AK366" s="14"/>
      <c r="AL366" s="9"/>
      <c r="AM366" s="9"/>
      <c r="AN366" s="9"/>
      <c r="AO366" s="9"/>
      <c r="AP366" s="9"/>
      <c r="AQ366" s="12"/>
      <c r="AR366" s="9"/>
      <c r="AS366" s="9"/>
      <c r="AT366" s="9"/>
      <c r="AU366" s="9"/>
      <c r="AV366" s="12"/>
      <c r="AW366" s="9"/>
      <c r="AX366" s="12"/>
      <c r="AY366" s="9"/>
      <c r="AZ366" s="9"/>
      <c r="BA366" s="9"/>
      <c r="BB366" s="9"/>
      <c r="BC366" s="9"/>
      <c r="BD366" s="9"/>
      <c r="BE366" s="9"/>
      <c r="BF366" s="9"/>
      <c r="BG366" s="9"/>
      <c r="BH366" s="9"/>
      <c r="BI366" s="12"/>
      <c r="BJ366" s="9"/>
      <c r="BK366" s="9"/>
      <c r="BL366" s="12"/>
      <c r="BM366" s="16"/>
      <c r="BN366" s="9"/>
    </row>
    <row r="367" customFormat="false" ht="30" hidden="false" customHeight="true" outlineLevel="0" collapsed="false">
      <c r="A367" s="9" t="s">
        <v>2886</v>
      </c>
      <c r="B367" s="9"/>
      <c r="C367" s="9"/>
      <c r="D367" s="9" t="s">
        <v>2887</v>
      </c>
      <c r="E367" s="9"/>
      <c r="F367" s="9"/>
      <c r="G367" s="9"/>
      <c r="H367" s="9"/>
      <c r="I367" s="9"/>
      <c r="J367" s="12"/>
      <c r="K367" s="9"/>
      <c r="L367" s="9"/>
      <c r="M367" s="9"/>
      <c r="N367" s="13" t="s">
        <v>2888</v>
      </c>
      <c r="O367" s="10"/>
      <c r="P367" s="9"/>
      <c r="Q367" s="9" t="s">
        <v>1784</v>
      </c>
      <c r="R367" s="9" t="s">
        <v>1287</v>
      </c>
      <c r="S367" s="9" t="s">
        <v>2886</v>
      </c>
      <c r="T367" s="9" t="s">
        <v>2889</v>
      </c>
      <c r="U367" s="10" t="s">
        <v>2890</v>
      </c>
      <c r="V367" s="9" t="s">
        <v>2880</v>
      </c>
      <c r="W367" s="9"/>
      <c r="X367" s="12"/>
      <c r="Y367" s="9"/>
      <c r="Z367" s="14"/>
      <c r="AA367" s="9"/>
      <c r="AB367" s="14"/>
      <c r="AC367" s="9"/>
      <c r="AD367" s="14"/>
      <c r="AE367" s="9"/>
      <c r="AF367" s="14"/>
      <c r="AG367" s="9"/>
      <c r="AH367" s="14"/>
      <c r="AI367" s="14"/>
      <c r="AJ367" s="9"/>
      <c r="AK367" s="14"/>
      <c r="AL367" s="9"/>
      <c r="AM367" s="9"/>
      <c r="AN367" s="9"/>
      <c r="AO367" s="9"/>
      <c r="AP367" s="9"/>
      <c r="AQ367" s="12"/>
      <c r="AR367" s="9"/>
      <c r="AS367" s="9"/>
      <c r="AT367" s="9"/>
      <c r="AU367" s="9"/>
      <c r="AV367" s="12"/>
      <c r="AW367" s="9"/>
      <c r="AX367" s="12"/>
      <c r="AY367" s="9"/>
      <c r="AZ367" s="9"/>
      <c r="BA367" s="9"/>
      <c r="BB367" s="9"/>
      <c r="BC367" s="9"/>
      <c r="BD367" s="9"/>
      <c r="BE367" s="9"/>
      <c r="BF367" s="9"/>
      <c r="BG367" s="9"/>
      <c r="BH367" s="9"/>
      <c r="BI367" s="12"/>
      <c r="BJ367" s="9"/>
      <c r="BK367" s="9"/>
      <c r="BL367" s="12"/>
      <c r="BM367" s="16"/>
      <c r="BN367" s="9"/>
    </row>
    <row r="368" customFormat="false" ht="30" hidden="false" customHeight="true" outlineLevel="0" collapsed="false">
      <c r="A368" s="9" t="s">
        <v>2891</v>
      </c>
      <c r="B368" s="9"/>
      <c r="C368" s="9"/>
      <c r="D368" s="9" t="s">
        <v>2892</v>
      </c>
      <c r="E368" s="9"/>
      <c r="F368" s="9"/>
      <c r="G368" s="9"/>
      <c r="H368" s="9"/>
      <c r="I368" s="9"/>
      <c r="J368" s="12"/>
      <c r="K368" s="9"/>
      <c r="L368" s="9"/>
      <c r="M368" s="9"/>
      <c r="N368" s="13" t="s">
        <v>582</v>
      </c>
      <c r="O368" s="10" t="s">
        <v>2893</v>
      </c>
      <c r="P368" s="9"/>
      <c r="Q368" s="9" t="s">
        <v>2894</v>
      </c>
      <c r="R368" s="9" t="s">
        <v>613</v>
      </c>
      <c r="S368" s="9" t="s">
        <v>2891</v>
      </c>
      <c r="T368" s="9" t="s">
        <v>2895</v>
      </c>
      <c r="U368" s="10" t="s">
        <v>2896</v>
      </c>
      <c r="V368" s="9"/>
      <c r="W368" s="9"/>
      <c r="X368" s="12"/>
      <c r="Y368" s="9"/>
      <c r="Z368" s="14"/>
      <c r="AA368" s="9"/>
      <c r="AB368" s="14"/>
      <c r="AC368" s="9"/>
      <c r="AD368" s="14"/>
      <c r="AE368" s="9"/>
      <c r="AF368" s="14"/>
      <c r="AG368" s="9"/>
      <c r="AH368" s="14"/>
      <c r="AI368" s="14"/>
      <c r="AJ368" s="9"/>
      <c r="AK368" s="14"/>
      <c r="AL368" s="9"/>
      <c r="AM368" s="9"/>
      <c r="AN368" s="9"/>
      <c r="AO368" s="9"/>
      <c r="AP368" s="9"/>
      <c r="AQ368" s="12"/>
      <c r="AR368" s="9"/>
      <c r="AS368" s="9"/>
      <c r="AT368" s="9"/>
      <c r="AU368" s="9"/>
      <c r="AV368" s="12"/>
      <c r="AW368" s="9"/>
      <c r="AX368" s="12"/>
      <c r="AY368" s="9"/>
      <c r="AZ368" s="9"/>
      <c r="BA368" s="9"/>
      <c r="BB368" s="9"/>
      <c r="BC368" s="9"/>
      <c r="BD368" s="9"/>
      <c r="BE368" s="9"/>
      <c r="BF368" s="9"/>
      <c r="BG368" s="9"/>
      <c r="BH368" s="9"/>
      <c r="BI368" s="12"/>
      <c r="BJ368" s="9"/>
      <c r="BK368" s="9"/>
      <c r="BL368" s="12"/>
      <c r="BM368" s="16"/>
      <c r="BN368" s="9"/>
    </row>
    <row r="369" customFormat="false" ht="30" hidden="false" customHeight="true" outlineLevel="0" collapsed="false">
      <c r="A369" s="9" t="s">
        <v>2897</v>
      </c>
      <c r="B369" s="9"/>
      <c r="C369" s="9"/>
      <c r="D369" s="9" t="s">
        <v>2898</v>
      </c>
      <c r="E369" s="9"/>
      <c r="F369" s="9"/>
      <c r="G369" s="9"/>
      <c r="H369" s="9"/>
      <c r="I369" s="9"/>
      <c r="J369" s="12"/>
      <c r="K369" s="9"/>
      <c r="L369" s="9"/>
      <c r="M369" s="9"/>
      <c r="N369" s="13" t="s">
        <v>906</v>
      </c>
      <c r="O369" s="10"/>
      <c r="P369" s="9"/>
      <c r="Q369" s="9" t="s">
        <v>1399</v>
      </c>
      <c r="R369" s="9" t="s">
        <v>613</v>
      </c>
      <c r="S369" s="9" t="s">
        <v>2897</v>
      </c>
      <c r="T369" s="9" t="s">
        <v>2899</v>
      </c>
      <c r="U369" s="10" t="s">
        <v>2900</v>
      </c>
      <c r="V369" s="9" t="s">
        <v>2858</v>
      </c>
      <c r="W369" s="9"/>
      <c r="X369" s="12"/>
      <c r="Y369" s="9"/>
      <c r="Z369" s="14"/>
      <c r="AA369" s="9"/>
      <c r="AB369" s="14"/>
      <c r="AC369" s="9"/>
      <c r="AD369" s="14"/>
      <c r="AE369" s="9"/>
      <c r="AF369" s="14"/>
      <c r="AG369" s="9"/>
      <c r="AH369" s="14"/>
      <c r="AI369" s="14"/>
      <c r="AJ369" s="9"/>
      <c r="AK369" s="14"/>
      <c r="AL369" s="9"/>
      <c r="AM369" s="9"/>
      <c r="AN369" s="9"/>
      <c r="AO369" s="9"/>
      <c r="AP369" s="9"/>
      <c r="AQ369" s="12"/>
      <c r="AR369" s="9"/>
      <c r="AS369" s="9"/>
      <c r="AT369" s="9"/>
      <c r="AU369" s="9"/>
      <c r="AV369" s="12"/>
      <c r="AW369" s="9"/>
      <c r="AX369" s="12"/>
      <c r="AY369" s="9"/>
      <c r="AZ369" s="9"/>
      <c r="BA369" s="9"/>
      <c r="BB369" s="9"/>
      <c r="BC369" s="9"/>
      <c r="BD369" s="9"/>
      <c r="BE369" s="9"/>
      <c r="BF369" s="9"/>
      <c r="BG369" s="9"/>
      <c r="BH369" s="9"/>
      <c r="BI369" s="12"/>
      <c r="BJ369" s="9"/>
      <c r="BK369" s="9"/>
      <c r="BL369" s="12"/>
      <c r="BM369" s="16"/>
      <c r="BN369" s="9"/>
    </row>
    <row r="370" customFormat="false" ht="30" hidden="false" customHeight="true" outlineLevel="0" collapsed="false">
      <c r="A370" s="9" t="s">
        <v>2901</v>
      </c>
      <c r="B370" s="9"/>
      <c r="C370" s="9"/>
      <c r="D370" s="9" t="s">
        <v>2902</v>
      </c>
      <c r="E370" s="9"/>
      <c r="F370" s="9"/>
      <c r="G370" s="9"/>
      <c r="H370" s="9"/>
      <c r="I370" s="9"/>
      <c r="J370" s="12"/>
      <c r="K370" s="9"/>
      <c r="L370" s="9"/>
      <c r="M370" s="9"/>
      <c r="N370" s="13" t="s">
        <v>582</v>
      </c>
      <c r="O370" s="10" t="s">
        <v>2903</v>
      </c>
      <c r="P370" s="9"/>
      <c r="Q370" s="9" t="s">
        <v>2904</v>
      </c>
      <c r="R370" s="9" t="s">
        <v>2905</v>
      </c>
      <c r="S370" s="9" t="s">
        <v>2901</v>
      </c>
      <c r="T370" s="9" t="s">
        <v>2906</v>
      </c>
      <c r="U370" s="10" t="s">
        <v>2907</v>
      </c>
      <c r="V370" s="9" t="s">
        <v>2908</v>
      </c>
      <c r="W370" s="9"/>
      <c r="X370" s="12"/>
      <c r="Y370" s="9"/>
      <c r="Z370" s="14"/>
      <c r="AA370" s="9"/>
      <c r="AB370" s="14"/>
      <c r="AC370" s="9"/>
      <c r="AD370" s="14"/>
      <c r="AE370" s="9"/>
      <c r="AF370" s="14"/>
      <c r="AG370" s="9"/>
      <c r="AH370" s="14"/>
      <c r="AI370" s="14"/>
      <c r="AJ370" s="9"/>
      <c r="AK370" s="14"/>
      <c r="AL370" s="9"/>
      <c r="AM370" s="9"/>
      <c r="AN370" s="9"/>
      <c r="AO370" s="9"/>
      <c r="AP370" s="9"/>
      <c r="AQ370" s="12"/>
      <c r="AR370" s="9"/>
      <c r="AS370" s="9"/>
      <c r="AT370" s="9"/>
      <c r="AU370" s="9"/>
      <c r="AV370" s="12"/>
      <c r="AW370" s="9"/>
      <c r="AX370" s="12"/>
      <c r="AY370" s="9"/>
      <c r="AZ370" s="9"/>
      <c r="BA370" s="9"/>
      <c r="BB370" s="9"/>
      <c r="BC370" s="9"/>
      <c r="BD370" s="9"/>
      <c r="BE370" s="9"/>
      <c r="BF370" s="9"/>
      <c r="BG370" s="9"/>
      <c r="BH370" s="9"/>
      <c r="BI370" s="12"/>
      <c r="BJ370" s="9"/>
      <c r="BK370" s="9"/>
      <c r="BL370" s="12"/>
      <c r="BM370" s="16"/>
      <c r="BN370" s="9"/>
    </row>
    <row r="371" customFormat="false" ht="30" hidden="false" customHeight="true" outlineLevel="0" collapsed="false">
      <c r="A371" s="9" t="s">
        <v>2909</v>
      </c>
      <c r="B371" s="9"/>
      <c r="C371" s="9"/>
      <c r="D371" s="9" t="s">
        <v>2910</v>
      </c>
      <c r="E371" s="9"/>
      <c r="F371" s="9" t="s">
        <v>2911</v>
      </c>
      <c r="G371" s="9"/>
      <c r="H371" s="9"/>
      <c r="I371" s="9" t="s">
        <v>2912</v>
      </c>
      <c r="J371" s="12" t="s">
        <v>93</v>
      </c>
      <c r="K371" s="9" t="s">
        <v>2913</v>
      </c>
      <c r="L371" s="9" t="s">
        <v>676</v>
      </c>
      <c r="M371" s="9" t="s">
        <v>2914</v>
      </c>
      <c r="N371" s="13"/>
      <c r="O371" s="10"/>
      <c r="P371" s="9"/>
      <c r="Q371" s="9"/>
      <c r="R371" s="9"/>
      <c r="S371" s="9"/>
      <c r="T371" s="9"/>
      <c r="U371" s="10"/>
      <c r="V371" s="9"/>
      <c r="W371" s="9" t="s">
        <v>678</v>
      </c>
      <c r="X371" s="12" t="n">
        <v>290</v>
      </c>
      <c r="Y371" s="9"/>
      <c r="Z371" s="14" t="n">
        <v>240</v>
      </c>
      <c r="AA371" s="9" t="n">
        <v>250</v>
      </c>
      <c r="AB371" s="14" t="n">
        <v>195</v>
      </c>
      <c r="AC371" s="9"/>
      <c r="AD371" s="14" t="n">
        <v>130</v>
      </c>
      <c r="AE371" s="9" t="n">
        <v>135</v>
      </c>
      <c r="AF371" s="14" t="n">
        <v>17</v>
      </c>
      <c r="AG371" s="9" t="n">
        <v>23</v>
      </c>
      <c r="AH371" s="14" t="n">
        <v>1</v>
      </c>
      <c r="AI371" s="14" t="n">
        <v>130</v>
      </c>
      <c r="AJ371" s="9" t="n">
        <v>135</v>
      </c>
      <c r="AK371" s="14" t="n">
        <v>9</v>
      </c>
      <c r="AL371" s="9" t="n">
        <v>9</v>
      </c>
      <c r="AM371" s="9" t="s">
        <v>123</v>
      </c>
      <c r="AN371" s="9"/>
      <c r="AO371" s="9" t="s">
        <v>2915</v>
      </c>
      <c r="AP371" s="9" t="s">
        <v>2916</v>
      </c>
      <c r="AQ371" s="12" t="s">
        <v>124</v>
      </c>
      <c r="AR371" s="9"/>
      <c r="AS371" s="9" t="s">
        <v>171</v>
      </c>
      <c r="AT371" s="9" t="s">
        <v>172</v>
      </c>
      <c r="AU371" s="9"/>
      <c r="AV371" s="12" t="s">
        <v>2917</v>
      </c>
      <c r="AW371" s="9"/>
      <c r="AX371" s="12"/>
      <c r="AY371" s="9"/>
      <c r="AZ371" s="9"/>
      <c r="BA371" s="9"/>
      <c r="BB371" s="9" t="s">
        <v>2918</v>
      </c>
      <c r="BC371" s="9" t="s">
        <v>76</v>
      </c>
      <c r="BD371" s="9" t="s">
        <v>2919</v>
      </c>
      <c r="BE371" s="9"/>
      <c r="BF371" s="9"/>
      <c r="BG371" s="9"/>
      <c r="BH371" s="9"/>
      <c r="BI371" s="12"/>
      <c r="BJ371" s="9"/>
      <c r="BK371" s="9"/>
      <c r="BL371" s="12" t="s">
        <v>1485</v>
      </c>
      <c r="BM371" s="16" t="s">
        <v>889</v>
      </c>
      <c r="BN371" s="9"/>
    </row>
    <row r="372" customFormat="false" ht="30" hidden="false" customHeight="true" outlineLevel="0" collapsed="false">
      <c r="A372" s="9" t="s">
        <v>2920</v>
      </c>
      <c r="B372" s="9"/>
      <c r="C372" s="9"/>
      <c r="D372" s="9" t="s">
        <v>2921</v>
      </c>
      <c r="E372" s="9"/>
      <c r="F372" s="9"/>
      <c r="G372" s="9"/>
      <c r="H372" s="9"/>
      <c r="I372" s="30"/>
      <c r="J372" s="12"/>
      <c r="K372" s="9"/>
      <c r="L372" s="9"/>
      <c r="M372" s="9"/>
      <c r="N372" s="12" t="s">
        <v>2922</v>
      </c>
      <c r="O372" s="10" t="s">
        <v>2923</v>
      </c>
      <c r="P372" s="9" t="s">
        <v>2924</v>
      </c>
      <c r="Q372" s="9" t="s">
        <v>1541</v>
      </c>
      <c r="R372" s="9" t="s">
        <v>2925</v>
      </c>
      <c r="S372" s="9" t="s">
        <v>2920</v>
      </c>
      <c r="T372" s="9" t="s">
        <v>2926</v>
      </c>
      <c r="U372" s="10" t="s">
        <v>2927</v>
      </c>
      <c r="V372" s="29" t="s">
        <v>2928</v>
      </c>
      <c r="W372" s="9"/>
      <c r="X372" s="12"/>
      <c r="Y372" s="9"/>
      <c r="Z372" s="14"/>
      <c r="AA372" s="9"/>
      <c r="AB372" s="14"/>
      <c r="AC372" s="9"/>
      <c r="AD372" s="14"/>
      <c r="AE372" s="9"/>
      <c r="AF372" s="14"/>
      <c r="AG372" s="9"/>
      <c r="AH372" s="14"/>
      <c r="AI372" s="14"/>
      <c r="AJ372" s="9"/>
      <c r="AK372" s="14"/>
      <c r="AL372" s="9"/>
      <c r="AM372" s="9"/>
      <c r="AN372" s="9"/>
      <c r="AO372" s="9"/>
      <c r="AP372" s="9"/>
      <c r="AQ372" s="12"/>
      <c r="AR372" s="9"/>
      <c r="AS372" s="29"/>
      <c r="AT372" s="25"/>
      <c r="AU372" s="9"/>
      <c r="AV372" s="12"/>
      <c r="AW372" s="9"/>
      <c r="AX372" s="12"/>
      <c r="AY372" s="9"/>
      <c r="AZ372" s="9"/>
      <c r="BA372" s="9"/>
      <c r="BB372" s="9"/>
      <c r="BC372" s="9"/>
      <c r="BD372" s="9"/>
      <c r="BE372" s="9"/>
      <c r="BF372" s="9"/>
      <c r="BG372" s="9"/>
      <c r="BH372" s="9"/>
      <c r="BI372" s="12"/>
      <c r="BJ372" s="9"/>
      <c r="BK372" s="9"/>
      <c r="BL372" s="12"/>
      <c r="BM372" s="16"/>
      <c r="BN372" s="9"/>
    </row>
    <row r="373" customFormat="false" ht="30" hidden="false" customHeight="true" outlineLevel="0" collapsed="false">
      <c r="A373" s="9" t="s">
        <v>2929</v>
      </c>
      <c r="B373" s="9"/>
      <c r="C373" s="9"/>
      <c r="D373" s="9" t="s">
        <v>2930</v>
      </c>
      <c r="E373" s="9"/>
      <c r="F373" s="9"/>
      <c r="G373" s="9"/>
      <c r="H373" s="9"/>
      <c r="I373" s="30"/>
      <c r="J373" s="12"/>
      <c r="K373" s="9"/>
      <c r="L373" s="9"/>
      <c r="M373" s="9"/>
      <c r="N373" s="13" t="s">
        <v>582</v>
      </c>
      <c r="O373" s="10" t="s">
        <v>2931</v>
      </c>
      <c r="P373" s="9"/>
      <c r="Q373" s="9" t="s">
        <v>2932</v>
      </c>
      <c r="R373" s="9" t="s">
        <v>73</v>
      </c>
      <c r="S373" s="9" t="s">
        <v>2929</v>
      </c>
      <c r="T373" s="9" t="s">
        <v>2933</v>
      </c>
      <c r="U373" s="10" t="s">
        <v>2934</v>
      </c>
      <c r="V373" s="29" t="s">
        <v>2858</v>
      </c>
      <c r="W373" s="9"/>
      <c r="X373" s="12"/>
      <c r="Y373" s="9"/>
      <c r="Z373" s="14"/>
      <c r="AA373" s="9"/>
      <c r="AB373" s="14"/>
      <c r="AC373" s="9"/>
      <c r="AD373" s="14"/>
      <c r="AE373" s="9"/>
      <c r="AF373" s="14"/>
      <c r="AG373" s="9"/>
      <c r="AH373" s="14"/>
      <c r="AI373" s="14"/>
      <c r="AJ373" s="9"/>
      <c r="AK373" s="14"/>
      <c r="AL373" s="9"/>
      <c r="AM373" s="9"/>
      <c r="AN373" s="9"/>
      <c r="AO373" s="9"/>
      <c r="AP373" s="9"/>
      <c r="AQ373" s="12"/>
      <c r="AR373" s="9"/>
      <c r="AS373" s="29"/>
      <c r="AT373" s="25"/>
      <c r="AU373" s="9"/>
      <c r="AV373" s="12"/>
      <c r="AW373" s="9"/>
      <c r="AX373" s="12"/>
      <c r="AY373" s="9"/>
      <c r="AZ373" s="9"/>
      <c r="BA373" s="9"/>
      <c r="BB373" s="9"/>
      <c r="BC373" s="9"/>
      <c r="BD373" s="9"/>
      <c r="BE373" s="9"/>
      <c r="BF373" s="9"/>
      <c r="BG373" s="9"/>
      <c r="BH373" s="9"/>
      <c r="BI373" s="12"/>
      <c r="BJ373" s="9"/>
      <c r="BK373" s="9"/>
      <c r="BL373" s="12"/>
      <c r="BM373" s="16"/>
      <c r="BN373" s="9"/>
    </row>
    <row r="374" customFormat="false" ht="30" hidden="false" customHeight="true" outlineLevel="0" collapsed="false">
      <c r="A374" s="9" t="s">
        <v>2935</v>
      </c>
      <c r="B374" s="9"/>
      <c r="C374" s="9"/>
      <c r="D374" s="9" t="s">
        <v>2936</v>
      </c>
      <c r="E374" s="9"/>
      <c r="F374" s="9"/>
      <c r="G374" s="9"/>
      <c r="H374" s="9"/>
      <c r="I374" s="30"/>
      <c r="J374" s="12"/>
      <c r="K374" s="9"/>
      <c r="L374" s="9"/>
      <c r="M374" s="9"/>
      <c r="N374" s="13" t="s">
        <v>2730</v>
      </c>
      <c r="O374" s="10" t="s">
        <v>2937</v>
      </c>
      <c r="P374" s="9"/>
      <c r="Q374" s="9" t="s">
        <v>2938</v>
      </c>
      <c r="R374" s="9" t="s">
        <v>2939</v>
      </c>
      <c r="S374" s="9" t="s">
        <v>2935</v>
      </c>
      <c r="T374" s="9" t="s">
        <v>2940</v>
      </c>
      <c r="U374" s="10" t="s">
        <v>2941</v>
      </c>
      <c r="V374" s="29" t="s">
        <v>2942</v>
      </c>
      <c r="W374" s="9"/>
      <c r="X374" s="12"/>
      <c r="Y374" s="9"/>
      <c r="Z374" s="14"/>
      <c r="AA374" s="9"/>
      <c r="AB374" s="14"/>
      <c r="AC374" s="9"/>
      <c r="AD374" s="14"/>
      <c r="AE374" s="9"/>
      <c r="AF374" s="14"/>
      <c r="AG374" s="9"/>
      <c r="AH374" s="14"/>
      <c r="AI374" s="14"/>
      <c r="AJ374" s="9"/>
      <c r="AK374" s="14"/>
      <c r="AL374" s="9"/>
      <c r="AM374" s="9"/>
      <c r="AN374" s="9"/>
      <c r="AO374" s="9"/>
      <c r="AP374" s="9"/>
      <c r="AQ374" s="12"/>
      <c r="AR374" s="9"/>
      <c r="AS374" s="29"/>
      <c r="AT374" s="25"/>
      <c r="AU374" s="9"/>
      <c r="AV374" s="12"/>
      <c r="AW374" s="9"/>
      <c r="AX374" s="12"/>
      <c r="AY374" s="9"/>
      <c r="AZ374" s="9"/>
      <c r="BA374" s="9"/>
      <c r="BB374" s="9"/>
      <c r="BC374" s="9"/>
      <c r="BD374" s="9"/>
      <c r="BE374" s="9"/>
      <c r="BF374" s="9"/>
      <c r="BG374" s="9"/>
      <c r="BH374" s="9"/>
      <c r="BI374" s="12"/>
      <c r="BJ374" s="9"/>
      <c r="BK374" s="9"/>
      <c r="BL374" s="12"/>
      <c r="BM374" s="16"/>
      <c r="BN374" s="9"/>
    </row>
    <row r="375" customFormat="false" ht="30" hidden="false" customHeight="true" outlineLevel="0" collapsed="false">
      <c r="A375" s="9" t="s">
        <v>2943</v>
      </c>
      <c r="B375" s="9"/>
      <c r="C375" s="9"/>
      <c r="D375" s="9" t="s">
        <v>2944</v>
      </c>
      <c r="E375" s="9"/>
      <c r="F375" s="9"/>
      <c r="G375" s="9"/>
      <c r="H375" s="9"/>
      <c r="I375" s="30"/>
      <c r="J375" s="12"/>
      <c r="K375" s="9"/>
      <c r="L375" s="9"/>
      <c r="M375" s="9"/>
      <c r="N375" s="13" t="s">
        <v>582</v>
      </c>
      <c r="O375" s="10" t="s">
        <v>2945</v>
      </c>
      <c r="P375" s="9"/>
      <c r="Q375" s="9" t="s">
        <v>1399</v>
      </c>
      <c r="R375" s="9" t="s">
        <v>613</v>
      </c>
      <c r="S375" s="9" t="s">
        <v>2943</v>
      </c>
      <c r="T375" s="9" t="s">
        <v>2946</v>
      </c>
      <c r="U375" s="10" t="s">
        <v>2947</v>
      </c>
      <c r="V375" s="29"/>
      <c r="W375" s="9"/>
      <c r="X375" s="12"/>
      <c r="Y375" s="9"/>
      <c r="Z375" s="14"/>
      <c r="AA375" s="9"/>
      <c r="AB375" s="14"/>
      <c r="AC375" s="9"/>
      <c r="AD375" s="14"/>
      <c r="AE375" s="9"/>
      <c r="AF375" s="14"/>
      <c r="AG375" s="9"/>
      <c r="AH375" s="14"/>
      <c r="AI375" s="14"/>
      <c r="AJ375" s="9"/>
      <c r="AK375" s="14"/>
      <c r="AL375" s="9"/>
      <c r="AM375" s="9"/>
      <c r="AN375" s="9"/>
      <c r="AO375" s="9"/>
      <c r="AP375" s="9"/>
      <c r="AQ375" s="12"/>
      <c r="AR375" s="9"/>
      <c r="AS375" s="29"/>
      <c r="AT375" s="25"/>
      <c r="AU375" s="9"/>
      <c r="AV375" s="12"/>
      <c r="AW375" s="9"/>
      <c r="AX375" s="12"/>
      <c r="AY375" s="9"/>
      <c r="AZ375" s="9"/>
      <c r="BA375" s="9"/>
      <c r="BB375" s="9"/>
      <c r="BC375" s="9"/>
      <c r="BD375" s="9"/>
      <c r="BE375" s="9"/>
      <c r="BF375" s="9"/>
      <c r="BG375" s="9"/>
      <c r="BH375" s="9"/>
      <c r="BI375" s="12"/>
      <c r="BJ375" s="9"/>
      <c r="BK375" s="9"/>
      <c r="BL375" s="12"/>
      <c r="BM375" s="16"/>
      <c r="BN375" s="9"/>
    </row>
    <row r="376" customFormat="false" ht="30" hidden="false" customHeight="true" outlineLevel="0" collapsed="false">
      <c r="A376" s="9" t="s">
        <v>2948</v>
      </c>
      <c r="B376" s="9"/>
      <c r="C376" s="9"/>
      <c r="D376" s="9" t="s">
        <v>2949</v>
      </c>
      <c r="E376" s="9"/>
      <c r="F376" s="9"/>
      <c r="G376" s="9"/>
      <c r="H376" s="9"/>
      <c r="I376" s="30"/>
      <c r="J376" s="12"/>
      <c r="K376" s="9"/>
      <c r="L376" s="9"/>
      <c r="M376" s="9"/>
      <c r="N376" s="13" t="s">
        <v>611</v>
      </c>
      <c r="O376" s="10" t="s">
        <v>2950</v>
      </c>
      <c r="P376" s="9"/>
      <c r="Q376" s="9" t="s">
        <v>1103</v>
      </c>
      <c r="R376" s="9" t="s">
        <v>790</v>
      </c>
      <c r="S376" s="9" t="s">
        <v>2948</v>
      </c>
      <c r="T376" s="9" t="s">
        <v>2951</v>
      </c>
      <c r="U376" s="10" t="s">
        <v>2952</v>
      </c>
      <c r="V376" s="29" t="s">
        <v>2953</v>
      </c>
      <c r="W376" s="9"/>
      <c r="X376" s="12"/>
      <c r="Y376" s="9"/>
      <c r="Z376" s="14"/>
      <c r="AA376" s="9"/>
      <c r="AB376" s="14"/>
      <c r="AC376" s="9"/>
      <c r="AD376" s="14"/>
      <c r="AE376" s="9"/>
      <c r="AF376" s="14"/>
      <c r="AG376" s="9"/>
      <c r="AH376" s="14"/>
      <c r="AI376" s="14"/>
      <c r="AJ376" s="9"/>
      <c r="AK376" s="14"/>
      <c r="AL376" s="9"/>
      <c r="AM376" s="9"/>
      <c r="AN376" s="9"/>
      <c r="AO376" s="9"/>
      <c r="AP376" s="9"/>
      <c r="AQ376" s="12"/>
      <c r="AR376" s="9"/>
      <c r="AS376" s="29"/>
      <c r="AT376" s="25"/>
      <c r="AU376" s="9"/>
      <c r="AV376" s="12"/>
      <c r="AW376" s="9"/>
      <c r="AX376" s="12"/>
      <c r="AY376" s="9"/>
      <c r="AZ376" s="9"/>
      <c r="BA376" s="9"/>
      <c r="BB376" s="9"/>
      <c r="BC376" s="9"/>
      <c r="BD376" s="9"/>
      <c r="BE376" s="9"/>
      <c r="BF376" s="9"/>
      <c r="BG376" s="9"/>
      <c r="BH376" s="9"/>
      <c r="BI376" s="12"/>
      <c r="BJ376" s="9"/>
      <c r="BK376" s="9"/>
      <c r="BL376" s="12"/>
      <c r="BM376" s="16"/>
      <c r="BN376" s="9"/>
    </row>
    <row r="377" customFormat="false" ht="30" hidden="false" customHeight="true" outlineLevel="0" collapsed="false">
      <c r="A377" s="9" t="s">
        <v>2954</v>
      </c>
      <c r="B377" s="9"/>
      <c r="C377" s="9"/>
      <c r="D377" s="9" t="s">
        <v>2955</v>
      </c>
      <c r="E377" s="9"/>
      <c r="F377" s="9"/>
      <c r="G377" s="9"/>
      <c r="H377" s="9"/>
      <c r="I377" s="30"/>
      <c r="J377" s="12"/>
      <c r="K377" s="9"/>
      <c r="L377" s="9"/>
      <c r="M377" s="9"/>
      <c r="N377" s="13" t="s">
        <v>582</v>
      </c>
      <c r="O377" s="10" t="s">
        <v>2956</v>
      </c>
      <c r="P377" s="9"/>
      <c r="Q377" s="9" t="s">
        <v>2957</v>
      </c>
      <c r="R377" s="9" t="s">
        <v>73</v>
      </c>
      <c r="S377" s="9" t="s">
        <v>2954</v>
      </c>
      <c r="T377" s="9" t="s">
        <v>2958</v>
      </c>
      <c r="U377" s="10" t="s">
        <v>2959</v>
      </c>
      <c r="V377" s="29"/>
      <c r="W377" s="9"/>
      <c r="X377" s="12"/>
      <c r="Y377" s="9"/>
      <c r="Z377" s="14"/>
      <c r="AA377" s="9"/>
      <c r="AB377" s="14"/>
      <c r="AC377" s="9"/>
      <c r="AD377" s="14"/>
      <c r="AE377" s="9"/>
      <c r="AF377" s="14"/>
      <c r="AG377" s="9"/>
      <c r="AH377" s="14"/>
      <c r="AI377" s="14"/>
      <c r="AJ377" s="9"/>
      <c r="AK377" s="14"/>
      <c r="AL377" s="9"/>
      <c r="AM377" s="9"/>
      <c r="AN377" s="9"/>
      <c r="AO377" s="9"/>
      <c r="AP377" s="9"/>
      <c r="AQ377" s="12"/>
      <c r="AR377" s="9"/>
      <c r="AS377" s="29"/>
      <c r="AT377" s="25"/>
      <c r="AU377" s="9"/>
      <c r="AV377" s="12"/>
      <c r="AW377" s="9"/>
      <c r="AX377" s="12"/>
      <c r="AY377" s="9"/>
      <c r="AZ377" s="9"/>
      <c r="BA377" s="9"/>
      <c r="BB377" s="9"/>
      <c r="BC377" s="9"/>
      <c r="BD377" s="9"/>
      <c r="BE377" s="9"/>
      <c r="BF377" s="9"/>
      <c r="BG377" s="9"/>
      <c r="BH377" s="9"/>
      <c r="BI377" s="12"/>
      <c r="BJ377" s="9"/>
      <c r="BK377" s="9"/>
      <c r="BL377" s="12"/>
      <c r="BM377" s="16"/>
      <c r="BN377" s="9"/>
    </row>
    <row r="378" customFormat="false" ht="30" hidden="false" customHeight="true" outlineLevel="0" collapsed="false">
      <c r="A378" s="9" t="s">
        <v>2960</v>
      </c>
      <c r="B378" s="9"/>
      <c r="C378" s="9"/>
      <c r="D378" s="9" t="s">
        <v>2961</v>
      </c>
      <c r="E378" s="9"/>
      <c r="F378" s="9"/>
      <c r="G378" s="9"/>
      <c r="H378" s="9"/>
      <c r="I378" s="30"/>
      <c r="J378" s="12"/>
      <c r="K378" s="9"/>
      <c r="L378" s="9"/>
      <c r="M378" s="9"/>
      <c r="N378" s="13" t="s">
        <v>582</v>
      </c>
      <c r="O378" s="10" t="s">
        <v>2962</v>
      </c>
      <c r="P378" s="9"/>
      <c r="Q378" s="9" t="s">
        <v>2963</v>
      </c>
      <c r="R378" s="9" t="s">
        <v>73</v>
      </c>
      <c r="S378" s="9" t="s">
        <v>2960</v>
      </c>
      <c r="T378" s="9" t="s">
        <v>2964</v>
      </c>
      <c r="U378" s="10" t="s">
        <v>2965</v>
      </c>
      <c r="V378" s="29" t="s">
        <v>2966</v>
      </c>
      <c r="W378" s="9"/>
      <c r="X378" s="12"/>
      <c r="Y378" s="9"/>
      <c r="Z378" s="14"/>
      <c r="AA378" s="9"/>
      <c r="AB378" s="14"/>
      <c r="AC378" s="9"/>
      <c r="AD378" s="14"/>
      <c r="AE378" s="9"/>
      <c r="AF378" s="14"/>
      <c r="AG378" s="9"/>
      <c r="AH378" s="14"/>
      <c r="AI378" s="14"/>
      <c r="AJ378" s="9"/>
      <c r="AK378" s="14"/>
      <c r="AL378" s="9"/>
      <c r="AM378" s="9"/>
      <c r="AN378" s="9"/>
      <c r="AO378" s="9"/>
      <c r="AP378" s="9"/>
      <c r="AQ378" s="12"/>
      <c r="AR378" s="9"/>
      <c r="AS378" s="29"/>
      <c r="AT378" s="25"/>
      <c r="AU378" s="9"/>
      <c r="AV378" s="12"/>
      <c r="AW378" s="9"/>
      <c r="AX378" s="12"/>
      <c r="AY378" s="9"/>
      <c r="AZ378" s="9"/>
      <c r="BA378" s="9"/>
      <c r="BB378" s="9"/>
      <c r="BC378" s="9"/>
      <c r="BD378" s="9"/>
      <c r="BE378" s="9"/>
      <c r="BF378" s="9"/>
      <c r="BG378" s="9"/>
      <c r="BH378" s="9"/>
      <c r="BI378" s="12"/>
      <c r="BJ378" s="9"/>
      <c r="BK378" s="9"/>
      <c r="BL378" s="12"/>
      <c r="BM378" s="16"/>
      <c r="BN378" s="9"/>
    </row>
    <row r="379" customFormat="false" ht="30" hidden="false" customHeight="true" outlineLevel="0" collapsed="false">
      <c r="A379" s="9" t="s">
        <v>2967</v>
      </c>
      <c r="B379" s="9"/>
      <c r="C379" s="9"/>
      <c r="D379" s="9" t="s">
        <v>2968</v>
      </c>
      <c r="E379" s="9"/>
      <c r="F379" s="9"/>
      <c r="G379" s="9"/>
      <c r="H379" s="9"/>
      <c r="I379" s="30"/>
      <c r="J379" s="12"/>
      <c r="K379" s="9"/>
      <c r="L379" s="9"/>
      <c r="M379" s="9"/>
      <c r="N379" s="13" t="s">
        <v>2969</v>
      </c>
      <c r="O379" s="10" t="s">
        <v>2970</v>
      </c>
      <c r="P379" s="9"/>
      <c r="Q379" s="9" t="s">
        <v>2971</v>
      </c>
      <c r="R379" s="9" t="s">
        <v>613</v>
      </c>
      <c r="S379" s="9" t="s">
        <v>2967</v>
      </c>
      <c r="T379" s="9" t="s">
        <v>2972</v>
      </c>
      <c r="U379" s="10" t="s">
        <v>2973</v>
      </c>
      <c r="V379" s="29" t="s">
        <v>2858</v>
      </c>
      <c r="W379" s="9"/>
      <c r="X379" s="12"/>
      <c r="Y379" s="9"/>
      <c r="Z379" s="14"/>
      <c r="AA379" s="9"/>
      <c r="AB379" s="14"/>
      <c r="AC379" s="9"/>
      <c r="AD379" s="14"/>
      <c r="AE379" s="9"/>
      <c r="AF379" s="14"/>
      <c r="AG379" s="9"/>
      <c r="AH379" s="14"/>
      <c r="AI379" s="14"/>
      <c r="AJ379" s="9"/>
      <c r="AK379" s="14"/>
      <c r="AL379" s="9"/>
      <c r="AM379" s="9"/>
      <c r="AN379" s="9"/>
      <c r="AO379" s="9"/>
      <c r="AP379" s="9"/>
      <c r="AQ379" s="12"/>
      <c r="AR379" s="9"/>
      <c r="AS379" s="29"/>
      <c r="AT379" s="25"/>
      <c r="AU379" s="9"/>
      <c r="AV379" s="12"/>
      <c r="AW379" s="9"/>
      <c r="AX379" s="12"/>
      <c r="AY379" s="9"/>
      <c r="AZ379" s="9"/>
      <c r="BA379" s="9"/>
      <c r="BB379" s="9"/>
      <c r="BC379" s="9"/>
      <c r="BD379" s="9"/>
      <c r="BE379" s="9"/>
      <c r="BF379" s="9"/>
      <c r="BG379" s="9"/>
      <c r="BH379" s="9"/>
      <c r="BI379" s="12"/>
      <c r="BJ379" s="9"/>
      <c r="BK379" s="9"/>
      <c r="BL379" s="12"/>
      <c r="BM379" s="16"/>
      <c r="BN379" s="9"/>
    </row>
    <row r="380" customFormat="false" ht="30" hidden="false" customHeight="true" outlineLevel="0" collapsed="false">
      <c r="A380" s="9" t="s">
        <v>2974</v>
      </c>
      <c r="B380" s="9" t="s">
        <v>108</v>
      </c>
      <c r="C380" s="9"/>
      <c r="D380" s="9"/>
      <c r="E380" s="9"/>
      <c r="F380" s="9" t="s">
        <v>2975</v>
      </c>
      <c r="G380" s="11" t="s">
        <v>2976</v>
      </c>
      <c r="H380" s="9"/>
      <c r="I380" s="30" t="s">
        <v>609</v>
      </c>
      <c r="J380" s="12" t="s">
        <v>93</v>
      </c>
      <c r="K380" s="9"/>
      <c r="L380" s="9" t="s">
        <v>2977</v>
      </c>
      <c r="M380" s="9" t="s">
        <v>2978</v>
      </c>
      <c r="N380" s="13" t="s">
        <v>2979</v>
      </c>
      <c r="O380" s="10"/>
      <c r="P380" s="9"/>
      <c r="Q380" s="9" t="s">
        <v>1356</v>
      </c>
      <c r="R380" s="9" t="s">
        <v>73</v>
      </c>
      <c r="S380" s="9" t="s">
        <v>2980</v>
      </c>
      <c r="T380" s="9" t="s">
        <v>2981</v>
      </c>
      <c r="U380" s="10" t="s">
        <v>2982</v>
      </c>
      <c r="V380" s="29"/>
      <c r="W380" s="9" t="s">
        <v>678</v>
      </c>
      <c r="X380" s="12"/>
      <c r="Y380" s="9"/>
      <c r="Z380" s="14"/>
      <c r="AA380" s="9"/>
      <c r="AB380" s="14"/>
      <c r="AC380" s="9"/>
      <c r="AD380" s="14" t="n">
        <v>105</v>
      </c>
      <c r="AE380" s="9"/>
      <c r="AF380" s="14"/>
      <c r="AG380" s="9"/>
      <c r="AH380" s="14"/>
      <c r="AI380" s="14"/>
      <c r="AJ380" s="9"/>
      <c r="AK380" s="14" t="n">
        <v>10</v>
      </c>
      <c r="AL380" s="9" t="n">
        <v>11</v>
      </c>
      <c r="AM380" s="9"/>
      <c r="AN380" s="9"/>
      <c r="AO380" s="9"/>
      <c r="AP380" s="9" t="s">
        <v>2983</v>
      </c>
      <c r="AQ380" s="12" t="s">
        <v>124</v>
      </c>
      <c r="AR380" s="9"/>
      <c r="AS380" s="29" t="s">
        <v>2984</v>
      </c>
      <c r="AT380" s="25" t="s">
        <v>259</v>
      </c>
      <c r="AU380" s="9" t="s">
        <v>588</v>
      </c>
      <c r="AV380" s="12" t="s">
        <v>2985</v>
      </c>
      <c r="AW380" s="9"/>
      <c r="AX380" s="12"/>
      <c r="AY380" s="9"/>
      <c r="AZ380" s="9"/>
      <c r="BA380" s="9"/>
      <c r="BB380" s="9" t="s">
        <v>151</v>
      </c>
      <c r="BC380" s="9" t="s">
        <v>76</v>
      </c>
      <c r="BD380" s="9" t="s">
        <v>2986</v>
      </c>
      <c r="BE380" s="9"/>
      <c r="BF380" s="9" t="s">
        <v>133</v>
      </c>
      <c r="BG380" s="9"/>
      <c r="BH380" s="9"/>
      <c r="BI380" s="12"/>
      <c r="BJ380" s="9"/>
      <c r="BK380" s="9"/>
      <c r="BL380" s="12" t="s">
        <v>117</v>
      </c>
      <c r="BM380" s="16" t="s">
        <v>2501</v>
      </c>
      <c r="BN380" s="9"/>
    </row>
    <row r="381" customFormat="false" ht="30" hidden="false" customHeight="true" outlineLevel="0" collapsed="false">
      <c r="A381" s="9" t="s">
        <v>2974</v>
      </c>
      <c r="B381" s="9" t="s">
        <v>108</v>
      </c>
      <c r="C381" s="9"/>
      <c r="D381" s="9"/>
      <c r="E381" s="9"/>
      <c r="F381" s="9"/>
      <c r="G381" s="9"/>
      <c r="H381" s="9"/>
      <c r="I381" s="9"/>
      <c r="J381" s="12" t="s">
        <v>93</v>
      </c>
      <c r="K381" s="9"/>
      <c r="L381" s="9" t="s">
        <v>2987</v>
      </c>
      <c r="M381" s="9" t="s">
        <v>2988</v>
      </c>
      <c r="N381" s="13" t="s">
        <v>2979</v>
      </c>
      <c r="O381" s="10"/>
      <c r="P381" s="9"/>
      <c r="Q381" s="9" t="s">
        <v>1356</v>
      </c>
      <c r="R381" s="9" t="s">
        <v>73</v>
      </c>
      <c r="S381" s="9" t="s">
        <v>2980</v>
      </c>
      <c r="T381" s="9" t="s">
        <v>2981</v>
      </c>
      <c r="U381" s="10" t="s">
        <v>2982</v>
      </c>
      <c r="V381" s="29"/>
      <c r="W381" s="9" t="s">
        <v>678</v>
      </c>
      <c r="X381" s="12" t="n">
        <v>170</v>
      </c>
      <c r="Y381" s="9"/>
      <c r="Z381" s="14"/>
      <c r="AA381" s="9"/>
      <c r="AB381" s="14" t="n">
        <v>130</v>
      </c>
      <c r="AC381" s="9"/>
      <c r="AD381" s="14"/>
      <c r="AE381" s="9"/>
      <c r="AF381" s="14"/>
      <c r="AG381" s="9"/>
      <c r="AH381" s="14"/>
      <c r="AI381" s="14"/>
      <c r="AJ381" s="9"/>
      <c r="AK381" s="14" t="n">
        <v>6</v>
      </c>
      <c r="AL381" s="9" t="n">
        <v>7</v>
      </c>
      <c r="AM381" s="9"/>
      <c r="AN381" s="9"/>
      <c r="AO381" s="9"/>
      <c r="AP381" s="9" t="s">
        <v>2983</v>
      </c>
      <c r="AQ381" s="12" t="s">
        <v>124</v>
      </c>
      <c r="AR381" s="9"/>
      <c r="AS381" s="29" t="s">
        <v>2984</v>
      </c>
      <c r="AT381" s="9" t="s">
        <v>172</v>
      </c>
      <c r="AU381" s="9"/>
      <c r="AV381" s="12"/>
      <c r="AW381" s="9"/>
      <c r="AX381" s="12"/>
      <c r="AY381" s="9"/>
      <c r="AZ381" s="9"/>
      <c r="BA381" s="9"/>
      <c r="BB381" s="9"/>
      <c r="BC381" s="9" t="s">
        <v>76</v>
      </c>
      <c r="BD381" s="9"/>
      <c r="BE381" s="9"/>
      <c r="BF381" s="9"/>
      <c r="BG381" s="9"/>
      <c r="BH381" s="9"/>
      <c r="BI381" s="12"/>
      <c r="BJ381" s="9"/>
      <c r="BK381" s="9"/>
      <c r="BL381" s="12"/>
      <c r="BM381" s="16"/>
      <c r="BN381" s="9"/>
    </row>
    <row r="382" customFormat="false" ht="30" hidden="false" customHeight="true" outlineLevel="0" collapsed="false">
      <c r="A382" s="9" t="s">
        <v>2974</v>
      </c>
      <c r="B382" s="9" t="s">
        <v>108</v>
      </c>
      <c r="C382" s="9"/>
      <c r="D382" s="9" t="s">
        <v>2989</v>
      </c>
      <c r="E382" s="9"/>
      <c r="F382" s="9"/>
      <c r="G382" s="9"/>
      <c r="H382" s="9"/>
      <c r="I382" s="9" t="s">
        <v>2990</v>
      </c>
      <c r="J382" s="12" t="s">
        <v>93</v>
      </c>
      <c r="K382" s="9"/>
      <c r="L382" s="9" t="s">
        <v>2991</v>
      </c>
      <c r="M382" s="9" t="s">
        <v>2992</v>
      </c>
      <c r="N382" s="13" t="s">
        <v>2979</v>
      </c>
      <c r="O382" s="10"/>
      <c r="P382" s="9"/>
      <c r="Q382" s="9" t="s">
        <v>1356</v>
      </c>
      <c r="R382" s="9" t="s">
        <v>73</v>
      </c>
      <c r="S382" s="9" t="s">
        <v>2980</v>
      </c>
      <c r="T382" s="9" t="s">
        <v>2981</v>
      </c>
      <c r="U382" s="10" t="s">
        <v>2982</v>
      </c>
      <c r="V382" s="29"/>
      <c r="W382" s="9" t="s">
        <v>299</v>
      </c>
      <c r="X382" s="12"/>
      <c r="Y382" s="9"/>
      <c r="Z382" s="14" t="n">
        <v>183</v>
      </c>
      <c r="AA382" s="9"/>
      <c r="AB382" s="14"/>
      <c r="AC382" s="9"/>
      <c r="AD382" s="14" t="n">
        <v>135</v>
      </c>
      <c r="AE382" s="9"/>
      <c r="AF382" s="14"/>
      <c r="AG382" s="9"/>
      <c r="AH382" s="14" t="n">
        <v>2</v>
      </c>
      <c r="AI382" s="14" t="n">
        <v>55</v>
      </c>
      <c r="AJ382" s="9"/>
      <c r="AK382" s="14"/>
      <c r="AL382" s="9"/>
      <c r="AM382" s="9"/>
      <c r="AN382" s="9"/>
      <c r="AO382" s="9"/>
      <c r="AP382" s="43" t="s">
        <v>2993</v>
      </c>
      <c r="AQ382" s="12" t="s">
        <v>268</v>
      </c>
      <c r="AR382" s="9"/>
      <c r="AS382" s="9" t="s">
        <v>2994</v>
      </c>
      <c r="AT382" s="9" t="s">
        <v>1173</v>
      </c>
      <c r="AU382" s="9"/>
      <c r="AV382" s="12"/>
      <c r="AW382" s="9"/>
      <c r="AX382" s="12"/>
      <c r="AY382" s="9"/>
      <c r="AZ382" s="9"/>
      <c r="BA382" s="9"/>
      <c r="BB382" s="9"/>
      <c r="BC382" s="9" t="s">
        <v>76</v>
      </c>
      <c r="BD382" s="9" t="s">
        <v>2995</v>
      </c>
      <c r="BE382" s="9"/>
      <c r="BF382" s="9"/>
      <c r="BG382" s="9"/>
      <c r="BH382" s="9"/>
      <c r="BI382" s="12"/>
      <c r="BJ382" s="9"/>
      <c r="BK382" s="9"/>
      <c r="BL382" s="12"/>
      <c r="BM382" s="16"/>
      <c r="BN382" s="9"/>
    </row>
    <row r="383" customFormat="false" ht="30" hidden="false" customHeight="true" outlineLevel="0" collapsed="false">
      <c r="A383" s="9" t="s">
        <v>2996</v>
      </c>
      <c r="B383" s="9"/>
      <c r="C383" s="9"/>
      <c r="D383" s="9" t="s">
        <v>2997</v>
      </c>
      <c r="E383" s="9"/>
      <c r="F383" s="9"/>
      <c r="G383" s="9"/>
      <c r="H383" s="9"/>
      <c r="I383" s="9"/>
      <c r="J383" s="12"/>
      <c r="K383" s="9"/>
      <c r="L383" s="9"/>
      <c r="M383" s="9"/>
      <c r="N383" s="13" t="s">
        <v>582</v>
      </c>
      <c r="O383" s="10" t="s">
        <v>2998</v>
      </c>
      <c r="P383" s="9"/>
      <c r="Q383" s="9" t="s">
        <v>2999</v>
      </c>
      <c r="R383" s="9" t="s">
        <v>613</v>
      </c>
      <c r="S383" s="9" t="s">
        <v>2996</v>
      </c>
      <c r="T383" s="9" t="s">
        <v>3000</v>
      </c>
      <c r="U383" s="10" t="s">
        <v>3001</v>
      </c>
      <c r="V383" s="9"/>
      <c r="W383" s="9"/>
      <c r="X383" s="12"/>
      <c r="Y383" s="9"/>
      <c r="Z383" s="14"/>
      <c r="AA383" s="9"/>
      <c r="AB383" s="14"/>
      <c r="AC383" s="9"/>
      <c r="AD383" s="14"/>
      <c r="AE383" s="9"/>
      <c r="AF383" s="14"/>
      <c r="AG383" s="9"/>
      <c r="AH383" s="14"/>
      <c r="AI383" s="14"/>
      <c r="AJ383" s="9"/>
      <c r="AK383" s="14"/>
      <c r="AL383" s="9"/>
      <c r="AM383" s="9"/>
      <c r="AN383" s="9"/>
      <c r="AO383" s="9"/>
      <c r="AP383" s="9"/>
      <c r="AQ383" s="12"/>
      <c r="AR383" s="9"/>
      <c r="AS383" s="9"/>
      <c r="AT383" s="9"/>
      <c r="AU383" s="9"/>
      <c r="AV383" s="12"/>
      <c r="AW383" s="9"/>
      <c r="AX383" s="12"/>
      <c r="AY383" s="9"/>
      <c r="AZ383" s="9"/>
      <c r="BA383" s="9"/>
      <c r="BB383" s="9"/>
      <c r="BC383" s="9"/>
      <c r="BD383" s="9"/>
      <c r="BE383" s="9"/>
      <c r="BF383" s="9"/>
      <c r="BG383" s="9"/>
      <c r="BH383" s="9"/>
      <c r="BI383" s="12"/>
      <c r="BJ383" s="9"/>
      <c r="BK383" s="9"/>
      <c r="BL383" s="12"/>
      <c r="BM383" s="16"/>
      <c r="BN383" s="9"/>
    </row>
    <row r="384" customFormat="false" ht="30" hidden="false" customHeight="true" outlineLevel="0" collapsed="false">
      <c r="A384" s="9" t="s">
        <v>3002</v>
      </c>
      <c r="B384" s="9"/>
      <c r="C384" s="9"/>
      <c r="D384" s="9" t="s">
        <v>3003</v>
      </c>
      <c r="E384" s="9"/>
      <c r="F384" s="9"/>
      <c r="G384" s="9"/>
      <c r="H384" s="9"/>
      <c r="I384" s="9"/>
      <c r="J384" s="12"/>
      <c r="K384" s="9"/>
      <c r="L384" s="9"/>
      <c r="M384" s="9"/>
      <c r="N384" s="13" t="s">
        <v>611</v>
      </c>
      <c r="O384" s="10" t="s">
        <v>3004</v>
      </c>
      <c r="P384" s="9"/>
      <c r="Q384" s="9" t="s">
        <v>3005</v>
      </c>
      <c r="R384" s="9" t="s">
        <v>3006</v>
      </c>
      <c r="S384" s="9" t="s">
        <v>3002</v>
      </c>
      <c r="T384" s="9" t="s">
        <v>3007</v>
      </c>
      <c r="U384" s="10" t="s">
        <v>3008</v>
      </c>
      <c r="V384" s="9" t="s">
        <v>3009</v>
      </c>
      <c r="W384" s="9"/>
      <c r="X384" s="12"/>
      <c r="Y384" s="9"/>
      <c r="Z384" s="14"/>
      <c r="AA384" s="9"/>
      <c r="AB384" s="14"/>
      <c r="AC384" s="9"/>
      <c r="AD384" s="14"/>
      <c r="AE384" s="9"/>
      <c r="AF384" s="14"/>
      <c r="AG384" s="9"/>
      <c r="AH384" s="14"/>
      <c r="AI384" s="14"/>
      <c r="AJ384" s="9"/>
      <c r="AK384" s="14"/>
      <c r="AL384" s="9"/>
      <c r="AM384" s="9"/>
      <c r="AN384" s="9"/>
      <c r="AO384" s="9"/>
      <c r="AP384" s="9"/>
      <c r="AQ384" s="12"/>
      <c r="AR384" s="9"/>
      <c r="AS384" s="9"/>
      <c r="AT384" s="9"/>
      <c r="AU384" s="9"/>
      <c r="AV384" s="12"/>
      <c r="AW384" s="9"/>
      <c r="AX384" s="12"/>
      <c r="AY384" s="9"/>
      <c r="AZ384" s="9"/>
      <c r="BA384" s="9"/>
      <c r="BB384" s="9"/>
      <c r="BC384" s="9"/>
      <c r="BD384" s="9"/>
      <c r="BE384" s="9"/>
      <c r="BF384" s="9"/>
      <c r="BG384" s="9"/>
      <c r="BH384" s="9"/>
      <c r="BI384" s="12"/>
      <c r="BJ384" s="9"/>
      <c r="BK384" s="9"/>
      <c r="BL384" s="12"/>
      <c r="BM384" s="16"/>
      <c r="BN384" s="9"/>
    </row>
    <row r="385" customFormat="false" ht="30" hidden="false" customHeight="true" outlineLevel="0" collapsed="false">
      <c r="A385" s="9" t="s">
        <v>3010</v>
      </c>
      <c r="B385" s="9"/>
      <c r="C385" s="9"/>
      <c r="D385" s="9" t="s">
        <v>3011</v>
      </c>
      <c r="E385" s="9"/>
      <c r="F385" s="9"/>
      <c r="G385" s="9"/>
      <c r="H385" s="9"/>
      <c r="I385" s="9"/>
      <c r="J385" s="12"/>
      <c r="K385" s="9"/>
      <c r="L385" s="9"/>
      <c r="M385" s="9"/>
      <c r="N385" s="13" t="s">
        <v>3012</v>
      </c>
      <c r="O385" s="10"/>
      <c r="P385" s="9"/>
      <c r="Q385" s="9" t="s">
        <v>3013</v>
      </c>
      <c r="R385" s="9" t="s">
        <v>73</v>
      </c>
      <c r="S385" s="9" t="s">
        <v>3010</v>
      </c>
      <c r="T385" s="9" t="s">
        <v>3014</v>
      </c>
      <c r="U385" s="10" t="s">
        <v>3015</v>
      </c>
      <c r="V385" s="9" t="s">
        <v>3016</v>
      </c>
      <c r="W385" s="9"/>
      <c r="X385" s="12"/>
      <c r="Y385" s="9"/>
      <c r="Z385" s="14"/>
      <c r="AA385" s="9"/>
      <c r="AB385" s="14"/>
      <c r="AC385" s="9"/>
      <c r="AD385" s="14"/>
      <c r="AE385" s="9"/>
      <c r="AF385" s="14"/>
      <c r="AG385" s="9"/>
      <c r="AH385" s="14"/>
      <c r="AI385" s="14"/>
      <c r="AJ385" s="9"/>
      <c r="AK385" s="14"/>
      <c r="AL385" s="9"/>
      <c r="AM385" s="9"/>
      <c r="AN385" s="9"/>
      <c r="AO385" s="9"/>
      <c r="AP385" s="9"/>
      <c r="AQ385" s="12"/>
      <c r="AR385" s="9"/>
      <c r="AS385" s="9"/>
      <c r="AT385" s="9"/>
      <c r="AU385" s="9"/>
      <c r="AV385" s="12"/>
      <c r="AW385" s="9"/>
      <c r="AX385" s="12"/>
      <c r="AY385" s="9"/>
      <c r="AZ385" s="9"/>
      <c r="BA385" s="9"/>
      <c r="BB385" s="9"/>
      <c r="BC385" s="9"/>
      <c r="BD385" s="9"/>
      <c r="BE385" s="9"/>
      <c r="BF385" s="9"/>
      <c r="BG385" s="9"/>
      <c r="BH385" s="9"/>
      <c r="BI385" s="12"/>
      <c r="BJ385" s="9"/>
      <c r="BK385" s="9"/>
      <c r="BL385" s="12"/>
      <c r="BM385" s="16"/>
      <c r="BN385" s="9"/>
    </row>
    <row r="386" customFormat="false" ht="30" hidden="false" customHeight="true" outlineLevel="0" collapsed="false">
      <c r="A386" s="9" t="s">
        <v>3017</v>
      </c>
      <c r="B386" s="9" t="s">
        <v>108</v>
      </c>
      <c r="C386" s="9"/>
      <c r="D386" s="9"/>
      <c r="E386" s="9"/>
      <c r="F386" s="9" t="s">
        <v>3018</v>
      </c>
      <c r="G386" s="9"/>
      <c r="H386" s="9"/>
      <c r="I386" s="9" t="s">
        <v>210</v>
      </c>
      <c r="J386" s="12"/>
      <c r="K386" s="9"/>
      <c r="L386" s="9" t="n">
        <v>2</v>
      </c>
      <c r="M386" s="9"/>
      <c r="N386" s="13" t="s">
        <v>3019</v>
      </c>
      <c r="O386" s="10"/>
      <c r="P386" s="9"/>
      <c r="Q386" s="9" t="s">
        <v>3020</v>
      </c>
      <c r="R386" s="9" t="s">
        <v>73</v>
      </c>
      <c r="S386" s="9" t="s">
        <v>3021</v>
      </c>
      <c r="T386" s="9" t="s">
        <v>3022</v>
      </c>
      <c r="U386" s="10" t="s">
        <v>3023</v>
      </c>
      <c r="V386" s="9"/>
      <c r="W386" s="9"/>
      <c r="X386" s="12"/>
      <c r="Y386" s="9"/>
      <c r="Z386" s="14"/>
      <c r="AA386" s="9"/>
      <c r="AB386" s="14"/>
      <c r="AC386" s="9"/>
      <c r="AD386" s="14"/>
      <c r="AE386" s="9"/>
      <c r="AF386" s="14"/>
      <c r="AG386" s="9"/>
      <c r="AH386" s="14"/>
      <c r="AI386" s="14"/>
      <c r="AJ386" s="9"/>
      <c r="AK386" s="14"/>
      <c r="AL386" s="9"/>
      <c r="AM386" s="9"/>
      <c r="AN386" s="9"/>
      <c r="AO386" s="9"/>
      <c r="AP386" s="9"/>
      <c r="AQ386" s="12" t="s">
        <v>158</v>
      </c>
      <c r="AR386" s="9"/>
      <c r="AS386" s="9" t="s">
        <v>837</v>
      </c>
      <c r="AT386" s="9"/>
      <c r="AU386" s="9"/>
      <c r="AV386" s="12" t="s">
        <v>3024</v>
      </c>
      <c r="AW386" s="9"/>
      <c r="AX386" s="12"/>
      <c r="AY386" s="9"/>
      <c r="AZ386" s="9"/>
      <c r="BA386" s="9"/>
      <c r="BB386" s="9" t="s">
        <v>131</v>
      </c>
      <c r="BC386" s="9" t="s">
        <v>76</v>
      </c>
      <c r="BD386" s="9" t="s">
        <v>3025</v>
      </c>
      <c r="BE386" s="9"/>
      <c r="BF386" s="9" t="s">
        <v>133</v>
      </c>
      <c r="BG386" s="9" t="s">
        <v>3026</v>
      </c>
      <c r="BH386" s="9"/>
      <c r="BI386" s="12"/>
      <c r="BJ386" s="9"/>
      <c r="BK386" s="9"/>
      <c r="BL386" s="12"/>
      <c r="BM386" s="16"/>
      <c r="BN386" s="9"/>
    </row>
    <row r="387" customFormat="false" ht="53.25" hidden="false" customHeight="false" outlineLevel="0" collapsed="false">
      <c r="A387" s="9" t="s">
        <v>3017</v>
      </c>
      <c r="B387" s="9" t="s">
        <v>108</v>
      </c>
      <c r="C387" s="9"/>
      <c r="D387" s="9"/>
      <c r="E387" s="9"/>
      <c r="F387" s="9" t="s">
        <v>3027</v>
      </c>
      <c r="G387" s="9"/>
      <c r="H387" s="9"/>
      <c r="I387" s="9"/>
      <c r="J387" s="12"/>
      <c r="K387" s="9"/>
      <c r="L387" s="9" t="s">
        <v>308</v>
      </c>
      <c r="M387" s="9"/>
      <c r="N387" s="13" t="s">
        <v>3019</v>
      </c>
      <c r="O387" s="10"/>
      <c r="P387" s="9"/>
      <c r="Q387" s="9" t="s">
        <v>3020</v>
      </c>
      <c r="R387" s="9" t="s">
        <v>73</v>
      </c>
      <c r="S387" s="9" t="s">
        <v>3021</v>
      </c>
      <c r="T387" s="9" t="s">
        <v>3022</v>
      </c>
      <c r="U387" s="10" t="s">
        <v>3023</v>
      </c>
      <c r="V387" s="9"/>
      <c r="W387" s="9"/>
      <c r="X387" s="12"/>
      <c r="Y387" s="9"/>
      <c r="Z387" s="14"/>
      <c r="AA387" s="9"/>
      <c r="AB387" s="14"/>
      <c r="AC387" s="9"/>
      <c r="AD387" s="14"/>
      <c r="AE387" s="9"/>
      <c r="AF387" s="14"/>
      <c r="AG387" s="9"/>
      <c r="AH387" s="14"/>
      <c r="AI387" s="14"/>
      <c r="AJ387" s="9"/>
      <c r="AK387" s="14"/>
      <c r="AL387" s="9"/>
      <c r="AM387" s="9"/>
      <c r="AN387" s="9"/>
      <c r="AO387" s="9"/>
      <c r="AP387" s="9"/>
      <c r="AQ387" s="12" t="s">
        <v>158</v>
      </c>
      <c r="AR387" s="9"/>
      <c r="AS387" s="9" t="s">
        <v>150</v>
      </c>
      <c r="AT387" s="9"/>
      <c r="AU387" s="9"/>
      <c r="AV387" s="12" t="s">
        <v>3028</v>
      </c>
      <c r="AW387" s="9"/>
      <c r="AX387" s="12"/>
      <c r="AY387" s="9"/>
      <c r="AZ387" s="9"/>
      <c r="BA387" s="9"/>
      <c r="BB387" s="9" t="s">
        <v>114</v>
      </c>
      <c r="BC387" s="9" t="s">
        <v>76</v>
      </c>
      <c r="BD387" s="9" t="s">
        <v>3029</v>
      </c>
      <c r="BE387" s="9"/>
      <c r="BF387" s="9" t="s">
        <v>116</v>
      </c>
      <c r="BG387" s="9" t="s">
        <v>3030</v>
      </c>
      <c r="BH387" s="9"/>
      <c r="BI387" s="12"/>
      <c r="BJ387" s="9"/>
      <c r="BK387" s="9"/>
      <c r="BL387" s="12"/>
      <c r="BM387" s="16"/>
      <c r="BN387" s="9"/>
    </row>
    <row r="388" customFormat="false" ht="30" hidden="false" customHeight="true" outlineLevel="0" collapsed="false">
      <c r="A388" s="9" t="s">
        <v>3031</v>
      </c>
      <c r="B388" s="9"/>
      <c r="C388" s="9"/>
      <c r="D388" s="9" t="s">
        <v>3032</v>
      </c>
      <c r="E388" s="9"/>
      <c r="F388" s="9"/>
      <c r="G388" s="9"/>
      <c r="H388" s="9"/>
      <c r="I388" s="9"/>
      <c r="J388" s="12"/>
      <c r="K388" s="9"/>
      <c r="L388" s="9"/>
      <c r="M388" s="9"/>
      <c r="N388" s="13" t="s">
        <v>3033</v>
      </c>
      <c r="O388" s="10"/>
      <c r="P388" s="9"/>
      <c r="Q388" s="9" t="s">
        <v>1399</v>
      </c>
      <c r="R388" s="9" t="s">
        <v>613</v>
      </c>
      <c r="S388" s="9" t="s">
        <v>3031</v>
      </c>
      <c r="T388" s="9" t="s">
        <v>3034</v>
      </c>
      <c r="U388" s="10" t="s">
        <v>3035</v>
      </c>
      <c r="V388" s="29"/>
      <c r="W388" s="9"/>
      <c r="X388" s="12"/>
      <c r="Y388" s="9"/>
      <c r="Z388" s="14"/>
      <c r="AA388" s="9"/>
      <c r="AB388" s="14"/>
      <c r="AC388" s="9"/>
      <c r="AD388" s="14"/>
      <c r="AE388" s="9"/>
      <c r="AF388" s="14"/>
      <c r="AG388" s="9"/>
      <c r="AH388" s="14"/>
      <c r="AI388" s="14"/>
      <c r="AJ388" s="9"/>
      <c r="AK388" s="14"/>
      <c r="AL388" s="9"/>
      <c r="AM388" s="9"/>
      <c r="AN388" s="9"/>
      <c r="AO388" s="9"/>
      <c r="AP388" s="9"/>
      <c r="AQ388" s="12"/>
      <c r="AR388" s="9"/>
      <c r="AS388" s="9"/>
      <c r="AT388" s="9"/>
      <c r="AU388" s="9"/>
      <c r="AV388" s="12"/>
      <c r="AW388" s="9"/>
      <c r="AX388" s="12"/>
      <c r="AY388" s="9"/>
      <c r="AZ388" s="9"/>
      <c r="BA388" s="9"/>
      <c r="BB388" s="9"/>
      <c r="BC388" s="9"/>
      <c r="BD388" s="9"/>
      <c r="BE388" s="9"/>
      <c r="BF388" s="9"/>
      <c r="BG388" s="9"/>
      <c r="BH388" s="9"/>
      <c r="BI388" s="12"/>
      <c r="BJ388" s="9"/>
      <c r="BK388" s="9"/>
      <c r="BL388" s="12"/>
      <c r="BM388" s="16"/>
      <c r="BN388" s="9"/>
    </row>
    <row r="389" customFormat="false" ht="30" hidden="false" customHeight="true" outlineLevel="0" collapsed="false">
      <c r="A389" s="9" t="s">
        <v>3036</v>
      </c>
      <c r="B389" s="9"/>
      <c r="C389" s="9"/>
      <c r="D389" s="9" t="s">
        <v>3037</v>
      </c>
      <c r="E389" s="9"/>
      <c r="F389" s="9"/>
      <c r="G389" s="9"/>
      <c r="H389" s="9"/>
      <c r="I389" s="9"/>
      <c r="J389" s="12"/>
      <c r="K389" s="9"/>
      <c r="L389" s="9"/>
      <c r="M389" s="9"/>
      <c r="N389" s="13" t="s">
        <v>582</v>
      </c>
      <c r="O389" s="10" t="s">
        <v>3038</v>
      </c>
      <c r="P389" s="9"/>
      <c r="Q389" s="9" t="s">
        <v>1356</v>
      </c>
      <c r="R389" s="9" t="s">
        <v>1168</v>
      </c>
      <c r="S389" s="9" t="s">
        <v>3036</v>
      </c>
      <c r="T389" s="9" t="s">
        <v>3039</v>
      </c>
      <c r="U389" s="10" t="s">
        <v>3040</v>
      </c>
      <c r="V389" s="29" t="s">
        <v>3041</v>
      </c>
      <c r="W389" s="9"/>
      <c r="X389" s="12"/>
      <c r="Y389" s="9"/>
      <c r="Z389" s="14"/>
      <c r="AA389" s="9"/>
      <c r="AB389" s="14"/>
      <c r="AC389" s="9"/>
      <c r="AD389" s="14"/>
      <c r="AE389" s="9"/>
      <c r="AF389" s="14"/>
      <c r="AG389" s="9"/>
      <c r="AH389" s="14"/>
      <c r="AI389" s="14"/>
      <c r="AJ389" s="9"/>
      <c r="AK389" s="14"/>
      <c r="AL389" s="9"/>
      <c r="AM389" s="9"/>
      <c r="AN389" s="9"/>
      <c r="AO389" s="9"/>
      <c r="AP389" s="9"/>
      <c r="AQ389" s="12"/>
      <c r="AR389" s="9"/>
      <c r="AS389" s="9"/>
      <c r="AT389" s="9"/>
      <c r="AU389" s="9"/>
      <c r="AV389" s="12"/>
      <c r="AW389" s="9"/>
      <c r="AX389" s="12"/>
      <c r="AY389" s="9"/>
      <c r="AZ389" s="9"/>
      <c r="BA389" s="9"/>
      <c r="BB389" s="9"/>
      <c r="BC389" s="9"/>
      <c r="BD389" s="9"/>
      <c r="BE389" s="9"/>
      <c r="BF389" s="9"/>
      <c r="BG389" s="9"/>
      <c r="BH389" s="9"/>
      <c r="BI389" s="12"/>
      <c r="BJ389" s="9"/>
      <c r="BK389" s="9"/>
      <c r="BL389" s="12"/>
      <c r="BM389" s="16"/>
      <c r="BN389" s="9"/>
    </row>
    <row r="390" customFormat="false" ht="30" hidden="false" customHeight="true" outlineLevel="0" collapsed="false">
      <c r="A390" s="9" t="s">
        <v>3042</v>
      </c>
      <c r="B390" s="9"/>
      <c r="C390" s="9"/>
      <c r="D390" s="9" t="s">
        <v>3043</v>
      </c>
      <c r="E390" s="9"/>
      <c r="F390" s="9"/>
      <c r="G390" s="9"/>
      <c r="H390" s="9"/>
      <c r="I390" s="9"/>
      <c r="J390" s="12"/>
      <c r="K390" s="9"/>
      <c r="L390" s="9"/>
      <c r="M390" s="9"/>
      <c r="N390" s="13" t="s">
        <v>582</v>
      </c>
      <c r="O390" s="10" t="s">
        <v>3044</v>
      </c>
      <c r="P390" s="9"/>
      <c r="Q390" s="9" t="s">
        <v>1399</v>
      </c>
      <c r="R390" s="9" t="s">
        <v>613</v>
      </c>
      <c r="S390" s="9" t="s">
        <v>3042</v>
      </c>
      <c r="T390" s="9" t="s">
        <v>3045</v>
      </c>
      <c r="U390" s="10" t="s">
        <v>3046</v>
      </c>
      <c r="V390" s="29"/>
      <c r="W390" s="9"/>
      <c r="X390" s="12"/>
      <c r="Y390" s="9"/>
      <c r="Z390" s="14"/>
      <c r="AA390" s="9"/>
      <c r="AB390" s="14"/>
      <c r="AC390" s="9"/>
      <c r="AD390" s="14"/>
      <c r="AE390" s="9"/>
      <c r="AF390" s="14"/>
      <c r="AG390" s="9"/>
      <c r="AH390" s="14"/>
      <c r="AI390" s="14"/>
      <c r="AJ390" s="9"/>
      <c r="AK390" s="14"/>
      <c r="AL390" s="9"/>
      <c r="AM390" s="9"/>
      <c r="AN390" s="9"/>
      <c r="AO390" s="9"/>
      <c r="AP390" s="9"/>
      <c r="AQ390" s="12"/>
      <c r="AR390" s="9"/>
      <c r="AS390" s="9"/>
      <c r="AT390" s="9"/>
      <c r="AU390" s="9"/>
      <c r="AV390" s="12"/>
      <c r="AW390" s="9"/>
      <c r="AX390" s="12"/>
      <c r="AY390" s="9"/>
      <c r="AZ390" s="9"/>
      <c r="BA390" s="9"/>
      <c r="BB390" s="9"/>
      <c r="BC390" s="9"/>
      <c r="BD390" s="9"/>
      <c r="BE390" s="9"/>
      <c r="BF390" s="9"/>
      <c r="BG390" s="9"/>
      <c r="BH390" s="9"/>
      <c r="BI390" s="12"/>
      <c r="BJ390" s="9"/>
      <c r="BK390" s="9"/>
      <c r="BL390" s="12"/>
      <c r="BM390" s="16"/>
      <c r="BN390" s="9"/>
    </row>
    <row r="391" customFormat="false" ht="30" hidden="false" customHeight="true" outlineLevel="0" collapsed="false">
      <c r="A391" s="9" t="s">
        <v>3047</v>
      </c>
      <c r="B391" s="9"/>
      <c r="C391" s="9"/>
      <c r="D391" s="9" t="s">
        <v>3048</v>
      </c>
      <c r="E391" s="9"/>
      <c r="F391" s="9"/>
      <c r="G391" s="9"/>
      <c r="H391" s="9"/>
      <c r="I391" s="9"/>
      <c r="J391" s="12"/>
      <c r="K391" s="9"/>
      <c r="L391" s="9"/>
      <c r="M391" s="9"/>
      <c r="N391" s="13" t="s">
        <v>611</v>
      </c>
      <c r="O391" s="10" t="s">
        <v>3049</v>
      </c>
      <c r="P391" s="9"/>
      <c r="Q391" s="9" t="s">
        <v>3050</v>
      </c>
      <c r="R391" s="9" t="s">
        <v>73</v>
      </c>
      <c r="S391" s="9" t="s">
        <v>3047</v>
      </c>
      <c r="T391" s="9" t="s">
        <v>3051</v>
      </c>
      <c r="U391" s="10" t="s">
        <v>3052</v>
      </c>
      <c r="V391" s="29" t="s">
        <v>3053</v>
      </c>
      <c r="W391" s="9"/>
      <c r="X391" s="12"/>
      <c r="Y391" s="9"/>
      <c r="Z391" s="14"/>
      <c r="AA391" s="9"/>
      <c r="AB391" s="14"/>
      <c r="AC391" s="9"/>
      <c r="AD391" s="14"/>
      <c r="AE391" s="9"/>
      <c r="AF391" s="14"/>
      <c r="AG391" s="9"/>
      <c r="AH391" s="14"/>
      <c r="AI391" s="14"/>
      <c r="AJ391" s="9"/>
      <c r="AK391" s="14"/>
      <c r="AL391" s="9"/>
      <c r="AM391" s="9"/>
      <c r="AN391" s="9"/>
      <c r="AO391" s="9"/>
      <c r="AP391" s="9"/>
      <c r="AQ391" s="12"/>
      <c r="AR391" s="9"/>
      <c r="AS391" s="9"/>
      <c r="AT391" s="9"/>
      <c r="AU391" s="9"/>
      <c r="AV391" s="12"/>
      <c r="AW391" s="9"/>
      <c r="AX391" s="12"/>
      <c r="AY391" s="9"/>
      <c r="AZ391" s="9"/>
      <c r="BA391" s="9"/>
      <c r="BB391" s="9"/>
      <c r="BC391" s="9"/>
      <c r="BD391" s="9"/>
      <c r="BE391" s="9"/>
      <c r="BF391" s="9"/>
      <c r="BG391" s="9"/>
      <c r="BH391" s="9"/>
      <c r="BI391" s="12"/>
      <c r="BJ391" s="9"/>
      <c r="BK391" s="9"/>
      <c r="BL391" s="12"/>
      <c r="BM391" s="16"/>
      <c r="BN391" s="9"/>
    </row>
    <row r="392" customFormat="false" ht="30" hidden="false" customHeight="true" outlineLevel="0" collapsed="false">
      <c r="A392" s="9" t="s">
        <v>3054</v>
      </c>
      <c r="B392" s="9"/>
      <c r="C392" s="9"/>
      <c r="D392" s="9" t="s">
        <v>3055</v>
      </c>
      <c r="E392" s="9"/>
      <c r="F392" s="9"/>
      <c r="G392" s="9"/>
      <c r="H392" s="9"/>
      <c r="I392" s="9"/>
      <c r="J392" s="12"/>
      <c r="K392" s="9"/>
      <c r="L392" s="9"/>
      <c r="M392" s="9"/>
      <c r="N392" s="13" t="s">
        <v>611</v>
      </c>
      <c r="O392" s="10" t="s">
        <v>3056</v>
      </c>
      <c r="P392" s="9"/>
      <c r="Q392" s="9" t="s">
        <v>2521</v>
      </c>
      <c r="R392" s="9" t="s">
        <v>1954</v>
      </c>
      <c r="S392" s="9" t="s">
        <v>3054</v>
      </c>
      <c r="T392" s="9" t="s">
        <v>3057</v>
      </c>
      <c r="U392" s="10" t="s">
        <v>3058</v>
      </c>
      <c r="V392" s="29" t="s">
        <v>3053</v>
      </c>
      <c r="W392" s="9"/>
      <c r="X392" s="12"/>
      <c r="Y392" s="9"/>
      <c r="Z392" s="14"/>
      <c r="AA392" s="9"/>
      <c r="AB392" s="14"/>
      <c r="AC392" s="9"/>
      <c r="AD392" s="14"/>
      <c r="AE392" s="9"/>
      <c r="AF392" s="14"/>
      <c r="AG392" s="9"/>
      <c r="AH392" s="14"/>
      <c r="AI392" s="14"/>
      <c r="AJ392" s="9"/>
      <c r="AK392" s="14"/>
      <c r="AL392" s="9"/>
      <c r="AM392" s="9"/>
      <c r="AN392" s="9"/>
      <c r="AO392" s="9"/>
      <c r="AP392" s="9"/>
      <c r="AQ392" s="12"/>
      <c r="AR392" s="9"/>
      <c r="AS392" s="9"/>
      <c r="AT392" s="9"/>
      <c r="AU392" s="9"/>
      <c r="AV392" s="12"/>
      <c r="AW392" s="9"/>
      <c r="AX392" s="12"/>
      <c r="AY392" s="9"/>
      <c r="AZ392" s="9"/>
      <c r="BA392" s="9"/>
      <c r="BB392" s="9"/>
      <c r="BC392" s="9"/>
      <c r="BD392" s="9"/>
      <c r="BE392" s="9"/>
      <c r="BF392" s="9"/>
      <c r="BG392" s="9"/>
      <c r="BH392" s="9"/>
      <c r="BI392" s="12"/>
      <c r="BJ392" s="9"/>
      <c r="BK392" s="9"/>
      <c r="BL392" s="12"/>
      <c r="BM392" s="16"/>
      <c r="BN392" s="9"/>
    </row>
    <row r="393" customFormat="false" ht="30" hidden="false" customHeight="true" outlineLevel="0" collapsed="false">
      <c r="A393" s="9" t="s">
        <v>3059</v>
      </c>
      <c r="B393" s="9" t="s">
        <v>108</v>
      </c>
      <c r="C393" s="9"/>
      <c r="D393" s="9"/>
      <c r="E393" s="9"/>
      <c r="F393" s="9" t="s">
        <v>3060</v>
      </c>
      <c r="G393" s="9"/>
      <c r="H393" s="9"/>
      <c r="I393" s="9"/>
      <c r="J393" s="12"/>
      <c r="K393" s="9"/>
      <c r="L393" s="9" t="n">
        <v>2</v>
      </c>
      <c r="M393" s="9"/>
      <c r="N393" s="13" t="s">
        <v>3061</v>
      </c>
      <c r="O393" s="10"/>
      <c r="P393" s="9"/>
      <c r="Q393" s="9" t="s">
        <v>3062</v>
      </c>
      <c r="R393" s="9" t="s">
        <v>613</v>
      </c>
      <c r="S393" s="9" t="s">
        <v>3063</v>
      </c>
      <c r="T393" s="9" t="s">
        <v>3064</v>
      </c>
      <c r="U393" s="10" t="s">
        <v>3065</v>
      </c>
      <c r="V393" s="29"/>
      <c r="W393" s="9"/>
      <c r="X393" s="12"/>
      <c r="Y393" s="9"/>
      <c r="Z393" s="14"/>
      <c r="AA393" s="9"/>
      <c r="AB393" s="14"/>
      <c r="AC393" s="9"/>
      <c r="AD393" s="14"/>
      <c r="AE393" s="9"/>
      <c r="AF393" s="14"/>
      <c r="AG393" s="9"/>
      <c r="AH393" s="14"/>
      <c r="AI393" s="14"/>
      <c r="AJ393" s="9"/>
      <c r="AK393" s="14"/>
      <c r="AL393" s="9"/>
      <c r="AM393" s="9"/>
      <c r="AN393" s="9"/>
      <c r="AO393" s="9"/>
      <c r="AP393" s="9"/>
      <c r="AQ393" s="12" t="s">
        <v>158</v>
      </c>
      <c r="AR393" s="9" t="s">
        <v>1072</v>
      </c>
      <c r="AS393" s="9" t="s">
        <v>150</v>
      </c>
      <c r="AT393" s="9"/>
      <c r="AU393" s="9"/>
      <c r="AV393" s="12" t="s">
        <v>3066</v>
      </c>
      <c r="AW393" s="9"/>
      <c r="AX393" s="12"/>
      <c r="AY393" s="9"/>
      <c r="AZ393" s="9"/>
      <c r="BA393" s="9"/>
      <c r="BB393" s="9" t="s">
        <v>151</v>
      </c>
      <c r="BC393" s="9" t="s">
        <v>76</v>
      </c>
      <c r="BD393" s="9" t="s">
        <v>3067</v>
      </c>
      <c r="BE393" s="9"/>
      <c r="BF393" s="9" t="s">
        <v>116</v>
      </c>
      <c r="BG393" s="9" t="s">
        <v>445</v>
      </c>
      <c r="BH393" s="9"/>
      <c r="BI393" s="12"/>
      <c r="BJ393" s="9"/>
      <c r="BK393" s="9"/>
      <c r="BL393" s="12"/>
      <c r="BM393" s="16"/>
      <c r="BN393" s="9"/>
    </row>
    <row r="394" customFormat="false" ht="30" hidden="false" customHeight="true" outlineLevel="0" collapsed="false">
      <c r="A394" s="9" t="s">
        <v>3068</v>
      </c>
      <c r="B394" s="9" t="s">
        <v>108</v>
      </c>
      <c r="C394" s="9"/>
      <c r="D394" s="9"/>
      <c r="E394" s="9"/>
      <c r="F394" s="9" t="s">
        <v>3069</v>
      </c>
      <c r="G394" s="9"/>
      <c r="H394" s="9"/>
      <c r="I394" s="9"/>
      <c r="J394" s="12" t="s">
        <v>93</v>
      </c>
      <c r="K394" s="9"/>
      <c r="L394" s="9" t="s">
        <v>147</v>
      </c>
      <c r="M394" s="9" t="s">
        <v>3070</v>
      </c>
      <c r="N394" s="13" t="s">
        <v>3071</v>
      </c>
      <c r="O394" s="31"/>
      <c r="Q394" s="9" t="s">
        <v>3072</v>
      </c>
      <c r="R394" s="9" t="s">
        <v>3073</v>
      </c>
      <c r="S394" s="9" t="s">
        <v>3074</v>
      </c>
      <c r="T394" s="9" t="s">
        <v>3075</v>
      </c>
      <c r="U394" s="10" t="s">
        <v>3076</v>
      </c>
      <c r="V394" s="9"/>
      <c r="W394" s="9" t="s">
        <v>964</v>
      </c>
      <c r="X394" s="12" t="n">
        <v>215</v>
      </c>
      <c r="Y394" s="9"/>
      <c r="Z394" s="14" t="n">
        <v>140</v>
      </c>
      <c r="AA394" s="9"/>
      <c r="AB394" s="14" t="n">
        <v>175</v>
      </c>
      <c r="AC394" s="9" t="n">
        <v>175</v>
      </c>
      <c r="AD394" s="14" t="n">
        <v>130</v>
      </c>
      <c r="AE394" s="9"/>
      <c r="AF394" s="14" t="n">
        <v>32</v>
      </c>
      <c r="AG394" s="9" t="n">
        <v>32</v>
      </c>
      <c r="AH394" s="14"/>
      <c r="AI394" s="14"/>
      <c r="AJ394" s="9"/>
      <c r="AK394" s="14" t="n">
        <v>5</v>
      </c>
      <c r="AL394" s="9" t="n">
        <v>5</v>
      </c>
      <c r="AM394" s="9" t="s">
        <v>754</v>
      </c>
      <c r="AN394" s="9" t="s">
        <v>3077</v>
      </c>
      <c r="AO394" s="9"/>
      <c r="AP394" s="9"/>
      <c r="AQ394" s="12" t="s">
        <v>268</v>
      </c>
      <c r="AR394" s="9"/>
      <c r="AS394" s="9" t="s">
        <v>3078</v>
      </c>
      <c r="AT394" s="9" t="s">
        <v>3079</v>
      </c>
      <c r="AU394" s="9" t="s">
        <v>73</v>
      </c>
      <c r="AV394" s="12" t="s">
        <v>3080</v>
      </c>
      <c r="AW394" s="9"/>
      <c r="AX394" s="12"/>
      <c r="AY394" s="9"/>
      <c r="AZ394" s="9"/>
      <c r="BA394" s="9"/>
      <c r="BB394" s="9" t="s">
        <v>805</v>
      </c>
      <c r="BC394" s="9" t="s">
        <v>76</v>
      </c>
      <c r="BD394" s="9" t="s">
        <v>3081</v>
      </c>
      <c r="BE394" s="9"/>
      <c r="BF394" s="9"/>
      <c r="BG394" s="9"/>
      <c r="BH394" s="9"/>
      <c r="BI394" s="12"/>
      <c r="BJ394" s="9"/>
      <c r="BK394" s="9"/>
      <c r="BL394" s="12" t="s">
        <v>117</v>
      </c>
      <c r="BM394" s="16" t="s">
        <v>3082</v>
      </c>
      <c r="BN394" s="9"/>
    </row>
    <row r="395" customFormat="false" ht="30" hidden="false" customHeight="true" outlineLevel="0" collapsed="false">
      <c r="A395" s="9" t="s">
        <v>3083</v>
      </c>
      <c r="B395" s="9"/>
      <c r="C395" s="9"/>
      <c r="D395" s="9"/>
      <c r="E395" s="9"/>
      <c r="F395" s="9"/>
      <c r="G395" s="9"/>
      <c r="H395" s="9"/>
      <c r="I395" s="9"/>
      <c r="J395" s="12" t="s">
        <v>93</v>
      </c>
      <c r="K395" s="9"/>
      <c r="L395" s="9" t="s">
        <v>3084</v>
      </c>
      <c r="M395" s="9" t="s">
        <v>3085</v>
      </c>
      <c r="N395" s="13" t="s">
        <v>3071</v>
      </c>
      <c r="O395" s="31"/>
      <c r="Q395" s="9" t="s">
        <v>3072</v>
      </c>
      <c r="R395" s="9" t="s">
        <v>3073</v>
      </c>
      <c r="S395" s="9" t="s">
        <v>3074</v>
      </c>
      <c r="T395" s="9" t="s">
        <v>3075</v>
      </c>
      <c r="U395" s="10" t="s">
        <v>3076</v>
      </c>
      <c r="V395" s="9"/>
      <c r="W395" s="9" t="s">
        <v>1107</v>
      </c>
      <c r="X395" s="12"/>
      <c r="Y395" s="9"/>
      <c r="Z395" s="14" t="n">
        <v>205</v>
      </c>
      <c r="AA395" s="9"/>
      <c r="AB395" s="14" t="n">
        <v>60</v>
      </c>
      <c r="AC395" s="9"/>
      <c r="AD395" s="14" t="n">
        <v>150</v>
      </c>
      <c r="AE395" s="9"/>
      <c r="AF395" s="14"/>
      <c r="AG395" s="9"/>
      <c r="AH395" s="14" t="n">
        <v>2</v>
      </c>
      <c r="AI395" s="14" t="n">
        <v>60</v>
      </c>
      <c r="AJ395" s="9"/>
      <c r="AK395" s="14" t="n">
        <v>4</v>
      </c>
      <c r="AL395" s="9" t="n">
        <v>5</v>
      </c>
      <c r="AM395" s="9"/>
      <c r="AN395" s="9"/>
      <c r="AO395" s="9"/>
      <c r="AP395" s="9"/>
      <c r="AQ395" s="12" t="s">
        <v>158</v>
      </c>
      <c r="AR395" s="9"/>
      <c r="AS395" s="9" t="s">
        <v>3086</v>
      </c>
      <c r="AT395" s="9" t="s">
        <v>3087</v>
      </c>
      <c r="AU395" s="9"/>
      <c r="AV395" s="12" t="s">
        <v>3088</v>
      </c>
      <c r="AW395" s="9"/>
      <c r="AX395" s="12"/>
      <c r="AY395" s="9"/>
      <c r="AZ395" s="9"/>
      <c r="BA395" s="9"/>
      <c r="BB395" s="9" t="s">
        <v>3089</v>
      </c>
      <c r="BC395" s="9" t="s">
        <v>76</v>
      </c>
      <c r="BD395" s="1" t="s">
        <v>3090</v>
      </c>
      <c r="BE395" s="9" t="s">
        <v>3091</v>
      </c>
      <c r="BF395" s="9"/>
      <c r="BG395" s="9"/>
      <c r="BH395" s="9"/>
      <c r="BI395" s="12"/>
      <c r="BJ395" s="9"/>
      <c r="BK395" s="9"/>
      <c r="BL395" s="12" t="s">
        <v>117</v>
      </c>
      <c r="BM395" s="16" t="s">
        <v>3082</v>
      </c>
      <c r="BN395" s="9"/>
    </row>
    <row r="396" customFormat="false" ht="30" hidden="false" customHeight="true" outlineLevel="0" collapsed="false">
      <c r="A396" s="9" t="s">
        <v>3092</v>
      </c>
      <c r="B396" s="9"/>
      <c r="C396" s="9"/>
      <c r="D396" s="9" t="s">
        <v>3093</v>
      </c>
      <c r="E396" s="9"/>
      <c r="F396" s="9"/>
      <c r="G396" s="9"/>
      <c r="H396" s="9"/>
      <c r="I396" s="9"/>
      <c r="J396" s="12"/>
      <c r="K396" s="9"/>
      <c r="L396" s="9"/>
      <c r="M396" s="9"/>
      <c r="N396" s="13"/>
      <c r="O396" s="10"/>
      <c r="P396" s="9"/>
      <c r="Q396" s="9"/>
      <c r="R396" s="9"/>
      <c r="S396" s="9"/>
      <c r="T396" s="9"/>
      <c r="U396" s="10"/>
      <c r="V396" s="9"/>
      <c r="W396" s="9"/>
      <c r="X396" s="12"/>
      <c r="Y396" s="9"/>
      <c r="Z396" s="14"/>
      <c r="AA396" s="9"/>
      <c r="AB396" s="14"/>
      <c r="AC396" s="9"/>
      <c r="AD396" s="14"/>
      <c r="AE396" s="9"/>
      <c r="AF396" s="14"/>
      <c r="AG396" s="9"/>
      <c r="AH396" s="14"/>
      <c r="AI396" s="14"/>
      <c r="AJ396" s="9"/>
      <c r="AK396" s="14"/>
      <c r="AL396" s="9"/>
      <c r="AM396" s="9"/>
      <c r="AN396" s="9"/>
      <c r="AO396" s="9"/>
      <c r="AP396" s="9"/>
      <c r="AQ396" s="12"/>
      <c r="AR396" s="9"/>
      <c r="AS396" s="9"/>
      <c r="AT396" s="9"/>
      <c r="AU396" s="9"/>
      <c r="AV396" s="12"/>
      <c r="AW396" s="9"/>
      <c r="AX396" s="12"/>
      <c r="AY396" s="9"/>
      <c r="AZ396" s="9"/>
      <c r="BA396" s="9"/>
      <c r="BB396" s="9"/>
      <c r="BC396" s="9"/>
      <c r="BD396" s="9"/>
      <c r="BE396" s="9"/>
      <c r="BF396" s="9"/>
      <c r="BG396" s="9"/>
      <c r="BH396" s="9"/>
      <c r="BI396" s="12"/>
      <c r="BJ396" s="9"/>
      <c r="BK396" s="9"/>
      <c r="BL396" s="12"/>
      <c r="BM396" s="16"/>
      <c r="BN396" s="9"/>
    </row>
    <row r="397" customFormat="false" ht="30" hidden="false" customHeight="true" outlineLevel="0" collapsed="false">
      <c r="A397" s="9" t="s">
        <v>3068</v>
      </c>
      <c r="B397" s="9" t="s">
        <v>108</v>
      </c>
      <c r="C397" s="9"/>
      <c r="D397" s="9" t="s">
        <v>3094</v>
      </c>
      <c r="E397" s="9"/>
      <c r="F397" s="9"/>
      <c r="G397" s="9"/>
      <c r="H397" s="9"/>
      <c r="I397" s="9"/>
      <c r="J397" s="12"/>
      <c r="K397" s="9"/>
      <c r="L397" s="9"/>
      <c r="M397" s="9"/>
      <c r="N397" s="13"/>
      <c r="O397" s="10"/>
      <c r="P397" s="9"/>
      <c r="Q397" s="9"/>
      <c r="R397" s="9"/>
      <c r="S397" s="9"/>
      <c r="T397" s="9"/>
      <c r="U397" s="10"/>
      <c r="V397" s="9"/>
      <c r="W397" s="9"/>
      <c r="X397" s="12"/>
      <c r="Y397" s="9"/>
      <c r="Z397" s="14"/>
      <c r="AA397" s="9"/>
      <c r="AB397" s="14"/>
      <c r="AC397" s="9"/>
      <c r="AD397" s="14"/>
      <c r="AE397" s="9"/>
      <c r="AF397" s="14"/>
      <c r="AG397" s="9"/>
      <c r="AH397" s="14"/>
      <c r="AI397" s="14"/>
      <c r="AJ397" s="9"/>
      <c r="AK397" s="14"/>
      <c r="AL397" s="9"/>
      <c r="AM397" s="9"/>
      <c r="AN397" s="9"/>
      <c r="AO397" s="9"/>
      <c r="AP397" s="9"/>
      <c r="AQ397" s="12"/>
      <c r="AR397" s="9"/>
      <c r="AS397" s="9"/>
      <c r="AT397" s="9"/>
      <c r="AU397" s="9"/>
      <c r="AV397" s="12"/>
      <c r="AW397" s="9"/>
      <c r="AX397" s="12"/>
      <c r="AY397" s="9"/>
      <c r="AZ397" s="9"/>
      <c r="BA397" s="9"/>
      <c r="BB397" s="9"/>
      <c r="BC397" s="9"/>
      <c r="BD397" s="9"/>
      <c r="BE397" s="9"/>
      <c r="BF397" s="9"/>
      <c r="BG397" s="9"/>
      <c r="BH397" s="9"/>
      <c r="BI397" s="12"/>
      <c r="BJ397" s="9"/>
      <c r="BK397" s="9"/>
      <c r="BL397" s="12"/>
      <c r="BM397" s="16"/>
      <c r="BN397" s="9"/>
    </row>
    <row r="398" customFormat="false" ht="30" hidden="false" customHeight="true" outlineLevel="0" collapsed="false">
      <c r="A398" s="9" t="s">
        <v>3095</v>
      </c>
      <c r="B398" s="9" t="s">
        <v>108</v>
      </c>
      <c r="C398" s="9"/>
      <c r="D398" s="9"/>
      <c r="E398" s="9"/>
      <c r="F398" s="9" t="s">
        <v>3096</v>
      </c>
      <c r="G398" s="9"/>
      <c r="H398" s="9"/>
      <c r="I398" s="9" t="s">
        <v>210</v>
      </c>
      <c r="J398" s="12" t="s">
        <v>93</v>
      </c>
      <c r="K398" s="9"/>
      <c r="L398" s="9" t="n">
        <v>2</v>
      </c>
      <c r="M398" s="23"/>
      <c r="N398" s="13" t="s">
        <v>3097</v>
      </c>
      <c r="O398" s="10" t="s">
        <v>3098</v>
      </c>
      <c r="P398" s="9" t="s">
        <v>73</v>
      </c>
      <c r="Q398" s="9" t="s">
        <v>3099</v>
      </c>
      <c r="R398" s="9" t="s">
        <v>73</v>
      </c>
      <c r="S398" s="9" t="s">
        <v>3100</v>
      </c>
      <c r="T398" s="9" t="s">
        <v>3101</v>
      </c>
      <c r="U398" s="10" t="s">
        <v>3102</v>
      </c>
      <c r="V398" s="9" t="s">
        <v>3103</v>
      </c>
      <c r="W398" s="9"/>
      <c r="X398" s="12"/>
      <c r="Y398" s="9"/>
      <c r="Z398" s="14"/>
      <c r="AA398" s="9"/>
      <c r="AB398" s="14"/>
      <c r="AC398" s="9"/>
      <c r="AD398" s="14"/>
      <c r="AE398" s="9"/>
      <c r="AF398" s="14" t="n">
        <v>26</v>
      </c>
      <c r="AG398" s="9"/>
      <c r="AH398" s="14" t="n">
        <v>2</v>
      </c>
      <c r="AI398" s="14"/>
      <c r="AJ398" s="9"/>
      <c r="AK398" s="14"/>
      <c r="AL398" s="9"/>
      <c r="AM398" s="9"/>
      <c r="AN398" s="9"/>
      <c r="AO398" s="9"/>
      <c r="AP398" s="9"/>
      <c r="AQ398" s="12" t="s">
        <v>158</v>
      </c>
      <c r="AR398" s="9"/>
      <c r="AS398" s="50" t="s">
        <v>213</v>
      </c>
      <c r="AT398" s="50" t="s">
        <v>214</v>
      </c>
      <c r="AU398" s="51" t="s">
        <v>215</v>
      </c>
      <c r="AV398" s="50" t="s">
        <v>3104</v>
      </c>
      <c r="AW398" s="51"/>
      <c r="AX398" s="12"/>
      <c r="AY398" s="9"/>
      <c r="AZ398" s="9"/>
      <c r="BA398" s="9"/>
      <c r="BB398" s="9" t="s">
        <v>131</v>
      </c>
      <c r="BC398" s="9" t="s">
        <v>76</v>
      </c>
      <c r="BD398" s="9" t="s">
        <v>3105</v>
      </c>
      <c r="BE398" s="9"/>
      <c r="BF398" s="9" t="s">
        <v>2309</v>
      </c>
      <c r="BG398" s="9"/>
      <c r="BH398" s="9"/>
      <c r="BI398" s="12"/>
      <c r="BJ398" s="9"/>
      <c r="BK398" s="9"/>
      <c r="BL398" s="12" t="s">
        <v>117</v>
      </c>
      <c r="BM398" s="16" t="s">
        <v>3106</v>
      </c>
      <c r="BN398" s="9"/>
    </row>
    <row r="399" customFormat="false" ht="30" hidden="false" customHeight="true" outlineLevel="0" collapsed="false">
      <c r="A399" s="9" t="s">
        <v>3107</v>
      </c>
      <c r="B399" s="9"/>
      <c r="C399" s="9"/>
      <c r="D399" s="9" t="s">
        <v>3108</v>
      </c>
      <c r="E399" s="9"/>
      <c r="F399" s="9"/>
      <c r="G399" s="9"/>
      <c r="H399" s="9"/>
      <c r="I399" s="9"/>
      <c r="J399" s="12"/>
      <c r="K399" s="9"/>
      <c r="L399" s="9"/>
      <c r="M399" s="23"/>
      <c r="N399" s="13" t="s">
        <v>3109</v>
      </c>
      <c r="O399" s="10"/>
      <c r="P399" s="9"/>
      <c r="Q399" s="9" t="s">
        <v>1399</v>
      </c>
      <c r="R399" s="9" t="s">
        <v>613</v>
      </c>
      <c r="S399" s="9" t="s">
        <v>3107</v>
      </c>
      <c r="T399" s="9" t="s">
        <v>3110</v>
      </c>
      <c r="U399" s="10" t="s">
        <v>3111</v>
      </c>
      <c r="V399" s="9" t="s">
        <v>3112</v>
      </c>
      <c r="W399" s="9"/>
      <c r="X399" s="12"/>
      <c r="Y399" s="9"/>
      <c r="Z399" s="14"/>
      <c r="AA399" s="9"/>
      <c r="AB399" s="14"/>
      <c r="AC399" s="9"/>
      <c r="AD399" s="14"/>
      <c r="AE399" s="9"/>
      <c r="AF399" s="14"/>
      <c r="AG399" s="9"/>
      <c r="AH399" s="14"/>
      <c r="AI399" s="14"/>
      <c r="AJ399" s="9"/>
      <c r="AK399" s="14"/>
      <c r="AL399" s="9"/>
      <c r="AM399" s="9"/>
      <c r="AN399" s="9"/>
      <c r="AO399" s="9"/>
      <c r="AP399" s="9"/>
      <c r="AQ399" s="12"/>
      <c r="AR399" s="9"/>
      <c r="AS399" s="9"/>
      <c r="AT399" s="9"/>
      <c r="AU399" s="9"/>
      <c r="AV399" s="9"/>
      <c r="AW399" s="9"/>
      <c r="AX399" s="12"/>
      <c r="AY399" s="9"/>
      <c r="AZ399" s="9"/>
      <c r="BA399" s="9"/>
      <c r="BB399" s="9"/>
      <c r="BC399" s="9"/>
      <c r="BD399" s="9"/>
      <c r="BE399" s="9"/>
      <c r="BF399" s="9"/>
      <c r="BG399" s="9"/>
      <c r="BH399" s="9"/>
      <c r="BI399" s="12"/>
      <c r="BJ399" s="9"/>
      <c r="BK399" s="9"/>
      <c r="BL399" s="12"/>
      <c r="BM399" s="16"/>
      <c r="BN399" s="9"/>
    </row>
    <row r="400" customFormat="false" ht="30" hidden="false" customHeight="true" outlineLevel="0" collapsed="false">
      <c r="A400" s="9" t="s">
        <v>3113</v>
      </c>
      <c r="B400" s="9"/>
      <c r="C400" s="9"/>
      <c r="D400" s="9" t="s">
        <v>3114</v>
      </c>
      <c r="E400" s="9"/>
      <c r="F400" s="9"/>
      <c r="G400" s="9"/>
      <c r="H400" s="9"/>
      <c r="I400" s="9"/>
      <c r="J400" s="12"/>
      <c r="K400" s="9"/>
      <c r="L400" s="9"/>
      <c r="M400" s="23"/>
      <c r="N400" s="13" t="s">
        <v>582</v>
      </c>
      <c r="O400" s="10" t="s">
        <v>3115</v>
      </c>
      <c r="P400" s="9"/>
      <c r="Q400" s="9" t="s">
        <v>3116</v>
      </c>
      <c r="R400" s="9" t="s">
        <v>3117</v>
      </c>
      <c r="S400" s="9" t="s">
        <v>3113</v>
      </c>
      <c r="T400" s="9" t="s">
        <v>3118</v>
      </c>
      <c r="U400" s="10" t="s">
        <v>3119</v>
      </c>
      <c r="V400" s="9" t="s">
        <v>3120</v>
      </c>
      <c r="W400" s="9"/>
      <c r="X400" s="12"/>
      <c r="Y400" s="9"/>
      <c r="Z400" s="14"/>
      <c r="AA400" s="9"/>
      <c r="AB400" s="14"/>
      <c r="AC400" s="9"/>
      <c r="AD400" s="14"/>
      <c r="AE400" s="9"/>
      <c r="AF400" s="14"/>
      <c r="AG400" s="9"/>
      <c r="AH400" s="14"/>
      <c r="AI400" s="14"/>
      <c r="AJ400" s="9"/>
      <c r="AK400" s="14"/>
      <c r="AL400" s="9"/>
      <c r="AM400" s="9"/>
      <c r="AN400" s="9"/>
      <c r="AO400" s="9"/>
      <c r="AP400" s="9"/>
      <c r="AQ400" s="12"/>
      <c r="AR400" s="9"/>
      <c r="AS400" s="9"/>
      <c r="AT400" s="9"/>
      <c r="AU400" s="9"/>
      <c r="AV400" s="9"/>
      <c r="AW400" s="9"/>
      <c r="AX400" s="12"/>
      <c r="AY400" s="9"/>
      <c r="AZ400" s="9"/>
      <c r="BA400" s="9"/>
      <c r="BB400" s="9"/>
      <c r="BC400" s="9"/>
      <c r="BD400" s="9"/>
      <c r="BE400" s="9"/>
      <c r="BF400" s="9"/>
      <c r="BG400" s="9"/>
      <c r="BH400" s="9"/>
      <c r="BI400" s="12"/>
      <c r="BJ400" s="9"/>
      <c r="BK400" s="9"/>
      <c r="BL400" s="12"/>
      <c r="BM400" s="16"/>
      <c r="BN400" s="9"/>
    </row>
    <row r="401" customFormat="false" ht="30" hidden="false" customHeight="true" outlineLevel="0" collapsed="false">
      <c r="A401" s="9" t="s">
        <v>3121</v>
      </c>
      <c r="B401" s="9"/>
      <c r="C401" s="9"/>
      <c r="D401" s="9" t="s">
        <v>3122</v>
      </c>
      <c r="E401" s="9"/>
      <c r="F401" s="9"/>
      <c r="G401" s="9"/>
      <c r="H401" s="9"/>
      <c r="I401" s="9"/>
      <c r="J401" s="12"/>
      <c r="K401" s="9"/>
      <c r="L401" s="9"/>
      <c r="M401" s="23"/>
      <c r="N401" s="13" t="s">
        <v>582</v>
      </c>
      <c r="O401" s="10" t="s">
        <v>3123</v>
      </c>
      <c r="P401" s="9"/>
      <c r="Q401" s="9" t="s">
        <v>1399</v>
      </c>
      <c r="R401" s="9" t="s">
        <v>3124</v>
      </c>
      <c r="S401" s="9" t="s">
        <v>3121</v>
      </c>
      <c r="T401" s="9" t="s">
        <v>3125</v>
      </c>
      <c r="U401" s="10" t="s">
        <v>3126</v>
      </c>
      <c r="V401" s="9" t="s">
        <v>3127</v>
      </c>
      <c r="W401" s="9"/>
      <c r="X401" s="12"/>
      <c r="Y401" s="9"/>
      <c r="Z401" s="14"/>
      <c r="AA401" s="9"/>
      <c r="AB401" s="14"/>
      <c r="AC401" s="9"/>
      <c r="AD401" s="14"/>
      <c r="AE401" s="9"/>
      <c r="AF401" s="14"/>
      <c r="AG401" s="9"/>
      <c r="AH401" s="14"/>
      <c r="AI401" s="14"/>
      <c r="AJ401" s="9"/>
      <c r="AK401" s="14"/>
      <c r="AL401" s="9"/>
      <c r="AM401" s="9"/>
      <c r="AN401" s="9"/>
      <c r="AO401" s="9"/>
      <c r="AP401" s="9"/>
      <c r="AQ401" s="12"/>
      <c r="AR401" s="9"/>
      <c r="AS401" s="9"/>
      <c r="AT401" s="9"/>
      <c r="AU401" s="9"/>
      <c r="AV401" s="9"/>
      <c r="AW401" s="9"/>
      <c r="AX401" s="12"/>
      <c r="AY401" s="9"/>
      <c r="AZ401" s="9"/>
      <c r="BA401" s="9"/>
      <c r="BB401" s="9"/>
      <c r="BC401" s="9"/>
      <c r="BD401" s="9"/>
      <c r="BE401" s="9"/>
      <c r="BF401" s="9"/>
      <c r="BG401" s="9"/>
      <c r="BH401" s="9"/>
      <c r="BI401" s="12"/>
      <c r="BJ401" s="9"/>
      <c r="BK401" s="9"/>
      <c r="BL401" s="12"/>
      <c r="BM401" s="16"/>
      <c r="BN401" s="9"/>
    </row>
    <row r="402" customFormat="false" ht="30" hidden="false" customHeight="true" outlineLevel="0" collapsed="false">
      <c r="A402" s="9" t="s">
        <v>3128</v>
      </c>
      <c r="B402" s="9" t="s">
        <v>108</v>
      </c>
      <c r="C402" s="9"/>
      <c r="D402" s="9"/>
      <c r="E402" s="9"/>
      <c r="F402" s="9" t="s">
        <v>3129</v>
      </c>
      <c r="G402" s="9"/>
      <c r="H402" s="9"/>
      <c r="I402" s="9"/>
      <c r="J402" s="12" t="s">
        <v>93</v>
      </c>
      <c r="K402" s="9"/>
      <c r="L402" s="9" t="s">
        <v>1307</v>
      </c>
      <c r="M402" s="23"/>
      <c r="N402" s="13" t="s">
        <v>3130</v>
      </c>
      <c r="O402" s="10" t="s">
        <v>1587</v>
      </c>
      <c r="P402" s="9" t="s">
        <v>3131</v>
      </c>
      <c r="Q402" s="9" t="s">
        <v>3132</v>
      </c>
      <c r="R402" s="9" t="s">
        <v>3133</v>
      </c>
      <c r="S402" s="9" t="s">
        <v>3134</v>
      </c>
      <c r="T402" s="9" t="s">
        <v>3135</v>
      </c>
      <c r="U402" s="10" t="s">
        <v>3136</v>
      </c>
      <c r="V402" s="9" t="s">
        <v>3137</v>
      </c>
      <c r="W402" s="9"/>
      <c r="X402" s="12"/>
      <c r="Y402" s="9"/>
      <c r="Z402" s="14"/>
      <c r="AA402" s="9"/>
      <c r="AB402" s="14"/>
      <c r="AC402" s="9"/>
      <c r="AD402" s="14"/>
      <c r="AE402" s="9"/>
      <c r="AF402" s="14"/>
      <c r="AG402" s="9"/>
      <c r="AH402" s="14"/>
      <c r="AI402" s="14"/>
      <c r="AJ402" s="9"/>
      <c r="AK402" s="14"/>
      <c r="AL402" s="9"/>
      <c r="AM402" s="9"/>
      <c r="AN402" s="9"/>
      <c r="AO402" s="9"/>
      <c r="AP402" s="9"/>
      <c r="AQ402" s="12" t="s">
        <v>158</v>
      </c>
      <c r="AR402" s="9"/>
      <c r="AS402" s="9" t="s">
        <v>2104</v>
      </c>
      <c r="AT402" s="9" t="s">
        <v>2105</v>
      </c>
      <c r="AU402" s="9" t="s">
        <v>1110</v>
      </c>
      <c r="AV402" s="12" t="s">
        <v>3138</v>
      </c>
      <c r="AW402" s="9"/>
      <c r="AX402" s="12"/>
      <c r="AY402" s="9"/>
      <c r="AZ402" s="9"/>
      <c r="BA402" s="9"/>
      <c r="BB402" s="9" t="s">
        <v>151</v>
      </c>
      <c r="BC402" s="9" t="s">
        <v>76</v>
      </c>
      <c r="BD402" s="9" t="s">
        <v>3139</v>
      </c>
      <c r="BE402" s="9"/>
      <c r="BF402" s="9" t="s">
        <v>3140</v>
      </c>
      <c r="BG402" s="9" t="s">
        <v>445</v>
      </c>
      <c r="BH402" s="9"/>
      <c r="BI402" s="12"/>
      <c r="BJ402" s="9"/>
      <c r="BK402" s="9"/>
      <c r="BL402" s="12" t="s">
        <v>117</v>
      </c>
      <c r="BM402" s="16" t="s">
        <v>3106</v>
      </c>
      <c r="BN402" s="9"/>
    </row>
    <row r="403" customFormat="false" ht="30" hidden="false" customHeight="true" outlineLevel="0" collapsed="false">
      <c r="A403" s="9" t="s">
        <v>3141</v>
      </c>
      <c r="B403" s="9" t="s">
        <v>108</v>
      </c>
      <c r="C403" s="9"/>
      <c r="D403" s="9"/>
      <c r="E403" s="9"/>
      <c r="F403" s="9"/>
      <c r="G403" s="9"/>
      <c r="H403" s="9"/>
      <c r="I403" s="9"/>
      <c r="J403" s="12" t="s">
        <v>93</v>
      </c>
      <c r="K403" s="9"/>
      <c r="L403" s="9" t="s">
        <v>221</v>
      </c>
      <c r="M403" s="9" t="s">
        <v>3142</v>
      </c>
      <c r="N403" s="13" t="s">
        <v>3143</v>
      </c>
      <c r="O403" s="10" t="s">
        <v>2213</v>
      </c>
      <c r="P403" s="9" t="s">
        <v>73</v>
      </c>
      <c r="Q403" s="9" t="s">
        <v>1399</v>
      </c>
      <c r="R403" s="9" t="s">
        <v>613</v>
      </c>
      <c r="S403" s="9" t="s">
        <v>3141</v>
      </c>
      <c r="T403" s="9" t="s">
        <v>3144</v>
      </c>
      <c r="U403" s="10" t="s">
        <v>3145</v>
      </c>
      <c r="V403" s="29" t="s">
        <v>3146</v>
      </c>
      <c r="W403" s="9" t="s">
        <v>1107</v>
      </c>
      <c r="X403" s="12" t="n">
        <v>210</v>
      </c>
      <c r="Y403" s="9"/>
      <c r="Z403" s="14"/>
      <c r="AA403" s="9"/>
      <c r="AB403" s="14" t="n">
        <v>180</v>
      </c>
      <c r="AC403" s="9"/>
      <c r="AD403" s="14"/>
      <c r="AE403" s="9"/>
      <c r="AF403" s="14" t="n">
        <v>41</v>
      </c>
      <c r="AG403" s="9"/>
      <c r="AH403" s="14"/>
      <c r="AI403" s="14"/>
      <c r="AJ403" s="9"/>
      <c r="AK403" s="14" t="n">
        <v>3</v>
      </c>
      <c r="AL403" s="9" t="n">
        <v>4</v>
      </c>
      <c r="AM403" s="9" t="s">
        <v>3147</v>
      </c>
      <c r="AN403" s="9"/>
      <c r="AO403" s="9"/>
      <c r="AP403" s="9" t="s">
        <v>3148</v>
      </c>
      <c r="AQ403" s="12" t="s">
        <v>736</v>
      </c>
      <c r="AR403" s="9"/>
      <c r="AS403" s="9" t="s">
        <v>718</v>
      </c>
      <c r="AT403" s="9" t="s">
        <v>602</v>
      </c>
      <c r="AU403" s="9"/>
      <c r="AV403" s="12"/>
      <c r="AW403" s="9"/>
      <c r="AX403" s="12"/>
      <c r="AY403" s="9"/>
      <c r="AZ403" s="9"/>
      <c r="BA403" s="9"/>
      <c r="BB403" s="9" t="s">
        <v>976</v>
      </c>
      <c r="BC403" s="9" t="s">
        <v>76</v>
      </c>
      <c r="BD403" s="9" t="s">
        <v>3149</v>
      </c>
      <c r="BE403" s="9"/>
      <c r="BF403" s="9"/>
      <c r="BG403" s="9"/>
      <c r="BH403" s="9"/>
      <c r="BI403" s="12"/>
      <c r="BJ403" s="9"/>
      <c r="BK403" s="9"/>
      <c r="BL403" s="12" t="s">
        <v>117</v>
      </c>
      <c r="BM403" s="16" t="s">
        <v>3150</v>
      </c>
      <c r="BN403" s="9"/>
    </row>
    <row r="404" customFormat="false" ht="30" hidden="false" customHeight="true" outlineLevel="0" collapsed="false">
      <c r="A404" s="9" t="s">
        <v>3151</v>
      </c>
      <c r="B404" s="9" t="s">
        <v>108</v>
      </c>
      <c r="C404" s="9"/>
      <c r="D404" s="9" t="s">
        <v>3152</v>
      </c>
      <c r="E404" s="9"/>
      <c r="F404" s="9"/>
      <c r="G404" s="9"/>
      <c r="H404" s="9"/>
      <c r="I404" s="9"/>
      <c r="J404" s="12" t="s">
        <v>93</v>
      </c>
      <c r="K404" s="9"/>
      <c r="L404" s="9" t="s">
        <v>3153</v>
      </c>
      <c r="M404" s="9" t="s">
        <v>3154</v>
      </c>
      <c r="N404" s="13" t="s">
        <v>3155</v>
      </c>
      <c r="O404" s="10" t="s">
        <v>1587</v>
      </c>
      <c r="P404" s="9"/>
      <c r="Q404" s="9" t="s">
        <v>3156</v>
      </c>
      <c r="R404" s="9" t="s">
        <v>613</v>
      </c>
      <c r="S404" s="9" t="s">
        <v>3151</v>
      </c>
      <c r="T404" s="9" t="s">
        <v>3157</v>
      </c>
      <c r="U404" s="10" t="s">
        <v>3158</v>
      </c>
      <c r="V404" s="29" t="s">
        <v>3159</v>
      </c>
      <c r="W404" s="9" t="s">
        <v>3160</v>
      </c>
      <c r="X404" s="12" t="n">
        <v>205</v>
      </c>
      <c r="Y404" s="9"/>
      <c r="Z404" s="14" t="n">
        <v>200</v>
      </c>
      <c r="AA404" s="9"/>
      <c r="AB404" s="14" t="n">
        <v>180</v>
      </c>
      <c r="AC404" s="9"/>
      <c r="AD404" s="14" t="n">
        <v>150</v>
      </c>
      <c r="AE404" s="9"/>
      <c r="AF404" s="14"/>
      <c r="AG404" s="9"/>
      <c r="AH404" s="14" t="n">
        <v>1</v>
      </c>
      <c r="AI404" s="14"/>
      <c r="AJ404" s="9"/>
      <c r="AK404" s="14" t="n">
        <v>9</v>
      </c>
      <c r="AL404" s="9" t="n">
        <v>10</v>
      </c>
      <c r="AM404" s="9"/>
      <c r="AN404" s="9"/>
      <c r="AO404" s="9"/>
      <c r="AP404" s="9" t="s">
        <v>3161</v>
      </c>
      <c r="AQ404" s="12" t="s">
        <v>268</v>
      </c>
      <c r="AR404" s="9"/>
      <c r="AS404" s="9" t="s">
        <v>269</v>
      </c>
      <c r="AT404" s="9" t="s">
        <v>270</v>
      </c>
      <c r="AU404" s="9"/>
      <c r="AV404" s="12" t="s">
        <v>3162</v>
      </c>
      <c r="AW404" s="9"/>
      <c r="AX404" s="12"/>
      <c r="AY404" s="9"/>
      <c r="AZ404" s="9"/>
      <c r="BA404" s="9"/>
      <c r="BB404" s="9" t="s">
        <v>161</v>
      </c>
      <c r="BC404" s="9" t="s">
        <v>76</v>
      </c>
      <c r="BD404" s="9" t="s">
        <v>3163</v>
      </c>
      <c r="BE404" s="9"/>
      <c r="BF404" s="9"/>
      <c r="BG404" s="9"/>
      <c r="BH404" s="9"/>
      <c r="BI404" s="12"/>
      <c r="BJ404" s="9"/>
      <c r="BK404" s="9"/>
      <c r="BL404" s="12" t="s">
        <v>117</v>
      </c>
      <c r="BM404" s="16" t="s">
        <v>3150</v>
      </c>
      <c r="BN404" s="9"/>
    </row>
    <row r="405" customFormat="false" ht="30" hidden="false" customHeight="true" outlineLevel="0" collapsed="false">
      <c r="A405" s="9" t="s">
        <v>3164</v>
      </c>
      <c r="B405" s="9" t="s">
        <v>108</v>
      </c>
      <c r="C405" s="9"/>
      <c r="D405" s="9"/>
      <c r="E405" s="9"/>
      <c r="F405" s="9" t="s">
        <v>3165</v>
      </c>
      <c r="G405" s="9"/>
      <c r="H405" s="9"/>
      <c r="I405" s="9" t="s">
        <v>2678</v>
      </c>
      <c r="J405" s="12" t="s">
        <v>93</v>
      </c>
      <c r="K405" s="9"/>
      <c r="L405" s="9" t="s">
        <v>3166</v>
      </c>
      <c r="M405" s="9" t="s">
        <v>3167</v>
      </c>
      <c r="N405" s="13" t="s">
        <v>3168</v>
      </c>
      <c r="O405" s="10" t="s">
        <v>3169</v>
      </c>
      <c r="P405" s="9" t="s">
        <v>73</v>
      </c>
      <c r="Q405" s="9" t="s">
        <v>3170</v>
      </c>
      <c r="R405" s="9" t="s">
        <v>73</v>
      </c>
      <c r="S405" s="9" t="s">
        <v>3171</v>
      </c>
      <c r="T405" s="9" t="s">
        <v>3172</v>
      </c>
      <c r="U405" s="10" t="s">
        <v>3173</v>
      </c>
      <c r="V405" s="29" t="s">
        <v>3103</v>
      </c>
      <c r="W405" s="9" t="s">
        <v>299</v>
      </c>
      <c r="X405" s="12" t="n">
        <v>220</v>
      </c>
      <c r="Y405" s="9"/>
      <c r="Z405" s="14"/>
      <c r="AA405" s="9"/>
      <c r="AB405" s="14" t="n">
        <v>195</v>
      </c>
      <c r="AC405" s="9"/>
      <c r="AD405" s="14"/>
      <c r="AE405" s="9"/>
      <c r="AF405" s="14" t="n">
        <v>5</v>
      </c>
      <c r="AG405" s="9"/>
      <c r="AH405" s="14"/>
      <c r="AI405" s="14"/>
      <c r="AJ405" s="9"/>
      <c r="AK405" s="14" t="n">
        <v>37</v>
      </c>
      <c r="AL405" s="9" t="n">
        <v>38</v>
      </c>
      <c r="AM405" s="9" t="s">
        <v>3174</v>
      </c>
      <c r="AN405" s="9"/>
      <c r="AO405" s="9"/>
      <c r="AP405" s="9" t="s">
        <v>3175</v>
      </c>
      <c r="AQ405" s="12" t="s">
        <v>149</v>
      </c>
      <c r="AR405" s="9"/>
      <c r="AS405" s="9" t="s">
        <v>1041</v>
      </c>
      <c r="AT405" s="9" t="s">
        <v>1042</v>
      </c>
      <c r="AU405" s="9" t="s">
        <v>588</v>
      </c>
      <c r="AV405" s="12"/>
      <c r="AW405" s="9"/>
      <c r="AX405" s="12"/>
      <c r="AY405" s="9"/>
      <c r="AZ405" s="9"/>
      <c r="BA405" s="9"/>
      <c r="BB405" s="9" t="s">
        <v>151</v>
      </c>
      <c r="BC405" s="9" t="s">
        <v>76</v>
      </c>
      <c r="BD405" s="9" t="s">
        <v>3176</v>
      </c>
      <c r="BE405" s="9"/>
      <c r="BF405" s="9" t="s">
        <v>116</v>
      </c>
      <c r="BG405" s="9"/>
      <c r="BH405" s="9"/>
      <c r="BI405" s="12" t="s">
        <v>3177</v>
      </c>
      <c r="BJ405" s="9"/>
      <c r="BK405" s="9"/>
      <c r="BL405" s="12" t="s">
        <v>117</v>
      </c>
      <c r="BM405" s="16" t="s">
        <v>3178</v>
      </c>
      <c r="BN405" s="9"/>
    </row>
    <row r="406" customFormat="false" ht="30" hidden="false" customHeight="true" outlineLevel="0" collapsed="false">
      <c r="A406" s="9" t="s">
        <v>3179</v>
      </c>
      <c r="B406" s="9" t="s">
        <v>108</v>
      </c>
      <c r="C406" s="9"/>
      <c r="D406" s="9"/>
      <c r="E406" s="9"/>
      <c r="F406" s="9" t="s">
        <v>3180</v>
      </c>
      <c r="G406" s="9"/>
      <c r="H406" s="9"/>
      <c r="I406" s="9"/>
      <c r="J406" s="12" t="s">
        <v>93</v>
      </c>
      <c r="K406" s="9"/>
      <c r="L406" s="9" t="s">
        <v>3181</v>
      </c>
      <c r="M406" s="9" t="s">
        <v>3182</v>
      </c>
      <c r="N406" s="13" t="s">
        <v>1426</v>
      </c>
      <c r="O406" s="10" t="s">
        <v>1548</v>
      </c>
      <c r="P406" s="9" t="s">
        <v>73</v>
      </c>
      <c r="Q406" s="9" t="s">
        <v>1733</v>
      </c>
      <c r="R406" s="9" t="s">
        <v>73</v>
      </c>
      <c r="S406" s="9" t="s">
        <v>3183</v>
      </c>
      <c r="T406" s="9" t="s">
        <v>3184</v>
      </c>
      <c r="U406" s="10" t="s">
        <v>3185</v>
      </c>
      <c r="V406" s="9" t="s">
        <v>3186</v>
      </c>
      <c r="W406" s="9" t="s">
        <v>1107</v>
      </c>
      <c r="X406" s="12" t="n">
        <v>200</v>
      </c>
      <c r="Y406" s="9"/>
      <c r="Z406" s="14" t="n">
        <v>215</v>
      </c>
      <c r="AA406" s="9"/>
      <c r="AB406" s="14"/>
      <c r="AC406" s="9"/>
      <c r="AD406" s="14" t="n">
        <v>210</v>
      </c>
      <c r="AE406" s="9"/>
      <c r="AF406" s="14"/>
      <c r="AG406" s="9"/>
      <c r="AH406" s="14"/>
      <c r="AI406" s="14"/>
      <c r="AJ406" s="9"/>
      <c r="AK406" s="14" t="n">
        <v>37</v>
      </c>
      <c r="AL406" s="9" t="n">
        <v>38</v>
      </c>
      <c r="AM406" s="9" t="s">
        <v>3174</v>
      </c>
      <c r="AN406" s="9"/>
      <c r="AO406" s="9"/>
      <c r="AP406" s="9" t="s">
        <v>3187</v>
      </c>
      <c r="AQ406" s="12" t="s">
        <v>149</v>
      </c>
      <c r="AR406" s="9"/>
      <c r="AS406" s="9" t="s">
        <v>1041</v>
      </c>
      <c r="AT406" s="9" t="s">
        <v>1042</v>
      </c>
      <c r="AU406" s="9" t="s">
        <v>588</v>
      </c>
      <c r="AV406" s="12"/>
      <c r="AW406" s="9"/>
      <c r="AX406" s="12"/>
      <c r="AY406" s="9"/>
      <c r="AZ406" s="9"/>
      <c r="BA406" s="9"/>
      <c r="BB406" s="9" t="s">
        <v>151</v>
      </c>
      <c r="BC406" s="9" t="s">
        <v>76</v>
      </c>
      <c r="BD406" s="9" t="s">
        <v>3188</v>
      </c>
      <c r="BE406" s="9"/>
      <c r="BF406" s="9" t="s">
        <v>2060</v>
      </c>
      <c r="BG406" s="9" t="s">
        <v>153</v>
      </c>
      <c r="BH406" s="9"/>
      <c r="BI406" s="12" t="s">
        <v>3177</v>
      </c>
      <c r="BJ406" s="9"/>
      <c r="BK406" s="9"/>
      <c r="BL406" s="12"/>
      <c r="BM406" s="16"/>
      <c r="BN406" s="9"/>
    </row>
    <row r="407" customFormat="false" ht="30" hidden="false" customHeight="true" outlineLevel="0" collapsed="false">
      <c r="A407" s="9" t="s">
        <v>3189</v>
      </c>
      <c r="B407" s="9" t="s">
        <v>108</v>
      </c>
      <c r="C407" s="9" t="s">
        <v>580</v>
      </c>
      <c r="D407" s="9"/>
      <c r="E407" s="9"/>
      <c r="F407" s="9"/>
      <c r="G407" s="9"/>
      <c r="H407" s="9"/>
      <c r="I407" s="9"/>
      <c r="J407" s="12" t="s">
        <v>93</v>
      </c>
      <c r="K407" s="9"/>
      <c r="L407" s="9" t="s">
        <v>3190</v>
      </c>
      <c r="M407" s="9" t="s">
        <v>3191</v>
      </c>
      <c r="N407" s="12" t="s">
        <v>3192</v>
      </c>
      <c r="O407" s="10" t="s">
        <v>223</v>
      </c>
      <c r="P407" s="9" t="s">
        <v>588</v>
      </c>
      <c r="Q407" s="9" t="s">
        <v>3193</v>
      </c>
      <c r="R407" s="9" t="s">
        <v>3194</v>
      </c>
      <c r="S407" s="9" t="s">
        <v>3195</v>
      </c>
      <c r="T407" s="9" t="s">
        <v>3196</v>
      </c>
      <c r="U407" s="10" t="s">
        <v>3197</v>
      </c>
      <c r="V407" s="9" t="s">
        <v>1940</v>
      </c>
      <c r="W407" s="9" t="s">
        <v>3198</v>
      </c>
      <c r="X407" s="12" t="n">
        <v>220</v>
      </c>
      <c r="Y407" s="9"/>
      <c r="Z407" s="14" t="n">
        <v>140</v>
      </c>
      <c r="AA407" s="9"/>
      <c r="AB407" s="14"/>
      <c r="AC407" s="9"/>
      <c r="AD407" s="14"/>
      <c r="AE407" s="9"/>
      <c r="AF407" s="14"/>
      <c r="AG407" s="9"/>
      <c r="AH407" s="14" t="n">
        <v>2</v>
      </c>
      <c r="AI407" s="14" t="n">
        <v>40</v>
      </c>
      <c r="AJ407" s="9"/>
      <c r="AK407" s="14" t="n">
        <v>11</v>
      </c>
      <c r="AL407" s="9" t="n">
        <v>12</v>
      </c>
      <c r="AM407" s="9" t="s">
        <v>3199</v>
      </c>
      <c r="AN407" s="9"/>
      <c r="AO407" s="9"/>
      <c r="AP407" s="9" t="s">
        <v>3200</v>
      </c>
      <c r="AQ407" s="12" t="s">
        <v>69</v>
      </c>
      <c r="AR407" s="9"/>
      <c r="AS407" s="31" t="s">
        <v>427</v>
      </c>
      <c r="AT407" s="9" t="s">
        <v>428</v>
      </c>
      <c r="AU407" s="9" t="s">
        <v>588</v>
      </c>
      <c r="AV407" s="12"/>
      <c r="AW407" s="9"/>
      <c r="AX407" s="12"/>
      <c r="AY407" s="9"/>
      <c r="AZ407" s="9"/>
      <c r="BA407" s="9"/>
      <c r="BB407" s="9" t="s">
        <v>3201</v>
      </c>
      <c r="BC407" s="9" t="s">
        <v>76</v>
      </c>
      <c r="BD407" s="9" t="s">
        <v>3202</v>
      </c>
      <c r="BE407" s="9"/>
      <c r="BF407" s="9"/>
      <c r="BG407" s="9"/>
      <c r="BH407" s="9"/>
      <c r="BI407" s="12"/>
      <c r="BJ407" s="9"/>
      <c r="BK407" s="9"/>
      <c r="BL407" s="12" t="s">
        <v>117</v>
      </c>
      <c r="BM407" s="16" t="s">
        <v>2125</v>
      </c>
      <c r="BN407" s="9"/>
    </row>
    <row r="408" customFormat="false" ht="30" hidden="false" customHeight="true" outlineLevel="0" collapsed="false">
      <c r="A408" s="9" t="s">
        <v>3203</v>
      </c>
      <c r="B408" s="9" t="s">
        <v>108</v>
      </c>
      <c r="C408" s="9"/>
      <c r="D408" s="9"/>
      <c r="E408" s="9"/>
      <c r="F408" s="9"/>
      <c r="G408" s="9"/>
      <c r="H408" s="9"/>
      <c r="I408" s="9"/>
      <c r="J408" s="12" t="s">
        <v>93</v>
      </c>
      <c r="K408" s="9"/>
      <c r="L408" s="9" t="s">
        <v>2081</v>
      </c>
      <c r="M408" s="9" t="s">
        <v>3204</v>
      </c>
      <c r="N408" s="13" t="s">
        <v>3205</v>
      </c>
      <c r="O408" s="10" t="s">
        <v>3206</v>
      </c>
      <c r="P408" s="9" t="s">
        <v>73</v>
      </c>
      <c r="Q408" s="9" t="s">
        <v>2434</v>
      </c>
      <c r="R408" s="9" t="s">
        <v>73</v>
      </c>
      <c r="S408" s="9" t="s">
        <v>3207</v>
      </c>
      <c r="T408" s="9" t="s">
        <v>3208</v>
      </c>
      <c r="U408" s="10" t="s">
        <v>3209</v>
      </c>
      <c r="V408" s="9" t="s">
        <v>3210</v>
      </c>
      <c r="W408" s="9" t="s">
        <v>299</v>
      </c>
      <c r="X408" s="12"/>
      <c r="Y408" s="9"/>
      <c r="Z408" s="14" t="n">
        <v>170</v>
      </c>
      <c r="AA408" s="9"/>
      <c r="AB408" s="14"/>
      <c r="AC408" s="9"/>
      <c r="AD408" s="14" t="n">
        <v>125</v>
      </c>
      <c r="AE408" s="9" t="n">
        <v>135</v>
      </c>
      <c r="AF408" s="14"/>
      <c r="AG408" s="9"/>
      <c r="AH408" s="14" t="n">
        <v>1</v>
      </c>
      <c r="AI408" s="14" t="n">
        <v>125</v>
      </c>
      <c r="AJ408" s="9" t="n">
        <v>135</v>
      </c>
      <c r="AK408" s="14" t="n">
        <v>9</v>
      </c>
      <c r="AL408" s="9" t="n">
        <v>10</v>
      </c>
      <c r="AM408" s="9" t="s">
        <v>123</v>
      </c>
      <c r="AN408" s="9"/>
      <c r="AO408" s="9"/>
      <c r="AP408" s="9" t="s">
        <v>3211</v>
      </c>
      <c r="AQ408" s="12" t="s">
        <v>268</v>
      </c>
      <c r="AR408" s="9"/>
      <c r="AS408" s="31" t="s">
        <v>126</v>
      </c>
      <c r="AT408" s="9" t="s">
        <v>127</v>
      </c>
      <c r="AU408" s="9" t="s">
        <v>588</v>
      </c>
      <c r="AV408" s="12" t="s">
        <v>3212</v>
      </c>
      <c r="AW408" s="9"/>
      <c r="AX408" s="12"/>
      <c r="AY408" s="9"/>
      <c r="AZ408" s="9"/>
      <c r="BA408" s="9"/>
      <c r="BB408" s="9" t="s">
        <v>475</v>
      </c>
      <c r="BC408" s="9" t="s">
        <v>76</v>
      </c>
      <c r="BD408" s="9" t="s">
        <v>3213</v>
      </c>
      <c r="BE408" s="9"/>
      <c r="BF408" s="9"/>
      <c r="BG408" s="9"/>
      <c r="BH408" s="9"/>
      <c r="BI408" s="12"/>
      <c r="BJ408" s="9"/>
      <c r="BK408" s="9"/>
      <c r="BL408" s="12" t="s">
        <v>117</v>
      </c>
      <c r="BM408" s="16" t="s">
        <v>1234</v>
      </c>
      <c r="BN408" s="9"/>
    </row>
    <row r="409" customFormat="false" ht="30" hidden="false" customHeight="true" outlineLevel="0" collapsed="false">
      <c r="A409" s="9" t="s">
        <v>3214</v>
      </c>
      <c r="B409" s="9" t="s">
        <v>108</v>
      </c>
      <c r="C409" s="9" t="s">
        <v>593</v>
      </c>
      <c r="D409" s="9" t="s">
        <v>3215</v>
      </c>
      <c r="E409" s="9"/>
      <c r="F409" s="9" t="s">
        <v>3216</v>
      </c>
      <c r="G409" s="11" t="s">
        <v>3217</v>
      </c>
      <c r="H409" s="11" t="str">
        <f aca="false">HYPERLINK("http://data.onb.ac.at/rec/AL00176843","http://data.onb.ac.at/rec/AL00176843")</f>
        <v>http://data.onb.ac.at/rec/AL00176843</v>
      </c>
      <c r="I409" s="9" t="s">
        <v>827</v>
      </c>
      <c r="J409" s="12" t="s">
        <v>93</v>
      </c>
      <c r="K409" s="9"/>
      <c r="L409" s="9" t="s">
        <v>3218</v>
      </c>
      <c r="M409" s="9" t="s">
        <v>3219</v>
      </c>
      <c r="N409" s="12" t="s">
        <v>3220</v>
      </c>
      <c r="O409" s="10" t="s">
        <v>223</v>
      </c>
      <c r="P409" s="9" t="s">
        <v>588</v>
      </c>
      <c r="Q409" s="9" t="s">
        <v>3221</v>
      </c>
      <c r="R409" s="9" t="s">
        <v>613</v>
      </c>
      <c r="S409" s="9" t="s">
        <v>3222</v>
      </c>
      <c r="T409" s="9" t="s">
        <v>3223</v>
      </c>
      <c r="U409" s="10" t="s">
        <v>3224</v>
      </c>
      <c r="V409" s="29" t="s">
        <v>3225</v>
      </c>
      <c r="W409" s="9" t="s">
        <v>3226</v>
      </c>
      <c r="X409" s="12" t="n">
        <v>220</v>
      </c>
      <c r="Y409" s="9"/>
      <c r="Z409" s="14" t="n">
        <v>155</v>
      </c>
      <c r="AA409" s="9"/>
      <c r="AB409" s="14" t="n">
        <v>200</v>
      </c>
      <c r="AC409" s="9"/>
      <c r="AD409" s="14" t="n">
        <v>135</v>
      </c>
      <c r="AE409" s="9" t="n">
        <v>135</v>
      </c>
      <c r="AF409" s="14" t="n">
        <v>19</v>
      </c>
      <c r="AG409" s="9"/>
      <c r="AH409" s="14" t="n">
        <v>1</v>
      </c>
      <c r="AI409" s="14" t="n">
        <v>135</v>
      </c>
      <c r="AJ409" s="9" t="n">
        <v>135</v>
      </c>
      <c r="AK409" s="14" t="n">
        <v>10</v>
      </c>
      <c r="AL409" s="9" t="n">
        <v>11</v>
      </c>
      <c r="AM409" s="9" t="s">
        <v>834</v>
      </c>
      <c r="AN409" s="9"/>
      <c r="AO409" s="9"/>
      <c r="AP409" s="9" t="s">
        <v>3227</v>
      </c>
      <c r="AQ409" s="12" t="s">
        <v>158</v>
      </c>
      <c r="AR409" s="9"/>
      <c r="AS409" s="31" t="s">
        <v>836</v>
      </c>
      <c r="AT409" s="9" t="s">
        <v>837</v>
      </c>
      <c r="AU409" s="9" t="s">
        <v>588</v>
      </c>
      <c r="AV409" s="12" t="s">
        <v>838</v>
      </c>
      <c r="AW409" s="9"/>
      <c r="AX409" s="12"/>
      <c r="AY409" s="9"/>
      <c r="AZ409" s="9"/>
      <c r="BA409" s="9"/>
      <c r="BB409" s="9" t="s">
        <v>131</v>
      </c>
      <c r="BC409" s="9" t="s">
        <v>76</v>
      </c>
      <c r="BD409" s="1" t="s">
        <v>3228</v>
      </c>
      <c r="BE409" s="9"/>
      <c r="BF409" s="9" t="s">
        <v>133</v>
      </c>
      <c r="BG409" s="9"/>
      <c r="BH409" s="9"/>
      <c r="BI409" s="12"/>
      <c r="BJ409" s="9"/>
      <c r="BK409" s="9"/>
      <c r="BL409" s="12" t="s">
        <v>117</v>
      </c>
      <c r="BM409" s="16" t="s">
        <v>3229</v>
      </c>
      <c r="BN409" s="9"/>
    </row>
    <row r="410" customFormat="false" ht="30" hidden="false" customHeight="true" outlineLevel="0" collapsed="false">
      <c r="A410" s="9" t="s">
        <v>3230</v>
      </c>
      <c r="B410" s="9"/>
      <c r="C410" s="9"/>
      <c r="D410" s="9" t="s">
        <v>3231</v>
      </c>
      <c r="E410" s="9"/>
      <c r="F410" s="9"/>
      <c r="G410" s="9"/>
      <c r="H410" s="9"/>
      <c r="I410" s="9"/>
      <c r="J410" s="12"/>
      <c r="K410" s="9"/>
      <c r="L410" s="18"/>
      <c r="M410" s="9"/>
      <c r="N410" s="13" t="s">
        <v>3232</v>
      </c>
      <c r="O410" s="10" t="s">
        <v>3233</v>
      </c>
      <c r="P410" s="9"/>
      <c r="Q410" s="9" t="s">
        <v>3020</v>
      </c>
      <c r="R410" s="9" t="s">
        <v>73</v>
      </c>
      <c r="S410" s="9" t="s">
        <v>3230</v>
      </c>
      <c r="T410" s="9" t="s">
        <v>3234</v>
      </c>
      <c r="U410" s="10" t="s">
        <v>3235</v>
      </c>
      <c r="V410" s="29" t="s">
        <v>3236</v>
      </c>
      <c r="W410" s="9"/>
      <c r="X410" s="12"/>
      <c r="Y410" s="9"/>
      <c r="Z410" s="14"/>
      <c r="AA410" s="9"/>
      <c r="AB410" s="14"/>
      <c r="AC410" s="9"/>
      <c r="AD410" s="14"/>
      <c r="AE410" s="9"/>
      <c r="AF410" s="14"/>
      <c r="AG410" s="9"/>
      <c r="AH410" s="14"/>
      <c r="AI410" s="14"/>
      <c r="AJ410" s="9"/>
      <c r="AK410" s="14"/>
      <c r="AL410" s="9"/>
      <c r="AM410" s="9"/>
      <c r="AN410" s="9"/>
      <c r="AO410" s="9"/>
      <c r="AP410" s="9"/>
      <c r="AQ410" s="12"/>
      <c r="AR410" s="9"/>
      <c r="AS410" s="9"/>
      <c r="AT410" s="9"/>
      <c r="AU410" s="9"/>
      <c r="AV410" s="12"/>
      <c r="AW410" s="9"/>
      <c r="AX410" s="12"/>
      <c r="AY410" s="9"/>
      <c r="AZ410" s="9"/>
      <c r="BA410" s="9"/>
      <c r="BB410" s="9"/>
      <c r="BC410" s="9"/>
      <c r="BD410" s="9"/>
      <c r="BE410" s="9"/>
      <c r="BF410" s="9"/>
      <c r="BG410" s="9"/>
      <c r="BH410" s="9"/>
      <c r="BI410" s="12"/>
      <c r="BJ410" s="9"/>
      <c r="BK410" s="9"/>
      <c r="BL410" s="12"/>
      <c r="BM410" s="16"/>
      <c r="BN410" s="9"/>
    </row>
    <row r="411" customFormat="false" ht="30" hidden="false" customHeight="true" outlineLevel="0" collapsed="false">
      <c r="A411" s="9" t="s">
        <v>3237</v>
      </c>
      <c r="B411" s="9"/>
      <c r="C411" s="9"/>
      <c r="D411" s="9" t="s">
        <v>3238</v>
      </c>
      <c r="E411" s="9"/>
      <c r="F411" s="9"/>
      <c r="G411" s="9"/>
      <c r="H411" s="9"/>
      <c r="I411" s="9"/>
      <c r="J411" s="12"/>
      <c r="K411" s="9"/>
      <c r="L411" s="18"/>
      <c r="M411" s="9"/>
      <c r="N411" s="13" t="s">
        <v>1426</v>
      </c>
      <c r="O411" s="10"/>
      <c r="P411" s="9"/>
      <c r="Q411" s="9" t="s">
        <v>1399</v>
      </c>
      <c r="R411" s="9" t="s">
        <v>613</v>
      </c>
      <c r="S411" s="9" t="s">
        <v>3237</v>
      </c>
      <c r="T411" s="9" t="s">
        <v>3239</v>
      </c>
      <c r="U411" s="10" t="s">
        <v>3240</v>
      </c>
      <c r="V411" s="29" t="s">
        <v>2858</v>
      </c>
      <c r="W411" s="9"/>
      <c r="X411" s="12"/>
      <c r="Y411" s="9"/>
      <c r="Z411" s="14"/>
      <c r="AA411" s="9"/>
      <c r="AB411" s="14"/>
      <c r="AC411" s="9"/>
      <c r="AD411" s="14"/>
      <c r="AE411" s="9"/>
      <c r="AF411" s="14"/>
      <c r="AG411" s="9"/>
      <c r="AH411" s="14"/>
      <c r="AI411" s="14"/>
      <c r="AJ411" s="9"/>
      <c r="AK411" s="14"/>
      <c r="AL411" s="9"/>
      <c r="AM411" s="9"/>
      <c r="AN411" s="9"/>
      <c r="AO411" s="9"/>
      <c r="AP411" s="9"/>
      <c r="AQ411" s="12"/>
      <c r="AR411" s="9"/>
      <c r="AS411" s="9"/>
      <c r="AT411" s="9"/>
      <c r="AU411" s="9"/>
      <c r="AV411" s="12"/>
      <c r="AW411" s="9"/>
      <c r="AX411" s="12"/>
      <c r="AY411" s="9"/>
      <c r="AZ411" s="9"/>
      <c r="BA411" s="9"/>
      <c r="BB411" s="9"/>
      <c r="BC411" s="9"/>
      <c r="BD411" s="9"/>
      <c r="BE411" s="9"/>
      <c r="BF411" s="9"/>
      <c r="BG411" s="9"/>
      <c r="BH411" s="9"/>
      <c r="BI411" s="12"/>
      <c r="BJ411" s="9"/>
      <c r="BK411" s="9"/>
      <c r="BL411" s="12"/>
      <c r="BM411" s="16"/>
      <c r="BN411" s="9"/>
    </row>
    <row r="412" customFormat="false" ht="30" hidden="false" customHeight="true" outlineLevel="0" collapsed="false">
      <c r="A412" s="9" t="s">
        <v>3241</v>
      </c>
      <c r="B412" s="9"/>
      <c r="C412" s="9"/>
      <c r="D412" s="9" t="s">
        <v>3242</v>
      </c>
      <c r="E412" s="9"/>
      <c r="F412" s="9"/>
      <c r="G412" s="9"/>
      <c r="H412" s="9"/>
      <c r="I412" s="9"/>
      <c r="J412" s="12"/>
      <c r="K412" s="9"/>
      <c r="L412" s="18"/>
      <c r="M412" s="9"/>
      <c r="N412" s="13" t="s">
        <v>2520</v>
      </c>
      <c r="O412" s="10" t="s">
        <v>3243</v>
      </c>
      <c r="P412" s="9"/>
      <c r="Q412" s="9" t="s">
        <v>1974</v>
      </c>
      <c r="R412" s="9" t="s">
        <v>73</v>
      </c>
      <c r="S412" s="9" t="s">
        <v>3241</v>
      </c>
      <c r="T412" s="9" t="s">
        <v>3244</v>
      </c>
      <c r="U412" s="10" t="s">
        <v>3245</v>
      </c>
      <c r="V412" s="29" t="s">
        <v>3246</v>
      </c>
      <c r="W412" s="9"/>
      <c r="X412" s="12"/>
      <c r="Y412" s="9"/>
      <c r="Z412" s="14"/>
      <c r="AA412" s="9"/>
      <c r="AB412" s="14"/>
      <c r="AC412" s="9"/>
      <c r="AD412" s="14"/>
      <c r="AE412" s="9"/>
      <c r="AF412" s="14"/>
      <c r="AG412" s="9"/>
      <c r="AH412" s="14"/>
      <c r="AI412" s="14"/>
      <c r="AJ412" s="9"/>
      <c r="AK412" s="14"/>
      <c r="AL412" s="9"/>
      <c r="AM412" s="9"/>
      <c r="AN412" s="9"/>
      <c r="AO412" s="9"/>
      <c r="AP412" s="9"/>
      <c r="AQ412" s="12"/>
      <c r="AR412" s="9"/>
      <c r="AS412" s="9"/>
      <c r="AT412" s="9"/>
      <c r="AU412" s="9"/>
      <c r="AV412" s="12"/>
      <c r="AW412" s="9"/>
      <c r="AX412" s="12"/>
      <c r="AY412" s="9"/>
      <c r="AZ412" s="9"/>
      <c r="BA412" s="9"/>
      <c r="BB412" s="9"/>
      <c r="BC412" s="9"/>
      <c r="BD412" s="9"/>
      <c r="BE412" s="9"/>
      <c r="BF412" s="9"/>
      <c r="BG412" s="9"/>
      <c r="BH412" s="9"/>
      <c r="BI412" s="12"/>
      <c r="BJ412" s="9"/>
      <c r="BK412" s="9"/>
      <c r="BL412" s="12"/>
      <c r="BM412" s="16"/>
      <c r="BN412" s="9"/>
    </row>
    <row r="413" customFormat="false" ht="30" hidden="false" customHeight="true" outlineLevel="0" collapsed="false">
      <c r="A413" s="9" t="s">
        <v>3247</v>
      </c>
      <c r="B413" s="9"/>
      <c r="C413" s="9"/>
      <c r="D413" s="9" t="s">
        <v>3248</v>
      </c>
      <c r="E413" s="9"/>
      <c r="F413" s="9"/>
      <c r="G413" s="9"/>
      <c r="H413" s="9"/>
      <c r="I413" s="9"/>
      <c r="J413" s="12"/>
      <c r="K413" s="9"/>
      <c r="L413" s="18"/>
      <c r="M413" s="9"/>
      <c r="N413" s="13" t="s">
        <v>611</v>
      </c>
      <c r="O413" s="10" t="s">
        <v>3249</v>
      </c>
      <c r="P413" s="9"/>
      <c r="Q413" s="9" t="s">
        <v>3250</v>
      </c>
      <c r="R413" s="9" t="s">
        <v>3251</v>
      </c>
      <c r="S413" s="9" t="s">
        <v>3247</v>
      </c>
      <c r="T413" s="9" t="s">
        <v>3252</v>
      </c>
      <c r="U413" s="10" t="s">
        <v>3253</v>
      </c>
      <c r="V413" s="29" t="s">
        <v>2858</v>
      </c>
      <c r="W413" s="9"/>
      <c r="X413" s="12"/>
      <c r="Y413" s="9"/>
      <c r="Z413" s="14"/>
      <c r="AA413" s="9"/>
      <c r="AB413" s="14"/>
      <c r="AC413" s="9"/>
      <c r="AD413" s="14"/>
      <c r="AE413" s="9"/>
      <c r="AF413" s="14"/>
      <c r="AG413" s="9"/>
      <c r="AH413" s="14"/>
      <c r="AI413" s="14"/>
      <c r="AJ413" s="9"/>
      <c r="AK413" s="14"/>
      <c r="AL413" s="9"/>
      <c r="AM413" s="9"/>
      <c r="AN413" s="9"/>
      <c r="AO413" s="9"/>
      <c r="AP413" s="9"/>
      <c r="AQ413" s="12"/>
      <c r="AR413" s="9"/>
      <c r="AS413" s="9"/>
      <c r="AT413" s="9"/>
      <c r="AU413" s="9"/>
      <c r="AV413" s="12"/>
      <c r="AW413" s="9"/>
      <c r="AX413" s="12"/>
      <c r="AY413" s="9"/>
      <c r="AZ413" s="9"/>
      <c r="BA413" s="9"/>
      <c r="BB413" s="9"/>
      <c r="BC413" s="9"/>
      <c r="BD413" s="9"/>
      <c r="BE413" s="9"/>
      <c r="BF413" s="9"/>
      <c r="BG413" s="9"/>
      <c r="BH413" s="9"/>
      <c r="BI413" s="12"/>
      <c r="BJ413" s="9"/>
      <c r="BK413" s="9"/>
      <c r="BL413" s="12"/>
      <c r="BM413" s="16"/>
      <c r="BN413" s="9"/>
    </row>
    <row r="414" customFormat="false" ht="30" hidden="false" customHeight="true" outlineLevel="0" collapsed="false">
      <c r="A414" s="9" t="s">
        <v>3254</v>
      </c>
      <c r="B414" s="9"/>
      <c r="C414" s="9"/>
      <c r="D414" s="9" t="s">
        <v>3255</v>
      </c>
      <c r="E414" s="9"/>
      <c r="F414" s="9"/>
      <c r="G414" s="9"/>
      <c r="H414" s="9"/>
      <c r="I414" s="9"/>
      <c r="J414" s="12"/>
      <c r="K414" s="9"/>
      <c r="L414" s="18"/>
      <c r="M414" s="9"/>
      <c r="N414" s="13" t="s">
        <v>3256</v>
      </c>
      <c r="O414" s="10" t="s">
        <v>3257</v>
      </c>
      <c r="P414" s="9"/>
      <c r="Q414" s="9" t="s">
        <v>3258</v>
      </c>
      <c r="R414" s="9" t="s">
        <v>1691</v>
      </c>
      <c r="S414" s="9" t="s">
        <v>3254</v>
      </c>
      <c r="T414" s="9" t="s">
        <v>3259</v>
      </c>
      <c r="U414" s="10" t="s">
        <v>3260</v>
      </c>
      <c r="V414" s="29" t="s">
        <v>3261</v>
      </c>
      <c r="W414" s="9"/>
      <c r="X414" s="12"/>
      <c r="Y414" s="9"/>
      <c r="Z414" s="14"/>
      <c r="AA414" s="9"/>
      <c r="AB414" s="14"/>
      <c r="AC414" s="9"/>
      <c r="AD414" s="14"/>
      <c r="AE414" s="9"/>
      <c r="AF414" s="14"/>
      <c r="AG414" s="9"/>
      <c r="AH414" s="14"/>
      <c r="AI414" s="14"/>
      <c r="AJ414" s="9"/>
      <c r="AK414" s="14"/>
      <c r="AL414" s="9"/>
      <c r="AM414" s="9"/>
      <c r="AN414" s="9"/>
      <c r="AO414" s="9"/>
      <c r="AP414" s="9"/>
      <c r="AQ414" s="12"/>
      <c r="AR414" s="9"/>
      <c r="AS414" s="9"/>
      <c r="AT414" s="9"/>
      <c r="AU414" s="9"/>
      <c r="AV414" s="12"/>
      <c r="AW414" s="9"/>
      <c r="AX414" s="12"/>
      <c r="AY414" s="9"/>
      <c r="AZ414" s="9"/>
      <c r="BA414" s="9"/>
      <c r="BB414" s="9"/>
      <c r="BC414" s="9"/>
      <c r="BD414" s="9"/>
      <c r="BE414" s="9"/>
      <c r="BF414" s="9"/>
      <c r="BG414" s="9"/>
      <c r="BH414" s="9"/>
      <c r="BI414" s="12"/>
      <c r="BJ414" s="9"/>
      <c r="BK414" s="9"/>
      <c r="BL414" s="12"/>
      <c r="BM414" s="16"/>
      <c r="BN414" s="9"/>
    </row>
    <row r="415" customFormat="false" ht="30" hidden="false" customHeight="true" outlineLevel="0" collapsed="false">
      <c r="A415" s="9" t="s">
        <v>3262</v>
      </c>
      <c r="B415" s="9" t="s">
        <v>108</v>
      </c>
      <c r="C415" s="9"/>
      <c r="D415" s="9"/>
      <c r="E415" s="9"/>
      <c r="F415" s="9"/>
      <c r="G415" s="9"/>
      <c r="H415" s="9"/>
      <c r="I415" s="9"/>
      <c r="J415" s="12" t="s">
        <v>93</v>
      </c>
      <c r="K415" s="9"/>
      <c r="L415" s="18" t="s">
        <v>3263</v>
      </c>
      <c r="M415" s="9" t="s">
        <v>3264</v>
      </c>
      <c r="N415" s="13" t="s">
        <v>3265</v>
      </c>
      <c r="O415" s="10" t="s">
        <v>2213</v>
      </c>
      <c r="P415" s="9" t="s">
        <v>73</v>
      </c>
      <c r="Q415" s="9" t="s">
        <v>1399</v>
      </c>
      <c r="R415" s="9" t="s">
        <v>613</v>
      </c>
      <c r="S415" s="9" t="s">
        <v>3266</v>
      </c>
      <c r="T415" s="9" t="s">
        <v>3267</v>
      </c>
      <c r="U415" s="10" t="s">
        <v>3268</v>
      </c>
      <c r="V415" s="29" t="s">
        <v>3269</v>
      </c>
      <c r="W415" s="9" t="s">
        <v>1107</v>
      </c>
      <c r="X415" s="12" t="n">
        <v>211</v>
      </c>
      <c r="Y415" s="9"/>
      <c r="Z415" s="14" t="n">
        <v>197</v>
      </c>
      <c r="AA415" s="9"/>
      <c r="AB415" s="14" t="n">
        <v>195</v>
      </c>
      <c r="AC415" s="9"/>
      <c r="AD415" s="14" t="n">
        <v>150</v>
      </c>
      <c r="AE415" s="9" t="n">
        <v>155</v>
      </c>
      <c r="AF415" s="14" t="n">
        <v>19</v>
      </c>
      <c r="AG415" s="9"/>
      <c r="AH415" s="14" t="n">
        <v>1</v>
      </c>
      <c r="AI415" s="14" t="n">
        <v>150</v>
      </c>
      <c r="AJ415" s="9" t="n">
        <v>155</v>
      </c>
      <c r="AK415" s="14" t="n">
        <v>10</v>
      </c>
      <c r="AL415" s="9" t="n">
        <v>10</v>
      </c>
      <c r="AM415" s="9" t="s">
        <v>702</v>
      </c>
      <c r="AN415" s="9"/>
      <c r="AO415" s="9"/>
      <c r="AP415" s="9" t="s">
        <v>3270</v>
      </c>
      <c r="AQ415" s="12" t="s">
        <v>158</v>
      </c>
      <c r="AR415" s="9" t="s">
        <v>3271</v>
      </c>
      <c r="AS415" s="9" t="s">
        <v>213</v>
      </c>
      <c r="AT415" s="9" t="s">
        <v>214</v>
      </c>
      <c r="AU415" s="9" t="s">
        <v>3272</v>
      </c>
      <c r="AV415" s="12" t="s">
        <v>3273</v>
      </c>
      <c r="AW415" s="9"/>
      <c r="AX415" s="12"/>
      <c r="AY415" s="9"/>
      <c r="AZ415" s="9"/>
      <c r="BA415" s="9"/>
      <c r="BB415" s="9" t="s">
        <v>131</v>
      </c>
      <c r="BC415" s="9" t="s">
        <v>76</v>
      </c>
      <c r="BD415" s="9" t="s">
        <v>3274</v>
      </c>
      <c r="BE415" s="9"/>
      <c r="BF415" s="9"/>
      <c r="BG415" s="9"/>
      <c r="BH415" s="9"/>
      <c r="BI415" s="12" t="s">
        <v>3275</v>
      </c>
      <c r="BJ415" s="9"/>
      <c r="BK415" s="9"/>
      <c r="BL415" s="12" t="s">
        <v>117</v>
      </c>
      <c r="BM415" s="16" t="s">
        <v>1558</v>
      </c>
      <c r="BN415" s="9"/>
    </row>
    <row r="416" customFormat="false" ht="30" hidden="false" customHeight="true" outlineLevel="0" collapsed="false">
      <c r="A416" s="9" t="s">
        <v>3276</v>
      </c>
      <c r="B416" s="9" t="s">
        <v>108</v>
      </c>
      <c r="C416" s="9"/>
      <c r="D416" s="9"/>
      <c r="E416" s="9"/>
      <c r="F416" s="9" t="s">
        <v>3277</v>
      </c>
      <c r="G416" s="9"/>
      <c r="H416" s="9"/>
      <c r="I416" s="9" t="s">
        <v>2678</v>
      </c>
      <c r="J416" s="12" t="s">
        <v>93</v>
      </c>
      <c r="K416" s="9"/>
      <c r="L416" s="9" t="s">
        <v>893</v>
      </c>
      <c r="M416" s="9" t="s">
        <v>3278</v>
      </c>
      <c r="N416" s="13" t="s">
        <v>3279</v>
      </c>
      <c r="O416" s="10" t="s">
        <v>223</v>
      </c>
      <c r="P416" s="9"/>
      <c r="Q416" s="9" t="s">
        <v>3280</v>
      </c>
      <c r="R416" s="9" t="s">
        <v>1287</v>
      </c>
      <c r="S416" s="9" t="s">
        <v>3281</v>
      </c>
      <c r="T416" s="9" t="s">
        <v>3282</v>
      </c>
      <c r="U416" s="10" t="s">
        <v>3283</v>
      </c>
      <c r="V416" s="9"/>
      <c r="W416" s="9" t="s">
        <v>1612</v>
      </c>
      <c r="X416" s="12" t="n">
        <v>150</v>
      </c>
      <c r="Y416" s="9"/>
      <c r="Z416" s="14" t="n">
        <v>213</v>
      </c>
      <c r="AA416" s="9"/>
      <c r="AB416" s="14" t="n">
        <v>150</v>
      </c>
      <c r="AC416" s="9"/>
      <c r="AD416" s="14" t="n">
        <v>135</v>
      </c>
      <c r="AE416" s="9"/>
      <c r="AF416" s="14" t="n">
        <v>5</v>
      </c>
      <c r="AG416" s="9"/>
      <c r="AH416" s="14" t="n">
        <v>1</v>
      </c>
      <c r="AI416" s="14" t="n">
        <v>135</v>
      </c>
      <c r="AJ416" s="9"/>
      <c r="AK416" s="14" t="n">
        <v>34</v>
      </c>
      <c r="AL416" s="9" t="n">
        <v>34</v>
      </c>
      <c r="AM416" s="9" t="s">
        <v>2683</v>
      </c>
      <c r="AN416" s="9"/>
      <c r="AO416" s="9"/>
      <c r="AP416" s="9" t="s">
        <v>3284</v>
      </c>
      <c r="AQ416" s="12" t="s">
        <v>149</v>
      </c>
      <c r="AR416" s="9"/>
      <c r="AS416" s="9" t="s">
        <v>183</v>
      </c>
      <c r="AT416" s="9" t="s">
        <v>113</v>
      </c>
      <c r="AU416" s="9" t="s">
        <v>443</v>
      </c>
      <c r="AV416" s="12" t="s">
        <v>3285</v>
      </c>
      <c r="AW416" s="9"/>
      <c r="AX416" s="12"/>
      <c r="AY416" s="9"/>
      <c r="AZ416" s="9"/>
      <c r="BA416" s="9"/>
      <c r="BB416" s="9" t="s">
        <v>151</v>
      </c>
      <c r="BC416" s="9" t="s">
        <v>76</v>
      </c>
      <c r="BD416" s="9" t="s">
        <v>3286</v>
      </c>
      <c r="BE416" s="9"/>
      <c r="BF416" s="9" t="s">
        <v>116</v>
      </c>
      <c r="BG416" s="9" t="s">
        <v>153</v>
      </c>
      <c r="BH416" s="9"/>
      <c r="BI416" s="12" t="s">
        <v>3177</v>
      </c>
      <c r="BJ416" s="9"/>
      <c r="BK416" s="9"/>
      <c r="BL416" s="12" t="s">
        <v>117</v>
      </c>
      <c r="BM416" s="16" t="s">
        <v>3178</v>
      </c>
      <c r="BN416" s="9"/>
    </row>
    <row r="417" customFormat="false" ht="30" hidden="false" customHeight="true" outlineLevel="0" collapsed="false">
      <c r="A417" s="9" t="s">
        <v>3276</v>
      </c>
      <c r="B417" s="9" t="s">
        <v>108</v>
      </c>
      <c r="C417" s="9"/>
      <c r="D417" s="9"/>
      <c r="E417" s="9"/>
      <c r="F417" s="9"/>
      <c r="G417" s="9"/>
      <c r="H417" s="9"/>
      <c r="I417" s="9"/>
      <c r="J417" s="12" t="s">
        <v>235</v>
      </c>
      <c r="K417" s="9"/>
      <c r="L417" s="9" t="s">
        <v>893</v>
      </c>
      <c r="M417" s="9" t="s">
        <v>3287</v>
      </c>
      <c r="N417" s="13" t="s">
        <v>3279</v>
      </c>
      <c r="O417" s="10" t="s">
        <v>223</v>
      </c>
      <c r="P417" s="9" t="s">
        <v>73</v>
      </c>
      <c r="Q417" s="9" t="s">
        <v>3280</v>
      </c>
      <c r="R417" s="9" t="s">
        <v>1287</v>
      </c>
      <c r="S417" s="9" t="s">
        <v>3281</v>
      </c>
      <c r="T417" s="9" t="s">
        <v>3282</v>
      </c>
      <c r="U417" s="10" t="s">
        <v>3283</v>
      </c>
      <c r="V417" s="9"/>
      <c r="W417" s="9" t="s">
        <v>1612</v>
      </c>
      <c r="X417" s="12" t="n">
        <v>200</v>
      </c>
      <c r="Y417" s="9"/>
      <c r="Z417" s="14" t="n">
        <v>158</v>
      </c>
      <c r="AA417" s="9"/>
      <c r="AB417" s="14" t="n">
        <v>180</v>
      </c>
      <c r="AC417" s="9"/>
      <c r="AD417" s="14" t="n">
        <v>158</v>
      </c>
      <c r="AE417" s="9"/>
      <c r="AF417" s="14" t="n">
        <v>20</v>
      </c>
      <c r="AG417" s="9"/>
      <c r="AH417" s="14" t="n">
        <v>1</v>
      </c>
      <c r="AI417" s="14" t="n">
        <v>158</v>
      </c>
      <c r="AJ417" s="9"/>
      <c r="AK417" s="14" t="n">
        <v>8</v>
      </c>
      <c r="AL417" s="9" t="n">
        <v>8</v>
      </c>
      <c r="AM417" s="9"/>
      <c r="AN417" s="9"/>
      <c r="AO417" s="9"/>
      <c r="AP417" s="9" t="s">
        <v>3288</v>
      </c>
      <c r="AQ417" s="12" t="s">
        <v>410</v>
      </c>
      <c r="AR417" s="9"/>
      <c r="AS417" s="9" t="s">
        <v>1587</v>
      </c>
      <c r="AT417" s="9" t="s">
        <v>1625</v>
      </c>
      <c r="AU417" s="9" t="s">
        <v>443</v>
      </c>
      <c r="AV417" s="12"/>
      <c r="AW417" s="9"/>
      <c r="AX417" s="12"/>
      <c r="AY417" s="9"/>
      <c r="AZ417" s="9"/>
      <c r="BA417" s="9"/>
      <c r="BB417" s="9" t="s">
        <v>3289</v>
      </c>
      <c r="BC417" s="9" t="s">
        <v>76</v>
      </c>
      <c r="BD417" s="9" t="s">
        <v>3290</v>
      </c>
      <c r="BE417" s="9"/>
      <c r="BF417" s="9"/>
      <c r="BG417" s="9"/>
      <c r="BH417" s="9"/>
      <c r="BI417" s="12"/>
      <c r="BJ417" s="9"/>
      <c r="BK417" s="9"/>
      <c r="BL417" s="12" t="s">
        <v>117</v>
      </c>
      <c r="BM417" s="16" t="s">
        <v>3178</v>
      </c>
      <c r="BN417" s="9"/>
    </row>
    <row r="418" customFormat="false" ht="30" hidden="false" customHeight="true" outlineLevel="0" collapsed="false">
      <c r="A418" s="9" t="s">
        <v>3276</v>
      </c>
      <c r="B418" s="9" t="s">
        <v>108</v>
      </c>
      <c r="C418" s="9"/>
      <c r="D418" s="9"/>
      <c r="E418" s="9"/>
      <c r="F418" s="9"/>
      <c r="G418" s="9"/>
      <c r="H418" s="9"/>
      <c r="I418" s="9"/>
      <c r="J418" s="12" t="s">
        <v>235</v>
      </c>
      <c r="K418" s="9"/>
      <c r="L418" s="9" t="s">
        <v>230</v>
      </c>
      <c r="M418" s="9" t="s">
        <v>3291</v>
      </c>
      <c r="N418" s="13" t="s">
        <v>3279</v>
      </c>
      <c r="O418" s="10" t="s">
        <v>223</v>
      </c>
      <c r="P418" s="9" t="s">
        <v>73</v>
      </c>
      <c r="Q418" s="9" t="s">
        <v>3280</v>
      </c>
      <c r="R418" s="9" t="s">
        <v>1287</v>
      </c>
      <c r="S418" s="9" t="s">
        <v>3281</v>
      </c>
      <c r="T418" s="9" t="s">
        <v>3282</v>
      </c>
      <c r="U418" s="10" t="s">
        <v>3283</v>
      </c>
      <c r="V418" s="9"/>
      <c r="W418" s="9" t="s">
        <v>1612</v>
      </c>
      <c r="X418" s="12"/>
      <c r="Y418" s="9"/>
      <c r="Z418" s="14"/>
      <c r="AA418" s="9"/>
      <c r="AB418" s="14"/>
      <c r="AC418" s="9"/>
      <c r="AD418" s="14"/>
      <c r="AE418" s="9"/>
      <c r="AF418" s="14"/>
      <c r="AG418" s="9"/>
      <c r="AH418" s="14"/>
      <c r="AI418" s="14"/>
      <c r="AJ418" s="9"/>
      <c r="AK418" s="14"/>
      <c r="AL418" s="9"/>
      <c r="AM418" s="9"/>
      <c r="AN418" s="9"/>
      <c r="AO418" s="9"/>
      <c r="AP418" s="9" t="s">
        <v>3292</v>
      </c>
      <c r="AQ418" s="12" t="s">
        <v>410</v>
      </c>
      <c r="AR418" s="9"/>
      <c r="AS418" s="9" t="s">
        <v>1587</v>
      </c>
      <c r="AT418" s="9" t="s">
        <v>1625</v>
      </c>
      <c r="AU418" s="9" t="s">
        <v>443</v>
      </c>
      <c r="AV418" s="12"/>
      <c r="AW418" s="9"/>
      <c r="AX418" s="12"/>
      <c r="AY418" s="9"/>
      <c r="AZ418" s="9"/>
      <c r="BA418" s="9"/>
      <c r="BB418" s="9" t="s">
        <v>3293</v>
      </c>
      <c r="BC418" s="9" t="s">
        <v>76</v>
      </c>
      <c r="BD418" s="9" t="s">
        <v>3294</v>
      </c>
      <c r="BE418" s="9"/>
      <c r="BF418" s="9"/>
      <c r="BG418" s="9"/>
      <c r="BH418" s="9"/>
      <c r="BI418" s="12"/>
      <c r="BJ418" s="9"/>
      <c r="BK418" s="9"/>
      <c r="BL418" s="12" t="s">
        <v>117</v>
      </c>
      <c r="BM418" s="16" t="s">
        <v>3178</v>
      </c>
      <c r="BN418" s="9"/>
    </row>
    <row r="419" customFormat="false" ht="30" hidden="false" customHeight="true" outlineLevel="0" collapsed="false">
      <c r="A419" s="9" t="s">
        <v>3295</v>
      </c>
      <c r="B419" s="9"/>
      <c r="C419" s="9"/>
      <c r="D419" s="9" t="s">
        <v>3296</v>
      </c>
      <c r="E419" s="9"/>
      <c r="F419" s="9"/>
      <c r="G419" s="9"/>
      <c r="H419" s="9"/>
      <c r="I419" s="9"/>
      <c r="J419" s="12"/>
      <c r="K419" s="9"/>
      <c r="L419" s="9"/>
      <c r="M419" s="9"/>
      <c r="N419" s="13" t="s">
        <v>582</v>
      </c>
      <c r="O419" s="10" t="s">
        <v>3297</v>
      </c>
      <c r="P419" s="9"/>
      <c r="Q419" s="9" t="s">
        <v>3298</v>
      </c>
      <c r="R419" s="9" t="s">
        <v>73</v>
      </c>
      <c r="S419" s="9" t="s">
        <v>3295</v>
      </c>
      <c r="T419" s="9" t="s">
        <v>3299</v>
      </c>
      <c r="U419" s="10" t="s">
        <v>3300</v>
      </c>
      <c r="V419" s="9" t="s">
        <v>3301</v>
      </c>
      <c r="W419" s="9"/>
      <c r="X419" s="12"/>
      <c r="Y419" s="9"/>
      <c r="Z419" s="14"/>
      <c r="AA419" s="9"/>
      <c r="AB419" s="14"/>
      <c r="AC419" s="9"/>
      <c r="AD419" s="14"/>
      <c r="AE419" s="9"/>
      <c r="AF419" s="14"/>
      <c r="AG419" s="9"/>
      <c r="AH419" s="14"/>
      <c r="AI419" s="14"/>
      <c r="AJ419" s="9"/>
      <c r="AK419" s="14"/>
      <c r="AL419" s="9"/>
      <c r="AM419" s="9"/>
      <c r="AN419" s="9"/>
      <c r="AO419" s="9"/>
      <c r="AP419" s="9"/>
      <c r="AQ419" s="12"/>
      <c r="AR419" s="9"/>
      <c r="AS419" s="9"/>
      <c r="AT419" s="9"/>
      <c r="AU419" s="9"/>
      <c r="AV419" s="12"/>
      <c r="AW419" s="9"/>
      <c r="AX419" s="12"/>
      <c r="AY419" s="9"/>
      <c r="AZ419" s="9"/>
      <c r="BA419" s="9"/>
      <c r="BB419" s="9"/>
      <c r="BC419" s="9"/>
      <c r="BD419" s="9"/>
      <c r="BE419" s="9"/>
      <c r="BF419" s="9"/>
      <c r="BG419" s="9"/>
      <c r="BH419" s="9"/>
      <c r="BI419" s="12"/>
      <c r="BJ419" s="9"/>
      <c r="BK419" s="9"/>
      <c r="BL419" s="12"/>
      <c r="BM419" s="16"/>
      <c r="BN419" s="9"/>
    </row>
    <row r="420" customFormat="false" ht="30" hidden="false" customHeight="true" outlineLevel="0" collapsed="false">
      <c r="A420" s="9" t="s">
        <v>3302</v>
      </c>
      <c r="B420" s="9"/>
      <c r="C420" s="9"/>
      <c r="D420" s="9" t="s">
        <v>3303</v>
      </c>
      <c r="E420" s="9"/>
      <c r="F420" s="9"/>
      <c r="G420" s="9"/>
      <c r="H420" s="9"/>
      <c r="I420" s="9"/>
      <c r="J420" s="12"/>
      <c r="K420" s="9"/>
      <c r="L420" s="9"/>
      <c r="M420" s="9"/>
      <c r="N420" s="13" t="s">
        <v>510</v>
      </c>
      <c r="O420" s="10"/>
      <c r="P420" s="9"/>
      <c r="Q420" s="9" t="s">
        <v>3304</v>
      </c>
      <c r="R420" s="9" t="s">
        <v>613</v>
      </c>
      <c r="S420" s="9" t="s">
        <v>3302</v>
      </c>
      <c r="T420" s="9" t="s">
        <v>3305</v>
      </c>
      <c r="U420" s="10" t="s">
        <v>3306</v>
      </c>
      <c r="V420" s="9" t="s">
        <v>3307</v>
      </c>
      <c r="W420" s="9"/>
      <c r="X420" s="12"/>
      <c r="Y420" s="9"/>
      <c r="Z420" s="14"/>
      <c r="AA420" s="9"/>
      <c r="AB420" s="14"/>
      <c r="AC420" s="9"/>
      <c r="AD420" s="14"/>
      <c r="AE420" s="9"/>
      <c r="AF420" s="14"/>
      <c r="AG420" s="9"/>
      <c r="AH420" s="14"/>
      <c r="AI420" s="14"/>
      <c r="AJ420" s="9"/>
      <c r="AK420" s="14"/>
      <c r="AL420" s="9"/>
      <c r="AM420" s="9"/>
      <c r="AN420" s="9"/>
      <c r="AO420" s="9"/>
      <c r="AP420" s="9"/>
      <c r="AQ420" s="12"/>
      <c r="AR420" s="9"/>
      <c r="AS420" s="9"/>
      <c r="AT420" s="9"/>
      <c r="AU420" s="9"/>
      <c r="AV420" s="12"/>
      <c r="AW420" s="9"/>
      <c r="AX420" s="12"/>
      <c r="AY420" s="9"/>
      <c r="AZ420" s="9"/>
      <c r="BA420" s="9"/>
      <c r="BB420" s="9"/>
      <c r="BC420" s="9"/>
      <c r="BD420" s="9"/>
      <c r="BE420" s="9"/>
      <c r="BF420" s="9"/>
      <c r="BG420" s="9"/>
      <c r="BH420" s="9"/>
      <c r="BI420" s="12"/>
      <c r="BJ420" s="9"/>
      <c r="BK420" s="9"/>
      <c r="BL420" s="12"/>
      <c r="BM420" s="16"/>
      <c r="BN420" s="9"/>
    </row>
    <row r="421" customFormat="false" ht="30" hidden="false" customHeight="true" outlineLevel="0" collapsed="false">
      <c r="A421" s="9" t="s">
        <v>3308</v>
      </c>
      <c r="B421" s="9"/>
      <c r="C421" s="9"/>
      <c r="D421" s="9" t="s">
        <v>3309</v>
      </c>
      <c r="E421" s="9"/>
      <c r="F421" s="9"/>
      <c r="G421" s="9"/>
      <c r="H421" s="9"/>
      <c r="I421" s="9"/>
      <c r="J421" s="12"/>
      <c r="K421" s="9"/>
      <c r="L421" s="9"/>
      <c r="M421" s="9"/>
      <c r="N421" s="13" t="s">
        <v>611</v>
      </c>
      <c r="O421" s="10" t="s">
        <v>3310</v>
      </c>
      <c r="P421" s="9"/>
      <c r="Q421" s="9" t="s">
        <v>2213</v>
      </c>
      <c r="R421" s="9" t="s">
        <v>73</v>
      </c>
      <c r="S421" s="9" t="s">
        <v>3308</v>
      </c>
      <c r="T421" s="9" t="s">
        <v>3311</v>
      </c>
      <c r="U421" s="10" t="s">
        <v>3312</v>
      </c>
      <c r="V421" s="9" t="s">
        <v>3313</v>
      </c>
      <c r="W421" s="9"/>
      <c r="X421" s="12"/>
      <c r="Y421" s="9"/>
      <c r="Z421" s="14"/>
      <c r="AA421" s="9"/>
      <c r="AB421" s="14"/>
      <c r="AC421" s="9"/>
      <c r="AD421" s="14"/>
      <c r="AE421" s="9"/>
      <c r="AF421" s="14"/>
      <c r="AG421" s="9"/>
      <c r="AH421" s="14"/>
      <c r="AI421" s="14"/>
      <c r="AJ421" s="9"/>
      <c r="AK421" s="14"/>
      <c r="AL421" s="9"/>
      <c r="AM421" s="9"/>
      <c r="AN421" s="9"/>
      <c r="AO421" s="9"/>
      <c r="AP421" s="9"/>
      <c r="AQ421" s="12"/>
      <c r="AR421" s="9"/>
      <c r="AS421" s="9"/>
      <c r="AT421" s="9"/>
      <c r="AU421" s="9"/>
      <c r="AV421" s="12"/>
      <c r="AW421" s="9"/>
      <c r="AX421" s="12"/>
      <c r="AY421" s="9"/>
      <c r="AZ421" s="9"/>
      <c r="BA421" s="9"/>
      <c r="BB421" s="9"/>
      <c r="BC421" s="9"/>
      <c r="BD421" s="9"/>
      <c r="BE421" s="9"/>
      <c r="BF421" s="9"/>
      <c r="BG421" s="9"/>
      <c r="BH421" s="9"/>
      <c r="BI421" s="12"/>
      <c r="BJ421" s="9"/>
      <c r="BK421" s="9"/>
      <c r="BL421" s="12"/>
      <c r="BM421" s="16"/>
      <c r="BN421" s="9"/>
    </row>
    <row r="422" customFormat="false" ht="30" hidden="false" customHeight="true" outlineLevel="0" collapsed="false">
      <c r="A422" s="9" t="s">
        <v>3314</v>
      </c>
      <c r="B422" s="9"/>
      <c r="C422" s="9"/>
      <c r="D422" s="9" t="s">
        <v>3315</v>
      </c>
      <c r="E422" s="9"/>
      <c r="F422" s="9"/>
      <c r="G422" s="9"/>
      <c r="H422" s="9"/>
      <c r="I422" s="9"/>
      <c r="J422" s="12"/>
      <c r="K422" s="9"/>
      <c r="L422" s="9"/>
      <c r="M422" s="9"/>
      <c r="N422" s="13" t="s">
        <v>3316</v>
      </c>
      <c r="O422" s="10"/>
      <c r="P422" s="9"/>
      <c r="Q422" s="9" t="s">
        <v>1399</v>
      </c>
      <c r="R422" s="9" t="s">
        <v>613</v>
      </c>
      <c r="S422" s="9" t="s">
        <v>3314</v>
      </c>
      <c r="T422" s="9" t="s">
        <v>3317</v>
      </c>
      <c r="U422" s="10" t="s">
        <v>3318</v>
      </c>
      <c r="V422" s="9" t="s">
        <v>3319</v>
      </c>
      <c r="W422" s="9"/>
      <c r="X422" s="12"/>
      <c r="Y422" s="9"/>
      <c r="Z422" s="14"/>
      <c r="AA422" s="9"/>
      <c r="AB422" s="14"/>
      <c r="AC422" s="9"/>
      <c r="AD422" s="14"/>
      <c r="AE422" s="9"/>
      <c r="AF422" s="14"/>
      <c r="AG422" s="9"/>
      <c r="AH422" s="14"/>
      <c r="AI422" s="14"/>
      <c r="AJ422" s="9"/>
      <c r="AK422" s="14"/>
      <c r="AL422" s="9"/>
      <c r="AM422" s="9"/>
      <c r="AN422" s="9"/>
      <c r="AO422" s="9"/>
      <c r="AP422" s="9"/>
      <c r="AQ422" s="12"/>
      <c r="AR422" s="9"/>
      <c r="AS422" s="9"/>
      <c r="AT422" s="9"/>
      <c r="AU422" s="9"/>
      <c r="AV422" s="12"/>
      <c r="AW422" s="9"/>
      <c r="AX422" s="12"/>
      <c r="AY422" s="9"/>
      <c r="AZ422" s="9"/>
      <c r="BA422" s="9"/>
      <c r="BB422" s="9"/>
      <c r="BC422" s="9"/>
      <c r="BD422" s="9"/>
      <c r="BE422" s="9"/>
      <c r="BF422" s="9"/>
      <c r="BG422" s="9"/>
      <c r="BH422" s="9"/>
      <c r="BI422" s="12"/>
      <c r="BJ422" s="9"/>
      <c r="BK422" s="9"/>
      <c r="BL422" s="12"/>
      <c r="BM422" s="16"/>
      <c r="BN422" s="9"/>
    </row>
    <row r="423" customFormat="false" ht="30" hidden="false" customHeight="true" outlineLevel="0" collapsed="false">
      <c r="A423" s="9" t="s">
        <v>3320</v>
      </c>
      <c r="B423" s="9"/>
      <c r="C423" s="9"/>
      <c r="D423" s="9" t="s">
        <v>3321</v>
      </c>
      <c r="E423" s="9"/>
      <c r="F423" s="9"/>
      <c r="G423" s="9"/>
      <c r="H423" s="9"/>
      <c r="I423" s="9"/>
      <c r="J423" s="12"/>
      <c r="K423" s="9"/>
      <c r="L423" s="9"/>
      <c r="M423" s="9"/>
      <c r="N423" s="13" t="s">
        <v>582</v>
      </c>
      <c r="O423" s="10" t="s">
        <v>3322</v>
      </c>
      <c r="P423" s="9"/>
      <c r="Q423" s="9" t="s">
        <v>1399</v>
      </c>
      <c r="R423" s="9" t="s">
        <v>613</v>
      </c>
      <c r="S423" s="9" t="s">
        <v>3320</v>
      </c>
      <c r="T423" s="9" t="s">
        <v>3323</v>
      </c>
      <c r="U423" s="10" t="s">
        <v>3324</v>
      </c>
      <c r="V423" s="9" t="s">
        <v>3325</v>
      </c>
      <c r="W423" s="9"/>
      <c r="X423" s="12"/>
      <c r="Y423" s="9"/>
      <c r="Z423" s="14"/>
      <c r="AA423" s="9"/>
      <c r="AB423" s="14"/>
      <c r="AC423" s="9"/>
      <c r="AD423" s="14"/>
      <c r="AE423" s="9"/>
      <c r="AF423" s="14"/>
      <c r="AG423" s="9"/>
      <c r="AH423" s="14"/>
      <c r="AI423" s="14"/>
      <c r="AJ423" s="9"/>
      <c r="AK423" s="14"/>
      <c r="AL423" s="9"/>
      <c r="AM423" s="9"/>
      <c r="AN423" s="9"/>
      <c r="AO423" s="9"/>
      <c r="AP423" s="9"/>
      <c r="AQ423" s="12"/>
      <c r="AR423" s="9"/>
      <c r="AS423" s="9"/>
      <c r="AT423" s="9"/>
      <c r="AU423" s="9"/>
      <c r="AV423" s="12"/>
      <c r="AW423" s="9"/>
      <c r="AX423" s="12"/>
      <c r="AY423" s="9"/>
      <c r="AZ423" s="9"/>
      <c r="BA423" s="9"/>
      <c r="BB423" s="9"/>
      <c r="BC423" s="9"/>
      <c r="BD423" s="9"/>
      <c r="BE423" s="9"/>
      <c r="BF423" s="9"/>
      <c r="BG423" s="9"/>
      <c r="BH423" s="9"/>
      <c r="BI423" s="12"/>
      <c r="BJ423" s="9"/>
      <c r="BK423" s="9"/>
      <c r="BL423" s="12"/>
      <c r="BM423" s="16"/>
      <c r="BN423" s="9"/>
    </row>
    <row r="424" customFormat="false" ht="30" hidden="false" customHeight="true" outlineLevel="0" collapsed="false">
      <c r="A424" s="9" t="s">
        <v>3326</v>
      </c>
      <c r="B424" s="9"/>
      <c r="C424" s="9"/>
      <c r="D424" s="9" t="s">
        <v>3327</v>
      </c>
      <c r="E424" s="9"/>
      <c r="F424" s="9"/>
      <c r="G424" s="9"/>
      <c r="H424" s="9"/>
      <c r="I424" s="9"/>
      <c r="J424" s="12"/>
      <c r="K424" s="9"/>
      <c r="L424" s="9"/>
      <c r="M424" s="9"/>
      <c r="N424" s="13" t="s">
        <v>510</v>
      </c>
      <c r="O424" s="10"/>
      <c r="P424" s="9"/>
      <c r="Q424" s="9" t="s">
        <v>1399</v>
      </c>
      <c r="R424" s="9" t="s">
        <v>613</v>
      </c>
      <c r="S424" s="9" t="s">
        <v>3326</v>
      </c>
      <c r="T424" s="9" t="s">
        <v>3328</v>
      </c>
      <c r="U424" s="10" t="s">
        <v>3306</v>
      </c>
      <c r="V424" s="9" t="s">
        <v>3329</v>
      </c>
      <c r="W424" s="9"/>
      <c r="X424" s="12"/>
      <c r="Y424" s="9"/>
      <c r="Z424" s="14"/>
      <c r="AA424" s="9"/>
      <c r="AB424" s="14"/>
      <c r="AC424" s="9"/>
      <c r="AD424" s="14"/>
      <c r="AE424" s="9"/>
      <c r="AF424" s="14"/>
      <c r="AG424" s="9"/>
      <c r="AH424" s="14"/>
      <c r="AI424" s="14"/>
      <c r="AJ424" s="9"/>
      <c r="AK424" s="14"/>
      <c r="AL424" s="9"/>
      <c r="AM424" s="9"/>
      <c r="AN424" s="9"/>
      <c r="AO424" s="9"/>
      <c r="AP424" s="9"/>
      <c r="AQ424" s="12"/>
      <c r="AR424" s="9"/>
      <c r="AS424" s="9"/>
      <c r="AT424" s="9"/>
      <c r="AU424" s="9"/>
      <c r="AV424" s="12"/>
      <c r="AW424" s="9"/>
      <c r="AX424" s="12"/>
      <c r="AY424" s="9"/>
      <c r="AZ424" s="9"/>
      <c r="BA424" s="9"/>
      <c r="BB424" s="9"/>
      <c r="BC424" s="9"/>
      <c r="BD424" s="9"/>
      <c r="BE424" s="9"/>
      <c r="BF424" s="9"/>
      <c r="BG424" s="9"/>
      <c r="BH424" s="9"/>
      <c r="BI424" s="12"/>
      <c r="BJ424" s="9"/>
      <c r="BK424" s="9"/>
      <c r="BL424" s="12"/>
      <c r="BM424" s="16"/>
      <c r="BN424" s="9"/>
    </row>
    <row r="425" customFormat="false" ht="30" hidden="false" customHeight="true" outlineLevel="0" collapsed="false">
      <c r="A425" s="9" t="s">
        <v>3330</v>
      </c>
      <c r="B425" s="9"/>
      <c r="C425" s="9"/>
      <c r="D425" s="9" t="s">
        <v>3331</v>
      </c>
      <c r="E425" s="9"/>
      <c r="F425" s="9"/>
      <c r="G425" s="9"/>
      <c r="H425" s="9"/>
      <c r="I425" s="9"/>
      <c r="J425" s="12"/>
      <c r="K425" s="9"/>
      <c r="L425" s="9"/>
      <c r="M425" s="9"/>
      <c r="N425" s="13" t="s">
        <v>3332</v>
      </c>
      <c r="O425" s="10"/>
      <c r="P425" s="9"/>
      <c r="Q425" s="9" t="s">
        <v>2638</v>
      </c>
      <c r="R425" s="9" t="s">
        <v>613</v>
      </c>
      <c r="S425" s="9" t="s">
        <v>3330</v>
      </c>
      <c r="T425" s="9" t="s">
        <v>3333</v>
      </c>
      <c r="U425" s="10" t="s">
        <v>3334</v>
      </c>
      <c r="V425" s="9" t="s">
        <v>3335</v>
      </c>
      <c r="W425" s="9"/>
      <c r="X425" s="12"/>
      <c r="Y425" s="9"/>
      <c r="Z425" s="14"/>
      <c r="AA425" s="9"/>
      <c r="AB425" s="14"/>
      <c r="AC425" s="9"/>
      <c r="AD425" s="14"/>
      <c r="AE425" s="9"/>
      <c r="AF425" s="14"/>
      <c r="AG425" s="9"/>
      <c r="AH425" s="14"/>
      <c r="AI425" s="14"/>
      <c r="AJ425" s="9"/>
      <c r="AK425" s="14"/>
      <c r="AL425" s="9"/>
      <c r="AM425" s="9"/>
      <c r="AN425" s="9"/>
      <c r="AO425" s="9"/>
      <c r="AP425" s="9"/>
      <c r="AQ425" s="12"/>
      <c r="AR425" s="9"/>
      <c r="AS425" s="9"/>
      <c r="AT425" s="9"/>
      <c r="AU425" s="9"/>
      <c r="AV425" s="12"/>
      <c r="AW425" s="9"/>
      <c r="AX425" s="12"/>
      <c r="AY425" s="9"/>
      <c r="AZ425" s="9"/>
      <c r="BA425" s="9"/>
      <c r="BB425" s="9"/>
      <c r="BC425" s="9"/>
      <c r="BD425" s="9"/>
      <c r="BE425" s="9"/>
      <c r="BF425" s="9"/>
      <c r="BG425" s="9"/>
      <c r="BH425" s="9"/>
      <c r="BI425" s="12"/>
      <c r="BJ425" s="9"/>
      <c r="BK425" s="9"/>
      <c r="BL425" s="12"/>
      <c r="BM425" s="16"/>
      <c r="BN425" s="9"/>
    </row>
    <row r="426" customFormat="false" ht="30" hidden="false" customHeight="true" outlineLevel="0" collapsed="false">
      <c r="A426" s="9" t="s">
        <v>3336</v>
      </c>
      <c r="B426" s="9"/>
      <c r="C426" s="9"/>
      <c r="D426" s="9" t="s">
        <v>3337</v>
      </c>
      <c r="E426" s="9"/>
      <c r="F426" s="9"/>
      <c r="G426" s="9"/>
      <c r="H426" s="9"/>
      <c r="I426" s="9"/>
      <c r="J426" s="12"/>
      <c r="K426" s="9"/>
      <c r="L426" s="9"/>
      <c r="M426" s="9"/>
      <c r="N426" s="13" t="s">
        <v>3338</v>
      </c>
      <c r="O426" s="10"/>
      <c r="P426" s="9"/>
      <c r="Q426" s="9" t="s">
        <v>3339</v>
      </c>
      <c r="R426" s="9" t="s">
        <v>73</v>
      </c>
      <c r="S426" s="9" t="s">
        <v>3336</v>
      </c>
      <c r="T426" s="9" t="s">
        <v>3340</v>
      </c>
      <c r="U426" s="10" t="s">
        <v>3341</v>
      </c>
      <c r="V426" s="9" t="s">
        <v>3342</v>
      </c>
      <c r="W426" s="9"/>
      <c r="X426" s="12"/>
      <c r="Y426" s="9"/>
      <c r="Z426" s="14"/>
      <c r="AA426" s="9"/>
      <c r="AB426" s="14"/>
      <c r="AC426" s="9"/>
      <c r="AD426" s="14"/>
      <c r="AE426" s="9"/>
      <c r="AF426" s="14"/>
      <c r="AG426" s="9"/>
      <c r="AH426" s="14"/>
      <c r="AI426" s="14"/>
      <c r="AJ426" s="9"/>
      <c r="AK426" s="14"/>
      <c r="AL426" s="9"/>
      <c r="AM426" s="9"/>
      <c r="AN426" s="9"/>
      <c r="AO426" s="9"/>
      <c r="AP426" s="9"/>
      <c r="AQ426" s="12"/>
      <c r="AR426" s="9"/>
      <c r="AS426" s="9"/>
      <c r="AT426" s="9"/>
      <c r="AU426" s="9"/>
      <c r="AV426" s="12"/>
      <c r="AW426" s="9"/>
      <c r="AX426" s="12"/>
      <c r="AY426" s="9"/>
      <c r="AZ426" s="9"/>
      <c r="BA426" s="9"/>
      <c r="BB426" s="9"/>
      <c r="BC426" s="9"/>
      <c r="BD426" s="9"/>
      <c r="BE426" s="9"/>
      <c r="BF426" s="9"/>
      <c r="BG426" s="9"/>
      <c r="BH426" s="9"/>
      <c r="BI426" s="12"/>
      <c r="BJ426" s="9"/>
      <c r="BK426" s="9"/>
      <c r="BL426" s="12"/>
      <c r="BM426" s="16"/>
      <c r="BN426" s="9"/>
    </row>
    <row r="427" customFormat="false" ht="30" hidden="false" customHeight="true" outlineLevel="0" collapsed="false">
      <c r="A427" s="9" t="s">
        <v>3343</v>
      </c>
      <c r="B427" s="9"/>
      <c r="C427" s="9"/>
      <c r="D427" s="9"/>
      <c r="E427" s="9"/>
      <c r="F427" s="9" t="s">
        <v>3344</v>
      </c>
      <c r="G427" s="9"/>
      <c r="H427" s="9"/>
      <c r="I427" s="9"/>
      <c r="J427" s="12"/>
      <c r="K427" s="9"/>
      <c r="L427" s="9"/>
      <c r="M427" s="9"/>
      <c r="N427" s="13"/>
      <c r="O427" s="10"/>
      <c r="P427" s="9"/>
      <c r="Q427" s="9"/>
      <c r="R427" s="9"/>
      <c r="S427" s="9"/>
      <c r="T427" s="9"/>
      <c r="U427" s="10"/>
      <c r="V427" s="9"/>
      <c r="W427" s="9"/>
      <c r="X427" s="12"/>
      <c r="Y427" s="9"/>
      <c r="Z427" s="14"/>
      <c r="AA427" s="9"/>
      <c r="AB427" s="14"/>
      <c r="AC427" s="9"/>
      <c r="AD427" s="14"/>
      <c r="AE427" s="9"/>
      <c r="AF427" s="14"/>
      <c r="AG427" s="9"/>
      <c r="AH427" s="14"/>
      <c r="AI427" s="14"/>
      <c r="AJ427" s="9"/>
      <c r="AK427" s="14"/>
      <c r="AL427" s="9"/>
      <c r="AM427" s="9"/>
      <c r="AN427" s="9"/>
      <c r="AO427" s="9"/>
      <c r="AP427" s="9"/>
      <c r="AQ427" s="12"/>
      <c r="AR427" s="9"/>
      <c r="AS427" s="9" t="s">
        <v>279</v>
      </c>
      <c r="AT427" s="9"/>
      <c r="AU427" s="9"/>
      <c r="AV427" s="12"/>
      <c r="AW427" s="9"/>
      <c r="AX427" s="12"/>
      <c r="AY427" s="9"/>
      <c r="AZ427" s="9"/>
      <c r="BA427" s="9"/>
      <c r="BB427" s="9"/>
      <c r="BC427" s="9"/>
      <c r="BD427" s="9" t="s">
        <v>3345</v>
      </c>
      <c r="BE427" s="9"/>
      <c r="BF427" s="9"/>
      <c r="BG427" s="9"/>
      <c r="BH427" s="9"/>
      <c r="BI427" s="12"/>
      <c r="BJ427" s="9"/>
      <c r="BK427" s="9"/>
      <c r="BL427" s="12"/>
      <c r="BM427" s="16"/>
      <c r="BN427" s="9"/>
    </row>
    <row r="428" customFormat="false" ht="30" hidden="false" customHeight="true" outlineLevel="0" collapsed="false">
      <c r="A428" s="9" t="s">
        <v>3346</v>
      </c>
      <c r="B428" s="9"/>
      <c r="C428" s="9"/>
      <c r="D428" s="9" t="s">
        <v>3347</v>
      </c>
      <c r="E428" s="9"/>
      <c r="F428" s="9"/>
      <c r="G428" s="9"/>
      <c r="H428" s="9"/>
      <c r="I428" s="9"/>
      <c r="J428" s="12"/>
      <c r="K428" s="9"/>
      <c r="L428" s="9"/>
      <c r="M428" s="9"/>
      <c r="N428" s="13" t="s">
        <v>3348</v>
      </c>
      <c r="O428" s="10"/>
      <c r="P428" s="9"/>
      <c r="Q428" s="9" t="s">
        <v>2213</v>
      </c>
      <c r="R428" s="9" t="s">
        <v>73</v>
      </c>
      <c r="S428" s="9" t="s">
        <v>3346</v>
      </c>
      <c r="T428" s="9" t="s">
        <v>3349</v>
      </c>
      <c r="U428" s="10" t="s">
        <v>2565</v>
      </c>
      <c r="V428" s="9" t="s">
        <v>3350</v>
      </c>
      <c r="W428" s="9"/>
      <c r="X428" s="12"/>
      <c r="Y428" s="9"/>
      <c r="Z428" s="14"/>
      <c r="AA428" s="9"/>
      <c r="AB428" s="14"/>
      <c r="AC428" s="9"/>
      <c r="AD428" s="14"/>
      <c r="AE428" s="9"/>
      <c r="AF428" s="14"/>
      <c r="AG428" s="9"/>
      <c r="AH428" s="14"/>
      <c r="AI428" s="14"/>
      <c r="AJ428" s="9"/>
      <c r="AK428" s="14"/>
      <c r="AL428" s="9"/>
      <c r="AM428" s="9"/>
      <c r="AN428" s="9"/>
      <c r="AO428" s="9"/>
      <c r="AP428" s="9"/>
      <c r="AQ428" s="22"/>
      <c r="AR428" s="9"/>
      <c r="AS428" s="23"/>
      <c r="AT428" s="9"/>
      <c r="AU428" s="9"/>
      <c r="AV428" s="12"/>
      <c r="AW428" s="9"/>
      <c r="AX428" s="12"/>
      <c r="AY428" s="9"/>
      <c r="AZ428" s="9"/>
      <c r="BA428" s="9"/>
      <c r="BB428" s="9"/>
      <c r="BC428" s="9"/>
      <c r="BD428" s="9"/>
      <c r="BE428" s="9"/>
      <c r="BF428" s="9"/>
      <c r="BG428" s="9"/>
      <c r="BH428" s="9"/>
      <c r="BI428" s="12"/>
      <c r="BJ428" s="9"/>
      <c r="BK428" s="9"/>
      <c r="BL428" s="12"/>
      <c r="BM428" s="16"/>
      <c r="BN428" s="9"/>
    </row>
    <row r="429" customFormat="false" ht="30" hidden="false" customHeight="true" outlineLevel="0" collapsed="false">
      <c r="A429" s="9" t="s">
        <v>3351</v>
      </c>
      <c r="B429" s="9"/>
      <c r="C429" s="9"/>
      <c r="D429" s="9" t="s">
        <v>3352</v>
      </c>
      <c r="E429" s="9"/>
      <c r="F429" s="9"/>
      <c r="G429" s="9"/>
      <c r="H429" s="9"/>
      <c r="I429" s="9"/>
      <c r="J429" s="12"/>
      <c r="K429" s="9"/>
      <c r="L429" s="9"/>
      <c r="M429" s="9"/>
      <c r="N429" s="13" t="s">
        <v>510</v>
      </c>
      <c r="O429" s="10"/>
      <c r="P429" s="9"/>
      <c r="Q429" s="9" t="s">
        <v>2163</v>
      </c>
      <c r="R429" s="9" t="s">
        <v>613</v>
      </c>
      <c r="S429" s="9" t="s">
        <v>3351</v>
      </c>
      <c r="T429" s="9" t="s">
        <v>3353</v>
      </c>
      <c r="U429" s="10" t="s">
        <v>3306</v>
      </c>
      <c r="V429" s="9" t="s">
        <v>3354</v>
      </c>
      <c r="W429" s="9"/>
      <c r="X429" s="12"/>
      <c r="Y429" s="9"/>
      <c r="Z429" s="14"/>
      <c r="AA429" s="9"/>
      <c r="AB429" s="14"/>
      <c r="AC429" s="9"/>
      <c r="AD429" s="14"/>
      <c r="AE429" s="9"/>
      <c r="AF429" s="14"/>
      <c r="AG429" s="9"/>
      <c r="AH429" s="14"/>
      <c r="AI429" s="14"/>
      <c r="AJ429" s="9"/>
      <c r="AK429" s="14"/>
      <c r="AL429" s="9"/>
      <c r="AM429" s="9"/>
      <c r="AN429" s="9"/>
      <c r="AO429" s="9"/>
      <c r="AP429" s="9"/>
      <c r="AQ429" s="22"/>
      <c r="AR429" s="9"/>
      <c r="AS429" s="23"/>
      <c r="AT429" s="9"/>
      <c r="AU429" s="9"/>
      <c r="AV429" s="12"/>
      <c r="AW429" s="9"/>
      <c r="AX429" s="12"/>
      <c r="AY429" s="9"/>
      <c r="AZ429" s="9"/>
      <c r="BA429" s="9"/>
      <c r="BB429" s="9"/>
      <c r="BC429" s="9"/>
      <c r="BD429" s="9"/>
      <c r="BE429" s="9"/>
      <c r="BF429" s="9"/>
      <c r="BG429" s="9"/>
      <c r="BH429" s="9"/>
      <c r="BI429" s="12"/>
      <c r="BJ429" s="9"/>
      <c r="BK429" s="9"/>
      <c r="BL429" s="12"/>
      <c r="BM429" s="16"/>
      <c r="BN429" s="9"/>
    </row>
    <row r="430" customFormat="false" ht="30" hidden="false" customHeight="true" outlineLevel="0" collapsed="false">
      <c r="A430" s="9" t="s">
        <v>3355</v>
      </c>
      <c r="B430" s="9"/>
      <c r="C430" s="9"/>
      <c r="D430" s="9" t="s">
        <v>3356</v>
      </c>
      <c r="E430" s="9"/>
      <c r="F430" s="9"/>
      <c r="G430" s="9"/>
      <c r="H430" s="9"/>
      <c r="I430" s="9"/>
      <c r="J430" s="12"/>
      <c r="K430" s="9"/>
      <c r="L430" s="9"/>
      <c r="M430" s="9"/>
      <c r="N430" s="13" t="s">
        <v>980</v>
      </c>
      <c r="O430" s="10"/>
      <c r="P430" s="9"/>
      <c r="Q430" s="9" t="s">
        <v>1399</v>
      </c>
      <c r="R430" s="9" t="s">
        <v>613</v>
      </c>
      <c r="S430" s="9" t="s">
        <v>3355</v>
      </c>
      <c r="T430" s="9" t="s">
        <v>3357</v>
      </c>
      <c r="U430" s="10" t="s">
        <v>3358</v>
      </c>
      <c r="V430" s="9" t="s">
        <v>3359</v>
      </c>
      <c r="W430" s="9"/>
      <c r="X430" s="12"/>
      <c r="Y430" s="9"/>
      <c r="Z430" s="14"/>
      <c r="AA430" s="9"/>
      <c r="AB430" s="14"/>
      <c r="AC430" s="9"/>
      <c r="AD430" s="14"/>
      <c r="AE430" s="9"/>
      <c r="AF430" s="14"/>
      <c r="AG430" s="9"/>
      <c r="AH430" s="14"/>
      <c r="AI430" s="14"/>
      <c r="AJ430" s="9"/>
      <c r="AK430" s="14"/>
      <c r="AL430" s="9"/>
      <c r="AM430" s="9"/>
      <c r="AN430" s="9"/>
      <c r="AO430" s="9"/>
      <c r="AP430" s="9"/>
      <c r="AQ430" s="22"/>
      <c r="AR430" s="9"/>
      <c r="AS430" s="23"/>
      <c r="AT430" s="9"/>
      <c r="AU430" s="9"/>
      <c r="AV430" s="12"/>
      <c r="AW430" s="9"/>
      <c r="AX430" s="12"/>
      <c r="AY430" s="9"/>
      <c r="AZ430" s="9"/>
      <c r="BA430" s="9"/>
      <c r="BB430" s="9"/>
      <c r="BC430" s="9"/>
      <c r="BD430" s="9"/>
      <c r="BE430" s="9"/>
      <c r="BF430" s="9"/>
      <c r="BG430" s="9"/>
      <c r="BH430" s="9"/>
      <c r="BI430" s="12"/>
      <c r="BJ430" s="9"/>
      <c r="BK430" s="9"/>
      <c r="BL430" s="12"/>
      <c r="BM430" s="16"/>
      <c r="BN430" s="9"/>
    </row>
    <row r="431" customFormat="false" ht="30" hidden="false" customHeight="true" outlineLevel="0" collapsed="false">
      <c r="A431" s="9" t="s">
        <v>3360</v>
      </c>
      <c r="B431" s="9" t="s">
        <v>108</v>
      </c>
      <c r="C431" s="9"/>
      <c r="D431" s="9"/>
      <c r="E431" s="9"/>
      <c r="F431" s="9"/>
      <c r="G431" s="9"/>
      <c r="H431" s="9"/>
      <c r="I431" s="9"/>
      <c r="J431" s="12" t="s">
        <v>93</v>
      </c>
      <c r="K431" s="9"/>
      <c r="L431" s="9" t="s">
        <v>3361</v>
      </c>
      <c r="M431" s="9" t="s">
        <v>3362</v>
      </c>
      <c r="N431" s="13" t="s">
        <v>611</v>
      </c>
      <c r="O431" s="10" t="s">
        <v>223</v>
      </c>
      <c r="P431" s="9" t="s">
        <v>73</v>
      </c>
      <c r="Q431" s="9" t="s">
        <v>3363</v>
      </c>
      <c r="R431" s="9" t="s">
        <v>73</v>
      </c>
      <c r="S431" s="9" t="s">
        <v>3364</v>
      </c>
      <c r="T431" s="9" t="s">
        <v>3365</v>
      </c>
      <c r="U431" s="10" t="s">
        <v>3366</v>
      </c>
      <c r="V431" s="9"/>
      <c r="W431" s="9" t="s">
        <v>3367</v>
      </c>
      <c r="X431" s="12"/>
      <c r="Y431" s="9"/>
      <c r="Z431" s="14" t="n">
        <v>120</v>
      </c>
      <c r="AA431" s="9"/>
      <c r="AB431" s="14"/>
      <c r="AC431" s="9"/>
      <c r="AD431" s="14" t="n">
        <v>120</v>
      </c>
      <c r="AE431" s="9"/>
      <c r="AF431" s="14"/>
      <c r="AG431" s="9"/>
      <c r="AH431" s="14"/>
      <c r="AI431" s="14"/>
      <c r="AJ431" s="9"/>
      <c r="AK431" s="14" t="n">
        <v>8</v>
      </c>
      <c r="AL431" s="9" t="n">
        <v>9</v>
      </c>
      <c r="AM431" s="9"/>
      <c r="AN431" s="9"/>
      <c r="AO431" s="9"/>
      <c r="AP431" s="9" t="s">
        <v>3368</v>
      </c>
      <c r="AQ431" s="22" t="s">
        <v>158</v>
      </c>
      <c r="AR431" s="9" t="s">
        <v>3369</v>
      </c>
      <c r="AS431" s="23" t="s">
        <v>3370</v>
      </c>
      <c r="AT431" s="9" t="s">
        <v>3371</v>
      </c>
      <c r="AU431" s="9"/>
      <c r="AV431" s="12" t="s">
        <v>3372</v>
      </c>
      <c r="AW431" s="9"/>
      <c r="AX431" s="12"/>
      <c r="AY431" s="9"/>
      <c r="AZ431" s="9"/>
      <c r="BA431" s="9"/>
      <c r="BB431" s="9" t="s">
        <v>682</v>
      </c>
      <c r="BC431" s="9" t="s">
        <v>76</v>
      </c>
      <c r="BD431" s="9" t="s">
        <v>3373</v>
      </c>
      <c r="BE431" s="9"/>
      <c r="BF431" s="9"/>
      <c r="BG431" s="9"/>
      <c r="BH431" s="9"/>
      <c r="BI431" s="12"/>
      <c r="BJ431" s="9"/>
      <c r="BK431" s="9"/>
      <c r="BL431" s="12"/>
      <c r="BM431" s="16"/>
      <c r="BN431" s="9"/>
    </row>
    <row r="432" customFormat="false" ht="30" hidden="false" customHeight="true" outlineLevel="0" collapsed="false">
      <c r="A432" s="9" t="s">
        <v>3374</v>
      </c>
      <c r="B432" s="9"/>
      <c r="C432" s="9"/>
      <c r="D432" s="9" t="s">
        <v>3375</v>
      </c>
      <c r="E432" s="9"/>
      <c r="F432" s="9"/>
      <c r="G432" s="9"/>
      <c r="H432" s="9"/>
      <c r="I432" s="9"/>
      <c r="J432" s="12"/>
      <c r="K432" s="9"/>
      <c r="L432" s="9"/>
      <c r="M432" s="9"/>
      <c r="N432" s="13" t="s">
        <v>582</v>
      </c>
      <c r="O432" s="10" t="s">
        <v>3376</v>
      </c>
      <c r="P432" s="9"/>
      <c r="Q432" s="9" t="s">
        <v>1648</v>
      </c>
      <c r="R432" s="9" t="s">
        <v>790</v>
      </c>
      <c r="S432" s="9" t="s">
        <v>3374</v>
      </c>
      <c r="T432" s="9" t="s">
        <v>3377</v>
      </c>
      <c r="U432" s="10" t="s">
        <v>3378</v>
      </c>
      <c r="V432" s="29" t="s">
        <v>3379</v>
      </c>
      <c r="W432" s="9"/>
      <c r="X432" s="12"/>
      <c r="Y432" s="9"/>
      <c r="Z432" s="14"/>
      <c r="AA432" s="9"/>
      <c r="AB432" s="14"/>
      <c r="AC432" s="9"/>
      <c r="AD432" s="14"/>
      <c r="AE432" s="9"/>
      <c r="AF432" s="14"/>
      <c r="AG432" s="9"/>
      <c r="AH432" s="14"/>
      <c r="AI432" s="14"/>
      <c r="AJ432" s="9"/>
      <c r="AK432" s="14"/>
      <c r="AL432" s="9"/>
      <c r="AM432" s="9"/>
      <c r="AN432" s="9"/>
      <c r="AO432" s="9"/>
      <c r="AP432" s="9"/>
      <c r="AQ432" s="12"/>
      <c r="AR432" s="9"/>
      <c r="AS432" s="31"/>
      <c r="AT432" s="9"/>
      <c r="AU432" s="9"/>
      <c r="AV432" s="12"/>
      <c r="AW432" s="9"/>
      <c r="AX432" s="12"/>
      <c r="AY432" s="9"/>
      <c r="AZ432" s="9"/>
      <c r="BA432" s="9"/>
      <c r="BB432" s="9"/>
      <c r="BC432" s="9"/>
      <c r="BD432" s="9"/>
      <c r="BE432" s="9"/>
      <c r="BF432" s="9"/>
      <c r="BG432" s="9"/>
      <c r="BH432" s="9"/>
      <c r="BI432" s="12"/>
      <c r="BJ432" s="9"/>
      <c r="BK432" s="9"/>
      <c r="BL432" s="12"/>
      <c r="BM432" s="16"/>
      <c r="BN432" s="9"/>
    </row>
    <row r="433" customFormat="false" ht="30" hidden="false" customHeight="true" outlineLevel="0" collapsed="false">
      <c r="A433" s="9" t="s">
        <v>3380</v>
      </c>
      <c r="B433" s="9"/>
      <c r="C433" s="9"/>
      <c r="D433" s="9" t="s">
        <v>3381</v>
      </c>
      <c r="E433" s="9"/>
      <c r="F433" s="9"/>
      <c r="G433" s="9"/>
      <c r="H433" s="9"/>
      <c r="I433" s="9"/>
      <c r="J433" s="12"/>
      <c r="K433" s="9"/>
      <c r="L433" s="9"/>
      <c r="M433" s="9"/>
      <c r="N433" s="13" t="s">
        <v>582</v>
      </c>
      <c r="O433" s="10" t="s">
        <v>3382</v>
      </c>
      <c r="P433" s="9"/>
      <c r="Q433" s="9" t="s">
        <v>1356</v>
      </c>
      <c r="R433" s="9" t="s">
        <v>73</v>
      </c>
      <c r="S433" s="9" t="s">
        <v>3380</v>
      </c>
      <c r="T433" s="9" t="s">
        <v>3383</v>
      </c>
      <c r="U433" s="10" t="s">
        <v>3384</v>
      </c>
      <c r="V433" s="29" t="s">
        <v>3385</v>
      </c>
      <c r="W433" s="9"/>
      <c r="X433" s="12"/>
      <c r="Y433" s="9"/>
      <c r="Z433" s="14"/>
      <c r="AA433" s="9"/>
      <c r="AB433" s="14"/>
      <c r="AC433" s="9"/>
      <c r="AD433" s="14"/>
      <c r="AE433" s="9"/>
      <c r="AF433" s="14"/>
      <c r="AG433" s="9"/>
      <c r="AH433" s="14"/>
      <c r="AI433" s="14"/>
      <c r="AJ433" s="9"/>
      <c r="AK433" s="14"/>
      <c r="AL433" s="9"/>
      <c r="AM433" s="9"/>
      <c r="AN433" s="9"/>
      <c r="AO433" s="9"/>
      <c r="AP433" s="9"/>
      <c r="AQ433" s="12"/>
      <c r="AR433" s="9"/>
      <c r="AS433" s="31"/>
      <c r="AT433" s="9"/>
      <c r="AU433" s="9"/>
      <c r="AV433" s="12"/>
      <c r="AW433" s="9"/>
      <c r="AX433" s="12"/>
      <c r="AY433" s="9"/>
      <c r="AZ433" s="9"/>
      <c r="BA433" s="9"/>
      <c r="BB433" s="9"/>
      <c r="BC433" s="9"/>
      <c r="BD433" s="9"/>
      <c r="BE433" s="9"/>
      <c r="BF433" s="9"/>
      <c r="BG433" s="9"/>
      <c r="BH433" s="9"/>
      <c r="BI433" s="12"/>
      <c r="BJ433" s="9"/>
      <c r="BK433" s="9"/>
      <c r="BL433" s="12"/>
      <c r="BM433" s="16"/>
      <c r="BN433" s="9"/>
    </row>
    <row r="434" customFormat="false" ht="30" hidden="false" customHeight="true" outlineLevel="0" collapsed="false">
      <c r="A434" s="9" t="s">
        <v>3386</v>
      </c>
      <c r="B434" s="9"/>
      <c r="C434" s="9"/>
      <c r="D434" s="9" t="s">
        <v>3387</v>
      </c>
      <c r="E434" s="9"/>
      <c r="F434" s="9"/>
      <c r="G434" s="9"/>
      <c r="H434" s="9"/>
      <c r="I434" s="9"/>
      <c r="J434" s="12"/>
      <c r="K434" s="9"/>
      <c r="L434" s="9"/>
      <c r="M434" s="9"/>
      <c r="N434" s="13" t="s">
        <v>582</v>
      </c>
      <c r="O434" s="10" t="s">
        <v>3388</v>
      </c>
      <c r="P434" s="9"/>
      <c r="Q434" s="9" t="s">
        <v>1399</v>
      </c>
      <c r="R434" s="9" t="s">
        <v>613</v>
      </c>
      <c r="S434" s="9" t="s">
        <v>3386</v>
      </c>
      <c r="T434" s="9" t="s">
        <v>3389</v>
      </c>
      <c r="U434" s="10" t="s">
        <v>3306</v>
      </c>
      <c r="V434" s="29" t="s">
        <v>3359</v>
      </c>
      <c r="W434" s="9"/>
      <c r="X434" s="12"/>
      <c r="Y434" s="9"/>
      <c r="Z434" s="14"/>
      <c r="AA434" s="9"/>
      <c r="AB434" s="14"/>
      <c r="AC434" s="9"/>
      <c r="AD434" s="14"/>
      <c r="AE434" s="9"/>
      <c r="AF434" s="14"/>
      <c r="AG434" s="9"/>
      <c r="AH434" s="14"/>
      <c r="AI434" s="14"/>
      <c r="AJ434" s="9"/>
      <c r="AK434" s="14"/>
      <c r="AL434" s="9"/>
      <c r="AM434" s="9"/>
      <c r="AN434" s="9"/>
      <c r="AO434" s="9"/>
      <c r="AP434" s="9"/>
      <c r="AQ434" s="12"/>
      <c r="AR434" s="9"/>
      <c r="AS434" s="31"/>
      <c r="AT434" s="9"/>
      <c r="AU434" s="9"/>
      <c r="AV434" s="12"/>
      <c r="AW434" s="9"/>
      <c r="AX434" s="12"/>
      <c r="AY434" s="9"/>
      <c r="AZ434" s="9"/>
      <c r="BA434" s="9"/>
      <c r="BB434" s="9"/>
      <c r="BC434" s="9"/>
      <c r="BD434" s="9"/>
      <c r="BE434" s="9"/>
      <c r="BF434" s="9"/>
      <c r="BG434" s="9"/>
      <c r="BH434" s="9"/>
      <c r="BI434" s="12"/>
      <c r="BJ434" s="9"/>
      <c r="BK434" s="9"/>
      <c r="BL434" s="12"/>
      <c r="BM434" s="16"/>
      <c r="BN434" s="9"/>
    </row>
    <row r="435" customFormat="false" ht="30" hidden="false" customHeight="true" outlineLevel="0" collapsed="false">
      <c r="A435" s="9" t="s">
        <v>3390</v>
      </c>
      <c r="B435" s="9" t="s">
        <v>108</v>
      </c>
      <c r="C435" s="9"/>
      <c r="D435" s="9" t="s">
        <v>3391</v>
      </c>
      <c r="E435" s="9"/>
      <c r="F435" s="9"/>
      <c r="G435" s="9"/>
      <c r="H435" s="9"/>
      <c r="I435" s="9" t="s">
        <v>3392</v>
      </c>
      <c r="J435" s="12" t="s">
        <v>93</v>
      </c>
      <c r="K435" s="9"/>
      <c r="L435" s="9" t="s">
        <v>3393</v>
      </c>
      <c r="M435" s="9" t="s">
        <v>3394</v>
      </c>
      <c r="N435" s="13" t="s">
        <v>3395</v>
      </c>
      <c r="O435" s="10" t="s">
        <v>223</v>
      </c>
      <c r="P435" s="9" t="s">
        <v>588</v>
      </c>
      <c r="Q435" s="9" t="s">
        <v>1399</v>
      </c>
      <c r="R435" s="9" t="s">
        <v>613</v>
      </c>
      <c r="S435" s="9" t="s">
        <v>3396</v>
      </c>
      <c r="T435" s="9" t="s">
        <v>3397</v>
      </c>
      <c r="U435" s="10" t="s">
        <v>3398</v>
      </c>
      <c r="V435" s="29"/>
      <c r="W435" s="9" t="s">
        <v>985</v>
      </c>
      <c r="X435" s="12" t="n">
        <v>246</v>
      </c>
      <c r="Y435" s="9"/>
      <c r="Z435" s="14" t="n">
        <v>145</v>
      </c>
      <c r="AA435" s="9"/>
      <c r="AB435" s="14" t="n">
        <v>275</v>
      </c>
      <c r="AC435" s="9" t="n">
        <v>280</v>
      </c>
      <c r="AD435" s="14" t="n">
        <v>105</v>
      </c>
      <c r="AE435" s="9"/>
      <c r="AF435" s="14" t="n">
        <v>25</v>
      </c>
      <c r="AG435" s="9" t="n">
        <v>26</v>
      </c>
      <c r="AH435" s="14" t="n">
        <v>1</v>
      </c>
      <c r="AI435" s="14" t="n">
        <v>105</v>
      </c>
      <c r="AJ435" s="9"/>
      <c r="AK435" s="14" t="n">
        <v>7</v>
      </c>
      <c r="AL435" s="9" t="n">
        <v>8</v>
      </c>
      <c r="AM435" s="9" t="s">
        <v>123</v>
      </c>
      <c r="AN435" s="9"/>
      <c r="AO435" s="9"/>
      <c r="AP435" s="9" t="s">
        <v>3399</v>
      </c>
      <c r="AQ435" s="12" t="s">
        <v>124</v>
      </c>
      <c r="AR435" s="9"/>
      <c r="AS435" s="31" t="s">
        <v>1929</v>
      </c>
      <c r="AT435" s="9" t="s">
        <v>1930</v>
      </c>
      <c r="AU435" s="9" t="s">
        <v>588</v>
      </c>
      <c r="AV435" s="12" t="s">
        <v>3400</v>
      </c>
      <c r="AW435" s="9"/>
      <c r="AX435" s="12"/>
      <c r="AY435" s="9"/>
      <c r="AZ435" s="9"/>
      <c r="BA435" s="9"/>
      <c r="BB435" s="9" t="s">
        <v>3401</v>
      </c>
      <c r="BC435" s="9" t="s">
        <v>76</v>
      </c>
      <c r="BD435" s="9" t="s">
        <v>3402</v>
      </c>
      <c r="BE435" s="9"/>
      <c r="BF435" s="9"/>
      <c r="BG435" s="9"/>
      <c r="BH435" s="9"/>
      <c r="BI435" s="12"/>
      <c r="BJ435" s="9"/>
      <c r="BK435" s="9"/>
      <c r="BL435" s="12" t="s">
        <v>117</v>
      </c>
      <c r="BM435" s="16" t="s">
        <v>1804</v>
      </c>
      <c r="BN435" s="9"/>
    </row>
    <row r="436" customFormat="false" ht="30" hidden="false" customHeight="true" outlineLevel="0" collapsed="false">
      <c r="A436" s="9" t="s">
        <v>3390</v>
      </c>
      <c r="B436" s="9" t="s">
        <v>108</v>
      </c>
      <c r="C436" s="9"/>
      <c r="E436" s="9"/>
      <c r="F436" s="9" t="s">
        <v>3403</v>
      </c>
      <c r="G436" s="9"/>
      <c r="H436" s="9"/>
      <c r="I436" s="18" t="s">
        <v>2273</v>
      </c>
      <c r="J436" s="12" t="s">
        <v>93</v>
      </c>
      <c r="K436" s="9"/>
      <c r="L436" s="9" t="s">
        <v>3404</v>
      </c>
      <c r="M436" s="9" t="s">
        <v>3405</v>
      </c>
      <c r="N436" s="13" t="s">
        <v>3395</v>
      </c>
      <c r="O436" s="10" t="s">
        <v>223</v>
      </c>
      <c r="P436" s="9" t="s">
        <v>588</v>
      </c>
      <c r="Q436" s="9" t="s">
        <v>1399</v>
      </c>
      <c r="R436" s="9" t="s">
        <v>613</v>
      </c>
      <c r="S436" s="9" t="s">
        <v>3396</v>
      </c>
      <c r="T436" s="9" t="s">
        <v>3397</v>
      </c>
      <c r="U436" s="10" t="s">
        <v>3398</v>
      </c>
      <c r="V436" s="29"/>
      <c r="W436" s="9" t="s">
        <v>169</v>
      </c>
      <c r="X436" s="12" t="n">
        <v>108</v>
      </c>
      <c r="Y436" s="9"/>
      <c r="Z436" s="14" t="n">
        <v>155</v>
      </c>
      <c r="AB436" s="14"/>
      <c r="AD436" s="14" t="n">
        <v>135</v>
      </c>
      <c r="AF436" s="14" t="n">
        <v>10</v>
      </c>
      <c r="AH436" s="14" t="n">
        <v>1</v>
      </c>
      <c r="AI436" s="14"/>
      <c r="AK436" s="14" t="n">
        <v>11</v>
      </c>
      <c r="AL436" s="18" t="n">
        <v>12</v>
      </c>
      <c r="AM436" s="9"/>
      <c r="AN436" s="9"/>
      <c r="AO436" s="9"/>
      <c r="AP436" s="9" t="s">
        <v>3406</v>
      </c>
      <c r="AQ436" s="12" t="s">
        <v>124</v>
      </c>
      <c r="AR436" s="9"/>
      <c r="AS436" s="31" t="s">
        <v>171</v>
      </c>
      <c r="AT436" s="25" t="s">
        <v>259</v>
      </c>
      <c r="AU436" s="9"/>
      <c r="AV436" s="12" t="s">
        <v>3407</v>
      </c>
      <c r="AW436" s="9"/>
      <c r="AX436" s="12"/>
      <c r="AY436" s="9"/>
      <c r="AZ436" s="9"/>
      <c r="BA436" s="9"/>
      <c r="BB436" s="9" t="s">
        <v>114</v>
      </c>
      <c r="BC436" s="9" t="s">
        <v>76</v>
      </c>
      <c r="BD436" s="9" t="s">
        <v>3408</v>
      </c>
      <c r="BE436" s="9"/>
      <c r="BF436" s="9" t="s">
        <v>133</v>
      </c>
      <c r="BG436" s="9"/>
      <c r="BH436" s="9"/>
      <c r="BI436" s="12"/>
      <c r="BJ436" s="9"/>
      <c r="BK436" s="9"/>
      <c r="BL436" s="12" t="s">
        <v>117</v>
      </c>
      <c r="BM436" s="16" t="s">
        <v>1804</v>
      </c>
      <c r="BN436" s="9"/>
    </row>
    <row r="437" customFormat="false" ht="30" hidden="false" customHeight="true" outlineLevel="0" collapsed="false">
      <c r="A437" s="9" t="s">
        <v>3409</v>
      </c>
      <c r="B437" s="9"/>
      <c r="C437" s="9"/>
      <c r="D437" s="9" t="s">
        <v>3410</v>
      </c>
      <c r="E437" s="9"/>
      <c r="F437" s="9"/>
      <c r="G437" s="9"/>
      <c r="H437" s="9"/>
      <c r="I437" s="9"/>
      <c r="J437" s="12"/>
      <c r="K437" s="9"/>
      <c r="L437" s="9"/>
      <c r="M437" s="9"/>
      <c r="N437" s="13" t="s">
        <v>3411</v>
      </c>
      <c r="O437" s="10"/>
      <c r="P437" s="9"/>
      <c r="Q437" s="9" t="s">
        <v>1399</v>
      </c>
      <c r="R437" s="9" t="s">
        <v>613</v>
      </c>
      <c r="S437" s="9" t="s">
        <v>3409</v>
      </c>
      <c r="T437" s="9" t="s">
        <v>3412</v>
      </c>
      <c r="U437" s="10" t="s">
        <v>3413</v>
      </c>
      <c r="V437" s="9" t="s">
        <v>3359</v>
      </c>
      <c r="W437" s="9"/>
      <c r="X437" s="12"/>
      <c r="Y437" s="9"/>
      <c r="Z437" s="14"/>
      <c r="AA437" s="9"/>
      <c r="AB437" s="14"/>
      <c r="AC437" s="9"/>
      <c r="AD437" s="14"/>
      <c r="AE437" s="9"/>
      <c r="AF437" s="14"/>
      <c r="AG437" s="9"/>
      <c r="AH437" s="14"/>
      <c r="AI437" s="14"/>
      <c r="AJ437" s="9"/>
      <c r="AK437" s="14"/>
      <c r="AL437" s="9"/>
      <c r="AM437" s="9"/>
      <c r="AN437" s="9"/>
      <c r="AO437" s="9"/>
      <c r="AP437" s="9"/>
      <c r="AQ437" s="12"/>
      <c r="AR437" s="9"/>
      <c r="AS437" s="9"/>
      <c r="AT437" s="9"/>
      <c r="AU437" s="9"/>
      <c r="AV437" s="12"/>
      <c r="AW437" s="9"/>
      <c r="AX437" s="12"/>
      <c r="AY437" s="9"/>
      <c r="AZ437" s="9"/>
      <c r="BA437" s="9"/>
      <c r="BB437" s="9"/>
      <c r="BC437" s="9"/>
      <c r="BD437" s="9"/>
      <c r="BE437" s="9"/>
      <c r="BF437" s="9"/>
      <c r="BG437" s="9"/>
      <c r="BH437" s="9"/>
      <c r="BI437" s="12"/>
      <c r="BJ437" s="9"/>
      <c r="BK437" s="9"/>
      <c r="BL437" s="12"/>
      <c r="BM437" s="16"/>
      <c r="BN437" s="9"/>
    </row>
    <row r="438" customFormat="false" ht="30" hidden="false" customHeight="true" outlineLevel="0" collapsed="false">
      <c r="A438" s="9" t="s">
        <v>3414</v>
      </c>
      <c r="B438" s="9"/>
      <c r="C438" s="9"/>
      <c r="D438" s="9" t="s">
        <v>3415</v>
      </c>
      <c r="E438" s="9"/>
      <c r="F438" s="9"/>
      <c r="G438" s="9"/>
      <c r="H438" s="9"/>
      <c r="I438" s="9"/>
      <c r="J438" s="12"/>
      <c r="K438" s="9"/>
      <c r="L438" s="9"/>
      <c r="M438" s="9"/>
      <c r="N438" s="13" t="s">
        <v>582</v>
      </c>
      <c r="O438" s="10" t="s">
        <v>3416</v>
      </c>
      <c r="P438" s="9"/>
      <c r="Q438" s="9" t="s">
        <v>3417</v>
      </c>
      <c r="R438" s="9" t="s">
        <v>73</v>
      </c>
      <c r="S438" s="9" t="s">
        <v>3414</v>
      </c>
      <c r="T438" s="9" t="s">
        <v>3418</v>
      </c>
      <c r="U438" s="10" t="s">
        <v>3419</v>
      </c>
      <c r="V438" s="9" t="s">
        <v>3420</v>
      </c>
      <c r="W438" s="9"/>
      <c r="X438" s="12"/>
      <c r="Y438" s="9"/>
      <c r="Z438" s="14"/>
      <c r="AA438" s="9"/>
      <c r="AB438" s="14"/>
      <c r="AC438" s="9"/>
      <c r="AD438" s="14"/>
      <c r="AE438" s="9"/>
      <c r="AF438" s="14"/>
      <c r="AG438" s="9"/>
      <c r="AH438" s="14"/>
      <c r="AI438" s="14"/>
      <c r="AJ438" s="9"/>
      <c r="AK438" s="14"/>
      <c r="AL438" s="9"/>
      <c r="AM438" s="9"/>
      <c r="AN438" s="9"/>
      <c r="AO438" s="9"/>
      <c r="AP438" s="9"/>
      <c r="AQ438" s="12"/>
      <c r="AR438" s="9"/>
      <c r="AS438" s="9"/>
      <c r="AT438" s="9"/>
      <c r="AU438" s="9"/>
      <c r="AV438" s="12"/>
      <c r="AW438" s="9"/>
      <c r="AX438" s="12"/>
      <c r="AY438" s="9"/>
      <c r="AZ438" s="9"/>
      <c r="BA438" s="9"/>
      <c r="BB438" s="9"/>
      <c r="BC438" s="9"/>
      <c r="BD438" s="9"/>
      <c r="BE438" s="9"/>
      <c r="BF438" s="9"/>
      <c r="BG438" s="9"/>
      <c r="BH438" s="9"/>
      <c r="BI438" s="12"/>
      <c r="BJ438" s="9"/>
      <c r="BK438" s="9"/>
      <c r="BL438" s="12"/>
      <c r="BM438" s="16"/>
      <c r="BN438" s="9"/>
    </row>
    <row r="439" customFormat="false" ht="30" hidden="false" customHeight="true" outlineLevel="0" collapsed="false">
      <c r="A439" s="9" t="s">
        <v>3421</v>
      </c>
      <c r="B439" s="9"/>
      <c r="C439" s="9"/>
      <c r="D439" s="9" t="s">
        <v>3422</v>
      </c>
      <c r="E439" s="9"/>
      <c r="F439" s="9"/>
      <c r="G439" s="9"/>
      <c r="H439" s="9"/>
      <c r="I439" s="9"/>
      <c r="J439" s="12"/>
      <c r="K439" s="9"/>
      <c r="L439" s="9"/>
      <c r="M439" s="9"/>
      <c r="N439" s="13" t="s">
        <v>582</v>
      </c>
      <c r="O439" s="10" t="s">
        <v>3423</v>
      </c>
      <c r="P439" s="9"/>
      <c r="Q439" s="9" t="s">
        <v>2521</v>
      </c>
      <c r="R439" s="9" t="s">
        <v>613</v>
      </c>
      <c r="S439" s="9" t="s">
        <v>3421</v>
      </c>
      <c r="T439" s="9" t="s">
        <v>3424</v>
      </c>
      <c r="U439" s="10" t="s">
        <v>3425</v>
      </c>
      <c r="V439" s="9" t="s">
        <v>3009</v>
      </c>
      <c r="W439" s="9"/>
      <c r="X439" s="12"/>
      <c r="Y439" s="9"/>
      <c r="Z439" s="14"/>
      <c r="AA439" s="9"/>
      <c r="AB439" s="14"/>
      <c r="AC439" s="9"/>
      <c r="AD439" s="14"/>
      <c r="AE439" s="9"/>
      <c r="AF439" s="14"/>
      <c r="AG439" s="9"/>
      <c r="AH439" s="14"/>
      <c r="AI439" s="14"/>
      <c r="AJ439" s="9"/>
      <c r="AK439" s="14"/>
      <c r="AL439" s="9"/>
      <c r="AM439" s="9"/>
      <c r="AN439" s="9"/>
      <c r="AO439" s="9"/>
      <c r="AP439" s="9"/>
      <c r="AQ439" s="12"/>
      <c r="AR439" s="9"/>
      <c r="AS439" s="9"/>
      <c r="AT439" s="9"/>
      <c r="AU439" s="9"/>
      <c r="AV439" s="12"/>
      <c r="AW439" s="9"/>
      <c r="AX439" s="12"/>
      <c r="AY439" s="9"/>
      <c r="AZ439" s="9"/>
      <c r="BA439" s="9"/>
      <c r="BB439" s="9"/>
      <c r="BC439" s="9"/>
      <c r="BD439" s="9"/>
      <c r="BE439" s="9"/>
      <c r="BF439" s="9"/>
      <c r="BG439" s="9"/>
      <c r="BH439" s="9"/>
      <c r="BI439" s="12"/>
      <c r="BJ439" s="9"/>
      <c r="BK439" s="9"/>
      <c r="BL439" s="12"/>
      <c r="BM439" s="16"/>
      <c r="BN439" s="9"/>
    </row>
    <row r="440" customFormat="false" ht="30" hidden="false" customHeight="true" outlineLevel="0" collapsed="false">
      <c r="A440" s="9" t="s">
        <v>3426</v>
      </c>
      <c r="B440" s="9"/>
      <c r="C440" s="9"/>
      <c r="D440" s="9" t="s">
        <v>3427</v>
      </c>
      <c r="E440" s="9"/>
      <c r="F440" s="9"/>
      <c r="G440" s="9"/>
      <c r="H440" s="9"/>
      <c r="I440" s="9"/>
      <c r="J440" s="12"/>
      <c r="K440" s="9"/>
      <c r="L440" s="9"/>
      <c r="M440" s="9"/>
      <c r="N440" s="13" t="s">
        <v>582</v>
      </c>
      <c r="O440" s="10" t="s">
        <v>3428</v>
      </c>
      <c r="P440" s="9"/>
      <c r="Q440" s="9" t="s">
        <v>3429</v>
      </c>
      <c r="R440" s="9" t="s">
        <v>3124</v>
      </c>
      <c r="S440" s="9" t="s">
        <v>3426</v>
      </c>
      <c r="T440" s="9" t="s">
        <v>3430</v>
      </c>
      <c r="U440" s="10" t="s">
        <v>3431</v>
      </c>
      <c r="V440" s="9" t="s">
        <v>3432</v>
      </c>
      <c r="W440" s="9"/>
      <c r="X440" s="12"/>
      <c r="Y440" s="9"/>
      <c r="Z440" s="14"/>
      <c r="AA440" s="9"/>
      <c r="AB440" s="14"/>
      <c r="AC440" s="9"/>
      <c r="AD440" s="14"/>
      <c r="AE440" s="9"/>
      <c r="AF440" s="14"/>
      <c r="AG440" s="9"/>
      <c r="AH440" s="14"/>
      <c r="AI440" s="14"/>
      <c r="AJ440" s="9"/>
      <c r="AK440" s="14"/>
      <c r="AL440" s="9"/>
      <c r="AM440" s="9"/>
      <c r="AN440" s="9"/>
      <c r="AO440" s="9"/>
      <c r="AP440" s="9"/>
      <c r="AQ440" s="12"/>
      <c r="AR440" s="9"/>
      <c r="AS440" s="9"/>
      <c r="AT440" s="9"/>
      <c r="AU440" s="9"/>
      <c r="AV440" s="12"/>
      <c r="AW440" s="9"/>
      <c r="AX440" s="12"/>
      <c r="AY440" s="9"/>
      <c r="AZ440" s="9"/>
      <c r="BA440" s="9"/>
      <c r="BB440" s="9"/>
      <c r="BC440" s="9"/>
      <c r="BD440" s="9"/>
      <c r="BE440" s="9"/>
      <c r="BF440" s="9"/>
      <c r="BG440" s="9"/>
      <c r="BH440" s="9"/>
      <c r="BI440" s="12"/>
      <c r="BJ440" s="9"/>
      <c r="BK440" s="9"/>
      <c r="BL440" s="12"/>
      <c r="BM440" s="16"/>
      <c r="BN440" s="9"/>
    </row>
    <row r="441" customFormat="false" ht="30" hidden="false" customHeight="true" outlineLevel="0" collapsed="false">
      <c r="A441" s="9" t="s">
        <v>3433</v>
      </c>
      <c r="B441" s="9"/>
      <c r="C441" s="9"/>
      <c r="D441" s="9" t="s">
        <v>3434</v>
      </c>
      <c r="E441" s="9"/>
      <c r="F441" s="9"/>
      <c r="G441" s="9"/>
      <c r="H441" s="9"/>
      <c r="I441" s="9"/>
      <c r="J441" s="12"/>
      <c r="K441" s="9"/>
      <c r="L441" s="9"/>
      <c r="M441" s="9"/>
      <c r="N441" s="13" t="s">
        <v>3435</v>
      </c>
      <c r="O441" s="10" t="s">
        <v>3436</v>
      </c>
      <c r="P441" s="9"/>
      <c r="Q441" s="9" t="s">
        <v>3437</v>
      </c>
      <c r="R441" s="9" t="s">
        <v>3124</v>
      </c>
      <c r="S441" s="9" t="s">
        <v>3433</v>
      </c>
      <c r="T441" s="9" t="s">
        <v>3438</v>
      </c>
      <c r="U441" s="10" t="s">
        <v>3439</v>
      </c>
      <c r="V441" s="9" t="s">
        <v>3440</v>
      </c>
      <c r="W441" s="9"/>
      <c r="X441" s="12"/>
      <c r="Y441" s="9"/>
      <c r="Z441" s="14"/>
      <c r="AA441" s="9"/>
      <c r="AB441" s="14"/>
      <c r="AC441" s="9"/>
      <c r="AD441" s="14"/>
      <c r="AE441" s="9"/>
      <c r="AF441" s="14"/>
      <c r="AG441" s="9"/>
      <c r="AH441" s="14"/>
      <c r="AI441" s="14"/>
      <c r="AJ441" s="9"/>
      <c r="AK441" s="14"/>
      <c r="AL441" s="9"/>
      <c r="AM441" s="9"/>
      <c r="AN441" s="9"/>
      <c r="AO441" s="9"/>
      <c r="AP441" s="9"/>
      <c r="AQ441" s="12"/>
      <c r="AR441" s="9"/>
      <c r="AS441" s="9"/>
      <c r="AT441" s="9"/>
      <c r="AU441" s="9"/>
      <c r="AV441" s="12"/>
      <c r="AW441" s="9"/>
      <c r="AX441" s="12"/>
      <c r="AY441" s="9"/>
      <c r="AZ441" s="9"/>
      <c r="BA441" s="9"/>
      <c r="BB441" s="9"/>
      <c r="BC441" s="9"/>
      <c r="BD441" s="9"/>
      <c r="BE441" s="9"/>
      <c r="BF441" s="9"/>
      <c r="BG441" s="9"/>
      <c r="BH441" s="9"/>
      <c r="BI441" s="12"/>
      <c r="BJ441" s="9"/>
      <c r="BK441" s="9"/>
      <c r="BL441" s="12"/>
      <c r="BM441" s="16"/>
      <c r="BN441" s="9"/>
    </row>
    <row r="442" customFormat="false" ht="30" hidden="false" customHeight="true" outlineLevel="0" collapsed="false">
      <c r="A442" s="9" t="s">
        <v>3441</v>
      </c>
      <c r="B442" s="9"/>
      <c r="C442" s="9"/>
      <c r="D442" s="9" t="s">
        <v>3442</v>
      </c>
      <c r="E442" s="9"/>
      <c r="F442" s="9"/>
      <c r="G442" s="9"/>
      <c r="H442" s="9"/>
      <c r="I442" s="9"/>
      <c r="J442" s="12"/>
      <c r="K442" s="9"/>
      <c r="L442" s="9"/>
      <c r="M442" s="9"/>
      <c r="N442" s="13" t="s">
        <v>582</v>
      </c>
      <c r="O442" s="10" t="s">
        <v>3443</v>
      </c>
      <c r="P442" s="9"/>
      <c r="Q442" s="9" t="s">
        <v>1399</v>
      </c>
      <c r="R442" s="9" t="s">
        <v>613</v>
      </c>
      <c r="S442" s="9" t="s">
        <v>3441</v>
      </c>
      <c r="T442" s="9" t="s">
        <v>3444</v>
      </c>
      <c r="U442" s="10" t="s">
        <v>3445</v>
      </c>
      <c r="V442" s="9" t="s">
        <v>3446</v>
      </c>
      <c r="W442" s="9"/>
      <c r="X442" s="12"/>
      <c r="Y442" s="9"/>
      <c r="Z442" s="14"/>
      <c r="AA442" s="9"/>
      <c r="AB442" s="14"/>
      <c r="AC442" s="9"/>
      <c r="AD442" s="14"/>
      <c r="AE442" s="9"/>
      <c r="AF442" s="14"/>
      <c r="AG442" s="9"/>
      <c r="AH442" s="14"/>
      <c r="AI442" s="14"/>
      <c r="AJ442" s="9"/>
      <c r="AK442" s="14"/>
      <c r="AL442" s="9"/>
      <c r="AM442" s="9"/>
      <c r="AN442" s="9"/>
      <c r="AO442" s="9"/>
      <c r="AP442" s="9"/>
      <c r="AQ442" s="12"/>
      <c r="AR442" s="9"/>
      <c r="AS442" s="9"/>
      <c r="AT442" s="9"/>
      <c r="AU442" s="9"/>
      <c r="AV442" s="12"/>
      <c r="AW442" s="9"/>
      <c r="AX442" s="12"/>
      <c r="AY442" s="9"/>
      <c r="AZ442" s="9"/>
      <c r="BA442" s="9"/>
      <c r="BB442" s="9"/>
      <c r="BC442" s="9"/>
      <c r="BD442" s="9"/>
      <c r="BE442" s="9"/>
      <c r="BF442" s="9"/>
      <c r="BG442" s="9"/>
      <c r="BH442" s="9"/>
      <c r="BI442" s="12"/>
      <c r="BJ442" s="9"/>
      <c r="BK442" s="9"/>
      <c r="BL442" s="12"/>
      <c r="BM442" s="16"/>
      <c r="BN442" s="9"/>
    </row>
    <row r="443" customFormat="false" ht="30" hidden="false" customHeight="true" outlineLevel="0" collapsed="false">
      <c r="A443" s="9" t="s">
        <v>3447</v>
      </c>
      <c r="B443" s="9"/>
      <c r="C443" s="9"/>
      <c r="D443" s="9" t="s">
        <v>3448</v>
      </c>
      <c r="E443" s="9"/>
      <c r="F443" s="9"/>
      <c r="G443" s="9"/>
      <c r="H443" s="9"/>
      <c r="I443" s="9"/>
      <c r="J443" s="12"/>
      <c r="K443" s="9"/>
      <c r="L443" s="9"/>
      <c r="M443" s="9"/>
      <c r="N443" s="13" t="s">
        <v>582</v>
      </c>
      <c r="O443" s="10" t="s">
        <v>3449</v>
      </c>
      <c r="P443" s="9"/>
      <c r="Q443" s="9" t="s">
        <v>1356</v>
      </c>
      <c r="R443" s="9" t="s">
        <v>73</v>
      </c>
      <c r="S443" s="9" t="s">
        <v>3447</v>
      </c>
      <c r="T443" s="9" t="s">
        <v>3450</v>
      </c>
      <c r="U443" s="10" t="s">
        <v>3451</v>
      </c>
      <c r="V443" s="9" t="s">
        <v>3452</v>
      </c>
      <c r="W443" s="9"/>
      <c r="X443" s="12"/>
      <c r="Y443" s="9"/>
      <c r="Z443" s="14"/>
      <c r="AA443" s="9"/>
      <c r="AB443" s="14"/>
      <c r="AC443" s="9"/>
      <c r="AD443" s="14"/>
      <c r="AE443" s="9"/>
      <c r="AF443" s="14"/>
      <c r="AG443" s="9"/>
      <c r="AH443" s="14"/>
      <c r="AI443" s="14"/>
      <c r="AJ443" s="9"/>
      <c r="AK443" s="14"/>
      <c r="AL443" s="9"/>
      <c r="AM443" s="9"/>
      <c r="AN443" s="9"/>
      <c r="AO443" s="9"/>
      <c r="AP443" s="9"/>
      <c r="AQ443" s="12"/>
      <c r="AR443" s="9"/>
      <c r="AS443" s="9"/>
      <c r="AT443" s="9"/>
      <c r="AU443" s="9"/>
      <c r="AV443" s="12"/>
      <c r="AW443" s="9"/>
      <c r="AX443" s="12"/>
      <c r="AY443" s="9"/>
      <c r="AZ443" s="9"/>
      <c r="BA443" s="9"/>
      <c r="BB443" s="9"/>
      <c r="BC443" s="9"/>
      <c r="BD443" s="9"/>
      <c r="BE443" s="9"/>
      <c r="BF443" s="9"/>
      <c r="BG443" s="9"/>
      <c r="BH443" s="9"/>
      <c r="BI443" s="12"/>
      <c r="BJ443" s="9"/>
      <c r="BK443" s="9"/>
      <c r="BL443" s="12"/>
      <c r="BM443" s="16"/>
      <c r="BN443" s="9"/>
    </row>
    <row r="444" customFormat="false" ht="30" hidden="false" customHeight="true" outlineLevel="0" collapsed="false">
      <c r="A444" s="9" t="s">
        <v>3453</v>
      </c>
      <c r="B444" s="9"/>
      <c r="C444" s="9"/>
      <c r="D444" s="9" t="s">
        <v>3454</v>
      </c>
      <c r="E444" s="9"/>
      <c r="F444" s="9"/>
      <c r="G444" s="9"/>
      <c r="H444" s="9"/>
      <c r="I444" s="9"/>
      <c r="J444" s="12"/>
      <c r="K444" s="9"/>
      <c r="L444" s="9"/>
      <c r="M444" s="9"/>
      <c r="N444" s="13" t="s">
        <v>582</v>
      </c>
      <c r="O444" s="10" t="s">
        <v>3455</v>
      </c>
      <c r="P444" s="9"/>
      <c r="Q444" s="9" t="s">
        <v>3456</v>
      </c>
      <c r="R444" s="9" t="s">
        <v>73</v>
      </c>
      <c r="S444" s="9" t="s">
        <v>3453</v>
      </c>
      <c r="T444" s="9" t="s">
        <v>3457</v>
      </c>
      <c r="U444" s="10" t="s">
        <v>3458</v>
      </c>
      <c r="V444" s="9" t="s">
        <v>3452</v>
      </c>
      <c r="W444" s="9"/>
      <c r="X444" s="12"/>
      <c r="Y444" s="9"/>
      <c r="Z444" s="14"/>
      <c r="AA444" s="9"/>
      <c r="AB444" s="14"/>
      <c r="AC444" s="9"/>
      <c r="AD444" s="14"/>
      <c r="AE444" s="9"/>
      <c r="AF444" s="14"/>
      <c r="AG444" s="9"/>
      <c r="AH444" s="14"/>
      <c r="AI444" s="14"/>
      <c r="AJ444" s="9"/>
      <c r="AK444" s="14"/>
      <c r="AL444" s="9"/>
      <c r="AM444" s="9"/>
      <c r="AN444" s="9"/>
      <c r="AO444" s="9"/>
      <c r="AP444" s="9"/>
      <c r="AQ444" s="12"/>
      <c r="AR444" s="9"/>
      <c r="AS444" s="9"/>
      <c r="AT444" s="9"/>
      <c r="AU444" s="9"/>
      <c r="AV444" s="12"/>
      <c r="AW444" s="9"/>
      <c r="AX444" s="12"/>
      <c r="AY444" s="9"/>
      <c r="AZ444" s="9"/>
      <c r="BA444" s="9"/>
      <c r="BB444" s="9"/>
      <c r="BC444" s="9"/>
      <c r="BD444" s="9"/>
      <c r="BE444" s="9"/>
      <c r="BF444" s="9"/>
      <c r="BG444" s="9"/>
      <c r="BH444" s="9"/>
      <c r="BI444" s="12"/>
      <c r="BJ444" s="9"/>
      <c r="BK444" s="9"/>
      <c r="BL444" s="12"/>
      <c r="BM444" s="16"/>
      <c r="BN444" s="9"/>
    </row>
    <row r="445" customFormat="false" ht="30" hidden="false" customHeight="true" outlineLevel="0" collapsed="false">
      <c r="A445" s="9" t="s">
        <v>3459</v>
      </c>
      <c r="B445" s="9"/>
      <c r="C445" s="9"/>
      <c r="D445" s="9" t="s">
        <v>3460</v>
      </c>
      <c r="E445" s="9"/>
      <c r="F445" s="9"/>
      <c r="G445" s="9"/>
      <c r="H445" s="9"/>
      <c r="I445" s="9"/>
      <c r="J445" s="12"/>
      <c r="K445" s="9"/>
      <c r="L445" s="9"/>
      <c r="M445" s="9"/>
      <c r="N445" s="13" t="s">
        <v>582</v>
      </c>
      <c r="O445" s="10" t="s">
        <v>3461</v>
      </c>
      <c r="P445" s="9"/>
      <c r="Q445" s="9" t="s">
        <v>1356</v>
      </c>
      <c r="R445" s="9" t="s">
        <v>73</v>
      </c>
      <c r="S445" s="9" t="s">
        <v>3459</v>
      </c>
      <c r="T445" s="9" t="s">
        <v>3462</v>
      </c>
      <c r="U445" s="10" t="s">
        <v>3463</v>
      </c>
      <c r="V445" s="9" t="s">
        <v>3452</v>
      </c>
      <c r="W445" s="9"/>
      <c r="X445" s="12"/>
      <c r="Y445" s="9"/>
      <c r="Z445" s="14"/>
      <c r="AA445" s="9"/>
      <c r="AB445" s="14"/>
      <c r="AC445" s="9"/>
      <c r="AD445" s="14"/>
      <c r="AE445" s="9"/>
      <c r="AF445" s="14"/>
      <c r="AG445" s="9"/>
      <c r="AH445" s="14"/>
      <c r="AI445" s="14"/>
      <c r="AJ445" s="9"/>
      <c r="AK445" s="14"/>
      <c r="AL445" s="9"/>
      <c r="AM445" s="9"/>
      <c r="AN445" s="9"/>
      <c r="AO445" s="9"/>
      <c r="AP445" s="9"/>
      <c r="AQ445" s="12"/>
      <c r="AR445" s="9"/>
      <c r="AS445" s="9"/>
      <c r="AT445" s="9"/>
      <c r="AU445" s="9"/>
      <c r="AV445" s="12"/>
      <c r="AW445" s="9"/>
      <c r="AX445" s="12"/>
      <c r="AY445" s="9"/>
      <c r="AZ445" s="9"/>
      <c r="BA445" s="9"/>
      <c r="BB445" s="9"/>
      <c r="BC445" s="9"/>
      <c r="BD445" s="9"/>
      <c r="BE445" s="9"/>
      <c r="BF445" s="9"/>
      <c r="BG445" s="9"/>
      <c r="BH445" s="9"/>
      <c r="BI445" s="12"/>
      <c r="BJ445" s="9"/>
      <c r="BK445" s="9"/>
      <c r="BL445" s="12"/>
      <c r="BM445" s="16"/>
      <c r="BN445" s="9"/>
    </row>
    <row r="446" customFormat="false" ht="30" hidden="false" customHeight="true" outlineLevel="0" collapsed="false">
      <c r="A446" s="9" t="s">
        <v>3464</v>
      </c>
      <c r="B446" s="9"/>
      <c r="C446" s="9"/>
      <c r="D446" s="9" t="s">
        <v>3465</v>
      </c>
      <c r="E446" s="9"/>
      <c r="F446" s="9"/>
      <c r="G446" s="9"/>
      <c r="H446" s="9"/>
      <c r="I446" s="9"/>
      <c r="J446" s="12"/>
      <c r="K446" s="9"/>
      <c r="L446" s="9"/>
      <c r="M446" s="9"/>
      <c r="N446" s="13" t="s">
        <v>3466</v>
      </c>
      <c r="O446" s="10" t="s">
        <v>3467</v>
      </c>
      <c r="P446" s="9"/>
      <c r="Q446" s="9" t="s">
        <v>3468</v>
      </c>
      <c r="R446" s="9" t="s">
        <v>3469</v>
      </c>
      <c r="S446" s="9" t="s">
        <v>3464</v>
      </c>
      <c r="T446" s="9" t="s">
        <v>3470</v>
      </c>
      <c r="U446" s="10" t="s">
        <v>3471</v>
      </c>
      <c r="V446" s="9" t="s">
        <v>2880</v>
      </c>
      <c r="W446" s="9"/>
      <c r="X446" s="12"/>
      <c r="Y446" s="9"/>
      <c r="Z446" s="14"/>
      <c r="AA446" s="9"/>
      <c r="AB446" s="14"/>
      <c r="AC446" s="9"/>
      <c r="AD446" s="14"/>
      <c r="AE446" s="9"/>
      <c r="AF446" s="14"/>
      <c r="AG446" s="9"/>
      <c r="AH446" s="14"/>
      <c r="AI446" s="14"/>
      <c r="AJ446" s="9"/>
      <c r="AK446" s="14"/>
      <c r="AL446" s="9"/>
      <c r="AM446" s="9"/>
      <c r="AN446" s="9"/>
      <c r="AO446" s="9"/>
      <c r="AP446" s="9"/>
      <c r="AQ446" s="12"/>
      <c r="AR446" s="9"/>
      <c r="AS446" s="9"/>
      <c r="AT446" s="9"/>
      <c r="AU446" s="9"/>
      <c r="AV446" s="12"/>
      <c r="AW446" s="9"/>
      <c r="AX446" s="12"/>
      <c r="AY446" s="9"/>
      <c r="AZ446" s="9"/>
      <c r="BA446" s="9"/>
      <c r="BB446" s="9"/>
      <c r="BC446" s="9"/>
      <c r="BD446" s="9"/>
      <c r="BE446" s="9"/>
      <c r="BF446" s="9"/>
      <c r="BG446" s="9"/>
      <c r="BH446" s="9"/>
      <c r="BI446" s="12"/>
      <c r="BJ446" s="9"/>
      <c r="BK446" s="9"/>
      <c r="BL446" s="12"/>
      <c r="BM446" s="16"/>
      <c r="BN446" s="9"/>
    </row>
    <row r="447" customFormat="false" ht="30" hidden="false" customHeight="true" outlineLevel="0" collapsed="false">
      <c r="A447" s="9" t="s">
        <v>3472</v>
      </c>
      <c r="B447" s="9"/>
      <c r="C447" s="9"/>
      <c r="D447" s="9" t="s">
        <v>3473</v>
      </c>
      <c r="E447" s="9"/>
      <c r="F447" s="9"/>
      <c r="G447" s="9"/>
      <c r="H447" s="9"/>
      <c r="I447" s="9"/>
      <c r="J447" s="12"/>
      <c r="K447" s="9"/>
      <c r="L447" s="9"/>
      <c r="M447" s="9"/>
      <c r="N447" s="13" t="s">
        <v>582</v>
      </c>
      <c r="O447" s="10" t="s">
        <v>3474</v>
      </c>
      <c r="P447" s="9"/>
      <c r="Q447" s="9" t="s">
        <v>1953</v>
      </c>
      <c r="R447" s="9" t="s">
        <v>73</v>
      </c>
      <c r="S447" s="9" t="s">
        <v>3472</v>
      </c>
      <c r="T447" s="9" t="s">
        <v>3475</v>
      </c>
      <c r="U447" s="10" t="s">
        <v>3476</v>
      </c>
      <c r="V447" s="9" t="s">
        <v>1544</v>
      </c>
      <c r="W447" s="9"/>
      <c r="X447" s="12"/>
      <c r="Y447" s="9"/>
      <c r="Z447" s="14"/>
      <c r="AA447" s="9"/>
      <c r="AB447" s="14"/>
      <c r="AC447" s="9"/>
      <c r="AD447" s="14"/>
      <c r="AE447" s="9"/>
      <c r="AF447" s="14"/>
      <c r="AG447" s="9"/>
      <c r="AH447" s="14"/>
      <c r="AI447" s="14"/>
      <c r="AJ447" s="9"/>
      <c r="AK447" s="14"/>
      <c r="AL447" s="9"/>
      <c r="AM447" s="9"/>
      <c r="AN447" s="9"/>
      <c r="AO447" s="9"/>
      <c r="AP447" s="9"/>
      <c r="AQ447" s="12"/>
      <c r="AR447" s="9"/>
      <c r="AS447" s="9"/>
      <c r="AT447" s="9"/>
      <c r="AU447" s="9"/>
      <c r="AV447" s="12"/>
      <c r="AW447" s="9"/>
      <c r="AX447" s="12"/>
      <c r="AY447" s="9"/>
      <c r="AZ447" s="9"/>
      <c r="BA447" s="9"/>
      <c r="BB447" s="9"/>
      <c r="BC447" s="9"/>
      <c r="BD447" s="9"/>
      <c r="BE447" s="9"/>
      <c r="BF447" s="9"/>
      <c r="BG447" s="9"/>
      <c r="BH447" s="9"/>
      <c r="BI447" s="12"/>
      <c r="BJ447" s="9"/>
      <c r="BK447" s="9"/>
      <c r="BL447" s="12"/>
      <c r="BM447" s="16"/>
      <c r="BN447" s="9"/>
    </row>
    <row r="448" customFormat="false" ht="30" hidden="false" customHeight="true" outlineLevel="0" collapsed="false">
      <c r="A448" s="9" t="s">
        <v>3477</v>
      </c>
      <c r="B448" s="9"/>
      <c r="C448" s="9"/>
      <c r="D448" s="9" t="s">
        <v>3478</v>
      </c>
      <c r="E448" s="9"/>
      <c r="F448" s="9"/>
      <c r="G448" s="9"/>
      <c r="H448" s="9"/>
      <c r="I448" s="9"/>
      <c r="J448" s="12"/>
      <c r="K448" s="9"/>
      <c r="L448" s="9"/>
      <c r="M448" s="9"/>
      <c r="N448" s="13" t="s">
        <v>582</v>
      </c>
      <c r="O448" s="10" t="s">
        <v>3479</v>
      </c>
      <c r="P448" s="9"/>
      <c r="Q448" s="9" t="s">
        <v>3480</v>
      </c>
      <c r="R448" s="9" t="s">
        <v>73</v>
      </c>
      <c r="S448" s="9" t="s">
        <v>3477</v>
      </c>
      <c r="T448" s="9" t="s">
        <v>3481</v>
      </c>
      <c r="U448" s="10" t="s">
        <v>3482</v>
      </c>
      <c r="V448" s="9" t="s">
        <v>3483</v>
      </c>
      <c r="W448" s="9"/>
      <c r="X448" s="12"/>
      <c r="Y448" s="9"/>
      <c r="Z448" s="14"/>
      <c r="AA448" s="9"/>
      <c r="AB448" s="14"/>
      <c r="AC448" s="9"/>
      <c r="AD448" s="14"/>
      <c r="AE448" s="9"/>
      <c r="AF448" s="14"/>
      <c r="AG448" s="9"/>
      <c r="AH448" s="14"/>
      <c r="AI448" s="14"/>
      <c r="AJ448" s="9"/>
      <c r="AK448" s="14"/>
      <c r="AL448" s="9"/>
      <c r="AM448" s="9"/>
      <c r="AN448" s="9"/>
      <c r="AO448" s="9"/>
      <c r="AP448" s="9"/>
      <c r="AQ448" s="12"/>
      <c r="AR448" s="9"/>
      <c r="AS448" s="9"/>
      <c r="AT448" s="9"/>
      <c r="AU448" s="9"/>
      <c r="AV448" s="12"/>
      <c r="AW448" s="9"/>
      <c r="AX448" s="12"/>
      <c r="AY448" s="9"/>
      <c r="AZ448" s="9"/>
      <c r="BA448" s="9"/>
      <c r="BB448" s="9"/>
      <c r="BC448" s="9"/>
      <c r="BD448" s="9"/>
      <c r="BE448" s="9"/>
      <c r="BF448" s="9"/>
      <c r="BG448" s="9"/>
      <c r="BH448" s="9"/>
      <c r="BI448" s="12"/>
      <c r="BJ448" s="9"/>
      <c r="BK448" s="9"/>
      <c r="BL448" s="12"/>
      <c r="BM448" s="16"/>
      <c r="BN448" s="9"/>
    </row>
    <row r="449" customFormat="false" ht="30" hidden="false" customHeight="true" outlineLevel="0" collapsed="false">
      <c r="A449" s="9" t="s">
        <v>3484</v>
      </c>
      <c r="B449" s="9" t="s">
        <v>108</v>
      </c>
      <c r="C449" s="9"/>
      <c r="D449" s="9"/>
      <c r="E449" s="9"/>
      <c r="F449" s="9"/>
      <c r="G449" s="9"/>
      <c r="H449" s="9"/>
      <c r="I449" s="9"/>
      <c r="J449" s="12" t="s">
        <v>93</v>
      </c>
      <c r="K449" s="9"/>
      <c r="L449" s="9" t="s">
        <v>3485</v>
      </c>
      <c r="M449" s="9" t="s">
        <v>3486</v>
      </c>
      <c r="N449" s="13" t="s">
        <v>3487</v>
      </c>
      <c r="O449" s="10"/>
      <c r="P449" s="9"/>
      <c r="Q449" s="9" t="s">
        <v>2748</v>
      </c>
      <c r="R449" s="9" t="s">
        <v>73</v>
      </c>
      <c r="S449" s="9" t="s">
        <v>3488</v>
      </c>
      <c r="T449" s="9" t="s">
        <v>3489</v>
      </c>
      <c r="U449" s="10" t="s">
        <v>3490</v>
      </c>
      <c r="V449" s="9"/>
      <c r="W449" s="9" t="s">
        <v>2247</v>
      </c>
      <c r="X449" s="12" t="n">
        <v>80</v>
      </c>
      <c r="Y449" s="9"/>
      <c r="Z449" s="14" t="n">
        <v>165</v>
      </c>
      <c r="AA449" s="9"/>
      <c r="AB449" s="14" t="n">
        <v>80</v>
      </c>
      <c r="AC449" s="9"/>
      <c r="AD449" s="14" t="n">
        <v>115</v>
      </c>
      <c r="AE449" s="9" t="n">
        <v>115</v>
      </c>
      <c r="AF449" s="14" t="n">
        <v>10</v>
      </c>
      <c r="AG449" s="9"/>
      <c r="AH449" s="14" t="n">
        <v>1</v>
      </c>
      <c r="AI449" s="14" t="n">
        <v>115</v>
      </c>
      <c r="AJ449" s="9"/>
      <c r="AK449" s="14" t="n">
        <v>8</v>
      </c>
      <c r="AL449" s="9" t="n">
        <v>9</v>
      </c>
      <c r="AM449" s="9" t="s">
        <v>123</v>
      </c>
      <c r="AN449" s="9"/>
      <c r="AO449" s="9"/>
      <c r="AP449" s="9" t="s">
        <v>3491</v>
      </c>
      <c r="AQ449" s="12" t="s">
        <v>124</v>
      </c>
      <c r="AR449" s="9"/>
      <c r="AS449" s="9" t="s">
        <v>171</v>
      </c>
      <c r="AT449" s="9" t="s">
        <v>3492</v>
      </c>
      <c r="AU449" s="9"/>
      <c r="AV449" s="12" t="s">
        <v>3493</v>
      </c>
      <c r="AW449" s="9"/>
      <c r="AX449" s="12"/>
      <c r="AY449" s="9"/>
      <c r="AZ449" s="9"/>
      <c r="BA449" s="9"/>
      <c r="BB449" s="9" t="s">
        <v>932</v>
      </c>
      <c r="BC449" s="9" t="s">
        <v>76</v>
      </c>
      <c r="BD449" s="9" t="s">
        <v>3494</v>
      </c>
      <c r="BE449" s="9"/>
      <c r="BF449" s="9"/>
      <c r="BG449" s="9"/>
      <c r="BH449" s="9"/>
      <c r="BI449" s="12"/>
      <c r="BJ449" s="9"/>
      <c r="BK449" s="9"/>
      <c r="BL449" s="12" t="s">
        <v>1485</v>
      </c>
      <c r="BM449" s="16" t="s">
        <v>1415</v>
      </c>
      <c r="BN449" s="9"/>
    </row>
    <row r="450" customFormat="false" ht="30" hidden="false" customHeight="true" outlineLevel="0" collapsed="false">
      <c r="A450" s="9" t="s">
        <v>3484</v>
      </c>
      <c r="B450" s="9" t="s">
        <v>108</v>
      </c>
      <c r="C450" s="9"/>
      <c r="D450" s="9" t="s">
        <v>3495</v>
      </c>
      <c r="E450" s="9"/>
      <c r="F450" s="9" t="s">
        <v>3496</v>
      </c>
      <c r="G450" s="11" t="s">
        <v>3497</v>
      </c>
      <c r="H450" s="9"/>
      <c r="I450" s="30" t="s">
        <v>609</v>
      </c>
      <c r="J450" s="12" t="s">
        <v>93</v>
      </c>
      <c r="K450" s="9"/>
      <c r="L450" s="9" t="s">
        <v>3485</v>
      </c>
      <c r="M450" s="9" t="s">
        <v>3498</v>
      </c>
      <c r="N450" s="13" t="s">
        <v>3487</v>
      </c>
      <c r="O450" s="10"/>
      <c r="P450" s="9"/>
      <c r="Q450" s="9" t="s">
        <v>2748</v>
      </c>
      <c r="R450" s="9" t="s">
        <v>73</v>
      </c>
      <c r="S450" s="9" t="s">
        <v>3488</v>
      </c>
      <c r="T450" s="9" t="s">
        <v>3489</v>
      </c>
      <c r="U450" s="10" t="s">
        <v>3490</v>
      </c>
      <c r="V450" s="9"/>
      <c r="W450" s="9" t="s">
        <v>2247</v>
      </c>
      <c r="X450" s="12" t="n">
        <v>155</v>
      </c>
      <c r="Y450" s="9"/>
      <c r="Z450" s="14" t="n">
        <v>210</v>
      </c>
      <c r="AA450" s="9"/>
      <c r="AB450" s="14" t="n">
        <v>100</v>
      </c>
      <c r="AC450" s="9"/>
      <c r="AD450" s="14" t="n">
        <v>140</v>
      </c>
      <c r="AE450" s="9"/>
      <c r="AF450" s="14" t="n">
        <v>9</v>
      </c>
      <c r="AG450" s="9"/>
      <c r="AH450" s="14" t="n">
        <v>1</v>
      </c>
      <c r="AI450" s="14" t="n">
        <v>140</v>
      </c>
      <c r="AJ450" s="9"/>
      <c r="AK450" s="14" t="n">
        <v>11</v>
      </c>
      <c r="AL450" s="9" t="n">
        <v>11</v>
      </c>
      <c r="AM450" s="9" t="s">
        <v>123</v>
      </c>
      <c r="AN450" s="9"/>
      <c r="AO450" s="9"/>
      <c r="AP450" s="9" t="s">
        <v>3499</v>
      </c>
      <c r="AQ450" s="12" t="s">
        <v>124</v>
      </c>
      <c r="AR450" s="9"/>
      <c r="AS450" s="9" t="s">
        <v>461</v>
      </c>
      <c r="AT450" s="25" t="s">
        <v>259</v>
      </c>
      <c r="AU450" s="9" t="s">
        <v>588</v>
      </c>
      <c r="AV450" s="12" t="s">
        <v>3500</v>
      </c>
      <c r="AW450" s="9"/>
      <c r="AX450" s="12"/>
      <c r="AY450" s="9"/>
      <c r="AZ450" s="9"/>
      <c r="BA450" s="9"/>
      <c r="BB450" s="9" t="s">
        <v>151</v>
      </c>
      <c r="BC450" s="9" t="s">
        <v>76</v>
      </c>
      <c r="BD450" s="9" t="s">
        <v>3501</v>
      </c>
      <c r="BE450" s="9"/>
      <c r="BF450" s="9" t="s">
        <v>133</v>
      </c>
      <c r="BG450" s="9"/>
      <c r="BH450" s="9"/>
      <c r="BI450" s="12"/>
      <c r="BJ450" s="9"/>
      <c r="BK450" s="9"/>
      <c r="BL450" s="12" t="s">
        <v>1485</v>
      </c>
      <c r="BM450" s="16" t="s">
        <v>1415</v>
      </c>
      <c r="BN450" s="9"/>
    </row>
    <row r="451" customFormat="false" ht="30" hidden="false" customHeight="true" outlineLevel="0" collapsed="false">
      <c r="A451" s="9" t="s">
        <v>3502</v>
      </c>
      <c r="B451" s="9" t="n">
        <v>3896</v>
      </c>
      <c r="C451" s="9"/>
      <c r="D451" s="9" t="s">
        <v>3503</v>
      </c>
      <c r="E451" s="9"/>
      <c r="F451" s="9"/>
      <c r="G451" s="9"/>
      <c r="H451" s="9"/>
      <c r="I451" s="9"/>
      <c r="J451" s="12"/>
      <c r="K451" s="9"/>
      <c r="L451" s="9"/>
      <c r="M451" s="9"/>
      <c r="N451" s="13" t="s">
        <v>1795</v>
      </c>
      <c r="O451" s="10" t="s">
        <v>3504</v>
      </c>
      <c r="P451" s="9"/>
      <c r="Q451" s="9" t="s">
        <v>3505</v>
      </c>
      <c r="R451" s="9" t="s">
        <v>613</v>
      </c>
      <c r="S451" s="9" t="s">
        <v>3502</v>
      </c>
      <c r="T451" s="9" t="s">
        <v>3506</v>
      </c>
      <c r="U451" s="10" t="s">
        <v>3507</v>
      </c>
      <c r="V451" s="9" t="s">
        <v>1544</v>
      </c>
      <c r="W451" s="9"/>
      <c r="X451" s="12"/>
      <c r="Y451" s="9"/>
      <c r="Z451" s="14"/>
      <c r="AA451" s="9"/>
      <c r="AB451" s="14"/>
      <c r="AC451" s="9"/>
      <c r="AD451" s="14"/>
      <c r="AE451" s="9"/>
      <c r="AF451" s="14"/>
      <c r="AG451" s="9"/>
      <c r="AH451" s="14"/>
      <c r="AI451" s="14"/>
      <c r="AJ451" s="9"/>
      <c r="AK451" s="14"/>
      <c r="AL451" s="9"/>
      <c r="AM451" s="9"/>
      <c r="AN451" s="9"/>
      <c r="AO451" s="9"/>
      <c r="AP451" s="9"/>
      <c r="AQ451" s="12"/>
      <c r="AR451" s="9"/>
      <c r="AS451" s="9"/>
      <c r="AT451" s="9"/>
      <c r="AU451" s="9"/>
      <c r="AV451" s="12"/>
      <c r="AW451" s="9"/>
      <c r="AX451" s="12"/>
      <c r="AY451" s="9"/>
      <c r="AZ451" s="9"/>
      <c r="BA451" s="9"/>
      <c r="BB451" s="9"/>
      <c r="BC451" s="9"/>
      <c r="BD451" s="9"/>
      <c r="BE451" s="9"/>
      <c r="BF451" s="9"/>
      <c r="BG451" s="9"/>
      <c r="BH451" s="9"/>
      <c r="BI451" s="12"/>
      <c r="BJ451" s="9"/>
      <c r="BK451" s="9"/>
      <c r="BL451" s="12"/>
      <c r="BM451" s="16"/>
      <c r="BN451" s="9"/>
    </row>
    <row r="452" customFormat="false" ht="30" hidden="false" customHeight="true" outlineLevel="0" collapsed="false">
      <c r="A452" s="9" t="s">
        <v>3508</v>
      </c>
      <c r="B452" s="9" t="s">
        <v>108</v>
      </c>
      <c r="C452" s="9"/>
      <c r="D452" s="9"/>
      <c r="E452" s="9"/>
      <c r="F452" s="9" t="s">
        <v>3509</v>
      </c>
      <c r="G452" s="9"/>
      <c r="H452" s="9"/>
      <c r="I452" s="9"/>
      <c r="J452" s="12"/>
      <c r="K452" s="9"/>
      <c r="L452" s="9" t="n">
        <v>2</v>
      </c>
      <c r="M452" s="9"/>
      <c r="N452" s="13"/>
      <c r="O452" s="10"/>
      <c r="P452" s="9"/>
      <c r="Q452" s="9"/>
      <c r="R452" s="9"/>
      <c r="S452" s="9"/>
      <c r="T452" s="9"/>
      <c r="U452" s="10"/>
      <c r="V452" s="9"/>
      <c r="W452" s="9"/>
      <c r="X452" s="12"/>
      <c r="Y452" s="9"/>
      <c r="Z452" s="14"/>
      <c r="AA452" s="9"/>
      <c r="AB452" s="14"/>
      <c r="AC452" s="9"/>
      <c r="AD452" s="14"/>
      <c r="AE452" s="9"/>
      <c r="AF452" s="14"/>
      <c r="AG452" s="9"/>
      <c r="AH452" s="14"/>
      <c r="AI452" s="14"/>
      <c r="AJ452" s="9"/>
      <c r="AK452" s="14"/>
      <c r="AL452" s="9"/>
      <c r="AM452" s="9"/>
      <c r="AN452" s="9"/>
      <c r="AO452" s="9"/>
      <c r="AP452" s="9"/>
      <c r="AQ452" s="12" t="s">
        <v>158</v>
      </c>
      <c r="AR452" s="9"/>
      <c r="AS452" s="9" t="s">
        <v>223</v>
      </c>
      <c r="AT452" s="9" t="s">
        <v>150</v>
      </c>
      <c r="AU452" s="9"/>
      <c r="AV452" s="12"/>
      <c r="AW452" s="9"/>
      <c r="AX452" s="12"/>
      <c r="AY452" s="9"/>
      <c r="AZ452" s="9"/>
      <c r="BA452" s="9"/>
      <c r="BB452" s="9" t="s">
        <v>1860</v>
      </c>
      <c r="BC452" s="9" t="s">
        <v>76</v>
      </c>
      <c r="BD452" s="9" t="s">
        <v>3510</v>
      </c>
      <c r="BE452" s="9"/>
      <c r="BF452" s="9" t="s">
        <v>116</v>
      </c>
      <c r="BG452" s="9"/>
      <c r="BH452" s="9"/>
      <c r="BI452" s="12"/>
      <c r="BJ452" s="9"/>
      <c r="BK452" s="9"/>
      <c r="BL452" s="12"/>
      <c r="BM452" s="16"/>
      <c r="BN452" s="9"/>
    </row>
    <row r="453" customFormat="false" ht="30" hidden="false" customHeight="true" outlineLevel="0" collapsed="false">
      <c r="A453" s="9" t="s">
        <v>3511</v>
      </c>
      <c r="B453" s="9" t="n">
        <v>3904</v>
      </c>
      <c r="C453" s="9"/>
      <c r="D453" s="9" t="s">
        <v>3512</v>
      </c>
      <c r="E453" s="9"/>
      <c r="F453" s="9"/>
      <c r="G453" s="9"/>
      <c r="H453" s="9"/>
      <c r="I453" s="9"/>
      <c r="J453" s="12"/>
      <c r="K453" s="9"/>
      <c r="L453" s="9"/>
      <c r="M453" s="9"/>
      <c r="N453" s="13" t="s">
        <v>582</v>
      </c>
      <c r="O453" s="10" t="s">
        <v>3513</v>
      </c>
      <c r="P453" s="9"/>
      <c r="Q453" s="9" t="s">
        <v>3514</v>
      </c>
      <c r="R453" s="9" t="s">
        <v>73</v>
      </c>
      <c r="S453" s="9" t="s">
        <v>3511</v>
      </c>
      <c r="T453" s="9" t="s">
        <v>3515</v>
      </c>
      <c r="U453" s="10" t="s">
        <v>3516</v>
      </c>
      <c r="V453" s="29" t="s">
        <v>3517</v>
      </c>
      <c r="W453" s="9"/>
      <c r="X453" s="12"/>
      <c r="Y453" s="9"/>
      <c r="Z453" s="14"/>
      <c r="AA453" s="9"/>
      <c r="AB453" s="14"/>
      <c r="AC453" s="9"/>
      <c r="AD453" s="14"/>
      <c r="AE453" s="9"/>
      <c r="AF453" s="14"/>
      <c r="AG453" s="9"/>
      <c r="AH453" s="14"/>
      <c r="AI453" s="14"/>
      <c r="AJ453" s="9"/>
      <c r="AK453" s="14"/>
      <c r="AL453" s="9"/>
      <c r="AM453" s="9"/>
      <c r="AN453" s="9"/>
      <c r="AO453" s="9"/>
      <c r="AP453" s="9"/>
      <c r="AQ453" s="12"/>
      <c r="AR453" s="9"/>
      <c r="AS453" s="31"/>
      <c r="AT453" s="25"/>
      <c r="AU453" s="9"/>
      <c r="AV453" s="12"/>
      <c r="AW453" s="9"/>
      <c r="AX453" s="12"/>
      <c r="AY453" s="9"/>
      <c r="AZ453" s="9"/>
      <c r="BA453" s="9"/>
      <c r="BB453" s="9"/>
      <c r="BC453" s="9"/>
      <c r="BD453" s="9"/>
      <c r="BE453" s="9"/>
      <c r="BF453" s="9"/>
      <c r="BG453" s="9"/>
      <c r="BH453" s="9"/>
      <c r="BI453" s="12"/>
      <c r="BJ453" s="9"/>
      <c r="BK453" s="9"/>
      <c r="BL453" s="12"/>
      <c r="BM453" s="16"/>
      <c r="BN453" s="9"/>
    </row>
    <row r="454" customFormat="false" ht="30" hidden="false" customHeight="true" outlineLevel="0" collapsed="false">
      <c r="A454" s="9" t="s">
        <v>3518</v>
      </c>
      <c r="B454" s="9" t="n">
        <v>3905</v>
      </c>
      <c r="C454" s="9"/>
      <c r="D454" s="9" t="s">
        <v>3519</v>
      </c>
      <c r="E454" s="9"/>
      <c r="F454" s="9"/>
      <c r="G454" s="9"/>
      <c r="H454" s="9"/>
      <c r="I454" s="9"/>
      <c r="J454" s="12"/>
      <c r="K454" s="9"/>
      <c r="L454" s="9"/>
      <c r="M454" s="9"/>
      <c r="N454" s="13" t="s">
        <v>3520</v>
      </c>
      <c r="O454" s="10"/>
      <c r="P454" s="9"/>
      <c r="Q454" s="9" t="s">
        <v>3221</v>
      </c>
      <c r="R454" s="9" t="s">
        <v>613</v>
      </c>
      <c r="S454" s="9" t="s">
        <v>3518</v>
      </c>
      <c r="T454" s="9" t="s">
        <v>3521</v>
      </c>
      <c r="U454" s="10" t="s">
        <v>3522</v>
      </c>
      <c r="V454" s="29" t="s">
        <v>3483</v>
      </c>
      <c r="W454" s="9"/>
      <c r="X454" s="12"/>
      <c r="Y454" s="9"/>
      <c r="Z454" s="14"/>
      <c r="AA454" s="9"/>
      <c r="AB454" s="14"/>
      <c r="AC454" s="9"/>
      <c r="AD454" s="14"/>
      <c r="AE454" s="9"/>
      <c r="AF454" s="14"/>
      <c r="AG454" s="9"/>
      <c r="AH454" s="14"/>
      <c r="AI454" s="14"/>
      <c r="AJ454" s="9"/>
      <c r="AK454" s="14"/>
      <c r="AL454" s="9"/>
      <c r="AM454" s="9"/>
      <c r="AN454" s="9"/>
      <c r="AO454" s="9"/>
      <c r="AP454" s="9"/>
      <c r="AQ454" s="12"/>
      <c r="AR454" s="9"/>
      <c r="AS454" s="31"/>
      <c r="AT454" s="25"/>
      <c r="AU454" s="9"/>
      <c r="AV454" s="12"/>
      <c r="AW454" s="9"/>
      <c r="AX454" s="12"/>
      <c r="AY454" s="9"/>
      <c r="AZ454" s="9"/>
      <c r="BA454" s="9"/>
      <c r="BB454" s="9"/>
      <c r="BC454" s="9"/>
      <c r="BD454" s="9"/>
      <c r="BE454" s="9"/>
      <c r="BF454" s="9"/>
      <c r="BG454" s="9"/>
      <c r="BH454" s="9"/>
      <c r="BI454" s="12"/>
      <c r="BJ454" s="9"/>
      <c r="BK454" s="9"/>
      <c r="BL454" s="12"/>
      <c r="BM454" s="16"/>
      <c r="BN454" s="9"/>
    </row>
    <row r="455" customFormat="false" ht="30" hidden="false" customHeight="true" outlineLevel="0" collapsed="false">
      <c r="A455" s="9" t="s">
        <v>3523</v>
      </c>
      <c r="B455" s="9" t="n">
        <v>3909</v>
      </c>
      <c r="C455" s="9"/>
      <c r="D455" s="9" t="s">
        <v>3524</v>
      </c>
      <c r="E455" s="9"/>
      <c r="F455" s="9"/>
      <c r="G455" s="9"/>
      <c r="H455" s="9"/>
      <c r="I455" s="9"/>
      <c r="J455" s="12"/>
      <c r="K455" s="9"/>
      <c r="L455" s="9"/>
      <c r="M455" s="9"/>
      <c r="N455" s="13" t="s">
        <v>582</v>
      </c>
      <c r="O455" s="10" t="s">
        <v>3525</v>
      </c>
      <c r="P455" s="9"/>
      <c r="Q455" s="9" t="s">
        <v>1324</v>
      </c>
      <c r="R455" s="9" t="s">
        <v>1825</v>
      </c>
      <c r="S455" s="9" t="s">
        <v>3523</v>
      </c>
      <c r="T455" s="9" t="s">
        <v>3526</v>
      </c>
      <c r="U455" s="10" t="s">
        <v>3527</v>
      </c>
      <c r="V455" s="29" t="s">
        <v>3528</v>
      </c>
      <c r="W455" s="9"/>
      <c r="X455" s="12"/>
      <c r="Y455" s="9"/>
      <c r="Z455" s="14"/>
      <c r="AA455" s="9"/>
      <c r="AB455" s="14"/>
      <c r="AC455" s="9"/>
      <c r="AD455" s="14"/>
      <c r="AE455" s="9"/>
      <c r="AF455" s="14"/>
      <c r="AG455" s="9"/>
      <c r="AH455" s="14"/>
      <c r="AI455" s="14"/>
      <c r="AJ455" s="9"/>
      <c r="AK455" s="14"/>
      <c r="AL455" s="9"/>
      <c r="AM455" s="9"/>
      <c r="AN455" s="9"/>
      <c r="AO455" s="9"/>
      <c r="AP455" s="9"/>
      <c r="AQ455" s="12"/>
      <c r="AR455" s="9"/>
      <c r="AS455" s="31"/>
      <c r="AT455" s="25"/>
      <c r="AU455" s="9"/>
      <c r="AV455" s="12"/>
      <c r="AW455" s="9"/>
      <c r="AX455" s="12"/>
      <c r="AY455" s="9"/>
      <c r="AZ455" s="9"/>
      <c r="BA455" s="9"/>
      <c r="BB455" s="9"/>
      <c r="BC455" s="9"/>
      <c r="BD455" s="9"/>
      <c r="BE455" s="9"/>
      <c r="BF455" s="9"/>
      <c r="BG455" s="9"/>
      <c r="BH455" s="9"/>
      <c r="BI455" s="12"/>
      <c r="BJ455" s="9"/>
      <c r="BK455" s="9"/>
      <c r="BL455" s="12"/>
      <c r="BM455" s="16"/>
      <c r="BN455" s="9"/>
    </row>
    <row r="456" customFormat="false" ht="30" hidden="false" customHeight="true" outlineLevel="0" collapsed="false">
      <c r="A456" s="9" t="s">
        <v>3529</v>
      </c>
      <c r="B456" s="9" t="s">
        <v>108</v>
      </c>
      <c r="C456" s="9"/>
      <c r="D456" s="9"/>
      <c r="E456" s="9"/>
      <c r="F456" s="9" t="s">
        <v>3530</v>
      </c>
      <c r="G456" s="11" t="s">
        <v>3531</v>
      </c>
      <c r="H456" s="9"/>
      <c r="I456" s="9" t="s">
        <v>1925</v>
      </c>
      <c r="J456" s="12" t="s">
        <v>93</v>
      </c>
      <c r="K456" s="9"/>
      <c r="L456" s="9" t="s">
        <v>258</v>
      </c>
      <c r="M456" s="9" t="s">
        <v>3532</v>
      </c>
      <c r="N456" s="13" t="s">
        <v>611</v>
      </c>
      <c r="O456" s="10"/>
      <c r="P456" s="9"/>
      <c r="Q456" s="9" t="s">
        <v>2971</v>
      </c>
      <c r="R456" s="9" t="s">
        <v>1954</v>
      </c>
      <c r="S456" s="9" t="s">
        <v>3533</v>
      </c>
      <c r="T456" s="9" t="s">
        <v>3534</v>
      </c>
      <c r="U456" s="10" t="s">
        <v>3535</v>
      </c>
      <c r="V456" s="29"/>
      <c r="W456" s="9" t="s">
        <v>367</v>
      </c>
      <c r="X456" s="12" t="n">
        <v>230</v>
      </c>
      <c r="Y456" s="9"/>
      <c r="Z456" s="14" t="n">
        <v>174</v>
      </c>
      <c r="AA456" s="9"/>
      <c r="AB456" s="14" t="n">
        <v>183</v>
      </c>
      <c r="AC456" s="9"/>
      <c r="AD456" s="14" t="n">
        <v>110</v>
      </c>
      <c r="AE456" s="9" t="n">
        <v>125</v>
      </c>
      <c r="AF456" s="14" t="n">
        <v>23</v>
      </c>
      <c r="AG456" s="9"/>
      <c r="AH456" s="14" t="n">
        <v>1</v>
      </c>
      <c r="AI456" s="14" t="n">
        <v>110</v>
      </c>
      <c r="AJ456" s="9" t="n">
        <v>125</v>
      </c>
      <c r="AK456" s="14" t="n">
        <v>8</v>
      </c>
      <c r="AL456" s="9" t="n">
        <v>8</v>
      </c>
      <c r="AM456" s="9" t="s">
        <v>123</v>
      </c>
      <c r="AN456" s="9"/>
      <c r="AO456" s="9"/>
      <c r="AP456" s="9" t="s">
        <v>3536</v>
      </c>
      <c r="AQ456" s="12" t="s">
        <v>124</v>
      </c>
      <c r="AR456" s="9"/>
      <c r="AS456" s="31" t="s">
        <v>461</v>
      </c>
      <c r="AT456" s="25" t="s">
        <v>259</v>
      </c>
      <c r="AU456" s="9" t="s">
        <v>73</v>
      </c>
      <c r="AV456" s="12" t="s">
        <v>2716</v>
      </c>
      <c r="AW456" s="9"/>
      <c r="AX456" s="12"/>
      <c r="AY456" s="9"/>
      <c r="AZ456" s="9"/>
      <c r="BA456" s="9"/>
      <c r="BB456" s="9" t="s">
        <v>114</v>
      </c>
      <c r="BC456" s="9" t="s">
        <v>76</v>
      </c>
      <c r="BD456" s="9" t="s">
        <v>3537</v>
      </c>
      <c r="BE456" s="9"/>
      <c r="BF456" s="9" t="s">
        <v>133</v>
      </c>
      <c r="BG456" s="9" t="s">
        <v>2718</v>
      </c>
      <c r="BH456" s="9"/>
      <c r="BI456" s="12" t="s">
        <v>3538</v>
      </c>
      <c r="BJ456" s="9"/>
      <c r="BK456" s="9"/>
      <c r="BL456" s="12" t="s">
        <v>117</v>
      </c>
      <c r="BM456" s="16" t="s">
        <v>2719</v>
      </c>
      <c r="BN456" s="9"/>
    </row>
    <row r="457" customFormat="false" ht="30" hidden="false" customHeight="true" outlineLevel="0" collapsed="false">
      <c r="A457" s="9" t="s">
        <v>3539</v>
      </c>
      <c r="B457" s="9"/>
      <c r="C457" s="9"/>
      <c r="D457" s="9" t="s">
        <v>3540</v>
      </c>
      <c r="E457" s="9"/>
      <c r="F457" s="9"/>
      <c r="G457" s="9"/>
      <c r="H457" s="9"/>
      <c r="I457" s="9"/>
      <c r="J457" s="12"/>
      <c r="K457" s="9"/>
      <c r="L457" s="9"/>
      <c r="M457" s="9"/>
      <c r="N457" s="13" t="s">
        <v>611</v>
      </c>
      <c r="O457" s="10" t="s">
        <v>3541</v>
      </c>
      <c r="P457" s="9"/>
      <c r="Q457" s="9" t="s">
        <v>3542</v>
      </c>
      <c r="R457" s="9" t="s">
        <v>73</v>
      </c>
      <c r="S457" s="9" t="s">
        <v>3539</v>
      </c>
      <c r="T457" s="9" t="s">
        <v>3543</v>
      </c>
      <c r="U457" s="10" t="s">
        <v>3544</v>
      </c>
      <c r="V457" s="9" t="s">
        <v>3545</v>
      </c>
      <c r="W457" s="9"/>
      <c r="X457" s="12"/>
      <c r="Y457" s="9"/>
      <c r="Z457" s="14"/>
      <c r="AA457" s="9"/>
      <c r="AB457" s="14"/>
      <c r="AC457" s="9"/>
      <c r="AD457" s="14"/>
      <c r="AE457" s="9"/>
      <c r="AF457" s="14"/>
      <c r="AG457" s="9"/>
      <c r="AH457" s="14"/>
      <c r="AI457" s="14"/>
      <c r="AJ457" s="9"/>
      <c r="AK457" s="14"/>
      <c r="AL457" s="9"/>
      <c r="AM457" s="9"/>
      <c r="AN457" s="9"/>
      <c r="AO457" s="9"/>
      <c r="AP457" s="9"/>
      <c r="AQ457" s="12"/>
      <c r="AR457" s="9"/>
      <c r="AS457" s="9"/>
      <c r="AT457" s="9"/>
      <c r="AU457" s="9"/>
      <c r="AV457" s="12"/>
      <c r="AW457" s="9"/>
      <c r="AX457" s="12"/>
      <c r="AY457" s="9"/>
      <c r="AZ457" s="9"/>
      <c r="BA457" s="9"/>
      <c r="BB457" s="9"/>
      <c r="BC457" s="9"/>
      <c r="BD457" s="9"/>
      <c r="BE457" s="9"/>
      <c r="BF457" s="9"/>
      <c r="BG457" s="9"/>
      <c r="BH457" s="9"/>
      <c r="BI457" s="12"/>
      <c r="BJ457" s="9"/>
      <c r="BK457" s="9"/>
      <c r="BL457" s="12"/>
      <c r="BM457" s="16"/>
      <c r="BN457" s="9"/>
    </row>
    <row r="458" customFormat="false" ht="30" hidden="false" customHeight="true" outlineLevel="0" collapsed="false">
      <c r="A458" s="9" t="s">
        <v>3546</v>
      </c>
      <c r="B458" s="9" t="s">
        <v>108</v>
      </c>
      <c r="C458" s="9"/>
      <c r="D458" s="9" t="s">
        <v>3547</v>
      </c>
      <c r="E458" s="9"/>
      <c r="F458" s="9" t="s">
        <v>3548</v>
      </c>
      <c r="G458" s="9"/>
      <c r="H458" s="9"/>
      <c r="I458" s="9"/>
      <c r="J458" s="12" t="s">
        <v>93</v>
      </c>
      <c r="K458" s="9"/>
      <c r="L458" s="9" t="s">
        <v>221</v>
      </c>
      <c r="M458" s="9" t="s">
        <v>3549</v>
      </c>
      <c r="N458" s="13" t="s">
        <v>611</v>
      </c>
      <c r="O458" s="10" t="s">
        <v>223</v>
      </c>
      <c r="P458" s="9" t="s">
        <v>588</v>
      </c>
      <c r="Q458" s="9" t="s">
        <v>3550</v>
      </c>
      <c r="R458" s="9" t="s">
        <v>3551</v>
      </c>
      <c r="S458" s="9" t="s">
        <v>3552</v>
      </c>
      <c r="T458" s="9" t="s">
        <v>3553</v>
      </c>
      <c r="U458" s="10" t="s">
        <v>3554</v>
      </c>
      <c r="V458" s="9"/>
      <c r="W458" s="9" t="s">
        <v>169</v>
      </c>
      <c r="X458" s="12" t="n">
        <v>215</v>
      </c>
      <c r="Y458" s="9"/>
      <c r="Z458" s="14" t="n">
        <v>140</v>
      </c>
      <c r="AA458" s="9"/>
      <c r="AB458" s="14" t="n">
        <v>195</v>
      </c>
      <c r="AC458" s="9"/>
      <c r="AD458" s="14" t="n">
        <v>110</v>
      </c>
      <c r="AE458" s="9" t="n">
        <v>115</v>
      </c>
      <c r="AF458" s="14" t="n">
        <v>25</v>
      </c>
      <c r="AG458" s="9"/>
      <c r="AH458" s="14" t="n">
        <v>1</v>
      </c>
      <c r="AI458" s="14"/>
      <c r="AJ458" s="9"/>
      <c r="AK458" s="14" t="n">
        <v>9</v>
      </c>
      <c r="AL458" s="9" t="n">
        <v>9</v>
      </c>
      <c r="AM458" s="9" t="s">
        <v>123</v>
      </c>
      <c r="AN458" s="9"/>
      <c r="AO458" s="9"/>
      <c r="AP458" s="9" t="s">
        <v>3555</v>
      </c>
      <c r="AQ458" s="12" t="s">
        <v>124</v>
      </c>
      <c r="AR458" s="9"/>
      <c r="AS458" s="9" t="s">
        <v>171</v>
      </c>
      <c r="AT458" s="9" t="s">
        <v>172</v>
      </c>
      <c r="AU458" s="9" t="s">
        <v>588</v>
      </c>
      <c r="AV458" s="12" t="s">
        <v>3556</v>
      </c>
      <c r="AW458" s="9"/>
      <c r="AX458" s="12"/>
      <c r="AY458" s="9"/>
      <c r="AZ458" s="9"/>
      <c r="BA458" s="9"/>
      <c r="BB458" s="9" t="s">
        <v>131</v>
      </c>
      <c r="BC458" s="9" t="s">
        <v>76</v>
      </c>
      <c r="BD458" s="9" t="s">
        <v>3557</v>
      </c>
      <c r="BE458" s="9"/>
      <c r="BF458" s="9" t="s">
        <v>133</v>
      </c>
      <c r="BG458" s="9"/>
      <c r="BH458" s="9"/>
      <c r="BI458" s="12"/>
      <c r="BJ458" s="9"/>
      <c r="BK458" s="9"/>
      <c r="BL458" s="12" t="s">
        <v>117</v>
      </c>
      <c r="BM458" s="16" t="s">
        <v>3558</v>
      </c>
      <c r="BN458" s="9"/>
    </row>
    <row r="459" customFormat="false" ht="30" hidden="false" customHeight="true" outlineLevel="0" collapsed="false">
      <c r="A459" s="9" t="s">
        <v>3559</v>
      </c>
      <c r="B459" s="9"/>
      <c r="C459" s="9"/>
      <c r="D459" s="9" t="s">
        <v>3560</v>
      </c>
      <c r="E459" s="9"/>
      <c r="F459" s="9"/>
      <c r="G459" s="9"/>
      <c r="H459" s="9"/>
      <c r="I459" s="9"/>
      <c r="J459" s="12"/>
      <c r="K459" s="9"/>
      <c r="L459" s="9"/>
      <c r="M459" s="9"/>
      <c r="N459" s="13" t="s">
        <v>582</v>
      </c>
      <c r="O459" s="10" t="s">
        <v>3561</v>
      </c>
      <c r="P459" s="9"/>
      <c r="Q459" s="9" t="s">
        <v>1399</v>
      </c>
      <c r="R459" s="9" t="s">
        <v>613</v>
      </c>
      <c r="S459" s="9" t="s">
        <v>3559</v>
      </c>
      <c r="T459" s="9" t="s">
        <v>3562</v>
      </c>
      <c r="U459" s="10" t="s">
        <v>3563</v>
      </c>
      <c r="V459" s="29"/>
      <c r="W459" s="9"/>
      <c r="X459" s="12"/>
      <c r="Y459" s="9"/>
      <c r="Z459" s="14"/>
      <c r="AA459" s="9"/>
      <c r="AB459" s="14"/>
      <c r="AC459" s="9"/>
      <c r="AD459" s="14"/>
      <c r="AE459" s="9"/>
      <c r="AF459" s="14"/>
      <c r="AG459" s="9"/>
      <c r="AH459" s="14"/>
      <c r="AI459" s="14"/>
      <c r="AJ459" s="9"/>
      <c r="AK459" s="14"/>
      <c r="AL459" s="9"/>
      <c r="AM459" s="9"/>
      <c r="AN459" s="9"/>
      <c r="AO459" s="9"/>
      <c r="AP459" s="9"/>
      <c r="AQ459" s="12"/>
      <c r="AR459" s="9"/>
      <c r="AS459" s="9"/>
      <c r="AT459" s="9"/>
      <c r="AU459" s="9"/>
      <c r="AV459" s="12"/>
      <c r="AW459" s="9"/>
      <c r="AX459" s="12"/>
      <c r="AY459" s="9"/>
      <c r="AZ459" s="9"/>
      <c r="BA459" s="9"/>
      <c r="BB459" s="9"/>
      <c r="BC459" s="9"/>
      <c r="BD459" s="9"/>
      <c r="BE459" s="9"/>
      <c r="BF459" s="9"/>
      <c r="BG459" s="9"/>
      <c r="BH459" s="9"/>
      <c r="BI459" s="12"/>
      <c r="BJ459" s="9"/>
      <c r="BK459" s="9"/>
      <c r="BL459" s="12"/>
      <c r="BM459" s="16"/>
      <c r="BN459" s="9"/>
    </row>
    <row r="460" customFormat="false" ht="30" hidden="false" customHeight="true" outlineLevel="0" collapsed="false">
      <c r="A460" s="9" t="s">
        <v>3564</v>
      </c>
      <c r="B460" s="9"/>
      <c r="C460" s="9"/>
      <c r="D460" s="9" t="s">
        <v>3565</v>
      </c>
      <c r="E460" s="9"/>
      <c r="F460" s="9"/>
      <c r="G460" s="9"/>
      <c r="H460" s="9"/>
      <c r="I460" s="9"/>
      <c r="J460" s="12"/>
      <c r="K460" s="9"/>
      <c r="L460" s="9"/>
      <c r="M460" s="9"/>
      <c r="N460" s="13" t="s">
        <v>582</v>
      </c>
      <c r="O460" s="10" t="s">
        <v>3566</v>
      </c>
      <c r="P460" s="9"/>
      <c r="Q460" s="9" t="s">
        <v>1399</v>
      </c>
      <c r="R460" s="9" t="s">
        <v>613</v>
      </c>
      <c r="S460" s="9" t="s">
        <v>3564</v>
      </c>
      <c r="T460" s="9" t="s">
        <v>3567</v>
      </c>
      <c r="U460" s="10" t="s">
        <v>3568</v>
      </c>
      <c r="V460" s="29" t="s">
        <v>3569</v>
      </c>
      <c r="W460" s="9"/>
      <c r="X460" s="12"/>
      <c r="Y460" s="9"/>
      <c r="Z460" s="14"/>
      <c r="AA460" s="9"/>
      <c r="AB460" s="14"/>
      <c r="AC460" s="9"/>
      <c r="AD460" s="14"/>
      <c r="AE460" s="9"/>
      <c r="AF460" s="14"/>
      <c r="AG460" s="9"/>
      <c r="AH460" s="14"/>
      <c r="AI460" s="14"/>
      <c r="AJ460" s="9"/>
      <c r="AK460" s="14"/>
      <c r="AL460" s="9"/>
      <c r="AM460" s="9"/>
      <c r="AN460" s="9"/>
      <c r="AO460" s="9"/>
      <c r="AP460" s="9"/>
      <c r="AQ460" s="12"/>
      <c r="AR460" s="9"/>
      <c r="AS460" s="9"/>
      <c r="AT460" s="9"/>
      <c r="AU460" s="9"/>
      <c r="AV460" s="12"/>
      <c r="AW460" s="9"/>
      <c r="AX460" s="12"/>
      <c r="AY460" s="9"/>
      <c r="AZ460" s="9"/>
      <c r="BA460" s="9"/>
      <c r="BB460" s="9"/>
      <c r="BC460" s="9"/>
      <c r="BD460" s="9"/>
      <c r="BE460" s="9"/>
      <c r="BF460" s="9"/>
      <c r="BG460" s="9"/>
      <c r="BH460" s="9"/>
      <c r="BI460" s="12"/>
      <c r="BJ460" s="9"/>
      <c r="BK460" s="9"/>
      <c r="BL460" s="12"/>
      <c r="BM460" s="16"/>
      <c r="BN460" s="9"/>
    </row>
    <row r="461" customFormat="false" ht="30" hidden="false" customHeight="true" outlineLevel="0" collapsed="false">
      <c r="A461" s="9" t="s">
        <v>3570</v>
      </c>
      <c r="B461" s="9"/>
      <c r="C461" s="9"/>
      <c r="D461" s="9" t="s">
        <v>3571</v>
      </c>
      <c r="E461" s="9"/>
      <c r="F461" s="9"/>
      <c r="G461" s="9"/>
      <c r="H461" s="9"/>
      <c r="I461" s="9"/>
      <c r="J461" s="12"/>
      <c r="K461" s="9"/>
      <c r="L461" s="9"/>
      <c r="M461" s="9"/>
      <c r="N461" s="13" t="s">
        <v>2520</v>
      </c>
      <c r="O461" s="10" t="s">
        <v>3572</v>
      </c>
      <c r="P461" s="9"/>
      <c r="Q461" s="9" t="s">
        <v>3050</v>
      </c>
      <c r="R461" s="9" t="s">
        <v>1954</v>
      </c>
      <c r="S461" s="9" t="s">
        <v>3570</v>
      </c>
      <c r="T461" s="9" t="s">
        <v>3573</v>
      </c>
      <c r="U461" s="10" t="s">
        <v>3574</v>
      </c>
      <c r="V461" s="29" t="s">
        <v>3009</v>
      </c>
      <c r="W461" s="9"/>
      <c r="X461" s="12"/>
      <c r="Y461" s="9"/>
      <c r="Z461" s="14"/>
      <c r="AA461" s="9"/>
      <c r="AB461" s="14"/>
      <c r="AC461" s="9"/>
      <c r="AD461" s="14"/>
      <c r="AE461" s="9"/>
      <c r="AF461" s="14"/>
      <c r="AG461" s="9"/>
      <c r="AH461" s="14"/>
      <c r="AI461" s="14"/>
      <c r="AJ461" s="9"/>
      <c r="AK461" s="14"/>
      <c r="AL461" s="9"/>
      <c r="AM461" s="9"/>
      <c r="AN461" s="9"/>
      <c r="AO461" s="9"/>
      <c r="AP461" s="9"/>
      <c r="AQ461" s="12"/>
      <c r="AR461" s="9"/>
      <c r="AS461" s="9"/>
      <c r="AT461" s="9"/>
      <c r="AU461" s="9"/>
      <c r="AV461" s="12"/>
      <c r="AW461" s="9"/>
      <c r="AX461" s="12"/>
      <c r="AY461" s="9"/>
      <c r="AZ461" s="9"/>
      <c r="BA461" s="9"/>
      <c r="BB461" s="9"/>
      <c r="BC461" s="9"/>
      <c r="BD461" s="9"/>
      <c r="BE461" s="9"/>
      <c r="BF461" s="9"/>
      <c r="BG461" s="9"/>
      <c r="BH461" s="9"/>
      <c r="BI461" s="12"/>
      <c r="BJ461" s="9"/>
      <c r="BK461" s="9"/>
      <c r="BL461" s="12"/>
      <c r="BM461" s="16"/>
      <c r="BN461" s="9"/>
    </row>
    <row r="462" customFormat="false" ht="30" hidden="false" customHeight="true" outlineLevel="0" collapsed="false">
      <c r="A462" s="9" t="s">
        <v>3575</v>
      </c>
      <c r="B462" s="9"/>
      <c r="C462" s="9"/>
      <c r="D462" s="9" t="s">
        <v>3576</v>
      </c>
      <c r="E462" s="9"/>
      <c r="F462" s="9"/>
      <c r="G462" s="9"/>
      <c r="H462" s="9"/>
      <c r="I462" s="9"/>
      <c r="J462" s="12"/>
      <c r="K462" s="9"/>
      <c r="L462" s="9"/>
      <c r="M462" s="9"/>
      <c r="N462" s="13" t="s">
        <v>2050</v>
      </c>
      <c r="O462" s="10"/>
      <c r="P462" s="9"/>
      <c r="Q462" s="9" t="s">
        <v>3577</v>
      </c>
      <c r="R462" s="9" t="s">
        <v>73</v>
      </c>
      <c r="S462" s="9" t="s">
        <v>3575</v>
      </c>
      <c r="T462" s="9" t="s">
        <v>3578</v>
      </c>
      <c r="U462" s="10" t="s">
        <v>3579</v>
      </c>
      <c r="V462" s="29" t="s">
        <v>3580</v>
      </c>
      <c r="W462" s="9"/>
      <c r="X462" s="12"/>
      <c r="Y462" s="9"/>
      <c r="Z462" s="14"/>
      <c r="AA462" s="9"/>
      <c r="AB462" s="14"/>
      <c r="AC462" s="9"/>
      <c r="AD462" s="14"/>
      <c r="AE462" s="9"/>
      <c r="AF462" s="14"/>
      <c r="AG462" s="9"/>
      <c r="AH462" s="14"/>
      <c r="AI462" s="14"/>
      <c r="AJ462" s="9"/>
      <c r="AK462" s="14"/>
      <c r="AL462" s="9"/>
      <c r="AM462" s="9"/>
      <c r="AN462" s="9"/>
      <c r="AO462" s="9"/>
      <c r="AP462" s="9"/>
      <c r="AQ462" s="12"/>
      <c r="AR462" s="9"/>
      <c r="AS462" s="9"/>
      <c r="AT462" s="9"/>
      <c r="AU462" s="9"/>
      <c r="AV462" s="12"/>
      <c r="AW462" s="9"/>
      <c r="AX462" s="12"/>
      <c r="AY462" s="9"/>
      <c r="AZ462" s="9"/>
      <c r="BA462" s="9"/>
      <c r="BB462" s="9"/>
      <c r="BC462" s="9"/>
      <c r="BD462" s="9"/>
      <c r="BE462" s="9"/>
      <c r="BF462" s="9"/>
      <c r="BG462" s="9"/>
      <c r="BH462" s="9"/>
      <c r="BI462" s="12"/>
      <c r="BJ462" s="9"/>
      <c r="BK462" s="9"/>
      <c r="BL462" s="12"/>
      <c r="BM462" s="16"/>
      <c r="BN462" s="9"/>
    </row>
    <row r="463" customFormat="false" ht="30" hidden="false" customHeight="true" outlineLevel="0" collapsed="false">
      <c r="A463" s="9" t="s">
        <v>3581</v>
      </c>
      <c r="B463" s="9"/>
      <c r="C463" s="9"/>
      <c r="D463" s="9" t="s">
        <v>3582</v>
      </c>
      <c r="E463" s="9"/>
      <c r="F463" s="9"/>
      <c r="G463" s="9"/>
      <c r="H463" s="9"/>
      <c r="I463" s="9"/>
      <c r="J463" s="12"/>
      <c r="K463" s="9"/>
      <c r="L463" s="9"/>
      <c r="M463" s="9"/>
      <c r="N463" s="13" t="s">
        <v>582</v>
      </c>
      <c r="O463" s="10" t="s">
        <v>3583</v>
      </c>
      <c r="P463" s="9"/>
      <c r="Q463" s="9" t="s">
        <v>1399</v>
      </c>
      <c r="R463" s="9" t="s">
        <v>613</v>
      </c>
      <c r="S463" s="9" t="s">
        <v>3581</v>
      </c>
      <c r="T463" s="9" t="s">
        <v>3584</v>
      </c>
      <c r="U463" s="10" t="s">
        <v>3585</v>
      </c>
      <c r="V463" s="29"/>
      <c r="W463" s="9"/>
      <c r="X463" s="12"/>
      <c r="Y463" s="9"/>
      <c r="Z463" s="14"/>
      <c r="AA463" s="9"/>
      <c r="AB463" s="14"/>
      <c r="AC463" s="9"/>
      <c r="AD463" s="14"/>
      <c r="AE463" s="9"/>
      <c r="AF463" s="14"/>
      <c r="AG463" s="9"/>
      <c r="AH463" s="14"/>
      <c r="AI463" s="14"/>
      <c r="AJ463" s="9"/>
      <c r="AK463" s="14"/>
      <c r="AL463" s="9"/>
      <c r="AM463" s="9"/>
      <c r="AN463" s="9"/>
      <c r="AO463" s="9"/>
      <c r="AP463" s="9"/>
      <c r="AQ463" s="12"/>
      <c r="AR463" s="9"/>
      <c r="AS463" s="9"/>
      <c r="AT463" s="9"/>
      <c r="AU463" s="9"/>
      <c r="AV463" s="12"/>
      <c r="AW463" s="9"/>
      <c r="AX463" s="12"/>
      <c r="AY463" s="9"/>
      <c r="AZ463" s="9"/>
      <c r="BA463" s="9"/>
      <c r="BB463" s="9"/>
      <c r="BC463" s="9"/>
      <c r="BD463" s="9"/>
      <c r="BE463" s="9"/>
      <c r="BF463" s="9"/>
      <c r="BG463" s="9"/>
      <c r="BH463" s="9"/>
      <c r="BI463" s="12"/>
      <c r="BJ463" s="9"/>
      <c r="BK463" s="9"/>
      <c r="BL463" s="12"/>
      <c r="BM463" s="16"/>
      <c r="BN463" s="9"/>
    </row>
    <row r="464" customFormat="false" ht="30" hidden="false" customHeight="true" outlineLevel="0" collapsed="false">
      <c r="A464" s="9" t="s">
        <v>3586</v>
      </c>
      <c r="B464" s="9"/>
      <c r="C464" s="9"/>
      <c r="D464" s="9" t="s">
        <v>3587</v>
      </c>
      <c r="E464" s="9"/>
      <c r="F464" s="9"/>
      <c r="G464" s="9"/>
      <c r="H464" s="9"/>
      <c r="I464" s="9"/>
      <c r="J464" s="12"/>
      <c r="K464" s="9"/>
      <c r="L464" s="9"/>
      <c r="M464" s="9"/>
      <c r="N464" s="13" t="s">
        <v>582</v>
      </c>
      <c r="O464" s="10" t="s">
        <v>3588</v>
      </c>
      <c r="P464" s="9"/>
      <c r="Q464" s="9" t="s">
        <v>3589</v>
      </c>
      <c r="R464" s="9" t="s">
        <v>613</v>
      </c>
      <c r="S464" s="9" t="s">
        <v>3586</v>
      </c>
      <c r="T464" s="9" t="s">
        <v>3590</v>
      </c>
      <c r="U464" s="10" t="s">
        <v>3591</v>
      </c>
      <c r="V464" s="29" t="s">
        <v>3592</v>
      </c>
      <c r="W464" s="9"/>
      <c r="X464" s="12"/>
      <c r="Y464" s="9"/>
      <c r="Z464" s="14"/>
      <c r="AA464" s="9"/>
      <c r="AB464" s="14"/>
      <c r="AC464" s="9"/>
      <c r="AD464" s="14"/>
      <c r="AE464" s="9"/>
      <c r="AF464" s="14"/>
      <c r="AG464" s="9"/>
      <c r="AH464" s="14"/>
      <c r="AI464" s="14"/>
      <c r="AJ464" s="9"/>
      <c r="AK464" s="14"/>
      <c r="AL464" s="9"/>
      <c r="AM464" s="9"/>
      <c r="AN464" s="9"/>
      <c r="AO464" s="9"/>
      <c r="AP464" s="9"/>
      <c r="AQ464" s="12"/>
      <c r="AR464" s="9"/>
      <c r="AS464" s="9"/>
      <c r="AT464" s="9"/>
      <c r="AU464" s="9"/>
      <c r="AV464" s="12"/>
      <c r="AW464" s="9"/>
      <c r="AX464" s="12"/>
      <c r="AY464" s="9"/>
      <c r="AZ464" s="9"/>
      <c r="BA464" s="9"/>
      <c r="BB464" s="9"/>
      <c r="BC464" s="9"/>
      <c r="BD464" s="9"/>
      <c r="BE464" s="9"/>
      <c r="BF464" s="9"/>
      <c r="BG464" s="9"/>
      <c r="BH464" s="9"/>
      <c r="BI464" s="12"/>
      <c r="BJ464" s="9"/>
      <c r="BK464" s="9"/>
      <c r="BL464" s="12"/>
      <c r="BM464" s="16"/>
      <c r="BN464" s="9"/>
    </row>
    <row r="465" customFormat="false" ht="30" hidden="false" customHeight="true" outlineLevel="0" collapsed="false">
      <c r="A465" s="9" t="s">
        <v>3593</v>
      </c>
      <c r="B465" s="9"/>
      <c r="C465" s="9"/>
      <c r="D465" s="9" t="s">
        <v>3594</v>
      </c>
      <c r="E465" s="9"/>
      <c r="F465" s="9"/>
      <c r="G465" s="9"/>
      <c r="H465" s="9"/>
      <c r="I465" s="9"/>
      <c r="J465" s="12"/>
      <c r="K465" s="9"/>
      <c r="L465" s="9"/>
      <c r="M465" s="9"/>
      <c r="N465" s="13" t="s">
        <v>582</v>
      </c>
      <c r="O465" s="10" t="s">
        <v>3595</v>
      </c>
      <c r="P465" s="9"/>
      <c r="Q465" s="9" t="s">
        <v>3596</v>
      </c>
      <c r="R465" s="9" t="s">
        <v>73</v>
      </c>
      <c r="S465" s="9" t="s">
        <v>3593</v>
      </c>
      <c r="T465" s="9" t="s">
        <v>3597</v>
      </c>
      <c r="U465" s="10" t="s">
        <v>3598</v>
      </c>
      <c r="V465" s="29" t="s">
        <v>3599</v>
      </c>
      <c r="W465" s="9"/>
      <c r="X465" s="12"/>
      <c r="Y465" s="9"/>
      <c r="Z465" s="14"/>
      <c r="AA465" s="9"/>
      <c r="AB465" s="14"/>
      <c r="AC465" s="9"/>
      <c r="AD465" s="14"/>
      <c r="AE465" s="9"/>
      <c r="AF465" s="14"/>
      <c r="AG465" s="9"/>
      <c r="AH465" s="14"/>
      <c r="AI465" s="14"/>
      <c r="AJ465" s="9"/>
      <c r="AK465" s="14"/>
      <c r="AL465" s="9"/>
      <c r="AM465" s="9"/>
      <c r="AN465" s="9"/>
      <c r="AO465" s="9"/>
      <c r="AP465" s="9"/>
      <c r="AQ465" s="12"/>
      <c r="AR465" s="9"/>
      <c r="AS465" s="9"/>
      <c r="AT465" s="9"/>
      <c r="AU465" s="9"/>
      <c r="AV465" s="12"/>
      <c r="AW465" s="9"/>
      <c r="AX465" s="12"/>
      <c r="AY465" s="9"/>
      <c r="AZ465" s="9"/>
      <c r="BA465" s="9"/>
      <c r="BB465" s="9"/>
      <c r="BC465" s="9"/>
      <c r="BD465" s="9"/>
      <c r="BE465" s="9"/>
      <c r="BF465" s="9"/>
      <c r="BG465" s="9"/>
      <c r="BH465" s="9"/>
      <c r="BI465" s="12"/>
      <c r="BJ465" s="9"/>
      <c r="BK465" s="9"/>
      <c r="BL465" s="12"/>
      <c r="BM465" s="16"/>
      <c r="BN465" s="9"/>
    </row>
    <row r="466" customFormat="false" ht="30" hidden="false" customHeight="true" outlineLevel="0" collapsed="false">
      <c r="A466" s="9" t="s">
        <v>3600</v>
      </c>
      <c r="B466" s="9"/>
      <c r="C466" s="9"/>
      <c r="D466" s="9" t="s">
        <v>3601</v>
      </c>
      <c r="E466" s="9"/>
      <c r="F466" s="9"/>
      <c r="G466" s="9"/>
      <c r="H466" s="9"/>
      <c r="I466" s="9"/>
      <c r="J466" s="12"/>
      <c r="K466" s="9"/>
      <c r="L466" s="9"/>
      <c r="M466" s="9"/>
      <c r="N466" s="13" t="s">
        <v>3602</v>
      </c>
      <c r="O466" s="10"/>
      <c r="P466" s="9"/>
      <c r="Q466" s="9" t="s">
        <v>1399</v>
      </c>
      <c r="R466" s="9" t="s">
        <v>613</v>
      </c>
      <c r="S466" s="9" t="s">
        <v>3600</v>
      </c>
      <c r="T466" s="9" t="s">
        <v>3603</v>
      </c>
      <c r="U466" s="10" t="s">
        <v>3604</v>
      </c>
      <c r="V466" s="29" t="s">
        <v>3605</v>
      </c>
      <c r="W466" s="9"/>
      <c r="X466" s="12"/>
      <c r="Y466" s="9"/>
      <c r="Z466" s="14"/>
      <c r="AA466" s="9"/>
      <c r="AB466" s="14"/>
      <c r="AC466" s="9"/>
      <c r="AD466" s="14"/>
      <c r="AE466" s="9"/>
      <c r="AF466" s="14"/>
      <c r="AG466" s="9"/>
      <c r="AH466" s="14"/>
      <c r="AI466" s="14"/>
      <c r="AJ466" s="9"/>
      <c r="AK466" s="14"/>
      <c r="AL466" s="9"/>
      <c r="AM466" s="9"/>
      <c r="AN466" s="9"/>
      <c r="AO466" s="9"/>
      <c r="AP466" s="9"/>
      <c r="AQ466" s="12"/>
      <c r="AR466" s="9"/>
      <c r="AS466" s="9"/>
      <c r="AT466" s="9"/>
      <c r="AU466" s="9"/>
      <c r="AV466" s="12"/>
      <c r="AW466" s="9"/>
      <c r="AX466" s="12"/>
      <c r="AY466" s="9"/>
      <c r="AZ466" s="9"/>
      <c r="BA466" s="9"/>
      <c r="BB466" s="9"/>
      <c r="BC466" s="9"/>
      <c r="BD466" s="9"/>
      <c r="BE466" s="9"/>
      <c r="BF466" s="9"/>
      <c r="BG466" s="9"/>
      <c r="BH466" s="9"/>
      <c r="BI466" s="12"/>
      <c r="BJ466" s="9"/>
      <c r="BK466" s="9"/>
      <c r="BL466" s="12"/>
      <c r="BM466" s="16"/>
      <c r="BN466" s="9"/>
    </row>
    <row r="467" customFormat="false" ht="30" hidden="false" customHeight="true" outlineLevel="0" collapsed="false">
      <c r="A467" s="9" t="s">
        <v>3606</v>
      </c>
      <c r="B467" s="9"/>
      <c r="C467" s="9"/>
      <c r="D467" s="9" t="s">
        <v>3607</v>
      </c>
      <c r="E467" s="9"/>
      <c r="F467" s="9"/>
      <c r="G467" s="9"/>
      <c r="H467" s="9"/>
      <c r="I467" s="9"/>
      <c r="J467" s="12"/>
      <c r="K467" s="9"/>
      <c r="L467" s="9"/>
      <c r="M467" s="9"/>
      <c r="N467" s="13" t="s">
        <v>3608</v>
      </c>
      <c r="O467" s="10" t="s">
        <v>3609</v>
      </c>
      <c r="P467" s="9"/>
      <c r="Q467" s="9" t="s">
        <v>3610</v>
      </c>
      <c r="R467" s="9" t="s">
        <v>1287</v>
      </c>
      <c r="S467" s="9" t="s">
        <v>3606</v>
      </c>
      <c r="T467" s="9" t="s">
        <v>3611</v>
      </c>
      <c r="U467" s="10" t="s">
        <v>3612</v>
      </c>
      <c r="V467" s="29" t="s">
        <v>2858</v>
      </c>
      <c r="W467" s="9"/>
      <c r="X467" s="12"/>
      <c r="Y467" s="9"/>
      <c r="Z467" s="14"/>
      <c r="AA467" s="9"/>
      <c r="AB467" s="14"/>
      <c r="AC467" s="9"/>
      <c r="AD467" s="14"/>
      <c r="AE467" s="9"/>
      <c r="AF467" s="14"/>
      <c r="AG467" s="9"/>
      <c r="AH467" s="14"/>
      <c r="AI467" s="14"/>
      <c r="AJ467" s="9"/>
      <c r="AK467" s="14"/>
      <c r="AL467" s="9"/>
      <c r="AM467" s="9"/>
      <c r="AN467" s="9"/>
      <c r="AO467" s="9"/>
      <c r="AP467" s="9"/>
      <c r="AQ467" s="12"/>
      <c r="AR467" s="9"/>
      <c r="AS467" s="9"/>
      <c r="AT467" s="9"/>
      <c r="AU467" s="9"/>
      <c r="AV467" s="12"/>
      <c r="AW467" s="9"/>
      <c r="AX467" s="12"/>
      <c r="AY467" s="9"/>
      <c r="AZ467" s="9"/>
      <c r="BA467" s="9"/>
      <c r="BB467" s="9"/>
      <c r="BC467" s="9"/>
      <c r="BD467" s="9"/>
      <c r="BE467" s="9"/>
      <c r="BF467" s="9"/>
      <c r="BG467" s="9"/>
      <c r="BH467" s="9"/>
      <c r="BI467" s="12"/>
      <c r="BJ467" s="9"/>
      <c r="BK467" s="9"/>
      <c r="BL467" s="12"/>
      <c r="BM467" s="16"/>
      <c r="BN467" s="9"/>
    </row>
    <row r="468" customFormat="false" ht="30" hidden="false" customHeight="true" outlineLevel="0" collapsed="false">
      <c r="A468" s="9" t="s">
        <v>3613</v>
      </c>
      <c r="B468" s="9"/>
      <c r="C468" s="9"/>
      <c r="D468" s="9" t="s">
        <v>3614</v>
      </c>
      <c r="E468" s="9"/>
      <c r="F468" s="9"/>
      <c r="G468" s="9"/>
      <c r="H468" s="9"/>
      <c r="I468" s="9"/>
      <c r="J468" s="12"/>
      <c r="K468" s="9"/>
      <c r="L468" s="9"/>
      <c r="M468" s="9"/>
      <c r="N468" s="13" t="s">
        <v>510</v>
      </c>
      <c r="O468" s="10"/>
      <c r="P468" s="9"/>
      <c r="Q468" s="9" t="s">
        <v>2163</v>
      </c>
      <c r="R468" s="9" t="s">
        <v>613</v>
      </c>
      <c r="S468" s="9" t="s">
        <v>3613</v>
      </c>
      <c r="T468" s="9" t="s">
        <v>3615</v>
      </c>
      <c r="U468" s="10" t="s">
        <v>3413</v>
      </c>
      <c r="V468" s="29" t="s">
        <v>3616</v>
      </c>
      <c r="W468" s="9"/>
      <c r="X468" s="12"/>
      <c r="Y468" s="9"/>
      <c r="Z468" s="14"/>
      <c r="AA468" s="9"/>
      <c r="AB468" s="14"/>
      <c r="AC468" s="9"/>
      <c r="AD468" s="14"/>
      <c r="AE468" s="9"/>
      <c r="AF468" s="14"/>
      <c r="AG468" s="9"/>
      <c r="AH468" s="14"/>
      <c r="AI468" s="14"/>
      <c r="AJ468" s="9"/>
      <c r="AK468" s="14"/>
      <c r="AL468" s="9"/>
      <c r="AM468" s="9"/>
      <c r="AN468" s="9"/>
      <c r="AO468" s="9"/>
      <c r="AP468" s="9"/>
      <c r="AQ468" s="12"/>
      <c r="AR468" s="9"/>
      <c r="AS468" s="9"/>
      <c r="AT468" s="9"/>
      <c r="AU468" s="9"/>
      <c r="AV468" s="12"/>
      <c r="AW468" s="9"/>
      <c r="AX468" s="12"/>
      <c r="AY468" s="9"/>
      <c r="AZ468" s="9"/>
      <c r="BA468" s="9"/>
      <c r="BB468" s="9"/>
      <c r="BC468" s="9"/>
      <c r="BD468" s="9"/>
      <c r="BE468" s="9"/>
      <c r="BF468" s="9"/>
      <c r="BG468" s="9"/>
      <c r="BH468" s="9"/>
      <c r="BI468" s="12"/>
      <c r="BJ468" s="9"/>
      <c r="BK468" s="9"/>
      <c r="BL468" s="12"/>
      <c r="BM468" s="16"/>
      <c r="BN468" s="9"/>
    </row>
    <row r="469" customFormat="false" ht="30" hidden="false" customHeight="true" outlineLevel="0" collapsed="false">
      <c r="A469" s="9" t="s">
        <v>3617</v>
      </c>
      <c r="B469" s="9" t="s">
        <v>108</v>
      </c>
      <c r="C469" s="9"/>
      <c r="D469" s="9"/>
      <c r="E469" s="9"/>
      <c r="F469" s="9"/>
      <c r="G469" s="9"/>
      <c r="H469" s="9"/>
      <c r="I469" s="9"/>
      <c r="J469" s="12" t="s">
        <v>93</v>
      </c>
      <c r="K469" s="9"/>
      <c r="L469" s="9" t="s">
        <v>258</v>
      </c>
      <c r="M469" s="9" t="s">
        <v>3618</v>
      </c>
      <c r="N469" s="13" t="s">
        <v>3619</v>
      </c>
      <c r="O469" s="10" t="s">
        <v>1587</v>
      </c>
      <c r="P469" s="9" t="s">
        <v>73</v>
      </c>
      <c r="Q469" s="9" t="s">
        <v>3620</v>
      </c>
      <c r="R469" s="9" t="s">
        <v>73</v>
      </c>
      <c r="S469" s="9" t="s">
        <v>3617</v>
      </c>
      <c r="T469" s="9" t="s">
        <v>3621</v>
      </c>
      <c r="U469" s="10" t="s">
        <v>3622</v>
      </c>
      <c r="V469" s="29" t="s">
        <v>3623</v>
      </c>
      <c r="W469" s="9" t="s">
        <v>1107</v>
      </c>
      <c r="X469" s="12" t="n">
        <v>50</v>
      </c>
      <c r="Y469" s="9"/>
      <c r="Z469" s="14" t="n">
        <v>80</v>
      </c>
      <c r="AA469" s="9"/>
      <c r="AB469" s="14" t="n">
        <v>50</v>
      </c>
      <c r="AC469" s="9"/>
      <c r="AD469" s="14" t="n">
        <v>60</v>
      </c>
      <c r="AE469" s="9" t="n">
        <v>60</v>
      </c>
      <c r="AF469" s="14" t="n">
        <v>10</v>
      </c>
      <c r="AG469" s="9"/>
      <c r="AH469" s="14" t="n">
        <v>1</v>
      </c>
      <c r="AI469" s="14"/>
      <c r="AJ469" s="9"/>
      <c r="AK469" s="14" t="n">
        <v>5</v>
      </c>
      <c r="AL469" s="9" t="n">
        <v>5</v>
      </c>
      <c r="AM469" s="9"/>
      <c r="AN469" s="9"/>
      <c r="AO469" s="9"/>
      <c r="AP469" s="9" t="s">
        <v>3624</v>
      </c>
      <c r="AQ469" s="12" t="s">
        <v>158</v>
      </c>
      <c r="AR469" s="9"/>
      <c r="AS469" s="9" t="s">
        <v>1280</v>
      </c>
      <c r="AT469" s="9" t="s">
        <v>1281</v>
      </c>
      <c r="AU469" s="9" t="s">
        <v>443</v>
      </c>
      <c r="AV469" s="12" t="s">
        <v>3625</v>
      </c>
      <c r="AW469" s="9"/>
      <c r="AX469" s="12"/>
      <c r="AY469" s="9"/>
      <c r="AZ469" s="9"/>
      <c r="BA469" s="9"/>
      <c r="BB469" s="9" t="s">
        <v>3626</v>
      </c>
      <c r="BC469" s="9" t="s">
        <v>76</v>
      </c>
      <c r="BD469" s="9" t="s">
        <v>3627</v>
      </c>
      <c r="BE469" s="9"/>
      <c r="BF469" s="9"/>
      <c r="BG469" s="9"/>
      <c r="BH469" s="9"/>
      <c r="BI469" s="12"/>
      <c r="BJ469" s="9"/>
      <c r="BK469" s="9"/>
      <c r="BL469" s="12" t="s">
        <v>117</v>
      </c>
      <c r="BM469" s="16" t="s">
        <v>3150</v>
      </c>
      <c r="BN469" s="9"/>
    </row>
    <row r="470" customFormat="false" ht="30" hidden="false" customHeight="true" outlineLevel="0" collapsed="false">
      <c r="A470" s="9" t="s">
        <v>3617</v>
      </c>
      <c r="B470" s="9" t="s">
        <v>108</v>
      </c>
      <c r="C470" s="9"/>
      <c r="D470" s="9"/>
      <c r="E470" s="9"/>
      <c r="F470" s="9"/>
      <c r="G470" s="9"/>
      <c r="H470" s="9"/>
      <c r="I470" s="9"/>
      <c r="J470" s="12" t="s">
        <v>93</v>
      </c>
      <c r="K470" s="9"/>
      <c r="L470" s="9" t="s">
        <v>258</v>
      </c>
      <c r="M470" s="9" t="s">
        <v>3628</v>
      </c>
      <c r="N470" s="13" t="s">
        <v>3619</v>
      </c>
      <c r="O470" s="10" t="s">
        <v>1587</v>
      </c>
      <c r="P470" s="9" t="s">
        <v>73</v>
      </c>
      <c r="Q470" s="9" t="s">
        <v>3620</v>
      </c>
      <c r="R470" s="9" t="s">
        <v>73</v>
      </c>
      <c r="S470" s="9" t="s">
        <v>3617</v>
      </c>
      <c r="T470" s="9" t="s">
        <v>3621</v>
      </c>
      <c r="U470" s="10" t="s">
        <v>3622</v>
      </c>
      <c r="V470" s="29" t="s">
        <v>3623</v>
      </c>
      <c r="W470" s="9" t="s">
        <v>1107</v>
      </c>
      <c r="X470" s="12" t="n">
        <v>50</v>
      </c>
      <c r="Y470" s="9"/>
      <c r="Z470" s="14" t="n">
        <v>70</v>
      </c>
      <c r="AA470" s="9"/>
      <c r="AB470" s="14" t="n">
        <v>35</v>
      </c>
      <c r="AC470" s="9"/>
      <c r="AD470" s="14" t="n">
        <v>60</v>
      </c>
      <c r="AE470" s="9" t="n">
        <v>60</v>
      </c>
      <c r="AF470" s="14" t="n">
        <v>12</v>
      </c>
      <c r="AG470" s="9"/>
      <c r="AH470" s="14" t="n">
        <v>1</v>
      </c>
      <c r="AI470" s="14"/>
      <c r="AJ470" s="9"/>
      <c r="AK470" s="14" t="n">
        <v>3</v>
      </c>
      <c r="AL470" s="9" t="n">
        <v>3</v>
      </c>
      <c r="AM470" s="9"/>
      <c r="AN470" s="9"/>
      <c r="AO470" s="9"/>
      <c r="AP470" s="9" t="s">
        <v>3629</v>
      </c>
      <c r="AQ470" s="12" t="s">
        <v>339</v>
      </c>
      <c r="AR470" s="9"/>
      <c r="AS470" s="9" t="s">
        <v>1587</v>
      </c>
      <c r="AT470" s="9" t="s">
        <v>113</v>
      </c>
      <c r="AU470" s="9" t="s">
        <v>443</v>
      </c>
      <c r="AV470" s="12" t="s">
        <v>3630</v>
      </c>
      <c r="AW470" s="9" t="s">
        <v>3631</v>
      </c>
      <c r="AX470" s="12"/>
      <c r="AY470" s="9"/>
      <c r="AZ470" s="9"/>
      <c r="BA470" s="9"/>
      <c r="BB470" s="9" t="s">
        <v>3632</v>
      </c>
      <c r="BC470" s="9" t="s">
        <v>76</v>
      </c>
      <c r="BD470" s="9" t="s">
        <v>3633</v>
      </c>
      <c r="BE470" s="9"/>
      <c r="BF470" s="9"/>
      <c r="BG470" s="9"/>
      <c r="BH470" s="9"/>
      <c r="BI470" s="12"/>
      <c r="BJ470" s="9"/>
      <c r="BK470" s="9"/>
      <c r="BL470" s="12" t="s">
        <v>117</v>
      </c>
      <c r="BM470" s="16" t="s">
        <v>3150</v>
      </c>
      <c r="BN470" s="9"/>
    </row>
    <row r="471" customFormat="false" ht="30" hidden="false" customHeight="true" outlineLevel="0" collapsed="false">
      <c r="A471" s="9" t="s">
        <v>3634</v>
      </c>
      <c r="B471" s="9" t="s">
        <v>108</v>
      </c>
      <c r="C471" s="9"/>
      <c r="D471" s="9" t="s">
        <v>3635</v>
      </c>
      <c r="E471" s="9"/>
      <c r="F471" s="9"/>
      <c r="G471" s="9"/>
      <c r="H471" s="9"/>
      <c r="I471" s="9"/>
      <c r="J471" s="12"/>
      <c r="K471" s="9"/>
      <c r="L471" s="9" t="s">
        <v>230</v>
      </c>
      <c r="M471" s="9" t="s">
        <v>3636</v>
      </c>
      <c r="N471" s="13" t="s">
        <v>3637</v>
      </c>
      <c r="O471" s="10"/>
      <c r="P471" s="9"/>
      <c r="Q471" s="9" t="s">
        <v>3638</v>
      </c>
      <c r="R471" s="9" t="s">
        <v>790</v>
      </c>
      <c r="S471" s="9" t="s">
        <v>3634</v>
      </c>
      <c r="T471" s="9" t="s">
        <v>3639</v>
      </c>
      <c r="U471" s="10" t="s">
        <v>3640</v>
      </c>
      <c r="V471" s="29" t="s">
        <v>3641</v>
      </c>
      <c r="W471" s="9" t="s">
        <v>1997</v>
      </c>
      <c r="X471" s="12" t="n">
        <v>375</v>
      </c>
      <c r="Y471" s="9"/>
      <c r="Z471" s="14" t="n">
        <v>250</v>
      </c>
      <c r="AA471" s="9" t="n">
        <v>255</v>
      </c>
      <c r="AB471" s="14" t="n">
        <v>375</v>
      </c>
      <c r="AC471" s="9"/>
      <c r="AD471" s="14" t="n">
        <v>255</v>
      </c>
      <c r="AE471" s="9" t="n">
        <v>255</v>
      </c>
      <c r="AF471" s="14" t="n">
        <v>62</v>
      </c>
      <c r="AG471" s="9"/>
      <c r="AH471" s="14" t="n">
        <v>2</v>
      </c>
      <c r="AI471" s="14" t="n">
        <v>115</v>
      </c>
      <c r="AJ471" s="9" t="n">
        <v>115</v>
      </c>
      <c r="AK471" s="14" t="n">
        <v>6</v>
      </c>
      <c r="AL471" s="9" t="n">
        <v>6</v>
      </c>
      <c r="AM471" s="9" t="s">
        <v>3642</v>
      </c>
      <c r="AN471" s="9"/>
      <c r="AO471" s="9"/>
      <c r="AP471" s="9" t="s">
        <v>3643</v>
      </c>
      <c r="AQ471" s="12"/>
      <c r="AR471" s="9"/>
      <c r="AS471" s="9" t="s">
        <v>1587</v>
      </c>
      <c r="AT471" s="9" t="s">
        <v>113</v>
      </c>
      <c r="AU471" s="9" t="s">
        <v>443</v>
      </c>
      <c r="AV471" s="12"/>
      <c r="AW471" s="9"/>
      <c r="AX471" s="12"/>
      <c r="AY471" s="9"/>
      <c r="AZ471" s="9"/>
      <c r="BA471" s="9"/>
      <c r="BB471" s="9" t="s">
        <v>3644</v>
      </c>
      <c r="BC471" s="9" t="s">
        <v>76</v>
      </c>
      <c r="BD471" s="9" t="s">
        <v>3645</v>
      </c>
      <c r="BE471" s="9"/>
      <c r="BF471" s="9"/>
      <c r="BG471" s="9"/>
      <c r="BH471" s="9"/>
      <c r="BI471" s="12"/>
      <c r="BJ471" s="9"/>
      <c r="BK471" s="9"/>
      <c r="BL471" s="12"/>
      <c r="BM471" s="16"/>
      <c r="BN471" s="9"/>
    </row>
    <row r="472" customFormat="false" ht="30" hidden="false" customHeight="true" outlineLevel="0" collapsed="false">
      <c r="A472" s="9" t="s">
        <v>3646</v>
      </c>
      <c r="B472" s="9" t="s">
        <v>108</v>
      </c>
      <c r="C472" s="9"/>
      <c r="D472" s="9"/>
      <c r="E472" s="9"/>
      <c r="F472" s="9" t="s">
        <v>3647</v>
      </c>
      <c r="G472" s="9"/>
      <c r="H472" s="9"/>
      <c r="I472" s="9"/>
      <c r="J472" s="12" t="s">
        <v>93</v>
      </c>
      <c r="K472" s="9"/>
      <c r="L472" s="9" t="s">
        <v>221</v>
      </c>
      <c r="M472" s="9" t="s">
        <v>3648</v>
      </c>
      <c r="N472" s="13" t="s">
        <v>3338</v>
      </c>
      <c r="O472" s="10" t="s">
        <v>3649</v>
      </c>
      <c r="P472" s="9"/>
      <c r="Q472" s="9" t="s">
        <v>3650</v>
      </c>
      <c r="R472" s="9" t="s">
        <v>73</v>
      </c>
      <c r="S472" s="9" t="s">
        <v>3651</v>
      </c>
      <c r="T472" s="9" t="s">
        <v>3652</v>
      </c>
      <c r="U472" s="10" t="s">
        <v>2166</v>
      </c>
      <c r="V472" s="29"/>
      <c r="W472" s="9" t="s">
        <v>169</v>
      </c>
      <c r="X472" s="12" t="n">
        <v>107</v>
      </c>
      <c r="Y472" s="9"/>
      <c r="Z472" s="14"/>
      <c r="AA472" s="9"/>
      <c r="AB472" s="14" t="n">
        <v>80</v>
      </c>
      <c r="AC472" s="9"/>
      <c r="AD472" s="14" t="n">
        <v>102</v>
      </c>
      <c r="AE472" s="9"/>
      <c r="AF472" s="14" t="n">
        <v>7</v>
      </c>
      <c r="AG472" s="9"/>
      <c r="AH472" s="14"/>
      <c r="AI472" s="14"/>
      <c r="AJ472" s="9"/>
      <c r="AK472" s="14" t="n">
        <v>11</v>
      </c>
      <c r="AL472" s="9" t="n">
        <v>11</v>
      </c>
      <c r="AM472" s="9"/>
      <c r="AN472" s="9"/>
      <c r="AO472" s="9"/>
      <c r="AP472" s="9" t="s">
        <v>3653</v>
      </c>
      <c r="AQ472" s="12" t="s">
        <v>124</v>
      </c>
      <c r="AR472" s="9"/>
      <c r="AS472" s="9" t="s">
        <v>461</v>
      </c>
      <c r="AT472" s="9" t="s">
        <v>259</v>
      </c>
      <c r="AU472" s="9" t="s">
        <v>73</v>
      </c>
      <c r="AV472" s="12" t="s">
        <v>2084</v>
      </c>
      <c r="AW472" s="9"/>
      <c r="AX472" s="12"/>
      <c r="AY472" s="9"/>
      <c r="AZ472" s="9"/>
      <c r="BA472" s="9"/>
      <c r="BB472" s="9" t="s">
        <v>1432</v>
      </c>
      <c r="BC472" s="9" t="s">
        <v>76</v>
      </c>
      <c r="BD472" s="9" t="s">
        <v>3654</v>
      </c>
      <c r="BE472" s="9"/>
      <c r="BF472" s="9"/>
      <c r="BG472" s="9"/>
      <c r="BH472" s="9"/>
      <c r="BI472" s="12" t="s">
        <v>3655</v>
      </c>
      <c r="BJ472" s="9"/>
      <c r="BK472" s="9"/>
      <c r="BL472" s="12" t="s">
        <v>117</v>
      </c>
      <c r="BM472" s="16" t="s">
        <v>3558</v>
      </c>
      <c r="BN472" s="9"/>
    </row>
    <row r="473" customFormat="false" ht="30" hidden="false" customHeight="true" outlineLevel="0" collapsed="false">
      <c r="A473" s="9" t="s">
        <v>3646</v>
      </c>
      <c r="B473" s="9" t="s">
        <v>108</v>
      </c>
      <c r="C473" s="9"/>
      <c r="D473" s="9"/>
      <c r="E473" s="9"/>
      <c r="F473" s="9"/>
      <c r="G473" s="9"/>
      <c r="H473" s="9"/>
      <c r="I473" s="9"/>
      <c r="J473" s="12" t="s">
        <v>93</v>
      </c>
      <c r="K473" s="9"/>
      <c r="L473" s="9" t="s">
        <v>221</v>
      </c>
      <c r="M473" s="9" t="s">
        <v>3656</v>
      </c>
      <c r="N473" s="13" t="s">
        <v>3338</v>
      </c>
      <c r="O473" s="10" t="s">
        <v>3649</v>
      </c>
      <c r="P473" s="9"/>
      <c r="Q473" s="9" t="s">
        <v>3650</v>
      </c>
      <c r="R473" s="9" t="s">
        <v>73</v>
      </c>
      <c r="S473" s="9" t="s">
        <v>3651</v>
      </c>
      <c r="T473" s="9" t="s">
        <v>3652</v>
      </c>
      <c r="U473" s="10" t="s">
        <v>2166</v>
      </c>
      <c r="V473" s="29"/>
      <c r="W473" s="9" t="s">
        <v>169</v>
      </c>
      <c r="X473" s="12" t="n">
        <v>144</v>
      </c>
      <c r="Y473" s="9"/>
      <c r="Z473" s="14"/>
      <c r="AA473" s="9"/>
      <c r="AB473" s="14" t="n">
        <v>140</v>
      </c>
      <c r="AC473" s="9"/>
      <c r="AD473" s="14" t="n">
        <v>70</v>
      </c>
      <c r="AE473" s="9"/>
      <c r="AF473" s="14" t="n">
        <v>16</v>
      </c>
      <c r="AG473" s="9"/>
      <c r="AH473" s="14"/>
      <c r="AI473" s="14"/>
      <c r="AJ473" s="9"/>
      <c r="AK473" s="14" t="n">
        <v>8</v>
      </c>
      <c r="AL473" s="9" t="n">
        <v>9</v>
      </c>
      <c r="AM473" s="9"/>
      <c r="AN473" s="9"/>
      <c r="AO473" s="9"/>
      <c r="AP473" s="9" t="s">
        <v>3657</v>
      </c>
      <c r="AQ473" s="12" t="s">
        <v>124</v>
      </c>
      <c r="AR473" s="9"/>
      <c r="AS473" s="9" t="s">
        <v>138</v>
      </c>
      <c r="AT473" s="9" t="s">
        <v>139</v>
      </c>
      <c r="AU473" s="9" t="s">
        <v>443</v>
      </c>
      <c r="AV473" s="12" t="s">
        <v>2084</v>
      </c>
      <c r="AW473" s="9"/>
      <c r="AX473" s="12"/>
      <c r="AY473" s="9"/>
      <c r="AZ473" s="9"/>
      <c r="BA473" s="9"/>
      <c r="BB473" s="9" t="s">
        <v>3658</v>
      </c>
      <c r="BC473" s="9" t="s">
        <v>76</v>
      </c>
      <c r="BD473" s="9" t="s">
        <v>3659</v>
      </c>
      <c r="BE473" s="9"/>
      <c r="BF473" s="9"/>
      <c r="BG473" s="9"/>
      <c r="BH473" s="9"/>
      <c r="BI473" s="12"/>
      <c r="BJ473" s="9"/>
      <c r="BK473" s="9"/>
      <c r="BL473" s="12" t="s">
        <v>117</v>
      </c>
      <c r="BM473" s="16" t="s">
        <v>3558</v>
      </c>
      <c r="BN473" s="9"/>
    </row>
    <row r="474" customFormat="false" ht="30" hidden="false" customHeight="true" outlineLevel="0" collapsed="false">
      <c r="A474" s="9" t="s">
        <v>3660</v>
      </c>
      <c r="B474" s="9"/>
      <c r="C474" s="9"/>
      <c r="D474" s="9" t="s">
        <v>3661</v>
      </c>
      <c r="E474" s="9"/>
      <c r="F474" s="9"/>
      <c r="G474" s="9"/>
      <c r="H474" s="9"/>
      <c r="I474" s="9"/>
      <c r="J474" s="12"/>
      <c r="K474" s="9"/>
      <c r="L474" s="9"/>
      <c r="M474" s="9"/>
      <c r="N474" s="13" t="s">
        <v>510</v>
      </c>
      <c r="O474" s="10"/>
      <c r="P474" s="9"/>
      <c r="Q474" s="9" t="s">
        <v>1399</v>
      </c>
      <c r="R474" s="9" t="s">
        <v>613</v>
      </c>
      <c r="S474" s="9" t="s">
        <v>3660</v>
      </c>
      <c r="T474" s="9" t="s">
        <v>3662</v>
      </c>
      <c r="U474" s="10" t="s">
        <v>3663</v>
      </c>
      <c r="V474" s="29" t="s">
        <v>3664</v>
      </c>
      <c r="W474" s="9"/>
      <c r="X474" s="12"/>
      <c r="Y474" s="9"/>
      <c r="Z474" s="14"/>
      <c r="AA474" s="9"/>
      <c r="AB474" s="14"/>
      <c r="AC474" s="9"/>
      <c r="AD474" s="14"/>
      <c r="AE474" s="9"/>
      <c r="AF474" s="14"/>
      <c r="AG474" s="9"/>
      <c r="AH474" s="14"/>
      <c r="AI474" s="14"/>
      <c r="AJ474" s="9"/>
      <c r="AK474" s="14"/>
      <c r="AL474" s="9"/>
      <c r="AM474" s="9"/>
      <c r="AN474" s="9"/>
      <c r="AO474" s="9"/>
      <c r="AP474" s="9"/>
      <c r="AQ474" s="12"/>
      <c r="AR474" s="9"/>
      <c r="AS474" s="9"/>
      <c r="AT474" s="9"/>
      <c r="AU474" s="9"/>
      <c r="AV474" s="12"/>
      <c r="AW474" s="9"/>
      <c r="AX474" s="12"/>
      <c r="AY474" s="9"/>
      <c r="AZ474" s="9"/>
      <c r="BA474" s="9"/>
      <c r="BB474" s="9"/>
      <c r="BC474" s="9"/>
      <c r="BD474" s="9"/>
      <c r="BE474" s="9"/>
      <c r="BF474" s="9"/>
      <c r="BG474" s="9"/>
      <c r="BH474" s="9"/>
      <c r="BI474" s="12"/>
      <c r="BJ474" s="9"/>
      <c r="BK474" s="9"/>
      <c r="BL474" s="12"/>
      <c r="BM474" s="16"/>
      <c r="BN474" s="9"/>
    </row>
    <row r="475" customFormat="false" ht="30" hidden="false" customHeight="true" outlineLevel="0" collapsed="false">
      <c r="A475" s="9" t="s">
        <v>3665</v>
      </c>
      <c r="B475" s="9"/>
      <c r="C475" s="9"/>
      <c r="D475" s="9" t="s">
        <v>3666</v>
      </c>
      <c r="E475" s="9"/>
      <c r="F475" s="9"/>
      <c r="G475" s="9"/>
      <c r="H475" s="9"/>
      <c r="I475" s="9"/>
      <c r="J475" s="12"/>
      <c r="K475" s="9"/>
      <c r="L475" s="9"/>
      <c r="M475" s="9"/>
      <c r="N475" s="13" t="s">
        <v>582</v>
      </c>
      <c r="O475" s="10" t="s">
        <v>3667</v>
      </c>
      <c r="P475" s="9"/>
      <c r="Q475" s="9" t="s">
        <v>3668</v>
      </c>
      <c r="R475" s="9" t="s">
        <v>613</v>
      </c>
      <c r="S475" s="9" t="s">
        <v>3665</v>
      </c>
      <c r="T475" s="9" t="s">
        <v>3669</v>
      </c>
      <c r="U475" s="10" t="s">
        <v>3670</v>
      </c>
      <c r="V475" s="29" t="s">
        <v>2858</v>
      </c>
      <c r="W475" s="9"/>
      <c r="X475" s="12"/>
      <c r="Y475" s="9"/>
      <c r="Z475" s="14"/>
      <c r="AA475" s="9"/>
      <c r="AB475" s="14"/>
      <c r="AC475" s="9"/>
      <c r="AD475" s="14"/>
      <c r="AE475" s="9"/>
      <c r="AF475" s="14"/>
      <c r="AG475" s="9"/>
      <c r="AH475" s="14"/>
      <c r="AI475" s="14"/>
      <c r="AJ475" s="9"/>
      <c r="AK475" s="14"/>
      <c r="AL475" s="9"/>
      <c r="AM475" s="9"/>
      <c r="AN475" s="9"/>
      <c r="AO475" s="9"/>
      <c r="AP475" s="9"/>
      <c r="AQ475" s="12"/>
      <c r="AR475" s="9"/>
      <c r="AS475" s="9"/>
      <c r="AT475" s="9"/>
      <c r="AU475" s="9"/>
      <c r="AV475" s="12"/>
      <c r="AW475" s="9"/>
      <c r="AX475" s="12"/>
      <c r="AY475" s="9"/>
      <c r="AZ475" s="9"/>
      <c r="BA475" s="9"/>
      <c r="BB475" s="9"/>
      <c r="BC475" s="9"/>
      <c r="BD475" s="9"/>
      <c r="BE475" s="9"/>
      <c r="BF475" s="9"/>
      <c r="BG475" s="9"/>
      <c r="BH475" s="9"/>
      <c r="BI475" s="12"/>
      <c r="BJ475" s="9"/>
      <c r="BK475" s="9"/>
      <c r="BL475" s="12"/>
      <c r="BM475" s="16"/>
      <c r="BN475" s="9"/>
    </row>
    <row r="476" customFormat="false" ht="30" hidden="false" customHeight="true" outlineLevel="0" collapsed="false">
      <c r="A476" s="9" t="s">
        <v>3671</v>
      </c>
      <c r="B476" s="9"/>
      <c r="C476" s="9"/>
      <c r="D476" s="9" t="s">
        <v>3672</v>
      </c>
      <c r="E476" s="9"/>
      <c r="F476" s="9"/>
      <c r="G476" s="9"/>
      <c r="H476" s="9"/>
      <c r="I476" s="9"/>
      <c r="J476" s="12"/>
      <c r="K476" s="9"/>
      <c r="L476" s="9"/>
      <c r="M476" s="9"/>
      <c r="N476" s="13" t="s">
        <v>582</v>
      </c>
      <c r="O476" s="10" t="s">
        <v>3673</v>
      </c>
      <c r="P476" s="9"/>
      <c r="Q476" s="9" t="s">
        <v>2699</v>
      </c>
      <c r="R476" s="9" t="s">
        <v>73</v>
      </c>
      <c r="S476" s="9" t="s">
        <v>3671</v>
      </c>
      <c r="T476" s="9" t="s">
        <v>3674</v>
      </c>
      <c r="U476" s="10" t="s">
        <v>3675</v>
      </c>
      <c r="V476" s="29" t="s">
        <v>3676</v>
      </c>
      <c r="W476" s="9"/>
      <c r="X476" s="12"/>
      <c r="Y476" s="9"/>
      <c r="Z476" s="14"/>
      <c r="AA476" s="9"/>
      <c r="AB476" s="14"/>
      <c r="AC476" s="9"/>
      <c r="AD476" s="14"/>
      <c r="AE476" s="9"/>
      <c r="AF476" s="14"/>
      <c r="AG476" s="9"/>
      <c r="AH476" s="14"/>
      <c r="AI476" s="14"/>
      <c r="AJ476" s="9"/>
      <c r="AK476" s="14"/>
      <c r="AL476" s="9"/>
      <c r="AM476" s="9"/>
      <c r="AN476" s="9"/>
      <c r="AO476" s="9"/>
      <c r="AP476" s="9"/>
      <c r="AQ476" s="12"/>
      <c r="AR476" s="9"/>
      <c r="AS476" s="9"/>
      <c r="AT476" s="9"/>
      <c r="AU476" s="9"/>
      <c r="AV476" s="12"/>
      <c r="AW476" s="9"/>
      <c r="AX476" s="12"/>
      <c r="AY476" s="9"/>
      <c r="AZ476" s="9"/>
      <c r="BA476" s="9"/>
      <c r="BB476" s="9"/>
      <c r="BC476" s="9"/>
      <c r="BD476" s="9"/>
      <c r="BE476" s="9"/>
      <c r="BF476" s="9"/>
      <c r="BG476" s="9"/>
      <c r="BH476" s="9"/>
      <c r="BI476" s="12"/>
      <c r="BJ476" s="9"/>
      <c r="BK476" s="9"/>
      <c r="BL476" s="12"/>
      <c r="BM476" s="16"/>
      <c r="BN476" s="9"/>
    </row>
    <row r="477" customFormat="false" ht="30" hidden="false" customHeight="true" outlineLevel="0" collapsed="false">
      <c r="A477" s="9" t="s">
        <v>3677</v>
      </c>
      <c r="B477" s="9"/>
      <c r="C477" s="9"/>
      <c r="D477" s="9" t="s">
        <v>3460</v>
      </c>
      <c r="E477" s="9"/>
      <c r="F477" s="9"/>
      <c r="G477" s="9"/>
      <c r="H477" s="9"/>
      <c r="I477" s="9"/>
      <c r="J477" s="12"/>
      <c r="K477" s="9"/>
      <c r="L477" s="9"/>
      <c r="M477" s="9"/>
      <c r="N477" s="13" t="s">
        <v>582</v>
      </c>
      <c r="O477" s="10" t="s">
        <v>3678</v>
      </c>
      <c r="P477" s="9"/>
      <c r="Q477" s="9" t="s">
        <v>1324</v>
      </c>
      <c r="R477" s="9" t="s">
        <v>73</v>
      </c>
      <c r="S477" s="9" t="s">
        <v>3677</v>
      </c>
      <c r="T477" s="9" t="s">
        <v>3679</v>
      </c>
      <c r="U477" s="10" t="s">
        <v>3384</v>
      </c>
      <c r="V477" s="29" t="s">
        <v>3680</v>
      </c>
      <c r="W477" s="9"/>
      <c r="X477" s="12"/>
      <c r="Y477" s="9"/>
      <c r="Z477" s="14"/>
      <c r="AA477" s="9"/>
      <c r="AB477" s="14"/>
      <c r="AC477" s="9"/>
      <c r="AD477" s="14"/>
      <c r="AE477" s="9"/>
      <c r="AF477" s="14"/>
      <c r="AG477" s="9"/>
      <c r="AH477" s="14"/>
      <c r="AI477" s="14"/>
      <c r="AJ477" s="9"/>
      <c r="AK477" s="14"/>
      <c r="AL477" s="9"/>
      <c r="AM477" s="9"/>
      <c r="AN477" s="9"/>
      <c r="AO477" s="9"/>
      <c r="AP477" s="9"/>
      <c r="AQ477" s="12"/>
      <c r="AR477" s="9"/>
      <c r="AS477" s="9"/>
      <c r="AT477" s="9"/>
      <c r="AU477" s="9"/>
      <c r="AV477" s="12"/>
      <c r="AW477" s="9"/>
      <c r="AX477" s="12"/>
      <c r="AY477" s="9"/>
      <c r="AZ477" s="9"/>
      <c r="BA477" s="9"/>
      <c r="BB477" s="9"/>
      <c r="BC477" s="9"/>
      <c r="BD477" s="9"/>
      <c r="BE477" s="9"/>
      <c r="BF477" s="9"/>
      <c r="BG477" s="9"/>
      <c r="BH477" s="9"/>
      <c r="BI477" s="12"/>
      <c r="BJ477" s="9"/>
      <c r="BK477" s="9"/>
      <c r="BL477" s="12"/>
      <c r="BM477" s="16"/>
      <c r="BN477" s="9"/>
    </row>
    <row r="478" customFormat="false" ht="30" hidden="false" customHeight="true" outlineLevel="0" collapsed="false">
      <c r="A478" s="9" t="s">
        <v>3681</v>
      </c>
      <c r="B478" s="9"/>
      <c r="C478" s="9"/>
      <c r="D478" s="9" t="s">
        <v>3682</v>
      </c>
      <c r="E478" s="9"/>
      <c r="F478" s="9"/>
      <c r="G478" s="9"/>
      <c r="H478" s="9"/>
      <c r="I478" s="9"/>
      <c r="J478" s="12"/>
      <c r="K478" s="9"/>
      <c r="L478" s="9"/>
      <c r="M478" s="9"/>
      <c r="N478" s="13" t="s">
        <v>582</v>
      </c>
      <c r="O478" s="10" t="s">
        <v>3683</v>
      </c>
      <c r="P478" s="9"/>
      <c r="Q478" s="9" t="s">
        <v>2163</v>
      </c>
      <c r="R478" s="9" t="s">
        <v>613</v>
      </c>
      <c r="S478" s="9" t="s">
        <v>3681</v>
      </c>
      <c r="T478" s="9" t="s">
        <v>3684</v>
      </c>
      <c r="U478" s="10" t="s">
        <v>3685</v>
      </c>
      <c r="V478" s="29" t="s">
        <v>3686</v>
      </c>
      <c r="W478" s="9"/>
      <c r="X478" s="12"/>
      <c r="Y478" s="9"/>
      <c r="Z478" s="14"/>
      <c r="AA478" s="9"/>
      <c r="AB478" s="14"/>
      <c r="AC478" s="9"/>
      <c r="AD478" s="14"/>
      <c r="AE478" s="9"/>
      <c r="AF478" s="14"/>
      <c r="AG478" s="9"/>
      <c r="AH478" s="14"/>
      <c r="AI478" s="14"/>
      <c r="AJ478" s="9"/>
      <c r="AK478" s="14"/>
      <c r="AL478" s="9"/>
      <c r="AM478" s="9"/>
      <c r="AN478" s="9"/>
      <c r="AO478" s="9"/>
      <c r="AP478" s="9"/>
      <c r="AQ478" s="12"/>
      <c r="AR478" s="9"/>
      <c r="AS478" s="9"/>
      <c r="AT478" s="9"/>
      <c r="AU478" s="9"/>
      <c r="AV478" s="12"/>
      <c r="AW478" s="9"/>
      <c r="AX478" s="12"/>
      <c r="AY478" s="9"/>
      <c r="AZ478" s="9"/>
      <c r="BA478" s="9"/>
      <c r="BB478" s="9"/>
      <c r="BC478" s="9"/>
      <c r="BD478" s="9"/>
      <c r="BE478" s="9"/>
      <c r="BF478" s="9"/>
      <c r="BG478" s="9"/>
      <c r="BH478" s="9"/>
      <c r="BI478" s="12"/>
      <c r="BJ478" s="9"/>
      <c r="BK478" s="9"/>
      <c r="BL478" s="12"/>
      <c r="BM478" s="16"/>
      <c r="BN478" s="9"/>
    </row>
    <row r="479" customFormat="false" ht="30" hidden="false" customHeight="true" outlineLevel="0" collapsed="false">
      <c r="A479" s="9" t="s">
        <v>3687</v>
      </c>
      <c r="B479" s="9" t="s">
        <v>108</v>
      </c>
      <c r="C479" s="9"/>
      <c r="D479" s="9"/>
      <c r="E479" s="9"/>
      <c r="F479" s="9" t="s">
        <v>3688</v>
      </c>
      <c r="G479" s="9"/>
      <c r="H479" s="9"/>
      <c r="I479" s="9" t="s">
        <v>1499</v>
      </c>
      <c r="J479" s="12" t="s">
        <v>93</v>
      </c>
      <c r="K479" s="9"/>
      <c r="L479" s="9" t="s">
        <v>3689</v>
      </c>
      <c r="M479" s="9" t="s">
        <v>3690</v>
      </c>
      <c r="N479" s="13" t="s">
        <v>3691</v>
      </c>
      <c r="O479" s="10"/>
      <c r="P479" s="9"/>
      <c r="Q479" s="9" t="s">
        <v>3692</v>
      </c>
      <c r="R479" s="9" t="s">
        <v>1287</v>
      </c>
      <c r="S479" s="9" t="s">
        <v>3687</v>
      </c>
      <c r="T479" s="9" t="s">
        <v>3693</v>
      </c>
      <c r="U479" s="10" t="s">
        <v>3694</v>
      </c>
      <c r="V479" s="29"/>
      <c r="W479" s="9" t="s">
        <v>169</v>
      </c>
      <c r="X479" s="12" t="n">
        <v>132</v>
      </c>
      <c r="Y479" s="9"/>
      <c r="Z479" s="14" t="n">
        <v>95</v>
      </c>
      <c r="AA479" s="9"/>
      <c r="AB479" s="14" t="n">
        <v>97</v>
      </c>
      <c r="AC479" s="9"/>
      <c r="AD479" s="14" t="n">
        <v>76</v>
      </c>
      <c r="AE479" s="9"/>
      <c r="AF479" s="14" t="n">
        <v>9</v>
      </c>
      <c r="AG479" s="9"/>
      <c r="AH479" s="14"/>
      <c r="AI479" s="14" t="n">
        <v>76</v>
      </c>
      <c r="AJ479" s="9"/>
      <c r="AK479" s="14" t="n">
        <v>10</v>
      </c>
      <c r="AL479" s="9" t="n">
        <v>11</v>
      </c>
      <c r="AM479" s="9" t="s">
        <v>834</v>
      </c>
      <c r="AN479" s="9"/>
      <c r="AO479" s="9"/>
      <c r="AP479" s="9" t="s">
        <v>3695</v>
      </c>
      <c r="AQ479" s="12" t="s">
        <v>158</v>
      </c>
      <c r="AR479" s="9"/>
      <c r="AS479" s="9" t="s">
        <v>3696</v>
      </c>
      <c r="AT479" s="9" t="s">
        <v>2404</v>
      </c>
      <c r="AU479" s="9"/>
      <c r="AV479" s="12" t="s">
        <v>3697</v>
      </c>
      <c r="AW479" s="9" t="s">
        <v>3698</v>
      </c>
      <c r="AX479" s="12"/>
      <c r="AY479" s="9"/>
      <c r="AZ479" s="9"/>
      <c r="BA479" s="9"/>
      <c r="BB479" s="9" t="s">
        <v>151</v>
      </c>
      <c r="BC479" s="9" t="s">
        <v>76</v>
      </c>
      <c r="BD479" s="9" t="s">
        <v>3699</v>
      </c>
      <c r="BE479" s="9"/>
      <c r="BF479" s="9" t="s">
        <v>133</v>
      </c>
      <c r="BG479" s="9"/>
      <c r="BH479" s="9"/>
      <c r="BI479" s="12"/>
      <c r="BJ479" s="9"/>
      <c r="BK479" s="9"/>
      <c r="BL479" s="12" t="s">
        <v>117</v>
      </c>
      <c r="BM479" s="16" t="s">
        <v>3700</v>
      </c>
      <c r="BN479" s="9"/>
    </row>
    <row r="480" customFormat="false" ht="30" hidden="false" customHeight="true" outlineLevel="0" collapsed="false">
      <c r="A480" s="9" t="s">
        <v>3687</v>
      </c>
      <c r="B480" s="9"/>
      <c r="C480" s="9"/>
      <c r="D480" s="52" t="s">
        <v>724</v>
      </c>
      <c r="E480" s="9"/>
      <c r="F480" s="9"/>
      <c r="G480" s="9"/>
      <c r="H480" s="9"/>
      <c r="I480" s="9"/>
      <c r="J480" s="12"/>
      <c r="K480" s="9"/>
      <c r="L480" s="9"/>
      <c r="M480" s="9" t="s">
        <v>3701</v>
      </c>
      <c r="N480" s="13" t="s">
        <v>3691</v>
      </c>
      <c r="O480" s="10"/>
      <c r="P480" s="9"/>
      <c r="Q480" s="9" t="s">
        <v>3692</v>
      </c>
      <c r="R480" s="9" t="s">
        <v>1287</v>
      </c>
      <c r="S480" s="9" t="s">
        <v>3702</v>
      </c>
      <c r="T480" s="9" t="s">
        <v>3693</v>
      </c>
      <c r="U480" s="10" t="s">
        <v>3694</v>
      </c>
      <c r="V480" s="29"/>
      <c r="W480" s="9" t="s">
        <v>169</v>
      </c>
      <c r="X480" s="12" t="n">
        <v>100</v>
      </c>
      <c r="Y480" s="9"/>
      <c r="Z480" s="14" t="n">
        <v>130</v>
      </c>
      <c r="AA480" s="9"/>
      <c r="AB480" s="14"/>
      <c r="AC480" s="9"/>
      <c r="AD480" s="14" t="n">
        <v>110</v>
      </c>
      <c r="AE480" s="9"/>
      <c r="AF480" s="14"/>
      <c r="AG480" s="9"/>
      <c r="AH480" s="14"/>
      <c r="AI480" s="14" t="n">
        <v>110</v>
      </c>
      <c r="AJ480" s="9"/>
      <c r="AK480" s="14" t="n">
        <v>8</v>
      </c>
      <c r="AL480" s="9" t="n">
        <v>8</v>
      </c>
      <c r="AM480" s="9"/>
      <c r="AN480" s="9"/>
      <c r="AO480" s="9"/>
      <c r="AP480" s="9"/>
      <c r="AQ480" s="12" t="s">
        <v>124</v>
      </c>
      <c r="AR480" s="9"/>
      <c r="AS480" s="9" t="s">
        <v>126</v>
      </c>
      <c r="AT480" s="9"/>
      <c r="AU480" s="9"/>
      <c r="AV480" s="12"/>
      <c r="AW480" s="9"/>
      <c r="AX480" s="12"/>
      <c r="AY480" s="9"/>
      <c r="AZ480" s="9"/>
      <c r="BA480" s="9"/>
      <c r="BB480" s="9" t="s">
        <v>475</v>
      </c>
      <c r="BC480" s="9" t="s">
        <v>76</v>
      </c>
      <c r="BD480" s="9" t="s">
        <v>3703</v>
      </c>
      <c r="BE480" s="9"/>
      <c r="BF480" s="9"/>
      <c r="BG480" s="9"/>
      <c r="BH480" s="9"/>
      <c r="BI480" s="12"/>
      <c r="BJ480" s="9"/>
      <c r="BK480" s="9"/>
      <c r="BL480" s="12" t="s">
        <v>117</v>
      </c>
      <c r="BM480" s="16" t="s">
        <v>2139</v>
      </c>
      <c r="BN480" s="9"/>
    </row>
    <row r="481" customFormat="false" ht="30" hidden="false" customHeight="true" outlineLevel="0" collapsed="false">
      <c r="A481" s="9" t="s">
        <v>3704</v>
      </c>
      <c r="B481" s="9"/>
      <c r="C481" s="9"/>
      <c r="D481" s="9" t="s">
        <v>3705</v>
      </c>
      <c r="E481" s="9"/>
      <c r="F481" s="9"/>
      <c r="G481" s="9"/>
      <c r="H481" s="9"/>
      <c r="I481" s="9"/>
      <c r="J481" s="12"/>
      <c r="K481" s="9"/>
      <c r="L481" s="9"/>
      <c r="M481" s="9"/>
      <c r="N481" s="13" t="s">
        <v>3706</v>
      </c>
      <c r="O481" s="10" t="s">
        <v>3707</v>
      </c>
      <c r="P481" s="9"/>
      <c r="Q481" s="9" t="s">
        <v>3708</v>
      </c>
      <c r="R481" s="9" t="s">
        <v>73</v>
      </c>
      <c r="S481" s="9" t="s">
        <v>3704</v>
      </c>
      <c r="T481" s="9" t="s">
        <v>3709</v>
      </c>
      <c r="U481" s="10" t="s">
        <v>3710</v>
      </c>
      <c r="V481" s="29" t="s">
        <v>3711</v>
      </c>
      <c r="W481" s="9"/>
      <c r="X481" s="12"/>
      <c r="Y481" s="9"/>
      <c r="Z481" s="14"/>
      <c r="AA481" s="9"/>
      <c r="AB481" s="14"/>
      <c r="AC481" s="9"/>
      <c r="AD481" s="14"/>
      <c r="AE481" s="9"/>
      <c r="AF481" s="14"/>
      <c r="AG481" s="9"/>
      <c r="AH481" s="14"/>
      <c r="AI481" s="14"/>
      <c r="AJ481" s="9"/>
      <c r="AK481" s="14"/>
      <c r="AL481" s="9"/>
      <c r="AM481" s="9"/>
      <c r="AN481" s="9"/>
      <c r="AO481" s="9"/>
      <c r="AP481" s="9"/>
      <c r="AQ481" s="12"/>
      <c r="AR481" s="9"/>
      <c r="AS481" s="9"/>
      <c r="AT481" s="9"/>
      <c r="AU481" s="9"/>
      <c r="AV481" s="12"/>
      <c r="AW481" s="9"/>
      <c r="AX481" s="12"/>
      <c r="AY481" s="9"/>
      <c r="AZ481" s="9"/>
      <c r="BA481" s="9"/>
      <c r="BB481" s="9"/>
      <c r="BC481" s="9"/>
      <c r="BD481" s="9"/>
      <c r="BE481" s="9"/>
      <c r="BF481" s="9"/>
      <c r="BG481" s="9"/>
      <c r="BH481" s="9"/>
      <c r="BI481" s="12"/>
      <c r="BJ481" s="9"/>
      <c r="BK481" s="9"/>
      <c r="BL481" s="12"/>
      <c r="BM481" s="16"/>
      <c r="BN481" s="9"/>
    </row>
    <row r="482" customFormat="false" ht="30" hidden="false" customHeight="true" outlineLevel="0" collapsed="false">
      <c r="A482" s="9" t="s">
        <v>3712</v>
      </c>
      <c r="B482" s="9"/>
      <c r="C482" s="9"/>
      <c r="D482" s="9" t="s">
        <v>3713</v>
      </c>
      <c r="E482" s="9"/>
      <c r="F482" s="9"/>
      <c r="G482" s="9"/>
      <c r="H482" s="9"/>
      <c r="I482" s="9"/>
      <c r="J482" s="12"/>
      <c r="K482" s="9"/>
      <c r="L482" s="9"/>
      <c r="M482" s="9"/>
      <c r="N482" s="13" t="s">
        <v>582</v>
      </c>
      <c r="O482" s="10" t="s">
        <v>3714</v>
      </c>
      <c r="P482" s="9"/>
      <c r="Q482" s="9" t="s">
        <v>3715</v>
      </c>
      <c r="R482" s="9" t="s">
        <v>73</v>
      </c>
      <c r="S482" s="9" t="s">
        <v>3712</v>
      </c>
      <c r="T482" s="9" t="s">
        <v>3716</v>
      </c>
      <c r="U482" s="10" t="s">
        <v>3717</v>
      </c>
      <c r="V482" s="29" t="s">
        <v>3718</v>
      </c>
      <c r="W482" s="9"/>
      <c r="X482" s="12"/>
      <c r="Y482" s="9"/>
      <c r="Z482" s="14"/>
      <c r="AA482" s="9"/>
      <c r="AB482" s="14"/>
      <c r="AC482" s="9"/>
      <c r="AD482" s="14"/>
      <c r="AE482" s="9"/>
      <c r="AF482" s="14"/>
      <c r="AG482" s="9"/>
      <c r="AH482" s="14"/>
      <c r="AI482" s="14"/>
      <c r="AJ482" s="9"/>
      <c r="AK482" s="14"/>
      <c r="AL482" s="9"/>
      <c r="AM482" s="9"/>
      <c r="AN482" s="9"/>
      <c r="AO482" s="9"/>
      <c r="AP482" s="9"/>
      <c r="AQ482" s="12"/>
      <c r="AR482" s="9"/>
      <c r="AS482" s="9"/>
      <c r="AT482" s="9"/>
      <c r="AU482" s="9"/>
      <c r="AV482" s="12"/>
      <c r="AW482" s="9"/>
      <c r="AX482" s="12"/>
      <c r="AY482" s="9"/>
      <c r="AZ482" s="9"/>
      <c r="BA482" s="9"/>
      <c r="BB482" s="9"/>
      <c r="BC482" s="9"/>
      <c r="BD482" s="9"/>
      <c r="BE482" s="9"/>
      <c r="BF482" s="9"/>
      <c r="BG482" s="9"/>
      <c r="BH482" s="9"/>
      <c r="BI482" s="12"/>
      <c r="BJ482" s="9"/>
      <c r="BK482" s="9"/>
      <c r="BL482" s="12"/>
      <c r="BM482" s="16"/>
      <c r="BN482" s="9"/>
    </row>
    <row r="483" customFormat="false" ht="30" hidden="false" customHeight="true" outlineLevel="0" collapsed="false">
      <c r="A483" s="9" t="s">
        <v>3719</v>
      </c>
      <c r="B483" s="9"/>
      <c r="C483" s="9"/>
      <c r="D483" s="9" t="s">
        <v>3720</v>
      </c>
      <c r="E483" s="9"/>
      <c r="F483" s="9"/>
      <c r="G483" s="9"/>
      <c r="H483" s="9"/>
      <c r="I483" s="9"/>
      <c r="J483" s="12"/>
      <c r="K483" s="9"/>
      <c r="L483" s="9"/>
      <c r="M483" s="9"/>
      <c r="N483" s="13" t="s">
        <v>582</v>
      </c>
      <c r="O483" s="10" t="s">
        <v>3721</v>
      </c>
      <c r="P483" s="9"/>
      <c r="Q483" s="9" t="s">
        <v>3722</v>
      </c>
      <c r="R483" s="9" t="s">
        <v>613</v>
      </c>
      <c r="S483" s="9" t="s">
        <v>3719</v>
      </c>
      <c r="T483" s="9" t="s">
        <v>3723</v>
      </c>
      <c r="U483" s="10" t="s">
        <v>3717</v>
      </c>
      <c r="V483" s="29" t="s">
        <v>3724</v>
      </c>
      <c r="W483" s="9"/>
      <c r="X483" s="12"/>
      <c r="Y483" s="9"/>
      <c r="Z483" s="14"/>
      <c r="AA483" s="9"/>
      <c r="AB483" s="14"/>
      <c r="AC483" s="9"/>
      <c r="AD483" s="14"/>
      <c r="AE483" s="9"/>
      <c r="AF483" s="14"/>
      <c r="AG483" s="9"/>
      <c r="AH483" s="14"/>
      <c r="AI483" s="14"/>
      <c r="AJ483" s="9"/>
      <c r="AK483" s="14"/>
      <c r="AL483" s="9"/>
      <c r="AM483" s="9"/>
      <c r="AN483" s="9"/>
      <c r="AO483" s="9"/>
      <c r="AP483" s="9"/>
      <c r="AQ483" s="12"/>
      <c r="AR483" s="9"/>
      <c r="AS483" s="9"/>
      <c r="AT483" s="9"/>
      <c r="AU483" s="9"/>
      <c r="AV483" s="12"/>
      <c r="AW483" s="9"/>
      <c r="AX483" s="12"/>
      <c r="AY483" s="9"/>
      <c r="AZ483" s="9"/>
      <c r="BA483" s="9"/>
      <c r="BB483" s="9"/>
      <c r="BC483" s="9"/>
      <c r="BD483" s="9"/>
      <c r="BE483" s="9"/>
      <c r="BF483" s="9"/>
      <c r="BG483" s="9"/>
      <c r="BH483" s="9"/>
      <c r="BI483" s="12"/>
      <c r="BJ483" s="9"/>
      <c r="BK483" s="9"/>
      <c r="BL483" s="12"/>
      <c r="BM483" s="16"/>
      <c r="BN483" s="9"/>
    </row>
    <row r="484" customFormat="false" ht="30" hidden="false" customHeight="true" outlineLevel="0" collapsed="false">
      <c r="A484" s="9" t="s">
        <v>3725</v>
      </c>
      <c r="B484" s="9"/>
      <c r="C484" s="9"/>
      <c r="D484" s="9" t="s">
        <v>3726</v>
      </c>
      <c r="E484" s="9"/>
      <c r="F484" s="9"/>
      <c r="G484" s="9"/>
      <c r="H484" s="9"/>
      <c r="I484" s="9"/>
      <c r="J484" s="12"/>
      <c r="K484" s="9"/>
      <c r="L484" s="9"/>
      <c r="M484" s="9"/>
      <c r="N484" s="13" t="s">
        <v>582</v>
      </c>
      <c r="O484" s="10" t="s">
        <v>3727</v>
      </c>
      <c r="P484" s="9"/>
      <c r="Q484" s="9" t="s">
        <v>3304</v>
      </c>
      <c r="R484" s="9" t="s">
        <v>73</v>
      </c>
      <c r="S484" s="9" t="s">
        <v>3725</v>
      </c>
      <c r="T484" s="9" t="s">
        <v>3728</v>
      </c>
      <c r="U484" s="10" t="s">
        <v>3729</v>
      </c>
      <c r="V484" s="29" t="s">
        <v>3730</v>
      </c>
      <c r="W484" s="9"/>
      <c r="X484" s="12"/>
      <c r="Y484" s="9"/>
      <c r="Z484" s="14"/>
      <c r="AA484" s="9"/>
      <c r="AB484" s="14"/>
      <c r="AC484" s="9"/>
      <c r="AD484" s="14"/>
      <c r="AE484" s="9"/>
      <c r="AF484" s="14"/>
      <c r="AG484" s="9"/>
      <c r="AH484" s="14"/>
      <c r="AI484" s="14"/>
      <c r="AJ484" s="9"/>
      <c r="AK484" s="14"/>
      <c r="AL484" s="9"/>
      <c r="AM484" s="9"/>
      <c r="AN484" s="9"/>
      <c r="AO484" s="9"/>
      <c r="AP484" s="9"/>
      <c r="AQ484" s="12"/>
      <c r="AR484" s="9"/>
      <c r="AS484" s="9"/>
      <c r="AT484" s="9"/>
      <c r="AU484" s="9"/>
      <c r="AV484" s="12"/>
      <c r="AW484" s="9"/>
      <c r="AX484" s="12"/>
      <c r="AY484" s="9"/>
      <c r="AZ484" s="9"/>
      <c r="BA484" s="9"/>
      <c r="BB484" s="9"/>
      <c r="BC484" s="9"/>
      <c r="BD484" s="9"/>
      <c r="BE484" s="9"/>
      <c r="BF484" s="9"/>
      <c r="BG484" s="9"/>
      <c r="BH484" s="9"/>
      <c r="BI484" s="12"/>
      <c r="BJ484" s="9"/>
      <c r="BK484" s="9"/>
      <c r="BL484" s="12"/>
      <c r="BM484" s="16"/>
      <c r="BN484" s="9"/>
    </row>
    <row r="485" customFormat="false" ht="30" hidden="false" customHeight="true" outlineLevel="0" collapsed="false">
      <c r="A485" s="9" t="s">
        <v>3731</v>
      </c>
      <c r="B485" s="9"/>
      <c r="C485" s="9"/>
      <c r="D485" s="9" t="s">
        <v>3732</v>
      </c>
      <c r="E485" s="9"/>
      <c r="F485" s="9"/>
      <c r="G485" s="9"/>
      <c r="H485" s="9"/>
      <c r="I485" s="9"/>
      <c r="J485" s="12"/>
      <c r="K485" s="9"/>
      <c r="L485" s="9"/>
      <c r="M485" s="9"/>
      <c r="N485" s="13" t="s">
        <v>582</v>
      </c>
      <c r="O485" s="10" t="s">
        <v>3733</v>
      </c>
      <c r="P485" s="9"/>
      <c r="Q485" s="9" t="s">
        <v>1399</v>
      </c>
      <c r="R485" s="9" t="s">
        <v>613</v>
      </c>
      <c r="S485" s="9" t="s">
        <v>3731</v>
      </c>
      <c r="T485" s="9" t="s">
        <v>3734</v>
      </c>
      <c r="U485" s="10" t="s">
        <v>3735</v>
      </c>
      <c r="V485" s="29" t="s">
        <v>3736</v>
      </c>
      <c r="W485" s="9"/>
      <c r="X485" s="12"/>
      <c r="Y485" s="9"/>
      <c r="Z485" s="14"/>
      <c r="AA485" s="9"/>
      <c r="AB485" s="14"/>
      <c r="AC485" s="9"/>
      <c r="AD485" s="14"/>
      <c r="AE485" s="9"/>
      <c r="AF485" s="14"/>
      <c r="AG485" s="9"/>
      <c r="AH485" s="14"/>
      <c r="AI485" s="14"/>
      <c r="AJ485" s="9"/>
      <c r="AK485" s="14"/>
      <c r="AL485" s="9"/>
      <c r="AM485" s="9"/>
      <c r="AN485" s="9"/>
      <c r="AO485" s="9"/>
      <c r="AP485" s="9"/>
      <c r="AQ485" s="12"/>
      <c r="AR485" s="9"/>
      <c r="AS485" s="9"/>
      <c r="AT485" s="9"/>
      <c r="AU485" s="9"/>
      <c r="AV485" s="12"/>
      <c r="AW485" s="9"/>
      <c r="AX485" s="12"/>
      <c r="AY485" s="9"/>
      <c r="AZ485" s="9"/>
      <c r="BA485" s="9"/>
      <c r="BB485" s="9"/>
      <c r="BC485" s="9"/>
      <c r="BD485" s="9"/>
      <c r="BE485" s="9"/>
      <c r="BF485" s="9"/>
      <c r="BG485" s="9"/>
      <c r="BH485" s="9"/>
      <c r="BI485" s="12"/>
      <c r="BJ485" s="9"/>
      <c r="BK485" s="9"/>
      <c r="BL485" s="12"/>
      <c r="BM485" s="16"/>
      <c r="BN485" s="9"/>
    </row>
    <row r="486" customFormat="false" ht="30" hidden="false" customHeight="true" outlineLevel="0" collapsed="false">
      <c r="A486" s="9" t="s">
        <v>3737</v>
      </c>
      <c r="B486" s="9"/>
      <c r="C486" s="9"/>
      <c r="D486" s="9" t="s">
        <v>3738</v>
      </c>
      <c r="E486" s="9"/>
      <c r="F486" s="9"/>
      <c r="G486" s="9"/>
      <c r="H486" s="9"/>
      <c r="I486" s="9"/>
      <c r="J486" s="12"/>
      <c r="K486" s="9"/>
      <c r="L486" s="9"/>
      <c r="M486" s="9"/>
      <c r="N486" s="13" t="s">
        <v>582</v>
      </c>
      <c r="O486" s="10" t="s">
        <v>3739</v>
      </c>
      <c r="P486" s="9"/>
      <c r="Q486" s="9" t="s">
        <v>3740</v>
      </c>
      <c r="R486" s="9" t="s">
        <v>613</v>
      </c>
      <c r="S486" s="9" t="s">
        <v>3737</v>
      </c>
      <c r="T486" s="9" t="s">
        <v>3741</v>
      </c>
      <c r="U486" s="10" t="s">
        <v>3742</v>
      </c>
      <c r="V486" s="29" t="s">
        <v>3743</v>
      </c>
      <c r="W486" s="9"/>
      <c r="X486" s="12"/>
      <c r="Y486" s="9"/>
      <c r="Z486" s="14"/>
      <c r="AA486" s="9"/>
      <c r="AB486" s="14"/>
      <c r="AC486" s="9"/>
      <c r="AD486" s="14"/>
      <c r="AE486" s="9"/>
      <c r="AF486" s="14"/>
      <c r="AG486" s="9"/>
      <c r="AH486" s="14"/>
      <c r="AI486" s="14"/>
      <c r="AJ486" s="9"/>
      <c r="AK486" s="14"/>
      <c r="AL486" s="9"/>
      <c r="AM486" s="9"/>
      <c r="AN486" s="9"/>
      <c r="AO486" s="9"/>
      <c r="AP486" s="9"/>
      <c r="AQ486" s="12"/>
      <c r="AR486" s="9"/>
      <c r="AS486" s="9"/>
      <c r="AT486" s="9"/>
      <c r="AU486" s="9"/>
      <c r="AV486" s="12"/>
      <c r="AW486" s="9"/>
      <c r="AX486" s="12"/>
      <c r="AY486" s="9"/>
      <c r="AZ486" s="9"/>
      <c r="BA486" s="9"/>
      <c r="BB486" s="9"/>
      <c r="BC486" s="9"/>
      <c r="BD486" s="9"/>
      <c r="BE486" s="9"/>
      <c r="BF486" s="9"/>
      <c r="BG486" s="9"/>
      <c r="BH486" s="9"/>
      <c r="BI486" s="12"/>
      <c r="BJ486" s="9"/>
      <c r="BK486" s="9"/>
      <c r="BL486" s="12"/>
      <c r="BM486" s="16"/>
      <c r="BN486" s="9"/>
    </row>
    <row r="487" customFormat="false" ht="30" hidden="false" customHeight="true" outlineLevel="0" collapsed="false">
      <c r="A487" s="9" t="s">
        <v>3744</v>
      </c>
      <c r="B487" s="9"/>
      <c r="C487" s="9"/>
      <c r="D487" s="9" t="s">
        <v>3745</v>
      </c>
      <c r="E487" s="9"/>
      <c r="F487" s="9"/>
      <c r="G487" s="9"/>
      <c r="H487" s="9"/>
      <c r="I487" s="9"/>
      <c r="J487" s="12"/>
      <c r="K487" s="9"/>
      <c r="L487" s="9"/>
      <c r="M487" s="9"/>
      <c r="N487" s="13" t="s">
        <v>582</v>
      </c>
      <c r="O487" s="10" t="s">
        <v>3746</v>
      </c>
      <c r="P487" s="9"/>
      <c r="Q487" s="9" t="s">
        <v>1648</v>
      </c>
      <c r="R487" s="9" t="s">
        <v>73</v>
      </c>
      <c r="S487" s="9" t="s">
        <v>3744</v>
      </c>
      <c r="T487" s="9" t="s">
        <v>3747</v>
      </c>
      <c r="U487" s="10" t="s">
        <v>3384</v>
      </c>
      <c r="V487" s="29" t="s">
        <v>3748</v>
      </c>
      <c r="W487" s="9"/>
      <c r="X487" s="12"/>
      <c r="Y487" s="9"/>
      <c r="Z487" s="14"/>
      <c r="AA487" s="9"/>
      <c r="AB487" s="14"/>
      <c r="AC487" s="9"/>
      <c r="AD487" s="14"/>
      <c r="AE487" s="9"/>
      <c r="AF487" s="14"/>
      <c r="AG487" s="9"/>
      <c r="AH487" s="14"/>
      <c r="AI487" s="14"/>
      <c r="AJ487" s="9"/>
      <c r="AK487" s="14"/>
      <c r="AL487" s="9"/>
      <c r="AM487" s="9"/>
      <c r="AN487" s="9"/>
      <c r="AO487" s="9"/>
      <c r="AP487" s="9"/>
      <c r="AQ487" s="12"/>
      <c r="AR487" s="9"/>
      <c r="AS487" s="9"/>
      <c r="AT487" s="9"/>
      <c r="AU487" s="9"/>
      <c r="AV487" s="12"/>
      <c r="AW487" s="9"/>
      <c r="AX487" s="12"/>
      <c r="AY487" s="9"/>
      <c r="AZ487" s="9"/>
      <c r="BA487" s="9"/>
      <c r="BB487" s="9"/>
      <c r="BC487" s="9"/>
      <c r="BD487" s="9"/>
      <c r="BE487" s="9"/>
      <c r="BF487" s="9"/>
      <c r="BG487" s="9"/>
      <c r="BH487" s="9"/>
      <c r="BI487" s="12"/>
      <c r="BJ487" s="9"/>
      <c r="BK487" s="9"/>
      <c r="BL487" s="12"/>
      <c r="BM487" s="16"/>
      <c r="BN487" s="9"/>
    </row>
    <row r="488" customFormat="false" ht="30" hidden="false" customHeight="true" outlineLevel="0" collapsed="false">
      <c r="A488" s="9" t="s">
        <v>3749</v>
      </c>
      <c r="B488" s="9"/>
      <c r="C488" s="9"/>
      <c r="D488" s="9" t="s">
        <v>3750</v>
      </c>
      <c r="E488" s="9"/>
      <c r="F488" s="9"/>
      <c r="G488" s="9"/>
      <c r="H488" s="9"/>
      <c r="I488" s="9"/>
      <c r="J488" s="12"/>
      <c r="K488" s="9"/>
      <c r="L488" s="9"/>
      <c r="M488" s="9"/>
      <c r="N488" s="13" t="s">
        <v>582</v>
      </c>
      <c r="O488" s="10" t="s">
        <v>3751</v>
      </c>
      <c r="P488" s="9"/>
      <c r="Q488" s="9" t="s">
        <v>3752</v>
      </c>
      <c r="R488" s="9" t="s">
        <v>73</v>
      </c>
      <c r="S488" s="9" t="s">
        <v>3749</v>
      </c>
      <c r="T488" s="9" t="s">
        <v>3753</v>
      </c>
      <c r="U488" s="10" t="s">
        <v>3754</v>
      </c>
      <c r="V488" s="29" t="s">
        <v>3755</v>
      </c>
      <c r="W488" s="9"/>
      <c r="X488" s="12"/>
      <c r="Y488" s="9"/>
      <c r="Z488" s="14"/>
      <c r="AA488" s="9"/>
      <c r="AB488" s="14"/>
      <c r="AC488" s="9"/>
      <c r="AD488" s="14"/>
      <c r="AE488" s="9"/>
      <c r="AF488" s="14"/>
      <c r="AG488" s="9"/>
      <c r="AH488" s="14"/>
      <c r="AI488" s="14"/>
      <c r="AJ488" s="9"/>
      <c r="AK488" s="14"/>
      <c r="AL488" s="9"/>
      <c r="AM488" s="9"/>
      <c r="AN488" s="9"/>
      <c r="AO488" s="9"/>
      <c r="AP488" s="9"/>
      <c r="AQ488" s="12"/>
      <c r="AR488" s="9"/>
      <c r="AS488" s="9"/>
      <c r="AT488" s="9"/>
      <c r="AU488" s="9"/>
      <c r="AV488" s="12"/>
      <c r="AW488" s="9"/>
      <c r="AX488" s="12"/>
      <c r="AY488" s="9"/>
      <c r="AZ488" s="9"/>
      <c r="BA488" s="9"/>
      <c r="BB488" s="9"/>
      <c r="BC488" s="9"/>
      <c r="BD488" s="9"/>
      <c r="BE488" s="9"/>
      <c r="BF488" s="9"/>
      <c r="BG488" s="9"/>
      <c r="BH488" s="9"/>
      <c r="BI488" s="12"/>
      <c r="BJ488" s="9"/>
      <c r="BK488" s="9"/>
      <c r="BL488" s="12"/>
      <c r="BM488" s="16"/>
      <c r="BN488" s="9"/>
    </row>
    <row r="489" customFormat="false" ht="30" hidden="false" customHeight="true" outlineLevel="0" collapsed="false">
      <c r="A489" s="9" t="s">
        <v>3756</v>
      </c>
      <c r="B489" s="9"/>
      <c r="C489" s="9"/>
      <c r="D489" s="9" t="s">
        <v>3757</v>
      </c>
      <c r="E489" s="9"/>
      <c r="F489" s="9"/>
      <c r="G489" s="9"/>
      <c r="H489" s="9"/>
      <c r="I489" s="9"/>
      <c r="J489" s="12"/>
      <c r="K489" s="9"/>
      <c r="L489" s="9"/>
      <c r="M489" s="9"/>
      <c r="N489" s="13" t="s">
        <v>3758</v>
      </c>
      <c r="O489" s="10"/>
      <c r="P489" s="9"/>
      <c r="Q489" s="9" t="s">
        <v>3759</v>
      </c>
      <c r="R489" s="9" t="s">
        <v>73</v>
      </c>
      <c r="S489" s="9" t="s">
        <v>3756</v>
      </c>
      <c r="T489" s="9" t="s">
        <v>3760</v>
      </c>
      <c r="U489" s="10" t="s">
        <v>3761</v>
      </c>
      <c r="V489" s="29" t="s">
        <v>3762</v>
      </c>
      <c r="W489" s="9"/>
      <c r="X489" s="12"/>
      <c r="Y489" s="9"/>
      <c r="Z489" s="14"/>
      <c r="AA489" s="9"/>
      <c r="AB489" s="14"/>
      <c r="AC489" s="9"/>
      <c r="AD489" s="14"/>
      <c r="AE489" s="9"/>
      <c r="AF489" s="14"/>
      <c r="AG489" s="9"/>
      <c r="AH489" s="14"/>
      <c r="AI489" s="14"/>
      <c r="AJ489" s="9"/>
      <c r="AK489" s="14"/>
      <c r="AL489" s="9"/>
      <c r="AM489" s="9"/>
      <c r="AN489" s="9"/>
      <c r="AO489" s="9"/>
      <c r="AP489" s="9"/>
      <c r="AQ489" s="12"/>
      <c r="AR489" s="9"/>
      <c r="AS489" s="9"/>
      <c r="AT489" s="9"/>
      <c r="AU489" s="9"/>
      <c r="AV489" s="12"/>
      <c r="AW489" s="9"/>
      <c r="AX489" s="12"/>
      <c r="AY489" s="9"/>
      <c r="AZ489" s="9"/>
      <c r="BA489" s="9"/>
      <c r="BB489" s="9"/>
      <c r="BC489" s="9"/>
      <c r="BD489" s="9"/>
      <c r="BE489" s="9"/>
      <c r="BF489" s="9"/>
      <c r="BG489" s="9"/>
      <c r="BH489" s="9"/>
      <c r="BI489" s="12"/>
      <c r="BJ489" s="9"/>
      <c r="BK489" s="9"/>
      <c r="BL489" s="12"/>
      <c r="BM489" s="16"/>
      <c r="BN489" s="9"/>
    </row>
    <row r="490" customFormat="false" ht="30" hidden="false" customHeight="true" outlineLevel="0" collapsed="false">
      <c r="A490" s="9" t="s">
        <v>3763</v>
      </c>
      <c r="B490" s="9"/>
      <c r="C490" s="9"/>
      <c r="D490" s="9" t="s">
        <v>3764</v>
      </c>
      <c r="E490" s="9"/>
      <c r="F490" s="9"/>
      <c r="G490" s="9"/>
      <c r="H490" s="9"/>
      <c r="I490" s="9"/>
      <c r="J490" s="12"/>
      <c r="K490" s="9"/>
      <c r="L490" s="9"/>
      <c r="M490" s="9"/>
      <c r="N490" s="13" t="s">
        <v>3765</v>
      </c>
      <c r="O490" s="10" t="s">
        <v>3766</v>
      </c>
      <c r="P490" s="9"/>
      <c r="Q490" s="9" t="s">
        <v>3767</v>
      </c>
      <c r="R490" s="9" t="s">
        <v>1691</v>
      </c>
      <c r="S490" s="9" t="s">
        <v>3763</v>
      </c>
      <c r="T490" s="9" t="s">
        <v>3768</v>
      </c>
      <c r="U490" s="10" t="s">
        <v>3769</v>
      </c>
      <c r="V490" s="29" t="s">
        <v>3770</v>
      </c>
      <c r="W490" s="9"/>
      <c r="X490" s="12"/>
      <c r="Y490" s="9"/>
      <c r="Z490" s="14"/>
      <c r="AA490" s="9"/>
      <c r="AB490" s="14"/>
      <c r="AC490" s="9"/>
      <c r="AD490" s="14"/>
      <c r="AE490" s="9"/>
      <c r="AF490" s="14"/>
      <c r="AG490" s="9"/>
      <c r="AH490" s="14"/>
      <c r="AI490" s="14"/>
      <c r="AJ490" s="9"/>
      <c r="AK490" s="14"/>
      <c r="AL490" s="9"/>
      <c r="AM490" s="9"/>
      <c r="AN490" s="9"/>
      <c r="AO490" s="9"/>
      <c r="AP490" s="9"/>
      <c r="AQ490" s="12"/>
      <c r="AR490" s="9"/>
      <c r="AS490" s="9"/>
      <c r="AT490" s="9"/>
      <c r="AU490" s="9"/>
      <c r="AV490" s="12"/>
      <c r="AW490" s="9"/>
      <c r="AX490" s="12"/>
      <c r="AY490" s="9"/>
      <c r="AZ490" s="9"/>
      <c r="BA490" s="9"/>
      <c r="BB490" s="9"/>
      <c r="BC490" s="9"/>
      <c r="BD490" s="9"/>
      <c r="BE490" s="9"/>
      <c r="BF490" s="9"/>
      <c r="BG490" s="9"/>
      <c r="BH490" s="9"/>
      <c r="BI490" s="12"/>
      <c r="BJ490" s="9"/>
      <c r="BK490" s="9"/>
      <c r="BL490" s="12"/>
      <c r="BM490" s="16"/>
      <c r="BN490" s="9"/>
    </row>
    <row r="491" customFormat="false" ht="30" hidden="false" customHeight="true" outlineLevel="0" collapsed="false">
      <c r="A491" s="9" t="s">
        <v>3771</v>
      </c>
      <c r="B491" s="9"/>
      <c r="C491" s="9"/>
      <c r="D491" s="9" t="s">
        <v>3772</v>
      </c>
      <c r="E491" s="9"/>
      <c r="F491" s="9"/>
      <c r="G491" s="9"/>
      <c r="H491" s="9"/>
      <c r="I491" s="9"/>
      <c r="J491" s="12"/>
      <c r="K491" s="9"/>
      <c r="L491" s="9"/>
      <c r="M491" s="9"/>
      <c r="N491" s="13" t="s">
        <v>582</v>
      </c>
      <c r="O491" s="10" t="s">
        <v>3773</v>
      </c>
      <c r="P491" s="9"/>
      <c r="Q491" s="9" t="s">
        <v>1399</v>
      </c>
      <c r="R491" s="9" t="s">
        <v>613</v>
      </c>
      <c r="S491" s="9" t="s">
        <v>3771</v>
      </c>
      <c r="T491" s="9" t="s">
        <v>3774</v>
      </c>
      <c r="U491" s="10" t="s">
        <v>3775</v>
      </c>
      <c r="V491" s="29" t="s">
        <v>3641</v>
      </c>
      <c r="W491" s="9"/>
      <c r="X491" s="12"/>
      <c r="Y491" s="9"/>
      <c r="Z491" s="14"/>
      <c r="AA491" s="9"/>
      <c r="AB491" s="14"/>
      <c r="AC491" s="9"/>
      <c r="AD491" s="14"/>
      <c r="AE491" s="9"/>
      <c r="AF491" s="14"/>
      <c r="AG491" s="9"/>
      <c r="AH491" s="14"/>
      <c r="AI491" s="14"/>
      <c r="AJ491" s="9"/>
      <c r="AK491" s="14"/>
      <c r="AL491" s="9"/>
      <c r="AM491" s="9"/>
      <c r="AN491" s="9"/>
      <c r="AO491" s="9"/>
      <c r="AP491" s="9"/>
      <c r="AQ491" s="12"/>
      <c r="AR491" s="9"/>
      <c r="AS491" s="9"/>
      <c r="AT491" s="9"/>
      <c r="AU491" s="9"/>
      <c r="AV491" s="12"/>
      <c r="AW491" s="9"/>
      <c r="AX491" s="12"/>
      <c r="AY491" s="9"/>
      <c r="AZ491" s="9"/>
      <c r="BA491" s="9"/>
      <c r="BB491" s="9"/>
      <c r="BC491" s="9"/>
      <c r="BD491" s="9"/>
      <c r="BE491" s="9"/>
      <c r="BF491" s="9"/>
      <c r="BG491" s="9"/>
      <c r="BH491" s="9"/>
      <c r="BI491" s="12"/>
      <c r="BJ491" s="9"/>
      <c r="BK491" s="9"/>
      <c r="BL491" s="12"/>
      <c r="BM491" s="16"/>
      <c r="BN491" s="9"/>
    </row>
    <row r="492" customFormat="false" ht="30" hidden="false" customHeight="true" outlineLevel="0" collapsed="false">
      <c r="A492" s="9" t="s">
        <v>3776</v>
      </c>
      <c r="B492" s="9"/>
      <c r="C492" s="9"/>
      <c r="D492" s="9" t="s">
        <v>3772</v>
      </c>
      <c r="E492" s="9"/>
      <c r="F492" s="9"/>
      <c r="G492" s="9"/>
      <c r="H492" s="9"/>
      <c r="I492" s="9"/>
      <c r="J492" s="12"/>
      <c r="K492" s="9"/>
      <c r="L492" s="9"/>
      <c r="M492" s="9"/>
      <c r="N492" s="13" t="s">
        <v>582</v>
      </c>
      <c r="O492" s="10" t="s">
        <v>3777</v>
      </c>
      <c r="P492" s="9"/>
      <c r="Q492" s="9" t="s">
        <v>1399</v>
      </c>
      <c r="R492" s="9" t="s">
        <v>613</v>
      </c>
      <c r="S492" s="9" t="s">
        <v>3776</v>
      </c>
      <c r="T492" s="9" t="s">
        <v>3778</v>
      </c>
      <c r="U492" s="10" t="s">
        <v>3779</v>
      </c>
      <c r="V492" s="29" t="s">
        <v>3641</v>
      </c>
      <c r="W492" s="9"/>
      <c r="X492" s="12"/>
      <c r="Y492" s="9"/>
      <c r="Z492" s="14"/>
      <c r="AA492" s="9"/>
      <c r="AB492" s="14"/>
      <c r="AC492" s="9"/>
      <c r="AD492" s="14"/>
      <c r="AE492" s="9"/>
      <c r="AF492" s="14"/>
      <c r="AG492" s="9"/>
      <c r="AH492" s="14"/>
      <c r="AI492" s="14"/>
      <c r="AJ492" s="9"/>
      <c r="AK492" s="14"/>
      <c r="AL492" s="9"/>
      <c r="AM492" s="9"/>
      <c r="AN492" s="9"/>
      <c r="AO492" s="9"/>
      <c r="AP492" s="9"/>
      <c r="AQ492" s="12"/>
      <c r="AR492" s="9"/>
      <c r="AS492" s="9"/>
      <c r="AT492" s="9"/>
      <c r="AU492" s="9"/>
      <c r="AV492" s="12"/>
      <c r="AW492" s="9"/>
      <c r="AX492" s="12"/>
      <c r="AY492" s="9"/>
      <c r="AZ492" s="9"/>
      <c r="BA492" s="9"/>
      <c r="BB492" s="9"/>
      <c r="BC492" s="9"/>
      <c r="BD492" s="9"/>
      <c r="BE492" s="9"/>
      <c r="BF492" s="9"/>
      <c r="BG492" s="9"/>
      <c r="BH492" s="9"/>
      <c r="BI492" s="12"/>
      <c r="BJ492" s="9"/>
      <c r="BK492" s="9"/>
      <c r="BL492" s="12"/>
      <c r="BM492" s="16"/>
      <c r="BN492" s="9"/>
    </row>
    <row r="493" customFormat="false" ht="30" hidden="false" customHeight="true" outlineLevel="0" collapsed="false">
      <c r="A493" s="9" t="s">
        <v>3780</v>
      </c>
      <c r="B493" s="9"/>
      <c r="C493" s="9"/>
      <c r="D493" s="9" t="s">
        <v>3781</v>
      </c>
      <c r="E493" s="9"/>
      <c r="F493" s="9"/>
      <c r="G493" s="9"/>
      <c r="H493" s="9"/>
      <c r="I493" s="9"/>
      <c r="J493" s="12"/>
      <c r="K493" s="9"/>
      <c r="L493" s="9"/>
      <c r="M493" s="9"/>
      <c r="N493" s="13" t="s">
        <v>611</v>
      </c>
      <c r="O493" s="10" t="s">
        <v>3782</v>
      </c>
      <c r="P493" s="9"/>
      <c r="Q493" s="9" t="s">
        <v>1399</v>
      </c>
      <c r="R493" s="9" t="s">
        <v>613</v>
      </c>
      <c r="S493" s="9" t="s">
        <v>3780</v>
      </c>
      <c r="T493" s="9" t="s">
        <v>3783</v>
      </c>
      <c r="U493" s="10" t="s">
        <v>3784</v>
      </c>
      <c r="V493" s="29" t="s">
        <v>3785</v>
      </c>
      <c r="W493" s="9"/>
      <c r="X493" s="12"/>
      <c r="Y493" s="9"/>
      <c r="Z493" s="14"/>
      <c r="AA493" s="9"/>
      <c r="AB493" s="14"/>
      <c r="AC493" s="9"/>
      <c r="AD493" s="14"/>
      <c r="AE493" s="9"/>
      <c r="AF493" s="14"/>
      <c r="AG493" s="9"/>
      <c r="AH493" s="14"/>
      <c r="AI493" s="14"/>
      <c r="AJ493" s="9"/>
      <c r="AK493" s="14"/>
      <c r="AL493" s="9"/>
      <c r="AM493" s="9"/>
      <c r="AN493" s="9"/>
      <c r="AO493" s="9"/>
      <c r="AP493" s="9"/>
      <c r="AQ493" s="12"/>
      <c r="AR493" s="9"/>
      <c r="AS493" s="9"/>
      <c r="AT493" s="9"/>
      <c r="AU493" s="9"/>
      <c r="AV493" s="12"/>
      <c r="AW493" s="9"/>
      <c r="AX493" s="12"/>
      <c r="AY493" s="9"/>
      <c r="AZ493" s="9"/>
      <c r="BA493" s="9"/>
      <c r="BB493" s="9"/>
      <c r="BC493" s="9"/>
      <c r="BD493" s="9"/>
      <c r="BE493" s="9"/>
      <c r="BF493" s="9"/>
      <c r="BG493" s="9"/>
      <c r="BH493" s="9"/>
      <c r="BI493" s="12"/>
      <c r="BJ493" s="9"/>
      <c r="BK493" s="9"/>
      <c r="BL493" s="12"/>
      <c r="BM493" s="16"/>
      <c r="BN493" s="9"/>
    </row>
    <row r="494" customFormat="false" ht="30" hidden="false" customHeight="true" outlineLevel="0" collapsed="false">
      <c r="A494" s="9" t="s">
        <v>3786</v>
      </c>
      <c r="B494" s="9"/>
      <c r="C494" s="9"/>
      <c r="D494" s="9"/>
      <c r="E494" s="9"/>
      <c r="F494" s="9" t="s">
        <v>3787</v>
      </c>
      <c r="G494" s="9"/>
      <c r="H494" s="9"/>
      <c r="I494" s="9" t="s">
        <v>827</v>
      </c>
      <c r="J494" s="12" t="s">
        <v>93</v>
      </c>
      <c r="K494" s="9"/>
      <c r="L494" s="9" t="s">
        <v>3788</v>
      </c>
      <c r="M494" s="9" t="s">
        <v>3789</v>
      </c>
      <c r="N494" s="13" t="s">
        <v>582</v>
      </c>
      <c r="O494" s="10"/>
      <c r="P494" s="9"/>
      <c r="Q494" s="9" t="s">
        <v>846</v>
      </c>
      <c r="R494" s="9" t="s">
        <v>613</v>
      </c>
      <c r="S494" s="9" t="s">
        <v>3790</v>
      </c>
      <c r="T494" s="9" t="s">
        <v>3791</v>
      </c>
      <c r="U494" s="10" t="s">
        <v>3792</v>
      </c>
      <c r="V494" s="29"/>
      <c r="W494" s="9" t="s">
        <v>3793</v>
      </c>
      <c r="X494" s="12" t="n">
        <v>185</v>
      </c>
      <c r="Y494" s="9"/>
      <c r="Z494" s="14" t="n">
        <v>150</v>
      </c>
      <c r="AA494" s="9"/>
      <c r="AB494" s="14" t="n">
        <v>190</v>
      </c>
      <c r="AC494" s="9"/>
      <c r="AD494" s="14" t="n">
        <v>130</v>
      </c>
      <c r="AE494" s="9"/>
      <c r="AF494" s="14" t="n">
        <v>19</v>
      </c>
      <c r="AG494" s="9"/>
      <c r="AH494" s="14" t="n">
        <v>1</v>
      </c>
      <c r="AI494" s="14" t="n">
        <v>130</v>
      </c>
      <c r="AJ494" s="9"/>
      <c r="AK494" s="14" t="n">
        <v>10</v>
      </c>
      <c r="AL494" s="9" t="n">
        <v>11</v>
      </c>
      <c r="AM494" s="9" t="s">
        <v>834</v>
      </c>
      <c r="AN494" s="9"/>
      <c r="AO494" s="9"/>
      <c r="AP494" s="9"/>
      <c r="AQ494" s="12" t="s">
        <v>158</v>
      </c>
      <c r="AR494" s="9"/>
      <c r="AS494" s="9" t="s">
        <v>836</v>
      </c>
      <c r="AT494" s="9" t="s">
        <v>3794</v>
      </c>
      <c r="AU494" s="9" t="s">
        <v>588</v>
      </c>
      <c r="AV494" s="12" t="s">
        <v>3795</v>
      </c>
      <c r="AW494" s="9"/>
      <c r="AX494" s="12"/>
      <c r="AY494" s="9"/>
      <c r="AZ494" s="9"/>
      <c r="BA494" s="9"/>
      <c r="BB494" s="9" t="s">
        <v>131</v>
      </c>
      <c r="BC494" s="9" t="s">
        <v>76</v>
      </c>
      <c r="BD494" s="9" t="s">
        <v>3796</v>
      </c>
      <c r="BE494" s="9"/>
      <c r="BF494" s="9" t="s">
        <v>133</v>
      </c>
      <c r="BG494" s="9" t="s">
        <v>3797</v>
      </c>
      <c r="BH494" s="9"/>
      <c r="BI494" s="12"/>
      <c r="BJ494" s="9"/>
      <c r="BK494" s="9"/>
      <c r="BL494" s="12" t="s">
        <v>117</v>
      </c>
      <c r="BM494" s="16" t="s">
        <v>3229</v>
      </c>
      <c r="BN494" s="9"/>
    </row>
    <row r="495" customFormat="false" ht="30" hidden="false" customHeight="true" outlineLevel="0" collapsed="false">
      <c r="A495" s="9" t="s">
        <v>3786</v>
      </c>
      <c r="B495" s="9"/>
      <c r="C495" s="9"/>
      <c r="D495" s="9"/>
      <c r="E495" s="9"/>
      <c r="F495" s="9"/>
      <c r="G495" s="9"/>
      <c r="H495" s="9"/>
      <c r="I495" s="9"/>
      <c r="J495" s="12" t="s">
        <v>93</v>
      </c>
      <c r="K495" s="9"/>
      <c r="L495" s="9" t="s">
        <v>3798</v>
      </c>
      <c r="M495" s="9" t="s">
        <v>3799</v>
      </c>
      <c r="N495" s="13" t="s">
        <v>582</v>
      </c>
      <c r="O495" s="10"/>
      <c r="P495" s="9"/>
      <c r="Q495" s="9" t="s">
        <v>846</v>
      </c>
      <c r="R495" s="9" t="s">
        <v>613</v>
      </c>
      <c r="S495" s="9" t="s">
        <v>3790</v>
      </c>
      <c r="T495" s="9" t="s">
        <v>3791</v>
      </c>
      <c r="U495" s="10" t="s">
        <v>3792</v>
      </c>
      <c r="V495" s="29"/>
      <c r="W495" s="9" t="s">
        <v>1719</v>
      </c>
      <c r="X495" s="12"/>
      <c r="Y495" s="9"/>
      <c r="Z495" s="14"/>
      <c r="AA495" s="9"/>
      <c r="AB495" s="14"/>
      <c r="AC495" s="9"/>
      <c r="AD495" s="14"/>
      <c r="AE495" s="9"/>
      <c r="AF495" s="14"/>
      <c r="AG495" s="9"/>
      <c r="AH495" s="14"/>
      <c r="AI495" s="14"/>
      <c r="AJ495" s="9"/>
      <c r="AK495" s="14"/>
      <c r="AL495" s="9"/>
      <c r="AM495" s="9"/>
      <c r="AN495" s="9"/>
      <c r="AO495" s="9"/>
      <c r="AP495" s="9"/>
      <c r="AQ495" s="12"/>
      <c r="AR495" s="9"/>
      <c r="AS495" s="9"/>
      <c r="AT495" s="9"/>
      <c r="AU495" s="9"/>
      <c r="AV495" s="12"/>
      <c r="AW495" s="9"/>
      <c r="AX495" s="12"/>
      <c r="AY495" s="9"/>
      <c r="AZ495" s="9"/>
      <c r="BA495" s="9"/>
      <c r="BB495" s="9"/>
      <c r="BC495" s="9"/>
      <c r="BD495" s="9"/>
      <c r="BE495" s="9"/>
      <c r="BF495" s="9"/>
      <c r="BG495" s="9"/>
      <c r="BH495" s="9"/>
      <c r="BI495" s="12"/>
      <c r="BJ495" s="9"/>
      <c r="BK495" s="9"/>
      <c r="BL495" s="12"/>
      <c r="BM495" s="16"/>
      <c r="BN495" s="9"/>
    </row>
    <row r="496" customFormat="false" ht="30" hidden="false" customHeight="true" outlineLevel="0" collapsed="false">
      <c r="A496" s="9" t="s">
        <v>3786</v>
      </c>
      <c r="B496" s="9"/>
      <c r="C496" s="9"/>
      <c r="D496" s="9"/>
      <c r="E496" s="9"/>
      <c r="F496" s="9"/>
      <c r="G496" s="9"/>
      <c r="H496" s="9"/>
      <c r="I496" s="9"/>
      <c r="J496" s="12" t="s">
        <v>235</v>
      </c>
      <c r="K496" s="9"/>
      <c r="L496" s="9"/>
      <c r="M496" s="9"/>
      <c r="N496" s="13" t="s">
        <v>582</v>
      </c>
      <c r="O496" s="10"/>
      <c r="P496" s="9"/>
      <c r="Q496" s="9" t="s">
        <v>846</v>
      </c>
      <c r="R496" s="9" t="s">
        <v>613</v>
      </c>
      <c r="S496" s="9" t="s">
        <v>3790</v>
      </c>
      <c r="T496" s="9" t="s">
        <v>3791</v>
      </c>
      <c r="U496" s="10" t="s">
        <v>3792</v>
      </c>
      <c r="V496" s="29"/>
      <c r="W496" s="9" t="s">
        <v>985</v>
      </c>
      <c r="X496" s="12"/>
      <c r="Y496" s="9"/>
      <c r="Z496" s="14"/>
      <c r="AA496" s="9"/>
      <c r="AB496" s="14"/>
      <c r="AC496" s="9"/>
      <c r="AD496" s="14"/>
      <c r="AE496" s="9"/>
      <c r="AF496" s="14"/>
      <c r="AG496" s="9"/>
      <c r="AH496" s="14"/>
      <c r="AI496" s="14"/>
      <c r="AJ496" s="9"/>
      <c r="AK496" s="14"/>
      <c r="AL496" s="9"/>
      <c r="AM496" s="9"/>
      <c r="AN496" s="9"/>
      <c r="AO496" s="9"/>
      <c r="AP496" s="9"/>
      <c r="AQ496" s="12"/>
      <c r="AR496" s="9"/>
      <c r="AS496" s="9"/>
      <c r="AT496" s="9"/>
      <c r="AU496" s="9"/>
      <c r="AV496" s="12"/>
      <c r="AW496" s="9"/>
      <c r="AX496" s="12"/>
      <c r="AY496" s="9"/>
      <c r="AZ496" s="9"/>
      <c r="BA496" s="9"/>
      <c r="BB496" s="9"/>
      <c r="BC496" s="9"/>
      <c r="BD496" s="9"/>
      <c r="BE496" s="9"/>
      <c r="BF496" s="9"/>
      <c r="BG496" s="9"/>
      <c r="BH496" s="9"/>
      <c r="BI496" s="12"/>
      <c r="BJ496" s="9"/>
      <c r="BK496" s="9"/>
      <c r="BL496" s="12"/>
      <c r="BM496" s="16"/>
      <c r="BN496" s="9"/>
    </row>
    <row r="497" customFormat="false" ht="30" hidden="false" customHeight="true" outlineLevel="0" collapsed="false">
      <c r="A497" s="9" t="s">
        <v>3800</v>
      </c>
      <c r="B497" s="9"/>
      <c r="C497" s="9"/>
      <c r="D497" s="9" t="s">
        <v>3801</v>
      </c>
      <c r="E497" s="9"/>
      <c r="F497" s="9"/>
      <c r="G497" s="9"/>
      <c r="H497" s="9"/>
      <c r="I497" s="9"/>
      <c r="J497" s="12"/>
      <c r="K497" s="9"/>
      <c r="L497" s="9"/>
      <c r="M497" s="9"/>
      <c r="N497" s="13" t="s">
        <v>2050</v>
      </c>
      <c r="O497" s="10"/>
      <c r="P497" s="9"/>
      <c r="Q497" s="9" t="s">
        <v>2163</v>
      </c>
      <c r="R497" s="9" t="s">
        <v>613</v>
      </c>
      <c r="S497" s="9" t="s">
        <v>3800</v>
      </c>
      <c r="T497" s="9" t="s">
        <v>3802</v>
      </c>
      <c r="U497" s="10" t="s">
        <v>1466</v>
      </c>
      <c r="V497" s="29" t="s">
        <v>3803</v>
      </c>
      <c r="W497" s="9"/>
      <c r="X497" s="12"/>
      <c r="Y497" s="9"/>
      <c r="Z497" s="14"/>
      <c r="AA497" s="9"/>
      <c r="AB497" s="14"/>
      <c r="AC497" s="9"/>
      <c r="AD497" s="14"/>
      <c r="AE497" s="9"/>
      <c r="AF497" s="14"/>
      <c r="AG497" s="9"/>
      <c r="AH497" s="14"/>
      <c r="AI497" s="14"/>
      <c r="AJ497" s="9"/>
      <c r="AK497" s="14"/>
      <c r="AL497" s="9"/>
      <c r="AM497" s="9"/>
      <c r="AN497" s="9"/>
      <c r="AO497" s="9"/>
      <c r="AP497" s="9"/>
      <c r="AQ497" s="12"/>
      <c r="AR497" s="9"/>
      <c r="AS497" s="9"/>
      <c r="AT497" s="9"/>
      <c r="AU497" s="9"/>
      <c r="AV497" s="12"/>
      <c r="AW497" s="9"/>
      <c r="AX497" s="12"/>
      <c r="AY497" s="9"/>
      <c r="AZ497" s="9"/>
      <c r="BA497" s="9"/>
      <c r="BB497" s="9"/>
      <c r="BC497" s="9"/>
      <c r="BD497" s="9"/>
      <c r="BE497" s="9"/>
      <c r="BF497" s="9"/>
      <c r="BG497" s="9"/>
      <c r="BH497" s="9"/>
      <c r="BI497" s="12"/>
      <c r="BJ497" s="9"/>
      <c r="BK497" s="9"/>
      <c r="BL497" s="12"/>
      <c r="BM497" s="16"/>
      <c r="BN497" s="9"/>
    </row>
    <row r="498" customFormat="false" ht="30" hidden="false" customHeight="true" outlineLevel="0" collapsed="false">
      <c r="A498" s="9" t="s">
        <v>3804</v>
      </c>
      <c r="B498" s="9"/>
      <c r="C498" s="9"/>
      <c r="D498" s="9" t="s">
        <v>3805</v>
      </c>
      <c r="E498" s="9"/>
      <c r="F498" s="9"/>
      <c r="G498" s="9"/>
      <c r="H498" s="9"/>
      <c r="I498" s="9"/>
      <c r="J498" s="12"/>
      <c r="K498" s="9"/>
      <c r="L498" s="9"/>
      <c r="M498" s="9"/>
      <c r="N498" s="13" t="s">
        <v>3338</v>
      </c>
      <c r="O498" s="10"/>
      <c r="P498" s="9"/>
      <c r="Q498" s="9" t="s">
        <v>1399</v>
      </c>
      <c r="R498" s="9" t="s">
        <v>613</v>
      </c>
      <c r="S498" s="9" t="s">
        <v>3804</v>
      </c>
      <c r="T498" s="9" t="s">
        <v>3806</v>
      </c>
      <c r="U498" s="10" t="s">
        <v>3807</v>
      </c>
      <c r="V498" s="29" t="s">
        <v>3808</v>
      </c>
      <c r="W498" s="9"/>
      <c r="X498" s="12"/>
      <c r="Y498" s="9"/>
      <c r="Z498" s="14"/>
      <c r="AA498" s="9"/>
      <c r="AB498" s="14"/>
      <c r="AC498" s="9"/>
      <c r="AD498" s="14"/>
      <c r="AE498" s="9"/>
      <c r="AF498" s="14"/>
      <c r="AG498" s="9"/>
      <c r="AH498" s="14"/>
      <c r="AI498" s="14"/>
      <c r="AJ498" s="9"/>
      <c r="AK498" s="14"/>
      <c r="AL498" s="9"/>
      <c r="AM498" s="9"/>
      <c r="AN498" s="9"/>
      <c r="AO498" s="9"/>
      <c r="AP498" s="9"/>
      <c r="AQ498" s="12"/>
      <c r="AR498" s="9"/>
      <c r="AS498" s="9"/>
      <c r="AT498" s="9"/>
      <c r="AU498" s="9"/>
      <c r="AV498" s="12"/>
      <c r="AW498" s="9"/>
      <c r="AX498" s="12"/>
      <c r="AY498" s="9"/>
      <c r="AZ498" s="9"/>
      <c r="BA498" s="9"/>
      <c r="BB498" s="9"/>
      <c r="BC498" s="9"/>
      <c r="BD498" s="9"/>
      <c r="BE498" s="9"/>
      <c r="BF498" s="9"/>
      <c r="BG498" s="9"/>
      <c r="BH498" s="9"/>
      <c r="BI498" s="12"/>
      <c r="BJ498" s="9"/>
      <c r="BK498" s="9"/>
      <c r="BL498" s="12"/>
      <c r="BM498" s="16"/>
      <c r="BN498" s="9"/>
    </row>
    <row r="499" customFormat="false" ht="30" hidden="false" customHeight="true" outlineLevel="0" collapsed="false">
      <c r="A499" s="9" t="s">
        <v>3809</v>
      </c>
      <c r="B499" s="9"/>
      <c r="C499" s="9"/>
      <c r="D499" s="9" t="s">
        <v>3810</v>
      </c>
      <c r="E499" s="9"/>
      <c r="F499" s="9"/>
      <c r="G499" s="9"/>
      <c r="H499" s="9"/>
      <c r="I499" s="9"/>
      <c r="J499" s="12"/>
      <c r="K499" s="9"/>
      <c r="L499" s="9"/>
      <c r="M499" s="9"/>
      <c r="N499" s="13" t="s">
        <v>2050</v>
      </c>
      <c r="O499" s="10"/>
      <c r="P499" s="9"/>
      <c r="Q499" s="9" t="s">
        <v>1370</v>
      </c>
      <c r="R499" s="9" t="s">
        <v>73</v>
      </c>
      <c r="S499" s="9" t="s">
        <v>3809</v>
      </c>
      <c r="T499" s="9" t="s">
        <v>3811</v>
      </c>
      <c r="U499" s="10" t="s">
        <v>3812</v>
      </c>
      <c r="V499" s="29" t="s">
        <v>3813</v>
      </c>
      <c r="W499" s="9"/>
      <c r="X499" s="12"/>
      <c r="Y499" s="9"/>
      <c r="Z499" s="14"/>
      <c r="AA499" s="9"/>
      <c r="AB499" s="14"/>
      <c r="AC499" s="9"/>
      <c r="AD499" s="14"/>
      <c r="AE499" s="9"/>
      <c r="AF499" s="14"/>
      <c r="AG499" s="9"/>
      <c r="AH499" s="14"/>
      <c r="AI499" s="14"/>
      <c r="AJ499" s="9"/>
      <c r="AK499" s="14"/>
      <c r="AL499" s="9"/>
      <c r="AM499" s="9"/>
      <c r="AN499" s="9"/>
      <c r="AO499" s="9"/>
      <c r="AP499" s="9"/>
      <c r="AQ499" s="12"/>
      <c r="AR499" s="9"/>
      <c r="AS499" s="9"/>
      <c r="AT499" s="9"/>
      <c r="AU499" s="9"/>
      <c r="AV499" s="12"/>
      <c r="AW499" s="9"/>
      <c r="AX499" s="12"/>
      <c r="AY499" s="9"/>
      <c r="AZ499" s="9"/>
      <c r="BA499" s="9"/>
      <c r="BB499" s="9"/>
      <c r="BC499" s="9"/>
      <c r="BD499" s="9"/>
      <c r="BE499" s="9"/>
      <c r="BF499" s="9"/>
      <c r="BG499" s="9"/>
      <c r="BH499" s="9"/>
      <c r="BI499" s="12"/>
      <c r="BJ499" s="9"/>
      <c r="BK499" s="9"/>
      <c r="BL499" s="12"/>
      <c r="BM499" s="16"/>
      <c r="BN499" s="9"/>
    </row>
    <row r="500" customFormat="false" ht="30" hidden="false" customHeight="true" outlineLevel="0" collapsed="false">
      <c r="A500" s="9" t="s">
        <v>3814</v>
      </c>
      <c r="B500" s="9"/>
      <c r="C500" s="9"/>
      <c r="D500" s="9" t="s">
        <v>3815</v>
      </c>
      <c r="E500" s="9"/>
      <c r="F500" s="9"/>
      <c r="G500" s="9"/>
      <c r="H500" s="9"/>
      <c r="I500" s="9"/>
      <c r="J500" s="12"/>
      <c r="K500" s="9"/>
      <c r="L500" s="9"/>
      <c r="M500" s="9"/>
      <c r="N500" s="13" t="s">
        <v>3816</v>
      </c>
      <c r="O500" s="10"/>
      <c r="P500" s="9"/>
      <c r="Q500" s="9" t="s">
        <v>1399</v>
      </c>
      <c r="R500" s="9" t="s">
        <v>613</v>
      </c>
      <c r="S500" s="9" t="s">
        <v>3814</v>
      </c>
      <c r="T500" s="9" t="s">
        <v>3817</v>
      </c>
      <c r="U500" s="10" t="s">
        <v>3807</v>
      </c>
      <c r="V500" s="29" t="s">
        <v>3818</v>
      </c>
      <c r="W500" s="9"/>
      <c r="X500" s="12"/>
      <c r="Y500" s="9"/>
      <c r="Z500" s="14"/>
      <c r="AA500" s="9"/>
      <c r="AB500" s="14"/>
      <c r="AC500" s="9"/>
      <c r="AD500" s="14"/>
      <c r="AE500" s="9"/>
      <c r="AF500" s="14"/>
      <c r="AG500" s="9"/>
      <c r="AH500" s="14"/>
      <c r="AI500" s="14"/>
      <c r="AJ500" s="9"/>
      <c r="AK500" s="14"/>
      <c r="AL500" s="9"/>
      <c r="AM500" s="9"/>
      <c r="AN500" s="9"/>
      <c r="AO500" s="9"/>
      <c r="AP500" s="9"/>
      <c r="AQ500" s="12"/>
      <c r="AR500" s="9"/>
      <c r="AS500" s="9"/>
      <c r="AT500" s="9"/>
      <c r="AU500" s="9"/>
      <c r="AV500" s="12"/>
      <c r="AW500" s="9"/>
      <c r="AX500" s="12"/>
      <c r="AY500" s="9"/>
      <c r="AZ500" s="9"/>
      <c r="BA500" s="9"/>
      <c r="BB500" s="9"/>
      <c r="BC500" s="9"/>
      <c r="BD500" s="9"/>
      <c r="BE500" s="9"/>
      <c r="BF500" s="9"/>
      <c r="BG500" s="9"/>
      <c r="BH500" s="9"/>
      <c r="BI500" s="12"/>
      <c r="BJ500" s="9"/>
      <c r="BK500" s="9"/>
      <c r="BL500" s="12"/>
      <c r="BM500" s="16"/>
      <c r="BN500" s="9"/>
    </row>
    <row r="501" customFormat="false" ht="30" hidden="false" customHeight="true" outlineLevel="0" collapsed="false">
      <c r="A501" s="9" t="s">
        <v>3819</v>
      </c>
      <c r="B501" s="9"/>
      <c r="C501" s="9"/>
      <c r="D501" s="9" t="s">
        <v>3820</v>
      </c>
      <c r="E501" s="9"/>
      <c r="F501" s="9"/>
      <c r="G501" s="9"/>
      <c r="H501" s="9"/>
      <c r="I501" s="9"/>
      <c r="J501" s="12"/>
      <c r="K501" s="9"/>
      <c r="L501" s="9"/>
      <c r="M501" s="9"/>
      <c r="N501" s="13" t="s">
        <v>3821</v>
      </c>
      <c r="O501" s="10" t="s">
        <v>3822</v>
      </c>
      <c r="P501" s="9"/>
      <c r="Q501" s="9" t="s">
        <v>1356</v>
      </c>
      <c r="R501" s="9" t="s">
        <v>3124</v>
      </c>
      <c r="S501" s="9" t="s">
        <v>3819</v>
      </c>
      <c r="T501" s="9" t="s">
        <v>3823</v>
      </c>
      <c r="U501" s="10" t="s">
        <v>3824</v>
      </c>
      <c r="V501" s="29" t="s">
        <v>3825</v>
      </c>
      <c r="W501" s="9"/>
      <c r="X501" s="12"/>
      <c r="Y501" s="9"/>
      <c r="Z501" s="14"/>
      <c r="AA501" s="9"/>
      <c r="AB501" s="14"/>
      <c r="AC501" s="9"/>
      <c r="AD501" s="14"/>
      <c r="AE501" s="9"/>
      <c r="AF501" s="14"/>
      <c r="AG501" s="9"/>
      <c r="AH501" s="14"/>
      <c r="AI501" s="14"/>
      <c r="AJ501" s="9"/>
      <c r="AK501" s="14"/>
      <c r="AL501" s="9"/>
      <c r="AM501" s="9"/>
      <c r="AN501" s="9"/>
      <c r="AO501" s="9"/>
      <c r="AP501" s="9"/>
      <c r="AQ501" s="12"/>
      <c r="AR501" s="9"/>
      <c r="AS501" s="9"/>
      <c r="AT501" s="9"/>
      <c r="AU501" s="9"/>
      <c r="AV501" s="12"/>
      <c r="AW501" s="9"/>
      <c r="AX501" s="12"/>
      <c r="AY501" s="9"/>
      <c r="AZ501" s="9"/>
      <c r="BA501" s="9"/>
      <c r="BB501" s="9"/>
      <c r="BC501" s="9"/>
      <c r="BD501" s="9"/>
      <c r="BE501" s="9"/>
      <c r="BF501" s="9"/>
      <c r="BG501" s="9"/>
      <c r="BH501" s="9"/>
      <c r="BI501" s="12"/>
      <c r="BJ501" s="9"/>
      <c r="BK501" s="9"/>
      <c r="BL501" s="12"/>
      <c r="BM501" s="16"/>
      <c r="BN501" s="9"/>
    </row>
    <row r="502" customFormat="false" ht="30" hidden="false" customHeight="true" outlineLevel="0" collapsed="false">
      <c r="A502" s="9" t="s">
        <v>3826</v>
      </c>
      <c r="B502" s="9"/>
      <c r="C502" s="9"/>
      <c r="D502" s="9" t="s">
        <v>3827</v>
      </c>
      <c r="E502" s="9"/>
      <c r="F502" s="9"/>
      <c r="G502" s="9"/>
      <c r="H502" s="9"/>
      <c r="I502" s="9"/>
      <c r="J502" s="12"/>
      <c r="K502" s="9"/>
      <c r="L502" s="9"/>
      <c r="M502" s="9"/>
      <c r="N502" s="13" t="s">
        <v>611</v>
      </c>
      <c r="O502" s="10" t="s">
        <v>3828</v>
      </c>
      <c r="P502" s="9"/>
      <c r="Q502" s="9" t="s">
        <v>3829</v>
      </c>
      <c r="R502" s="9" t="s">
        <v>1825</v>
      </c>
      <c r="S502" s="9" t="s">
        <v>3826</v>
      </c>
      <c r="T502" s="9" t="s">
        <v>3830</v>
      </c>
      <c r="U502" s="10" t="s">
        <v>3831</v>
      </c>
      <c r="V502" s="29" t="s">
        <v>3832</v>
      </c>
      <c r="W502" s="9"/>
      <c r="X502" s="12"/>
      <c r="Y502" s="9"/>
      <c r="Z502" s="14"/>
      <c r="AA502" s="9"/>
      <c r="AB502" s="14"/>
      <c r="AC502" s="9"/>
      <c r="AD502" s="14"/>
      <c r="AE502" s="9"/>
      <c r="AF502" s="14"/>
      <c r="AG502" s="9"/>
      <c r="AH502" s="14"/>
      <c r="AI502" s="14"/>
      <c r="AJ502" s="9"/>
      <c r="AK502" s="14"/>
      <c r="AL502" s="9"/>
      <c r="AM502" s="9"/>
      <c r="AN502" s="9"/>
      <c r="AO502" s="9"/>
      <c r="AP502" s="9"/>
      <c r="AQ502" s="12"/>
      <c r="AR502" s="9"/>
      <c r="AS502" s="9"/>
      <c r="AT502" s="9"/>
      <c r="AU502" s="9"/>
      <c r="AV502" s="12"/>
      <c r="AW502" s="9"/>
      <c r="AX502" s="12"/>
      <c r="AY502" s="9"/>
      <c r="AZ502" s="9"/>
      <c r="BA502" s="9"/>
      <c r="BB502" s="9"/>
      <c r="BC502" s="9"/>
      <c r="BD502" s="9"/>
      <c r="BE502" s="9"/>
      <c r="BF502" s="9"/>
      <c r="BG502" s="9"/>
      <c r="BH502" s="9"/>
      <c r="BI502" s="12"/>
      <c r="BJ502" s="9"/>
      <c r="BK502" s="9"/>
      <c r="BL502" s="12"/>
      <c r="BM502" s="16"/>
      <c r="BN502" s="9"/>
    </row>
    <row r="503" customFormat="false" ht="30" hidden="false" customHeight="true" outlineLevel="0" collapsed="false">
      <c r="A503" s="9" t="s">
        <v>3833</v>
      </c>
      <c r="B503" s="9" t="s">
        <v>108</v>
      </c>
      <c r="C503" s="9"/>
      <c r="D503" s="9" t="s">
        <v>3834</v>
      </c>
      <c r="E503" s="9"/>
      <c r="F503" s="9" t="s">
        <v>3835</v>
      </c>
      <c r="G503" s="9"/>
      <c r="H503" s="9"/>
      <c r="I503" s="9" t="s">
        <v>3392</v>
      </c>
      <c r="J503" s="12" t="s">
        <v>93</v>
      </c>
      <c r="K503" s="9"/>
      <c r="L503" s="9" t="s">
        <v>335</v>
      </c>
      <c r="M503" s="9" t="s">
        <v>3836</v>
      </c>
      <c r="N503" s="13" t="s">
        <v>3837</v>
      </c>
      <c r="O503" s="10"/>
      <c r="P503" s="9"/>
      <c r="Q503" s="9" t="s">
        <v>3838</v>
      </c>
      <c r="R503" s="9" t="s">
        <v>3839</v>
      </c>
      <c r="S503" s="9" t="s">
        <v>3840</v>
      </c>
      <c r="T503" s="9" t="s">
        <v>3841</v>
      </c>
      <c r="U503" s="10" t="s">
        <v>3842</v>
      </c>
      <c r="V503" s="29"/>
      <c r="W503" s="9" t="s">
        <v>169</v>
      </c>
      <c r="X503" s="12" t="n">
        <v>218</v>
      </c>
      <c r="Y503" s="9"/>
      <c r="Z503" s="14" t="n">
        <v>165</v>
      </c>
      <c r="AA503" s="9"/>
      <c r="AB503" s="14" t="n">
        <v>180</v>
      </c>
      <c r="AC503" s="9" t="n">
        <v>182</v>
      </c>
      <c r="AD503" s="14" t="n">
        <v>110</v>
      </c>
      <c r="AE503" s="9"/>
      <c r="AF503" s="14" t="n">
        <v>26</v>
      </c>
      <c r="AG503" s="9" t="n">
        <v>26</v>
      </c>
      <c r="AH503" s="14" t="n">
        <v>1</v>
      </c>
      <c r="AI503" s="14" t="n">
        <v>110</v>
      </c>
      <c r="AJ503" s="9"/>
      <c r="AK503" s="14" t="n">
        <v>7</v>
      </c>
      <c r="AL503" s="9" t="n">
        <v>7</v>
      </c>
      <c r="AM503" s="9" t="s">
        <v>123</v>
      </c>
      <c r="AN503" s="9"/>
      <c r="AO503" s="9"/>
      <c r="AP503" s="9" t="s">
        <v>3843</v>
      </c>
      <c r="AQ503" s="12" t="s">
        <v>124</v>
      </c>
      <c r="AR503" s="9"/>
      <c r="AS503" s="9" t="s">
        <v>3844</v>
      </c>
      <c r="AT503" s="9" t="s">
        <v>1930</v>
      </c>
      <c r="AU503" s="9" t="s">
        <v>588</v>
      </c>
      <c r="AV503" s="12" t="s">
        <v>3845</v>
      </c>
      <c r="AW503" s="9"/>
      <c r="AX503" s="12"/>
      <c r="AY503" s="9"/>
      <c r="AZ503" s="9"/>
      <c r="BA503" s="9"/>
      <c r="BB503" s="9" t="s">
        <v>475</v>
      </c>
      <c r="BC503" s="9" t="s">
        <v>76</v>
      </c>
      <c r="BD503" s="9" t="s">
        <v>3846</v>
      </c>
      <c r="BE503" s="9"/>
      <c r="BF503" s="9"/>
      <c r="BG503" s="9"/>
      <c r="BH503" s="9"/>
      <c r="BI503" s="12" t="s">
        <v>3847</v>
      </c>
      <c r="BJ503" s="9"/>
      <c r="BK503" s="9"/>
      <c r="BL503" s="12" t="s">
        <v>117</v>
      </c>
      <c r="BM503" s="16" t="s">
        <v>1804</v>
      </c>
      <c r="BN503" s="9"/>
    </row>
    <row r="504" customFormat="false" ht="30" hidden="false" customHeight="true" outlineLevel="0" collapsed="false">
      <c r="A504" s="9" t="s">
        <v>3848</v>
      </c>
      <c r="B504" s="9" t="s">
        <v>108</v>
      </c>
      <c r="C504" s="9"/>
      <c r="D504" s="9"/>
      <c r="E504" s="9"/>
      <c r="F504" s="9" t="s">
        <v>3849</v>
      </c>
      <c r="G504" s="9"/>
      <c r="H504" s="9"/>
      <c r="I504" s="9" t="s">
        <v>3850</v>
      </c>
      <c r="J504" s="12" t="s">
        <v>93</v>
      </c>
      <c r="K504" s="9" t="s">
        <v>3851</v>
      </c>
      <c r="L504" s="9" t="s">
        <v>3852</v>
      </c>
      <c r="M504" s="9" t="s">
        <v>3853</v>
      </c>
      <c r="N504" s="13" t="s">
        <v>3854</v>
      </c>
      <c r="O504" s="10"/>
      <c r="P504" s="9"/>
      <c r="Q504" s="9" t="s">
        <v>3855</v>
      </c>
      <c r="R504" s="9" t="s">
        <v>73</v>
      </c>
      <c r="S504" s="9" t="s">
        <v>3856</v>
      </c>
      <c r="T504" s="9" t="s">
        <v>3857</v>
      </c>
      <c r="U504" s="10" t="s">
        <v>3858</v>
      </c>
      <c r="V504" s="29"/>
      <c r="W504" s="9" t="s">
        <v>367</v>
      </c>
      <c r="X504" s="12" t="n">
        <v>300</v>
      </c>
      <c r="Y504" s="9"/>
      <c r="Z504" s="14" t="n">
        <v>216</v>
      </c>
      <c r="AA504" s="9"/>
      <c r="AB504" s="14" t="n">
        <v>330</v>
      </c>
      <c r="AC504" s="9"/>
      <c r="AD504" s="14" t="n">
        <v>125</v>
      </c>
      <c r="AE504" s="9" t="n">
        <v>135</v>
      </c>
      <c r="AF504" s="14" t="n">
        <v>25</v>
      </c>
      <c r="AG504" s="9" t="n">
        <v>25</v>
      </c>
      <c r="AH504" s="14" t="n">
        <v>1</v>
      </c>
      <c r="AI504" s="14" t="n">
        <v>125</v>
      </c>
      <c r="AJ504" s="9" t="n">
        <v>135</v>
      </c>
      <c r="AK504" s="14" t="n">
        <v>9</v>
      </c>
      <c r="AL504" s="9" t="n">
        <v>9</v>
      </c>
      <c r="AM504" s="9" t="s">
        <v>3859</v>
      </c>
      <c r="AN504" s="9"/>
      <c r="AO504" s="9"/>
      <c r="AP504" s="9" t="s">
        <v>3860</v>
      </c>
      <c r="AQ504" s="12" t="s">
        <v>124</v>
      </c>
      <c r="AR504" s="9"/>
      <c r="AS504" s="9" t="s">
        <v>3861</v>
      </c>
      <c r="AT504" s="9" t="s">
        <v>638</v>
      </c>
      <c r="AU504" s="9" t="s">
        <v>588</v>
      </c>
      <c r="AV504" s="12" t="s">
        <v>3862</v>
      </c>
      <c r="AW504" s="9"/>
      <c r="AX504" s="12"/>
      <c r="AY504" s="9"/>
      <c r="AZ504" s="9"/>
      <c r="BA504" s="9"/>
      <c r="BB504" s="9" t="s">
        <v>3401</v>
      </c>
      <c r="BC504" s="9" t="s">
        <v>76</v>
      </c>
      <c r="BD504" s="1" t="s">
        <v>3863</v>
      </c>
      <c r="BE504" s="9"/>
      <c r="BF504" s="9"/>
      <c r="BG504" s="9"/>
      <c r="BH504" s="9"/>
      <c r="BI504" s="12"/>
      <c r="BJ504" s="9"/>
      <c r="BK504" s="9"/>
      <c r="BL504" s="12" t="s">
        <v>117</v>
      </c>
      <c r="BM504" s="16" t="s">
        <v>3864</v>
      </c>
      <c r="BN504" s="9"/>
    </row>
    <row r="505" customFormat="false" ht="30" hidden="false" customHeight="true" outlineLevel="0" collapsed="false">
      <c r="A505" s="9" t="s">
        <v>3865</v>
      </c>
      <c r="B505" s="9" t="s">
        <v>108</v>
      </c>
      <c r="C505" s="9"/>
      <c r="D505" s="9" t="s">
        <v>3866</v>
      </c>
      <c r="E505" s="9"/>
      <c r="F505" s="9" t="s">
        <v>3867</v>
      </c>
      <c r="G505" s="9"/>
      <c r="H505" s="9"/>
      <c r="I505" s="9"/>
      <c r="J505" s="12"/>
      <c r="K505" s="9"/>
      <c r="L505" s="9" t="s">
        <v>3868</v>
      </c>
      <c r="M505" s="9"/>
      <c r="N505" s="13"/>
      <c r="O505" s="10"/>
      <c r="P505" s="9"/>
      <c r="Q505" s="9"/>
      <c r="R505" s="9"/>
      <c r="S505" s="9"/>
      <c r="T505" s="9"/>
      <c r="U505" s="10"/>
      <c r="V505" s="9"/>
      <c r="W505" s="9"/>
      <c r="X505" s="12"/>
      <c r="Y505" s="9"/>
      <c r="Z505" s="14"/>
      <c r="AA505" s="9"/>
      <c r="AB505" s="14"/>
      <c r="AC505" s="9"/>
      <c r="AD505" s="14"/>
      <c r="AE505" s="9"/>
      <c r="AF505" s="14"/>
      <c r="AG505" s="9"/>
      <c r="AH505" s="14"/>
      <c r="AI505" s="14"/>
      <c r="AJ505" s="9"/>
      <c r="AK505" s="14"/>
      <c r="AL505" s="9"/>
      <c r="AM505" s="9"/>
      <c r="AN505" s="9"/>
      <c r="AO505" s="9"/>
      <c r="AP505" s="9"/>
      <c r="AQ505" s="12"/>
      <c r="AR505" s="9"/>
      <c r="AS505" s="9" t="s">
        <v>3869</v>
      </c>
      <c r="AT505" s="9"/>
      <c r="AU505" s="9"/>
      <c r="AV505" s="12"/>
      <c r="AW505" s="9"/>
      <c r="AX505" s="12"/>
      <c r="AY505" s="9"/>
      <c r="AZ505" s="9"/>
      <c r="BA505" s="9"/>
      <c r="BB505" s="9"/>
      <c r="BC505" s="9"/>
      <c r="BD505" s="9" t="s">
        <v>3870</v>
      </c>
      <c r="BE505" s="9"/>
      <c r="BF505" s="9"/>
      <c r="BG505" s="9"/>
      <c r="BH505" s="9"/>
      <c r="BI505" s="12"/>
      <c r="BJ505" s="9"/>
      <c r="BK505" s="9"/>
      <c r="BL505" s="12"/>
      <c r="BM505" s="16"/>
      <c r="BN505" s="9"/>
    </row>
    <row r="506" customFormat="false" ht="30" hidden="false" customHeight="true" outlineLevel="0" collapsed="false">
      <c r="A506" s="9" t="s">
        <v>3871</v>
      </c>
      <c r="B506" s="9"/>
      <c r="C506" s="9"/>
      <c r="D506" s="9" t="s">
        <v>3872</v>
      </c>
      <c r="E506" s="9"/>
      <c r="F506" s="9"/>
      <c r="G506" s="9"/>
      <c r="H506" s="9"/>
      <c r="I506" s="9"/>
      <c r="J506" s="12"/>
      <c r="K506" s="9"/>
      <c r="L506" s="9"/>
      <c r="M506" s="9"/>
      <c r="N506" s="13" t="s">
        <v>3873</v>
      </c>
      <c r="O506" s="10" t="s">
        <v>3874</v>
      </c>
      <c r="P506" s="9"/>
      <c r="Q506" s="9" t="s">
        <v>3875</v>
      </c>
      <c r="R506" s="9" t="s">
        <v>73</v>
      </c>
      <c r="S506" s="9" t="s">
        <v>3871</v>
      </c>
      <c r="T506" s="9" t="s">
        <v>3876</v>
      </c>
      <c r="U506" s="10" t="s">
        <v>3877</v>
      </c>
      <c r="V506" s="29" t="s">
        <v>3878</v>
      </c>
      <c r="W506" s="9"/>
      <c r="X506" s="12"/>
      <c r="Y506" s="9"/>
      <c r="Z506" s="14"/>
      <c r="AA506" s="9"/>
      <c r="AB506" s="14"/>
      <c r="AC506" s="9"/>
      <c r="AD506" s="14"/>
      <c r="AE506" s="9"/>
      <c r="AF506" s="14"/>
      <c r="AG506" s="9"/>
      <c r="AH506" s="14"/>
      <c r="AI506" s="14"/>
      <c r="AJ506" s="9"/>
      <c r="AK506" s="14"/>
      <c r="AL506" s="9"/>
      <c r="AM506" s="9"/>
      <c r="AN506" s="9"/>
      <c r="AO506" s="9"/>
      <c r="AP506" s="9"/>
      <c r="AQ506" s="12"/>
      <c r="AR506" s="9"/>
      <c r="AS506" s="9"/>
      <c r="AT506" s="9"/>
      <c r="AU506" s="9"/>
      <c r="AV506" s="12"/>
      <c r="AW506" s="9"/>
      <c r="AX506" s="12"/>
      <c r="AY506" s="9"/>
      <c r="AZ506" s="9"/>
      <c r="BA506" s="9"/>
      <c r="BB506" s="9"/>
      <c r="BC506" s="9"/>
      <c r="BD506" s="9"/>
      <c r="BE506" s="9"/>
      <c r="BF506" s="9"/>
      <c r="BG506" s="9"/>
      <c r="BH506" s="9"/>
      <c r="BI506" s="12"/>
      <c r="BJ506" s="9"/>
      <c r="BK506" s="9"/>
      <c r="BL506" s="12"/>
      <c r="BM506" s="16"/>
      <c r="BN506" s="9"/>
    </row>
    <row r="507" customFormat="false" ht="30" hidden="false" customHeight="true" outlineLevel="0" collapsed="false">
      <c r="A507" s="9" t="s">
        <v>3879</v>
      </c>
      <c r="B507" s="9" t="s">
        <v>108</v>
      </c>
      <c r="C507" s="9"/>
      <c r="D507" s="9"/>
      <c r="E507" s="9"/>
      <c r="F507" s="11" t="str">
        <f aca="false">HYPERLINK("http://www.cantusplanus.at/de-at/fragmentphp/fragmente/signaturGET.php?Signatur=cod04970","CantusPlanus")</f>
        <v>CantusPlanus</v>
      </c>
      <c r="G507" s="9"/>
      <c r="H507" s="11" t="str">
        <f aca="false">HYPERLINK("http://data.onb.ac.at/rec/AL00174577","http://data.onb.ac.at/rec/AL00174577")</f>
        <v>http://data.onb.ac.at/rec/AL00174577</v>
      </c>
      <c r="I507" s="9" t="s">
        <v>827</v>
      </c>
      <c r="J507" s="12" t="s">
        <v>93</v>
      </c>
      <c r="K507" s="9"/>
      <c r="L507" s="9" t="s">
        <v>3880</v>
      </c>
      <c r="M507" s="9" t="s">
        <v>3881</v>
      </c>
      <c r="N507" s="13" t="s">
        <v>3882</v>
      </c>
      <c r="O507" s="10"/>
      <c r="P507" s="9"/>
      <c r="Q507" s="9" t="s">
        <v>3883</v>
      </c>
      <c r="R507" s="9" t="s">
        <v>73</v>
      </c>
      <c r="S507" s="9" t="s">
        <v>3884</v>
      </c>
      <c r="T507" s="9" t="s">
        <v>3885</v>
      </c>
      <c r="U507" s="10" t="s">
        <v>3886</v>
      </c>
      <c r="V507" s="29"/>
      <c r="W507" s="9" t="s">
        <v>367</v>
      </c>
      <c r="X507" s="12" t="n">
        <v>216</v>
      </c>
      <c r="Y507" s="9"/>
      <c r="Z507" s="14" t="n">
        <v>160</v>
      </c>
      <c r="AA507" s="9"/>
      <c r="AB507" s="14" t="n">
        <v>200</v>
      </c>
      <c r="AC507" s="9"/>
      <c r="AD507" s="14" t="n">
        <v>135</v>
      </c>
      <c r="AE507" s="9" t="n">
        <v>140</v>
      </c>
      <c r="AF507" s="14" t="n">
        <v>19</v>
      </c>
      <c r="AG507" s="9"/>
      <c r="AH507" s="14" t="n">
        <v>1</v>
      </c>
      <c r="AI507" s="14" t="n">
        <v>135</v>
      </c>
      <c r="AJ507" s="9"/>
      <c r="AK507" s="14" t="n">
        <v>10</v>
      </c>
      <c r="AL507" s="9" t="n">
        <v>11</v>
      </c>
      <c r="AM507" s="9" t="s">
        <v>1566</v>
      </c>
      <c r="AN507" s="9"/>
      <c r="AO507" s="9"/>
      <c r="AP507" s="9" t="s">
        <v>3887</v>
      </c>
      <c r="AQ507" s="12" t="s">
        <v>158</v>
      </c>
      <c r="AR507" s="9"/>
      <c r="AS507" s="9" t="s">
        <v>836</v>
      </c>
      <c r="AT507" s="9" t="s">
        <v>3794</v>
      </c>
      <c r="AU507" s="9" t="s">
        <v>588</v>
      </c>
      <c r="AV507" s="12" t="s">
        <v>3888</v>
      </c>
      <c r="AW507" s="9"/>
      <c r="AX507" s="12"/>
      <c r="AY507" s="9"/>
      <c r="AZ507" s="9"/>
      <c r="BA507" s="9"/>
      <c r="BB507" s="9" t="s">
        <v>3889</v>
      </c>
      <c r="BC507" s="9" t="s">
        <v>76</v>
      </c>
      <c r="BD507" s="9" t="s">
        <v>3890</v>
      </c>
      <c r="BE507" s="9"/>
      <c r="BF507" s="9"/>
      <c r="BG507" s="9"/>
      <c r="BH507" s="9"/>
      <c r="BI507" s="12"/>
      <c r="BJ507" s="9"/>
      <c r="BK507" s="9"/>
      <c r="BL507" s="12" t="s">
        <v>117</v>
      </c>
      <c r="BM507" s="16" t="s">
        <v>3229</v>
      </c>
      <c r="BN507" s="9"/>
    </row>
    <row r="508" customFormat="false" ht="30" hidden="false" customHeight="true" outlineLevel="0" collapsed="false">
      <c r="A508" s="9" t="s">
        <v>3879</v>
      </c>
      <c r="B508" s="9"/>
      <c r="C508" s="9"/>
      <c r="D508" s="9"/>
      <c r="E508" s="9"/>
      <c r="F508" s="9"/>
      <c r="G508" s="9"/>
      <c r="H508" s="9"/>
      <c r="I508" s="9"/>
      <c r="J508" s="12" t="s">
        <v>93</v>
      </c>
      <c r="K508" s="9"/>
      <c r="L508" s="9" t="s">
        <v>3891</v>
      </c>
      <c r="M508" s="9"/>
      <c r="N508" s="13" t="s">
        <v>3882</v>
      </c>
      <c r="O508" s="10"/>
      <c r="P508" s="9"/>
      <c r="Q508" s="9" t="s">
        <v>3883</v>
      </c>
      <c r="R508" s="9" t="s">
        <v>73</v>
      </c>
      <c r="S508" s="9" t="s">
        <v>3884</v>
      </c>
      <c r="T508" s="9" t="s">
        <v>3885</v>
      </c>
      <c r="U508" s="10" t="s">
        <v>3886</v>
      </c>
      <c r="V508" s="29"/>
      <c r="W508" s="9" t="s">
        <v>1719</v>
      </c>
      <c r="X508" s="12"/>
      <c r="Y508" s="9"/>
      <c r="Z508" s="14" t="n">
        <v>212</v>
      </c>
      <c r="AA508" s="9"/>
      <c r="AB508" s="14"/>
      <c r="AC508" s="9"/>
      <c r="AD508" s="14" t="n">
        <v>160</v>
      </c>
      <c r="AE508" s="9" t="n">
        <v>160</v>
      </c>
      <c r="AF508" s="14"/>
      <c r="AG508" s="9"/>
      <c r="AH508" s="14" t="n">
        <v>1</v>
      </c>
      <c r="AI508" s="14" t="n">
        <v>160</v>
      </c>
      <c r="AJ508" s="9" t="n">
        <v>160</v>
      </c>
      <c r="AK508" s="14" t="n">
        <v>4</v>
      </c>
      <c r="AL508" s="9" t="n">
        <v>4</v>
      </c>
      <c r="AM508" s="9"/>
      <c r="AN508" s="9"/>
      <c r="AO508" s="9"/>
      <c r="AP508" s="9"/>
      <c r="AQ508" s="12" t="s">
        <v>736</v>
      </c>
      <c r="AR508" s="9"/>
      <c r="AS508" s="9" t="s">
        <v>3892</v>
      </c>
      <c r="AT508" s="9" t="s">
        <v>3893</v>
      </c>
      <c r="AU508" s="9"/>
      <c r="AV508" s="12"/>
      <c r="AW508" s="9"/>
      <c r="AX508" s="12"/>
      <c r="AY508" s="9"/>
      <c r="AZ508" s="9"/>
      <c r="BA508" s="9"/>
      <c r="BB508" s="9" t="s">
        <v>976</v>
      </c>
      <c r="BC508" s="9" t="s">
        <v>76</v>
      </c>
      <c r="BD508" s="9" t="s">
        <v>3894</v>
      </c>
      <c r="BE508" s="9"/>
      <c r="BF508" s="9"/>
      <c r="BG508" s="9"/>
      <c r="BH508" s="9"/>
      <c r="BI508" s="12"/>
      <c r="BJ508" s="9"/>
      <c r="BK508" s="9"/>
      <c r="BL508" s="12"/>
      <c r="BM508" s="16"/>
      <c r="BN508" s="9"/>
    </row>
    <row r="509" customFormat="false" ht="30" hidden="false" customHeight="true" outlineLevel="0" collapsed="false">
      <c r="A509" s="9" t="s">
        <v>3895</v>
      </c>
      <c r="B509" s="9"/>
      <c r="C509" s="9"/>
      <c r="D509" s="9" t="s">
        <v>3896</v>
      </c>
      <c r="E509" s="9"/>
      <c r="F509" s="9"/>
      <c r="G509" s="9"/>
      <c r="H509" s="9"/>
      <c r="I509" s="9"/>
      <c r="J509" s="12"/>
      <c r="K509" s="9"/>
      <c r="L509" s="9"/>
      <c r="M509" s="9"/>
      <c r="N509" s="13" t="s">
        <v>582</v>
      </c>
      <c r="O509" s="10" t="s">
        <v>3897</v>
      </c>
      <c r="P509" s="9"/>
      <c r="Q509" s="9" t="s">
        <v>3898</v>
      </c>
      <c r="R509" s="9" t="s">
        <v>513</v>
      </c>
      <c r="S509" s="9" t="s">
        <v>3895</v>
      </c>
      <c r="T509" s="9" t="s">
        <v>3899</v>
      </c>
      <c r="U509" s="10" t="s">
        <v>3900</v>
      </c>
      <c r="V509" s="9" t="s">
        <v>3901</v>
      </c>
      <c r="W509" s="9"/>
      <c r="X509" s="12"/>
      <c r="Y509" s="9"/>
      <c r="Z509" s="14"/>
      <c r="AA509" s="9"/>
      <c r="AB509" s="14"/>
      <c r="AC509" s="9"/>
      <c r="AD509" s="14"/>
      <c r="AE509" s="9"/>
      <c r="AF509" s="14"/>
      <c r="AG509" s="9"/>
      <c r="AH509" s="14"/>
      <c r="AI509" s="14"/>
      <c r="AJ509" s="9"/>
      <c r="AK509" s="14"/>
      <c r="AL509" s="9"/>
      <c r="AM509" s="9"/>
      <c r="AN509" s="9"/>
      <c r="AO509" s="9"/>
      <c r="AP509" s="9"/>
      <c r="AQ509" s="12"/>
      <c r="AR509" s="9"/>
      <c r="AS509" s="9"/>
      <c r="AT509" s="9"/>
      <c r="AU509" s="9"/>
      <c r="AV509" s="12"/>
      <c r="AW509" s="9"/>
      <c r="AX509" s="12"/>
      <c r="AY509" s="9"/>
      <c r="AZ509" s="9"/>
      <c r="BA509" s="9"/>
      <c r="BB509" s="9"/>
      <c r="BC509" s="9"/>
      <c r="BD509" s="9"/>
      <c r="BE509" s="9"/>
      <c r="BF509" s="9"/>
      <c r="BG509" s="9"/>
      <c r="BH509" s="9"/>
      <c r="BI509" s="12"/>
      <c r="BJ509" s="9"/>
      <c r="BK509" s="9"/>
      <c r="BL509" s="12"/>
      <c r="BM509" s="16"/>
      <c r="BN509" s="9"/>
    </row>
    <row r="510" customFormat="false" ht="30" hidden="false" customHeight="true" outlineLevel="0" collapsed="false">
      <c r="A510" s="9" t="s">
        <v>3902</v>
      </c>
      <c r="B510" s="9"/>
      <c r="C510" s="9"/>
      <c r="D510" s="9" t="s">
        <v>3903</v>
      </c>
      <c r="E510" s="9"/>
      <c r="F510" s="9"/>
      <c r="G510" s="9"/>
      <c r="H510" s="9"/>
      <c r="I510" s="9"/>
      <c r="J510" s="12"/>
      <c r="K510" s="9"/>
      <c r="L510" s="9"/>
      <c r="M510" s="9"/>
      <c r="N510" s="12" t="s">
        <v>3904</v>
      </c>
      <c r="O510" s="10"/>
      <c r="P510" s="9"/>
      <c r="Q510" s="9" t="s">
        <v>3905</v>
      </c>
      <c r="R510" s="9" t="s">
        <v>613</v>
      </c>
      <c r="S510" s="9" t="s">
        <v>3902</v>
      </c>
      <c r="T510" s="9" t="s">
        <v>3906</v>
      </c>
      <c r="U510" s="10" t="s">
        <v>3907</v>
      </c>
      <c r="V510" s="9" t="s">
        <v>3908</v>
      </c>
      <c r="W510" s="9"/>
      <c r="X510" s="12"/>
      <c r="Y510" s="9"/>
      <c r="Z510" s="14"/>
      <c r="AA510" s="9"/>
      <c r="AB510" s="14"/>
      <c r="AC510" s="9"/>
      <c r="AD510" s="14"/>
      <c r="AE510" s="9"/>
      <c r="AF510" s="14"/>
      <c r="AG510" s="9"/>
      <c r="AH510" s="14"/>
      <c r="AI510" s="14"/>
      <c r="AJ510" s="9"/>
      <c r="AK510" s="14"/>
      <c r="AL510" s="9"/>
      <c r="AM510" s="9"/>
      <c r="AN510" s="9"/>
      <c r="AO510" s="9"/>
      <c r="AP510" s="9"/>
      <c r="AQ510" s="12"/>
      <c r="AR510" s="9"/>
      <c r="AS510" s="9"/>
      <c r="AT510" s="9"/>
      <c r="AU510" s="9"/>
      <c r="AV510" s="12"/>
      <c r="AW510" s="9"/>
      <c r="AX510" s="12"/>
      <c r="AY510" s="9"/>
      <c r="AZ510" s="9"/>
      <c r="BA510" s="9"/>
      <c r="BB510" s="9"/>
      <c r="BC510" s="9"/>
      <c r="BD510" s="9"/>
      <c r="BE510" s="9"/>
      <c r="BF510" s="9"/>
      <c r="BG510" s="9"/>
      <c r="BH510" s="9"/>
      <c r="BI510" s="12"/>
      <c r="BJ510" s="9"/>
      <c r="BK510" s="9"/>
      <c r="BL510" s="12"/>
      <c r="BM510" s="16"/>
      <c r="BN510" s="9"/>
    </row>
    <row r="511" customFormat="false" ht="30" hidden="false" customHeight="true" outlineLevel="0" collapsed="false">
      <c r="A511" s="9" t="s">
        <v>3909</v>
      </c>
      <c r="B511" s="9"/>
      <c r="C511" s="9"/>
      <c r="D511" s="9" t="s">
        <v>3910</v>
      </c>
      <c r="E511" s="9"/>
      <c r="F511" s="9"/>
      <c r="G511" s="9"/>
      <c r="H511" s="9"/>
      <c r="I511" s="9"/>
      <c r="J511" s="12"/>
      <c r="K511" s="9"/>
      <c r="L511" s="9"/>
      <c r="M511" s="9"/>
      <c r="N511" s="12" t="s">
        <v>3911</v>
      </c>
      <c r="O511" s="10"/>
      <c r="P511" s="9"/>
      <c r="Q511" s="9" t="s">
        <v>3912</v>
      </c>
      <c r="R511" s="9" t="s">
        <v>73</v>
      </c>
      <c r="S511" s="9" t="s">
        <v>3909</v>
      </c>
      <c r="T511" s="9" t="s">
        <v>3913</v>
      </c>
      <c r="U511" s="10" t="s">
        <v>3914</v>
      </c>
      <c r="V511" s="9" t="s">
        <v>3915</v>
      </c>
      <c r="W511" s="9"/>
      <c r="X511" s="12"/>
      <c r="Y511" s="9"/>
      <c r="Z511" s="14"/>
      <c r="AA511" s="9"/>
      <c r="AB511" s="14"/>
      <c r="AC511" s="9"/>
      <c r="AD511" s="14"/>
      <c r="AE511" s="9"/>
      <c r="AF511" s="14"/>
      <c r="AG511" s="9"/>
      <c r="AH511" s="14"/>
      <c r="AI511" s="14"/>
      <c r="AJ511" s="9"/>
      <c r="AK511" s="14"/>
      <c r="AL511" s="9"/>
      <c r="AM511" s="9"/>
      <c r="AN511" s="9"/>
      <c r="AO511" s="9"/>
      <c r="AP511" s="9"/>
      <c r="AQ511" s="12"/>
      <c r="AR511" s="9"/>
      <c r="AS511" s="9"/>
      <c r="AT511" s="9"/>
      <c r="AU511" s="9"/>
      <c r="AV511" s="12"/>
      <c r="AW511" s="9"/>
      <c r="AX511" s="12"/>
      <c r="AY511" s="9"/>
      <c r="AZ511" s="9"/>
      <c r="BA511" s="9"/>
      <c r="BB511" s="9"/>
      <c r="BC511" s="9"/>
      <c r="BD511" s="9"/>
      <c r="BE511" s="9"/>
      <c r="BF511" s="9"/>
      <c r="BG511" s="9"/>
      <c r="BH511" s="9"/>
      <c r="BI511" s="12"/>
      <c r="BJ511" s="9"/>
      <c r="BK511" s="9"/>
      <c r="BL511" s="12"/>
      <c r="BM511" s="16"/>
      <c r="BN511" s="9"/>
    </row>
    <row r="512" customFormat="false" ht="30" hidden="false" customHeight="true" outlineLevel="0" collapsed="false">
      <c r="A512" s="9" t="s">
        <v>3916</v>
      </c>
      <c r="B512" s="9" t="s">
        <v>108</v>
      </c>
      <c r="C512" s="9"/>
      <c r="D512" s="9"/>
      <c r="E512" s="9"/>
      <c r="F512" s="9" t="s">
        <v>3917</v>
      </c>
      <c r="G512" s="9"/>
      <c r="H512" s="9"/>
      <c r="I512" s="9"/>
      <c r="J512" s="12" t="s">
        <v>93</v>
      </c>
      <c r="K512" s="9"/>
      <c r="L512" s="9" t="s">
        <v>230</v>
      </c>
      <c r="M512" s="9" t="s">
        <v>3918</v>
      </c>
      <c r="N512" s="12" t="s">
        <v>3919</v>
      </c>
      <c r="O512" s="10" t="s">
        <v>223</v>
      </c>
      <c r="P512" s="9" t="s">
        <v>73</v>
      </c>
      <c r="Q512" s="9" t="s">
        <v>3920</v>
      </c>
      <c r="R512" s="9" t="s">
        <v>73</v>
      </c>
      <c r="S512" s="9" t="s">
        <v>3921</v>
      </c>
      <c r="T512" s="9" t="s">
        <v>3922</v>
      </c>
      <c r="U512" s="9" t="s">
        <v>3923</v>
      </c>
      <c r="V512" s="9" t="s">
        <v>1663</v>
      </c>
      <c r="W512" s="9" t="s">
        <v>367</v>
      </c>
      <c r="X512" s="12" t="n">
        <v>215</v>
      </c>
      <c r="Y512" s="9"/>
      <c r="Z512" s="14" t="n">
        <v>150</v>
      </c>
      <c r="AA512" s="9"/>
      <c r="AB512" s="14" t="n">
        <v>200</v>
      </c>
      <c r="AC512" s="9"/>
      <c r="AD512" s="14" t="n">
        <v>140</v>
      </c>
      <c r="AE512" s="9"/>
      <c r="AF512" s="14" t="n">
        <v>20</v>
      </c>
      <c r="AG512" s="9"/>
      <c r="AH512" s="14" t="n">
        <v>1</v>
      </c>
      <c r="AI512" s="14"/>
      <c r="AJ512" s="9"/>
      <c r="AK512" s="14" t="n">
        <v>11</v>
      </c>
      <c r="AL512" s="9" t="n">
        <v>12</v>
      </c>
      <c r="AM512" s="9" t="s">
        <v>1566</v>
      </c>
      <c r="AN512" s="9"/>
      <c r="AO512" s="9"/>
      <c r="AP512" s="9" t="s">
        <v>3924</v>
      </c>
      <c r="AQ512" s="12" t="s">
        <v>158</v>
      </c>
      <c r="AR512" s="9"/>
      <c r="AS512" s="31" t="s">
        <v>704</v>
      </c>
      <c r="AT512" s="9" t="s">
        <v>705</v>
      </c>
      <c r="AU512" s="9" t="s">
        <v>588</v>
      </c>
      <c r="AV512" s="12" t="s">
        <v>3925</v>
      </c>
      <c r="AW512" s="9" t="s">
        <v>3926</v>
      </c>
      <c r="AX512" s="12"/>
      <c r="AY512" s="9"/>
      <c r="AZ512" s="9"/>
      <c r="BA512" s="9"/>
      <c r="BB512" s="9" t="s">
        <v>839</v>
      </c>
      <c r="BC512" s="9" t="s">
        <v>76</v>
      </c>
      <c r="BD512" s="9" t="s">
        <v>3927</v>
      </c>
      <c r="BE512" s="9"/>
      <c r="BF512" s="9" t="s">
        <v>133</v>
      </c>
      <c r="BG512" s="9"/>
      <c r="BH512" s="9"/>
      <c r="BI512" s="12"/>
      <c r="BJ512" s="9"/>
      <c r="BK512" s="9"/>
      <c r="BL512" s="12" t="s">
        <v>117</v>
      </c>
      <c r="BM512" s="16" t="s">
        <v>2251</v>
      </c>
      <c r="BN512" s="9"/>
    </row>
    <row r="513" customFormat="false" ht="30" hidden="false" customHeight="true" outlineLevel="0" collapsed="false">
      <c r="A513" s="9" t="s">
        <v>3916</v>
      </c>
      <c r="B513" s="9" t="s">
        <v>108</v>
      </c>
      <c r="C513" s="9"/>
      <c r="D513" s="9"/>
      <c r="E513" s="9"/>
      <c r="F513" s="9"/>
      <c r="G513" s="9"/>
      <c r="H513" s="9"/>
      <c r="I513" s="9"/>
      <c r="J513" s="12" t="s">
        <v>93</v>
      </c>
      <c r="K513" s="9"/>
      <c r="L513" s="9" t="s">
        <v>230</v>
      </c>
      <c r="M513" s="9" t="s">
        <v>3928</v>
      </c>
      <c r="N513" s="12" t="s">
        <v>3919</v>
      </c>
      <c r="O513" s="10" t="s">
        <v>223</v>
      </c>
      <c r="P513" s="9" t="s">
        <v>73</v>
      </c>
      <c r="Q513" s="9" t="s">
        <v>3920</v>
      </c>
      <c r="R513" s="9" t="s">
        <v>73</v>
      </c>
      <c r="S513" s="9" t="s">
        <v>3921</v>
      </c>
      <c r="T513" s="9" t="s">
        <v>3922</v>
      </c>
      <c r="U513" s="9" t="s">
        <v>3923</v>
      </c>
      <c r="V513" s="9" t="s">
        <v>1663</v>
      </c>
      <c r="W513" s="9" t="s">
        <v>367</v>
      </c>
      <c r="X513" s="12" t="n">
        <v>210</v>
      </c>
      <c r="Y513" s="9"/>
      <c r="Z513" s="14" t="n">
        <v>150</v>
      </c>
      <c r="AA513" s="9"/>
      <c r="AB513" s="14" t="n">
        <v>190</v>
      </c>
      <c r="AC513" s="9"/>
      <c r="AD513" s="14" t="n">
        <v>135</v>
      </c>
      <c r="AE513" s="9" t="n">
        <v>145</v>
      </c>
      <c r="AF513" s="14" t="n">
        <v>17</v>
      </c>
      <c r="AG513" s="9"/>
      <c r="AH513" s="14" t="n">
        <v>1</v>
      </c>
      <c r="AI513" s="14"/>
      <c r="AJ513" s="9"/>
      <c r="AK513" s="14" t="n">
        <v>11</v>
      </c>
      <c r="AL513" s="9" t="n">
        <v>12</v>
      </c>
      <c r="AM513" s="9" t="s">
        <v>1566</v>
      </c>
      <c r="AN513" s="9"/>
      <c r="AO513" s="9"/>
      <c r="AP513" s="9" t="s">
        <v>3929</v>
      </c>
      <c r="AQ513" s="12" t="s">
        <v>158</v>
      </c>
      <c r="AR513" s="9" t="s">
        <v>3930</v>
      </c>
      <c r="AS513" s="31" t="s">
        <v>704</v>
      </c>
      <c r="AT513" s="9" t="s">
        <v>705</v>
      </c>
      <c r="AU513" s="9" t="s">
        <v>588</v>
      </c>
      <c r="AV513" s="12" t="s">
        <v>3931</v>
      </c>
      <c r="AW513" s="9"/>
      <c r="AX513" s="12"/>
      <c r="AY513" s="9"/>
      <c r="AZ513" s="9"/>
      <c r="BA513" s="9"/>
      <c r="BB513" s="9" t="s">
        <v>3932</v>
      </c>
      <c r="BC513" s="9" t="s">
        <v>76</v>
      </c>
      <c r="BD513" s="9" t="s">
        <v>3933</v>
      </c>
      <c r="BE513" s="9"/>
      <c r="BF513" s="9"/>
      <c r="BG513" s="9"/>
      <c r="BH513" s="9"/>
      <c r="BI513" s="12"/>
      <c r="BJ513" s="9"/>
      <c r="BK513" s="9"/>
      <c r="BL513" s="12" t="s">
        <v>117</v>
      </c>
      <c r="BM513" s="16" t="s">
        <v>2251</v>
      </c>
      <c r="BN513" s="9"/>
    </row>
    <row r="514" customFormat="false" ht="30" hidden="false" customHeight="true" outlineLevel="0" collapsed="false">
      <c r="A514" s="9" t="s">
        <v>3934</v>
      </c>
      <c r="B514" s="9"/>
      <c r="C514" s="9"/>
      <c r="D514" s="9" t="s">
        <v>3935</v>
      </c>
      <c r="E514" s="9"/>
      <c r="F514" s="9"/>
      <c r="G514" s="9"/>
      <c r="H514" s="9"/>
      <c r="I514" s="9"/>
      <c r="J514" s="12"/>
      <c r="K514" s="9"/>
      <c r="L514" s="9"/>
      <c r="M514" s="23"/>
      <c r="N514" s="13" t="s">
        <v>3936</v>
      </c>
      <c r="O514" s="10"/>
      <c r="P514" s="9"/>
      <c r="Q514" s="9" t="s">
        <v>3937</v>
      </c>
      <c r="R514" s="9" t="s">
        <v>3124</v>
      </c>
      <c r="S514" s="9" t="s">
        <v>3934</v>
      </c>
      <c r="T514" s="9" t="s">
        <v>3938</v>
      </c>
      <c r="U514" s="10" t="s">
        <v>3939</v>
      </c>
      <c r="V514" s="9" t="s">
        <v>3940</v>
      </c>
      <c r="W514" s="9"/>
      <c r="X514" s="12"/>
      <c r="Y514" s="9"/>
      <c r="Z514" s="14"/>
      <c r="AA514" s="9"/>
      <c r="AB514" s="14"/>
      <c r="AC514" s="9"/>
      <c r="AD514" s="14"/>
      <c r="AE514" s="9"/>
      <c r="AF514" s="14"/>
      <c r="AG514" s="9"/>
      <c r="AH514" s="14"/>
      <c r="AI514" s="14"/>
      <c r="AJ514" s="9"/>
      <c r="AK514" s="14"/>
      <c r="AL514" s="9"/>
      <c r="AM514" s="9"/>
      <c r="AN514" s="9"/>
      <c r="AO514" s="9"/>
      <c r="AP514" s="9"/>
      <c r="AQ514" s="12"/>
      <c r="AR514" s="9"/>
      <c r="AS514" s="31"/>
      <c r="AT514" s="9"/>
      <c r="AU514" s="9"/>
      <c r="AV514" s="12"/>
      <c r="AW514" s="9"/>
      <c r="AX514" s="12"/>
      <c r="AY514" s="9"/>
      <c r="AZ514" s="9"/>
      <c r="BA514" s="9"/>
      <c r="BB514" s="9"/>
      <c r="BC514" s="9"/>
      <c r="BD514" s="9"/>
      <c r="BE514" s="9"/>
      <c r="BF514" s="9"/>
      <c r="BG514" s="9"/>
      <c r="BH514" s="9"/>
      <c r="BI514" s="12"/>
      <c r="BJ514" s="9"/>
      <c r="BK514" s="9"/>
      <c r="BL514" s="12"/>
      <c r="BM514" s="16"/>
      <c r="BN514" s="9"/>
    </row>
    <row r="515" customFormat="false" ht="30" hidden="false" customHeight="true" outlineLevel="0" collapsed="false">
      <c r="A515" s="9" t="s">
        <v>3941</v>
      </c>
      <c r="B515" s="9" t="s">
        <v>108</v>
      </c>
      <c r="C515" s="9"/>
      <c r="D515" s="9" t="s">
        <v>3942</v>
      </c>
      <c r="E515" s="9"/>
      <c r="F515" s="9" t="s">
        <v>3943</v>
      </c>
      <c r="G515" s="9"/>
      <c r="H515" s="9"/>
      <c r="I515" s="9" t="s">
        <v>3944</v>
      </c>
      <c r="J515" s="12" t="s">
        <v>93</v>
      </c>
      <c r="K515" s="9"/>
      <c r="L515" s="9" t="s">
        <v>3945</v>
      </c>
      <c r="M515" s="9" t="s">
        <v>3946</v>
      </c>
      <c r="N515" s="13" t="s">
        <v>3947</v>
      </c>
      <c r="O515" s="10" t="s">
        <v>223</v>
      </c>
      <c r="P515" s="9" t="s">
        <v>588</v>
      </c>
      <c r="Q515" s="9" t="s">
        <v>3948</v>
      </c>
      <c r="R515" s="9" t="s">
        <v>1825</v>
      </c>
      <c r="S515" s="9" t="s">
        <v>3949</v>
      </c>
      <c r="T515" s="9" t="s">
        <v>3950</v>
      </c>
      <c r="U515" s="10" t="s">
        <v>3951</v>
      </c>
      <c r="V515" s="9" t="s">
        <v>1544</v>
      </c>
      <c r="W515" s="9" t="s">
        <v>169</v>
      </c>
      <c r="X515" s="12" t="n">
        <v>200</v>
      </c>
      <c r="Y515" s="9"/>
      <c r="Z515" s="14" t="n">
        <v>150</v>
      </c>
      <c r="AA515" s="9"/>
      <c r="AB515" s="14" t="n">
        <v>200</v>
      </c>
      <c r="AC515" s="9"/>
      <c r="AD515" s="14" t="n">
        <v>140</v>
      </c>
      <c r="AE515" s="9"/>
      <c r="AF515" s="14" t="n">
        <v>17</v>
      </c>
      <c r="AG515" s="9"/>
      <c r="AH515" s="14" t="n">
        <v>1</v>
      </c>
      <c r="AI515" s="14"/>
      <c r="AJ515" s="9"/>
      <c r="AK515" s="14" t="n">
        <v>11</v>
      </c>
      <c r="AL515" s="9" t="n">
        <v>12</v>
      </c>
      <c r="AM515" s="9" t="s">
        <v>1566</v>
      </c>
      <c r="AN515" s="9"/>
      <c r="AO515" s="9"/>
      <c r="AP515" s="9" t="s">
        <v>3952</v>
      </c>
      <c r="AQ515" s="12" t="s">
        <v>158</v>
      </c>
      <c r="AR515" s="9"/>
      <c r="AS515" s="31" t="s">
        <v>704</v>
      </c>
      <c r="AT515" s="9" t="s">
        <v>705</v>
      </c>
      <c r="AU515" s="9" t="s">
        <v>588</v>
      </c>
      <c r="AV515" s="12" t="s">
        <v>3953</v>
      </c>
      <c r="AW515" s="9" t="s">
        <v>3926</v>
      </c>
      <c r="AX515" s="12"/>
      <c r="AY515" s="9"/>
      <c r="AZ515" s="9"/>
      <c r="BA515" s="9"/>
      <c r="BB515" s="9" t="s">
        <v>3954</v>
      </c>
      <c r="BC515" s="9" t="s">
        <v>76</v>
      </c>
      <c r="BD515" s="9" t="s">
        <v>3955</v>
      </c>
      <c r="BE515" s="9"/>
      <c r="BF515" s="9" t="s">
        <v>133</v>
      </c>
      <c r="BG515" s="9"/>
      <c r="BH515" s="9"/>
      <c r="BI515" s="12"/>
      <c r="BJ515" s="9"/>
      <c r="BK515" s="9"/>
      <c r="BL515" s="12" t="s">
        <v>117</v>
      </c>
      <c r="BM515" s="16" t="s">
        <v>3106</v>
      </c>
      <c r="BN515" s="9"/>
    </row>
    <row r="516" customFormat="false" ht="30" hidden="false" customHeight="true" outlineLevel="0" collapsed="false">
      <c r="A516" s="9" t="s">
        <v>3941</v>
      </c>
      <c r="B516" s="9" t="s">
        <v>108</v>
      </c>
      <c r="C516" s="9"/>
      <c r="D516" s="9" t="s">
        <v>3942</v>
      </c>
      <c r="E516" s="9"/>
      <c r="F516" s="9"/>
      <c r="G516" s="9"/>
      <c r="H516" s="9"/>
      <c r="I516" s="9" t="s">
        <v>3944</v>
      </c>
      <c r="J516" s="12" t="s">
        <v>93</v>
      </c>
      <c r="K516" s="9"/>
      <c r="L516" s="9" t="s">
        <v>3956</v>
      </c>
      <c r="M516" s="9" t="s">
        <v>3957</v>
      </c>
      <c r="N516" s="13" t="s">
        <v>3947</v>
      </c>
      <c r="O516" s="10" t="s">
        <v>223</v>
      </c>
      <c r="P516" s="9" t="s">
        <v>588</v>
      </c>
      <c r="Q516" s="9" t="s">
        <v>3948</v>
      </c>
      <c r="R516" s="9" t="s">
        <v>1825</v>
      </c>
      <c r="S516" s="9" t="s">
        <v>3949</v>
      </c>
      <c r="T516" s="9" t="s">
        <v>3950</v>
      </c>
      <c r="U516" s="10" t="s">
        <v>3951</v>
      </c>
      <c r="V516" s="9" t="s">
        <v>1544</v>
      </c>
      <c r="W516" s="9" t="s">
        <v>169</v>
      </c>
      <c r="X516" s="12" t="n">
        <v>200</v>
      </c>
      <c r="Y516" s="9"/>
      <c r="Z516" s="14" t="n">
        <v>150</v>
      </c>
      <c r="AA516" s="9"/>
      <c r="AB516" s="14" t="n">
        <v>200</v>
      </c>
      <c r="AC516" s="9"/>
      <c r="AD516" s="14" t="n">
        <v>140</v>
      </c>
      <c r="AE516" s="9" t="n">
        <v>140</v>
      </c>
      <c r="AF516" s="14" t="n">
        <v>18</v>
      </c>
      <c r="AG516" s="9"/>
      <c r="AH516" s="14" t="n">
        <v>1</v>
      </c>
      <c r="AI516" s="14"/>
      <c r="AJ516" s="9"/>
      <c r="AK516" s="14" t="n">
        <v>11</v>
      </c>
      <c r="AL516" s="9" t="n">
        <v>12</v>
      </c>
      <c r="AM516" s="9" t="s">
        <v>1566</v>
      </c>
      <c r="AN516" s="9"/>
      <c r="AO516" s="9"/>
      <c r="AP516" s="9" t="s">
        <v>3958</v>
      </c>
      <c r="AQ516" s="12" t="s">
        <v>158</v>
      </c>
      <c r="AR516" s="9"/>
      <c r="AS516" s="31" t="s">
        <v>704</v>
      </c>
      <c r="AT516" s="9" t="s">
        <v>705</v>
      </c>
      <c r="AU516" s="9" t="s">
        <v>588</v>
      </c>
      <c r="AV516" s="12" t="s">
        <v>3959</v>
      </c>
      <c r="AW516" s="9" t="s">
        <v>3926</v>
      </c>
      <c r="AX516" s="12"/>
      <c r="AY516" s="9"/>
      <c r="AZ516" s="9"/>
      <c r="BA516" s="9"/>
      <c r="BB516" s="9" t="s">
        <v>3932</v>
      </c>
      <c r="BC516" s="9" t="s">
        <v>76</v>
      </c>
      <c r="BD516" s="9" t="s">
        <v>3960</v>
      </c>
      <c r="BE516" s="9"/>
      <c r="BF516" s="9"/>
      <c r="BG516" s="9"/>
      <c r="BH516" s="9"/>
      <c r="BI516" s="12"/>
      <c r="BJ516" s="9"/>
      <c r="BK516" s="9"/>
      <c r="BL516" s="12" t="s">
        <v>117</v>
      </c>
      <c r="BM516" s="16" t="s">
        <v>3106</v>
      </c>
      <c r="BN516" s="9"/>
    </row>
    <row r="517" customFormat="false" ht="30" hidden="false" customHeight="true" outlineLevel="0" collapsed="false">
      <c r="A517" s="9" t="s">
        <v>3941</v>
      </c>
      <c r="B517" s="9" t="s">
        <v>108</v>
      </c>
      <c r="C517" s="9"/>
      <c r="D517" s="9" t="s">
        <v>3942</v>
      </c>
      <c r="E517" s="9"/>
      <c r="F517" s="9"/>
      <c r="G517" s="9"/>
      <c r="H517" s="9"/>
      <c r="I517" s="9"/>
      <c r="J517" s="12" t="s">
        <v>93</v>
      </c>
      <c r="K517" s="9"/>
      <c r="L517" s="9" t="s">
        <v>3961</v>
      </c>
      <c r="M517" s="9" t="s">
        <v>3962</v>
      </c>
      <c r="N517" s="13" t="s">
        <v>3947</v>
      </c>
      <c r="O517" s="10" t="s">
        <v>223</v>
      </c>
      <c r="P517" s="9" t="s">
        <v>588</v>
      </c>
      <c r="Q517" s="9" t="s">
        <v>3948</v>
      </c>
      <c r="R517" s="9" t="s">
        <v>1825</v>
      </c>
      <c r="S517" s="9" t="s">
        <v>3949</v>
      </c>
      <c r="T517" s="9" t="s">
        <v>3950</v>
      </c>
      <c r="U517" s="10" t="s">
        <v>3951</v>
      </c>
      <c r="V517" s="9" t="s">
        <v>1544</v>
      </c>
      <c r="W517" s="9" t="s">
        <v>1719</v>
      </c>
      <c r="X517" s="12" t="n">
        <v>208</v>
      </c>
      <c r="Y517" s="9"/>
      <c r="Z517" s="14"/>
      <c r="AA517" s="9"/>
      <c r="AB517" s="14" t="n">
        <v>180</v>
      </c>
      <c r="AC517" s="9"/>
      <c r="AD517" s="14"/>
      <c r="AE517" s="9"/>
      <c r="AF517" s="14" t="n">
        <v>16</v>
      </c>
      <c r="AG517" s="9"/>
      <c r="AH517" s="14"/>
      <c r="AI517" s="14"/>
      <c r="AJ517" s="9"/>
      <c r="AK517" s="14" t="n">
        <v>11</v>
      </c>
      <c r="AL517" s="9" t="n">
        <v>12</v>
      </c>
      <c r="AM517" s="9" t="s">
        <v>1566</v>
      </c>
      <c r="AN517" s="9"/>
      <c r="AO517" s="9"/>
      <c r="AP517" s="9" t="s">
        <v>3963</v>
      </c>
      <c r="AQ517" s="12" t="s">
        <v>124</v>
      </c>
      <c r="AR517" s="9"/>
      <c r="AS517" s="9" t="s">
        <v>171</v>
      </c>
      <c r="AT517" s="9" t="s">
        <v>172</v>
      </c>
      <c r="AU517" s="9" t="s">
        <v>588</v>
      </c>
      <c r="AV517" s="12" t="s">
        <v>1184</v>
      </c>
      <c r="AW517" s="9"/>
      <c r="AX517" s="12"/>
      <c r="AY517" s="9"/>
      <c r="AZ517" s="9"/>
      <c r="BA517" s="9"/>
      <c r="BB517" s="9" t="s">
        <v>1569</v>
      </c>
      <c r="BC517" s="9" t="s">
        <v>76</v>
      </c>
      <c r="BD517" s="9"/>
      <c r="BE517" s="9"/>
      <c r="BF517" s="9" t="s">
        <v>133</v>
      </c>
      <c r="BG517" s="9" t="s">
        <v>2718</v>
      </c>
      <c r="BH517" s="9"/>
      <c r="BI517" s="12"/>
      <c r="BJ517" s="9"/>
      <c r="BK517" s="9"/>
      <c r="BL517" s="12" t="s">
        <v>117</v>
      </c>
      <c r="BM517" s="16" t="s">
        <v>3106</v>
      </c>
      <c r="BN517" s="9"/>
    </row>
    <row r="518" customFormat="false" ht="30" hidden="false" customHeight="true" outlineLevel="0" collapsed="false">
      <c r="A518" s="9" t="s">
        <v>3964</v>
      </c>
      <c r="B518" s="9" t="s">
        <v>108</v>
      </c>
      <c r="C518" s="9"/>
      <c r="D518" s="9"/>
      <c r="E518" s="9"/>
      <c r="F518" s="9" t="s">
        <v>3965</v>
      </c>
      <c r="G518" s="9"/>
      <c r="H518" s="9"/>
      <c r="I518" s="9"/>
      <c r="J518" s="12" t="s">
        <v>93</v>
      </c>
      <c r="K518" s="9"/>
      <c r="L518" s="9" t="s">
        <v>3966</v>
      </c>
      <c r="M518" s="9" t="s">
        <v>3967</v>
      </c>
      <c r="N518" s="12" t="s">
        <v>3968</v>
      </c>
      <c r="O518" s="10" t="s">
        <v>3969</v>
      </c>
      <c r="P518" s="9" t="s">
        <v>73</v>
      </c>
      <c r="Q518" s="9" t="s">
        <v>1399</v>
      </c>
      <c r="R518" s="9" t="s">
        <v>613</v>
      </c>
      <c r="S518" s="9" t="s">
        <v>3970</v>
      </c>
      <c r="T518" s="9" t="s">
        <v>3971</v>
      </c>
      <c r="U518" s="9" t="s">
        <v>3972</v>
      </c>
      <c r="V518" s="9" t="s">
        <v>3973</v>
      </c>
      <c r="W518" s="9" t="s">
        <v>964</v>
      </c>
      <c r="X518" s="12" t="n">
        <v>150</v>
      </c>
      <c r="Y518" s="9"/>
      <c r="Z518" s="14" t="n">
        <v>208</v>
      </c>
      <c r="AA518" s="9"/>
      <c r="AB518" s="14"/>
      <c r="AC518" s="9"/>
      <c r="AD518" s="14" t="n">
        <v>130</v>
      </c>
      <c r="AE518" s="9" t="n">
        <v>140</v>
      </c>
      <c r="AF518" s="14"/>
      <c r="AG518" s="9"/>
      <c r="AH518" s="14" t="n">
        <v>1</v>
      </c>
      <c r="AI518" s="14"/>
      <c r="AJ518" s="9"/>
      <c r="AK518" s="14" t="n">
        <v>9</v>
      </c>
      <c r="AL518" s="9" t="n">
        <v>10</v>
      </c>
      <c r="AM518" s="9" t="s">
        <v>3974</v>
      </c>
      <c r="AN518" s="9"/>
      <c r="AO518" s="9"/>
      <c r="AP518" s="9" t="s">
        <v>3975</v>
      </c>
      <c r="AQ518" s="12" t="s">
        <v>124</v>
      </c>
      <c r="AR518" s="9"/>
      <c r="AS518" s="9" t="s">
        <v>1896</v>
      </c>
      <c r="AT518" s="9" t="s">
        <v>638</v>
      </c>
      <c r="AU518" s="9" t="s">
        <v>73</v>
      </c>
      <c r="AV518" s="12" t="s">
        <v>3976</v>
      </c>
      <c r="AW518" s="9"/>
      <c r="AX518" s="12"/>
      <c r="AY518" s="9"/>
      <c r="AZ518" s="9"/>
      <c r="BA518" s="9"/>
      <c r="BB518" s="9" t="s">
        <v>475</v>
      </c>
      <c r="BC518" s="9" t="s">
        <v>76</v>
      </c>
      <c r="BD518" s="9" t="s">
        <v>3977</v>
      </c>
      <c r="BE518" s="9"/>
      <c r="BF518" s="9"/>
      <c r="BG518" s="9"/>
      <c r="BH518" s="9"/>
      <c r="BI518" s="12"/>
      <c r="BJ518" s="9"/>
      <c r="BK518" s="9"/>
      <c r="BL518" s="12" t="s">
        <v>117</v>
      </c>
      <c r="BM518" s="16" t="s">
        <v>3106</v>
      </c>
      <c r="BN518" s="9"/>
    </row>
    <row r="519" customFormat="false" ht="30" hidden="false" customHeight="true" outlineLevel="0" collapsed="false">
      <c r="A519" s="9" t="s">
        <v>3978</v>
      </c>
      <c r="B519" s="9" t="s">
        <v>108</v>
      </c>
      <c r="C519" s="9"/>
      <c r="D519" s="9"/>
      <c r="F519" s="9" t="s">
        <v>3979</v>
      </c>
      <c r="G519" s="9"/>
      <c r="H519" s="9"/>
      <c r="I519" s="9"/>
      <c r="J519" s="12" t="s">
        <v>93</v>
      </c>
      <c r="K519" s="9"/>
      <c r="L519" s="9" t="s">
        <v>221</v>
      </c>
      <c r="M519" s="9" t="s">
        <v>3980</v>
      </c>
      <c r="N519" s="12" t="s">
        <v>3981</v>
      </c>
      <c r="O519" s="10" t="s">
        <v>2030</v>
      </c>
      <c r="P519" s="9"/>
      <c r="Q519" s="9" t="s">
        <v>2748</v>
      </c>
      <c r="R519" s="9" t="s">
        <v>3982</v>
      </c>
      <c r="S519" s="9" t="s">
        <v>3983</v>
      </c>
      <c r="T519" s="9" t="s">
        <v>3984</v>
      </c>
      <c r="U519" s="10" t="s">
        <v>3985</v>
      </c>
      <c r="V519" s="9" t="s">
        <v>3986</v>
      </c>
      <c r="W519" s="9" t="s">
        <v>367</v>
      </c>
      <c r="X519" s="12" t="n">
        <v>220</v>
      </c>
      <c r="Y519" s="9"/>
      <c r="Z519" s="14" t="n">
        <v>155</v>
      </c>
      <c r="AA519" s="9"/>
      <c r="AB519" s="14" t="n">
        <v>205</v>
      </c>
      <c r="AC519" s="9"/>
      <c r="AD519" s="14" t="n">
        <v>145</v>
      </c>
      <c r="AE519" s="9"/>
      <c r="AF519" s="14"/>
      <c r="AG519" s="9"/>
      <c r="AH519" s="14" t="n">
        <v>1</v>
      </c>
      <c r="AI519" s="14"/>
      <c r="AJ519" s="9"/>
      <c r="AK519" s="14" t="n">
        <v>5</v>
      </c>
      <c r="AL519" s="9" t="n">
        <v>5</v>
      </c>
      <c r="AM519" s="9"/>
      <c r="AN519" s="9"/>
      <c r="AO519" s="9"/>
      <c r="AP519" s="9" t="s">
        <v>3987</v>
      </c>
      <c r="AQ519" s="12" t="s">
        <v>410</v>
      </c>
      <c r="AR519" s="9"/>
      <c r="AS519" s="31" t="s">
        <v>481</v>
      </c>
      <c r="AT519" s="9" t="s">
        <v>159</v>
      </c>
      <c r="AU519" s="9" t="s">
        <v>3988</v>
      </c>
      <c r="AV519" s="12"/>
      <c r="AW519" s="9"/>
      <c r="AX519" s="12"/>
      <c r="AY519" s="9"/>
      <c r="AZ519" s="9"/>
      <c r="BA519" s="9"/>
      <c r="BB519" s="9" t="s">
        <v>1078</v>
      </c>
      <c r="BC519" s="9" t="s">
        <v>303</v>
      </c>
      <c r="BD519" s="9" t="s">
        <v>3989</v>
      </c>
      <c r="BE519" s="9"/>
      <c r="BF519" s="9"/>
      <c r="BG519" s="9"/>
      <c r="BH519" s="9"/>
      <c r="BI519" s="12"/>
      <c r="BJ519" s="9"/>
      <c r="BK519" s="9"/>
      <c r="BL519" s="12" t="s">
        <v>117</v>
      </c>
      <c r="BM519" s="16" t="s">
        <v>2251</v>
      </c>
      <c r="BN519" s="9"/>
    </row>
    <row r="520" customFormat="false" ht="30" hidden="false" customHeight="true" outlineLevel="0" collapsed="false">
      <c r="A520" s="9" t="s">
        <v>3978</v>
      </c>
      <c r="B520" s="9" t="s">
        <v>108</v>
      </c>
      <c r="C520" s="9"/>
      <c r="D520" s="9" t="s">
        <v>3990</v>
      </c>
      <c r="F520" s="9"/>
      <c r="G520" s="9"/>
      <c r="H520" s="9"/>
      <c r="I520" s="9"/>
      <c r="J520" s="12" t="s">
        <v>93</v>
      </c>
      <c r="K520" s="9"/>
      <c r="L520" s="9" t="s">
        <v>230</v>
      </c>
      <c r="M520" s="9" t="s">
        <v>3991</v>
      </c>
      <c r="N520" s="12" t="s">
        <v>3981</v>
      </c>
      <c r="O520" s="10" t="s">
        <v>2030</v>
      </c>
      <c r="P520" s="9"/>
      <c r="Q520" s="9" t="s">
        <v>2748</v>
      </c>
      <c r="R520" s="9" t="s">
        <v>3982</v>
      </c>
      <c r="S520" s="9" t="s">
        <v>3983</v>
      </c>
      <c r="T520" s="9" t="s">
        <v>3984</v>
      </c>
      <c r="U520" s="10" t="s">
        <v>3985</v>
      </c>
      <c r="V520" s="9" t="s">
        <v>3986</v>
      </c>
      <c r="W520" s="9" t="s">
        <v>367</v>
      </c>
      <c r="X520" s="12" t="n">
        <v>215</v>
      </c>
      <c r="Y520" s="9"/>
      <c r="Z520" s="14" t="n">
        <v>155</v>
      </c>
      <c r="AA520" s="9"/>
      <c r="AB520" s="14" t="n">
        <v>190</v>
      </c>
      <c r="AC520" s="9" t="n">
        <v>190</v>
      </c>
      <c r="AD520" s="14" t="n">
        <v>120</v>
      </c>
      <c r="AE520" s="9" t="n">
        <v>125</v>
      </c>
      <c r="AF520" s="14" t="n">
        <v>24</v>
      </c>
      <c r="AG520" s="9" t="n">
        <v>24</v>
      </c>
      <c r="AH520" s="14" t="n">
        <v>1</v>
      </c>
      <c r="AI520" s="14"/>
      <c r="AJ520" s="9"/>
      <c r="AK520" s="14" t="n">
        <v>7</v>
      </c>
      <c r="AL520" s="9" t="n">
        <v>9</v>
      </c>
      <c r="AM520" s="9"/>
      <c r="AN520" s="9"/>
      <c r="AO520" s="9"/>
      <c r="AP520" s="9" t="s">
        <v>3992</v>
      </c>
      <c r="AQ520" s="12" t="s">
        <v>158</v>
      </c>
      <c r="AR520" s="9"/>
      <c r="AS520" s="31" t="s">
        <v>3993</v>
      </c>
      <c r="AT520" s="9" t="s">
        <v>3994</v>
      </c>
      <c r="AU520" s="9" t="s">
        <v>443</v>
      </c>
      <c r="AV520" s="12" t="s">
        <v>3995</v>
      </c>
      <c r="AW520" s="9"/>
      <c r="AX520" s="12" t="n">
        <v>118526715</v>
      </c>
      <c r="AY520" s="9" t="s">
        <v>1765</v>
      </c>
      <c r="AZ520" s="9" t="s">
        <v>1766</v>
      </c>
      <c r="BA520" s="9" t="s">
        <v>1767</v>
      </c>
      <c r="BB520" s="9"/>
      <c r="BC520" s="9" t="s">
        <v>76</v>
      </c>
      <c r="BD520" s="9" t="s">
        <v>3996</v>
      </c>
      <c r="BE520" s="9"/>
      <c r="BF520" s="9"/>
      <c r="BG520" s="9"/>
      <c r="BH520" s="9" t="s">
        <v>3997</v>
      </c>
      <c r="BI520" s="12"/>
      <c r="BJ520" s="9"/>
      <c r="BK520" s="9"/>
      <c r="BL520" s="12" t="s">
        <v>117</v>
      </c>
      <c r="BM520" s="16" t="s">
        <v>2251</v>
      </c>
      <c r="BN520" s="9"/>
    </row>
    <row r="521" customFormat="false" ht="30" hidden="false" customHeight="true" outlineLevel="0" collapsed="false">
      <c r="A521" s="9" t="s">
        <v>3978</v>
      </c>
      <c r="B521" s="9" t="s">
        <v>108</v>
      </c>
      <c r="C521" s="9"/>
      <c r="D521" s="9" t="s">
        <v>3998</v>
      </c>
      <c r="E521" s="9"/>
      <c r="F521" s="9"/>
      <c r="G521" s="9"/>
      <c r="H521" s="9"/>
      <c r="I521" s="9"/>
      <c r="J521" s="12" t="s">
        <v>93</v>
      </c>
      <c r="K521" s="9"/>
      <c r="L521" s="18" t="s">
        <v>2506</v>
      </c>
      <c r="M521" s="9" t="s">
        <v>3999</v>
      </c>
      <c r="N521" s="12" t="s">
        <v>3981</v>
      </c>
      <c r="O521" s="10" t="s">
        <v>2030</v>
      </c>
      <c r="P521" s="9"/>
      <c r="Q521" s="9" t="s">
        <v>2748</v>
      </c>
      <c r="R521" s="9" t="s">
        <v>3982</v>
      </c>
      <c r="S521" s="9" t="s">
        <v>3983</v>
      </c>
      <c r="T521" s="9" t="s">
        <v>3984</v>
      </c>
      <c r="U521" s="10" t="s">
        <v>3985</v>
      </c>
      <c r="V521" s="9" t="s">
        <v>3986</v>
      </c>
      <c r="W521" s="9" t="s">
        <v>1719</v>
      </c>
      <c r="X521" s="12"/>
      <c r="Y521" s="9"/>
      <c r="Z521" s="14" t="n">
        <v>215</v>
      </c>
      <c r="AA521" s="9"/>
      <c r="AB521" s="14"/>
      <c r="AC521" s="9"/>
      <c r="AD521" s="14" t="n">
        <v>180</v>
      </c>
      <c r="AE521" s="9" t="n">
        <v>190</v>
      </c>
      <c r="AF521" s="14"/>
      <c r="AG521" s="9"/>
      <c r="AH521" s="14" t="n">
        <v>2</v>
      </c>
      <c r="AI521" s="14" t="n">
        <v>90</v>
      </c>
      <c r="AJ521" s="9" t="n">
        <v>90</v>
      </c>
      <c r="AK521" s="14" t="n">
        <v>4</v>
      </c>
      <c r="AL521" s="9" t="n">
        <v>4</v>
      </c>
      <c r="AM521" s="9"/>
      <c r="AN521" s="9"/>
      <c r="AO521" s="9"/>
      <c r="AP521" s="9" t="s">
        <v>4000</v>
      </c>
      <c r="AQ521" s="12" t="s">
        <v>158</v>
      </c>
      <c r="AR521" s="9"/>
      <c r="AS521" s="31" t="s">
        <v>1280</v>
      </c>
      <c r="AT521" s="9" t="s">
        <v>1281</v>
      </c>
      <c r="AU521" s="9" t="s">
        <v>4001</v>
      </c>
      <c r="AV521" s="12" t="s">
        <v>4002</v>
      </c>
      <c r="AW521" s="9"/>
      <c r="AX521" s="12"/>
      <c r="AY521" s="9"/>
      <c r="AZ521" s="9"/>
      <c r="BA521" s="9"/>
      <c r="BB521" s="9" t="s">
        <v>4003</v>
      </c>
      <c r="BC521" s="9" t="s">
        <v>76</v>
      </c>
      <c r="BD521" s="9" t="s">
        <v>4004</v>
      </c>
      <c r="BE521" s="9"/>
      <c r="BF521" s="9"/>
      <c r="BG521" s="9"/>
      <c r="BH521" s="9"/>
      <c r="BI521" s="12"/>
      <c r="BJ521" s="9"/>
      <c r="BK521" s="9"/>
      <c r="BL521" s="12" t="s">
        <v>117</v>
      </c>
      <c r="BM521" s="16" t="s">
        <v>2251</v>
      </c>
      <c r="BN521" s="9"/>
    </row>
    <row r="522" customFormat="false" ht="30" hidden="false" customHeight="true" outlineLevel="0" collapsed="false">
      <c r="A522" s="9" t="s">
        <v>4005</v>
      </c>
      <c r="B522" s="9"/>
      <c r="C522" s="9"/>
      <c r="D522" s="9"/>
      <c r="E522" s="9"/>
      <c r="F522" s="9"/>
      <c r="G522" s="9"/>
      <c r="H522" s="9"/>
      <c r="I522" s="9"/>
      <c r="J522" s="12"/>
      <c r="K522" s="9"/>
      <c r="M522" s="9"/>
      <c r="N522" s="13"/>
      <c r="O522" s="10"/>
      <c r="P522" s="9"/>
      <c r="Q522" s="9"/>
      <c r="R522" s="9"/>
      <c r="S522" s="9"/>
      <c r="T522" s="9"/>
      <c r="U522" s="10"/>
      <c r="V522" s="9"/>
      <c r="W522" s="9"/>
      <c r="X522" s="12"/>
      <c r="Y522" s="9"/>
      <c r="Z522" s="14"/>
      <c r="AA522" s="9"/>
      <c r="AB522" s="14"/>
      <c r="AC522" s="9"/>
      <c r="AD522" s="14"/>
      <c r="AE522" s="9"/>
      <c r="AF522" s="14"/>
      <c r="AG522" s="9"/>
      <c r="AH522" s="14"/>
      <c r="AI522" s="14"/>
      <c r="AJ522" s="9"/>
      <c r="AK522" s="14"/>
      <c r="AL522" s="9"/>
      <c r="AM522" s="9"/>
      <c r="AN522" s="9"/>
      <c r="AO522" s="9"/>
      <c r="AP522" s="9"/>
      <c r="AQ522" s="12"/>
      <c r="AR522" s="9"/>
      <c r="AS522" s="31"/>
      <c r="AT522" s="25"/>
      <c r="AU522" s="9"/>
      <c r="AV522" s="12"/>
      <c r="AW522" s="9"/>
      <c r="AX522" s="12"/>
      <c r="AY522" s="9"/>
      <c r="AZ522" s="9"/>
      <c r="BA522" s="9"/>
      <c r="BB522" s="9"/>
      <c r="BC522" s="9"/>
      <c r="BD522" s="9"/>
      <c r="BE522" s="9"/>
      <c r="BF522" s="9"/>
      <c r="BG522" s="9"/>
      <c r="BH522" s="9"/>
      <c r="BI522" s="12"/>
      <c r="BJ522" s="9"/>
      <c r="BK522" s="9"/>
      <c r="BL522" s="12"/>
      <c r="BM522" s="16"/>
      <c r="BN522" s="9"/>
    </row>
    <row r="523" customFormat="false" ht="30" hidden="false" customHeight="true" outlineLevel="0" collapsed="false">
      <c r="A523" s="9" t="s">
        <v>4006</v>
      </c>
      <c r="B523" s="9"/>
      <c r="C523" s="9"/>
      <c r="D523" s="9"/>
      <c r="E523" s="9"/>
      <c r="F523" s="9"/>
      <c r="G523" s="9"/>
      <c r="H523" s="9"/>
      <c r="I523" s="9"/>
      <c r="J523" s="12"/>
      <c r="K523" s="9"/>
      <c r="L523" s="9"/>
      <c r="M523" s="9"/>
      <c r="N523" s="13"/>
      <c r="O523" s="10"/>
      <c r="P523" s="9"/>
      <c r="Q523" s="9"/>
      <c r="R523" s="9"/>
      <c r="S523" s="9"/>
      <c r="T523" s="9"/>
      <c r="U523" s="10"/>
      <c r="V523" s="9"/>
      <c r="W523" s="9"/>
      <c r="X523" s="12"/>
      <c r="Y523" s="9"/>
      <c r="Z523" s="14"/>
      <c r="AA523" s="9"/>
      <c r="AB523" s="14"/>
      <c r="AC523" s="9"/>
      <c r="AD523" s="14"/>
      <c r="AE523" s="9"/>
      <c r="AF523" s="14"/>
      <c r="AG523" s="9"/>
      <c r="AH523" s="14"/>
      <c r="AI523" s="14"/>
      <c r="AJ523" s="9"/>
      <c r="AK523" s="14"/>
      <c r="AL523" s="9"/>
      <c r="AM523" s="9"/>
      <c r="AN523" s="9"/>
      <c r="AO523" s="9"/>
      <c r="AP523" s="9"/>
      <c r="AQ523" s="12"/>
      <c r="AR523" s="9"/>
      <c r="AS523" s="31"/>
      <c r="AT523" s="25"/>
      <c r="AU523" s="9"/>
      <c r="AV523" s="12"/>
      <c r="AW523" s="9"/>
      <c r="AX523" s="12"/>
      <c r="AY523" s="9"/>
      <c r="AZ523" s="9"/>
      <c r="BA523" s="9"/>
      <c r="BB523" s="9"/>
      <c r="BC523" s="9"/>
      <c r="BD523" s="9"/>
      <c r="BE523" s="9"/>
      <c r="BF523" s="9"/>
      <c r="BG523" s="9"/>
      <c r="BH523" s="9"/>
      <c r="BI523" s="12"/>
      <c r="BJ523" s="9"/>
      <c r="BK523" s="9"/>
      <c r="BL523" s="12"/>
      <c r="BM523" s="16"/>
      <c r="BN523" s="9"/>
    </row>
    <row r="524" customFormat="false" ht="30" hidden="false" customHeight="true" outlineLevel="0" collapsed="false">
      <c r="A524" s="9" t="s">
        <v>4005</v>
      </c>
      <c r="B524" s="9"/>
      <c r="C524" s="9"/>
      <c r="D524" s="9" t="s">
        <v>4007</v>
      </c>
      <c r="E524" s="9" t="s">
        <v>4008</v>
      </c>
      <c r="F524" s="9"/>
      <c r="G524" s="9"/>
      <c r="H524" s="9"/>
      <c r="I524" s="9"/>
      <c r="J524" s="12"/>
      <c r="K524" s="9"/>
      <c r="L524" s="9"/>
      <c r="M524" s="9"/>
      <c r="N524" s="13" t="s">
        <v>582</v>
      </c>
      <c r="O524" s="10" t="s">
        <v>4009</v>
      </c>
      <c r="P524" s="9"/>
      <c r="Q524" s="9" t="s">
        <v>3156</v>
      </c>
      <c r="R524" s="9" t="s">
        <v>4010</v>
      </c>
      <c r="S524" s="9" t="s">
        <v>4005</v>
      </c>
      <c r="T524" s="9" t="s">
        <v>4011</v>
      </c>
      <c r="U524" s="10" t="s">
        <v>4012</v>
      </c>
      <c r="V524" s="9" t="s">
        <v>4013</v>
      </c>
      <c r="W524" s="9"/>
      <c r="X524" s="12"/>
      <c r="Y524" s="9"/>
      <c r="Z524" s="14"/>
      <c r="AA524" s="9"/>
      <c r="AB524" s="14"/>
      <c r="AC524" s="9"/>
      <c r="AD524" s="14"/>
      <c r="AE524" s="9"/>
      <c r="AF524" s="14"/>
      <c r="AG524" s="9"/>
      <c r="AH524" s="14"/>
      <c r="AI524" s="14"/>
      <c r="AJ524" s="9"/>
      <c r="AK524" s="14"/>
      <c r="AL524" s="9"/>
      <c r="AM524" s="9"/>
      <c r="AN524" s="9"/>
      <c r="AO524" s="9"/>
      <c r="AP524" s="9"/>
      <c r="AQ524" s="12"/>
      <c r="AR524" s="9"/>
      <c r="AS524" s="31"/>
      <c r="AT524" s="25"/>
      <c r="AU524" s="9"/>
      <c r="AV524" s="12"/>
      <c r="AW524" s="9"/>
      <c r="AX524" s="12"/>
      <c r="AY524" s="9"/>
      <c r="AZ524" s="9"/>
      <c r="BA524" s="9"/>
      <c r="BB524" s="9"/>
      <c r="BC524" s="9"/>
      <c r="BD524" s="9"/>
      <c r="BE524" s="9"/>
      <c r="BF524" s="9"/>
      <c r="BG524" s="9"/>
      <c r="BH524" s="9"/>
      <c r="BI524" s="12"/>
      <c r="BJ524" s="9"/>
      <c r="BK524" s="9"/>
      <c r="BL524" s="12"/>
      <c r="BM524" s="16"/>
      <c r="BN524" s="9"/>
    </row>
    <row r="525" customFormat="false" ht="30" hidden="false" customHeight="true" outlineLevel="0" collapsed="false">
      <c r="A525" s="9" t="s">
        <v>4006</v>
      </c>
      <c r="B525" s="9"/>
      <c r="C525" s="9"/>
      <c r="D525" s="9" t="s">
        <v>4014</v>
      </c>
      <c r="E525" s="9" t="s">
        <v>4008</v>
      </c>
      <c r="F525" s="9"/>
      <c r="G525" s="9"/>
      <c r="H525" s="9"/>
      <c r="I525" s="9"/>
      <c r="J525" s="12"/>
      <c r="K525" s="9"/>
      <c r="L525" s="9"/>
      <c r="M525" s="9"/>
      <c r="N525" s="13" t="s">
        <v>582</v>
      </c>
      <c r="O525" s="10" t="s">
        <v>4015</v>
      </c>
      <c r="P525" s="9"/>
      <c r="Q525" s="9" t="s">
        <v>4016</v>
      </c>
      <c r="R525" s="9" t="s">
        <v>3124</v>
      </c>
      <c r="S525" s="9" t="s">
        <v>4006</v>
      </c>
      <c r="T525" s="9" t="s">
        <v>4017</v>
      </c>
      <c r="U525" s="10" t="s">
        <v>4018</v>
      </c>
      <c r="V525" s="9"/>
      <c r="W525" s="9"/>
      <c r="X525" s="12"/>
      <c r="Y525" s="9"/>
      <c r="Z525" s="14"/>
      <c r="AA525" s="9"/>
      <c r="AB525" s="14"/>
      <c r="AC525" s="9"/>
      <c r="AD525" s="14"/>
      <c r="AE525" s="9"/>
      <c r="AF525" s="14"/>
      <c r="AG525" s="9"/>
      <c r="AH525" s="14"/>
      <c r="AI525" s="14"/>
      <c r="AJ525" s="9"/>
      <c r="AK525" s="14"/>
      <c r="AL525" s="9"/>
      <c r="AM525" s="9"/>
      <c r="AN525" s="9"/>
      <c r="AO525" s="9"/>
      <c r="AP525" s="9"/>
      <c r="AQ525" s="12"/>
      <c r="AR525" s="9"/>
      <c r="AS525" s="31"/>
      <c r="AT525" s="25"/>
      <c r="AU525" s="9"/>
      <c r="AV525" s="12"/>
      <c r="AW525" s="9"/>
      <c r="AX525" s="12"/>
      <c r="AY525" s="9"/>
      <c r="AZ525" s="9"/>
      <c r="BA525" s="9"/>
      <c r="BB525" s="9"/>
      <c r="BC525" s="9"/>
      <c r="BD525" s="9"/>
      <c r="BE525" s="9"/>
      <c r="BF525" s="9"/>
      <c r="BG525" s="9"/>
      <c r="BH525" s="9"/>
      <c r="BI525" s="12"/>
      <c r="BJ525" s="9"/>
      <c r="BK525" s="9"/>
      <c r="BL525" s="12"/>
      <c r="BM525" s="16"/>
      <c r="BN525" s="9"/>
    </row>
    <row r="526" customFormat="false" ht="30" hidden="false" customHeight="true" outlineLevel="0" collapsed="false">
      <c r="A526" s="9" t="s">
        <v>4019</v>
      </c>
      <c r="B526" s="9"/>
      <c r="C526" s="9"/>
      <c r="D526" s="9" t="s">
        <v>4020</v>
      </c>
      <c r="E526" s="9" t="s">
        <v>4008</v>
      </c>
      <c r="F526" s="9"/>
      <c r="G526" s="9"/>
      <c r="H526" s="9"/>
      <c r="I526" s="9"/>
      <c r="J526" s="12"/>
      <c r="K526" s="9"/>
      <c r="L526" s="9"/>
      <c r="M526" s="9"/>
      <c r="N526" s="13" t="s">
        <v>4021</v>
      </c>
      <c r="O526" s="10"/>
      <c r="P526" s="9"/>
      <c r="Q526" s="9" t="s">
        <v>2700</v>
      </c>
      <c r="R526" s="9" t="s">
        <v>73</v>
      </c>
      <c r="S526" s="9" t="s">
        <v>4019</v>
      </c>
      <c r="T526" s="9" t="s">
        <v>4022</v>
      </c>
      <c r="U526" s="10" t="s">
        <v>4023</v>
      </c>
      <c r="V526" s="9" t="s">
        <v>4024</v>
      </c>
      <c r="W526" s="9"/>
      <c r="X526" s="12"/>
      <c r="Y526" s="9"/>
      <c r="Z526" s="14"/>
      <c r="AA526" s="9"/>
      <c r="AB526" s="14"/>
      <c r="AC526" s="9"/>
      <c r="AD526" s="14"/>
      <c r="AE526" s="9"/>
      <c r="AF526" s="14"/>
      <c r="AG526" s="9"/>
      <c r="AH526" s="14"/>
      <c r="AI526" s="14"/>
      <c r="AJ526" s="9"/>
      <c r="AK526" s="14"/>
      <c r="AL526" s="9"/>
      <c r="AM526" s="9"/>
      <c r="AN526" s="9"/>
      <c r="AO526" s="9"/>
      <c r="AP526" s="9"/>
      <c r="AQ526" s="12"/>
      <c r="AR526" s="9"/>
      <c r="AS526" s="31"/>
      <c r="AT526" s="25"/>
      <c r="AU526" s="9"/>
      <c r="AV526" s="12"/>
      <c r="AW526" s="9"/>
      <c r="AX526" s="12"/>
      <c r="AY526" s="9"/>
      <c r="AZ526" s="9"/>
      <c r="BA526" s="9"/>
      <c r="BB526" s="9"/>
      <c r="BC526" s="9"/>
      <c r="BD526" s="9"/>
      <c r="BE526" s="9"/>
      <c r="BF526" s="9"/>
      <c r="BG526" s="9"/>
      <c r="BH526" s="9"/>
      <c r="BI526" s="12"/>
      <c r="BJ526" s="9"/>
      <c r="BK526" s="9"/>
      <c r="BL526" s="12"/>
      <c r="BM526" s="16"/>
      <c r="BN526" s="9"/>
    </row>
    <row r="527" customFormat="false" ht="30" hidden="false" customHeight="true" outlineLevel="0" collapsed="false">
      <c r="A527" s="9" t="s">
        <v>4025</v>
      </c>
      <c r="B527" s="9"/>
      <c r="C527" s="9"/>
      <c r="D527" s="9" t="s">
        <v>4026</v>
      </c>
      <c r="E527" s="9" t="s">
        <v>4008</v>
      </c>
      <c r="F527" s="9"/>
      <c r="G527" s="9"/>
      <c r="H527" s="9"/>
      <c r="I527" s="9"/>
      <c r="J527" s="12"/>
      <c r="K527" s="9"/>
      <c r="L527" s="9"/>
      <c r="M527" s="9"/>
      <c r="N527" s="13" t="s">
        <v>4027</v>
      </c>
      <c r="O527" s="10" t="s">
        <v>4028</v>
      </c>
      <c r="P527" s="9"/>
      <c r="Q527" s="9" t="s">
        <v>4029</v>
      </c>
      <c r="R527" s="9" t="s">
        <v>73</v>
      </c>
      <c r="S527" s="9" t="s">
        <v>4025</v>
      </c>
      <c r="T527" s="9" t="s">
        <v>4030</v>
      </c>
      <c r="U527" s="10" t="s">
        <v>4031</v>
      </c>
      <c r="V527" s="9" t="s">
        <v>4032</v>
      </c>
      <c r="W527" s="9"/>
      <c r="X527" s="12"/>
      <c r="Y527" s="9"/>
      <c r="Z527" s="14"/>
      <c r="AA527" s="9"/>
      <c r="AB527" s="14"/>
      <c r="AC527" s="9"/>
      <c r="AD527" s="14"/>
      <c r="AE527" s="9"/>
      <c r="AF527" s="14"/>
      <c r="AG527" s="9"/>
      <c r="AH527" s="14"/>
      <c r="AI527" s="14"/>
      <c r="AJ527" s="9"/>
      <c r="AK527" s="14"/>
      <c r="AL527" s="9"/>
      <c r="AM527" s="9"/>
      <c r="AN527" s="9"/>
      <c r="AO527" s="9"/>
      <c r="AP527" s="9"/>
      <c r="AQ527" s="12"/>
      <c r="AR527" s="9"/>
      <c r="AS527" s="31"/>
      <c r="AT527" s="25"/>
      <c r="AU527" s="9"/>
      <c r="AV527" s="12"/>
      <c r="AW527" s="9"/>
      <c r="AX527" s="12"/>
      <c r="AY527" s="9"/>
      <c r="AZ527" s="9"/>
      <c r="BA527" s="9"/>
      <c r="BB527" s="9"/>
      <c r="BC527" s="9"/>
      <c r="BD527" s="9"/>
      <c r="BE527" s="9"/>
      <c r="BF527" s="9"/>
      <c r="BG527" s="9"/>
      <c r="BH527" s="9"/>
      <c r="BI527" s="12"/>
      <c r="BJ527" s="9"/>
      <c r="BK527" s="9"/>
      <c r="BL527" s="12"/>
      <c r="BM527" s="16"/>
      <c r="BN527" s="9"/>
    </row>
    <row r="528" customFormat="false" ht="30" hidden="false" customHeight="true" outlineLevel="0" collapsed="false">
      <c r="A528" s="9" t="s">
        <v>4033</v>
      </c>
      <c r="B528" s="9"/>
      <c r="C528" s="9"/>
      <c r="D528" s="9" t="s">
        <v>4034</v>
      </c>
      <c r="E528" s="9" t="s">
        <v>4008</v>
      </c>
      <c r="F528" s="9"/>
      <c r="G528" s="9"/>
      <c r="H528" s="9"/>
      <c r="I528" s="9"/>
      <c r="J528" s="12"/>
      <c r="K528" s="9"/>
      <c r="L528" s="9"/>
      <c r="M528" s="9"/>
      <c r="N528" s="13" t="s">
        <v>582</v>
      </c>
      <c r="O528" s="10" t="s">
        <v>4035</v>
      </c>
      <c r="P528" s="9"/>
      <c r="Q528" s="9" t="s">
        <v>1974</v>
      </c>
      <c r="R528" s="9" t="s">
        <v>1168</v>
      </c>
      <c r="S528" s="9" t="s">
        <v>4033</v>
      </c>
      <c r="T528" s="9" t="s">
        <v>4036</v>
      </c>
      <c r="U528" s="10" t="s">
        <v>4037</v>
      </c>
      <c r="V528" s="9" t="s">
        <v>4038</v>
      </c>
      <c r="W528" s="9"/>
      <c r="X528" s="12"/>
      <c r="Y528" s="9"/>
      <c r="Z528" s="14"/>
      <c r="AA528" s="9"/>
      <c r="AB528" s="14"/>
      <c r="AC528" s="9"/>
      <c r="AD528" s="14"/>
      <c r="AE528" s="9"/>
      <c r="AF528" s="14"/>
      <c r="AG528" s="9"/>
      <c r="AH528" s="14"/>
      <c r="AI528" s="14"/>
      <c r="AJ528" s="9"/>
      <c r="AK528" s="14"/>
      <c r="AL528" s="9"/>
      <c r="AM528" s="9"/>
      <c r="AN528" s="9"/>
      <c r="AO528" s="9"/>
      <c r="AP528" s="9"/>
      <c r="AQ528" s="12"/>
      <c r="AR528" s="9"/>
      <c r="AS528" s="31"/>
      <c r="AT528" s="25"/>
      <c r="AU528" s="9"/>
      <c r="AV528" s="12"/>
      <c r="AW528" s="9"/>
      <c r="AX528" s="12"/>
      <c r="AY528" s="9"/>
      <c r="AZ528" s="9"/>
      <c r="BA528" s="9"/>
      <c r="BB528" s="9"/>
      <c r="BC528" s="9"/>
      <c r="BD528" s="9"/>
      <c r="BE528" s="9"/>
      <c r="BF528" s="9"/>
      <c r="BG528" s="9"/>
      <c r="BH528" s="9"/>
      <c r="BI528" s="12"/>
      <c r="BJ528" s="9"/>
      <c r="BK528" s="9"/>
      <c r="BL528" s="12"/>
      <c r="BM528" s="16"/>
      <c r="BN528" s="9"/>
    </row>
    <row r="529" customFormat="false" ht="30" hidden="false" customHeight="true" outlineLevel="0" collapsed="false">
      <c r="A529" s="9" t="s">
        <v>4039</v>
      </c>
      <c r="B529" s="9" t="s">
        <v>108</v>
      </c>
      <c r="C529" s="9"/>
      <c r="D529" s="9"/>
      <c r="E529" s="9"/>
      <c r="F529" s="9" t="s">
        <v>4040</v>
      </c>
      <c r="G529" s="9"/>
      <c r="H529" s="9"/>
      <c r="I529" s="9" t="s">
        <v>2678</v>
      </c>
      <c r="J529" s="12" t="s">
        <v>93</v>
      </c>
      <c r="K529" s="9"/>
      <c r="L529" s="9" t="n">
        <v>2</v>
      </c>
      <c r="M529" s="9"/>
      <c r="N529" s="12" t="s">
        <v>4041</v>
      </c>
      <c r="O529" s="10"/>
      <c r="P529" s="9"/>
      <c r="Q529" s="9" t="s">
        <v>1399</v>
      </c>
      <c r="R529" s="9" t="s">
        <v>613</v>
      </c>
      <c r="S529" s="9" t="s">
        <v>4042</v>
      </c>
      <c r="T529" s="9" t="s">
        <v>4043</v>
      </c>
      <c r="U529" s="10" t="s">
        <v>4044</v>
      </c>
      <c r="V529" s="9"/>
      <c r="W529" s="9"/>
      <c r="X529" s="12"/>
      <c r="Y529" s="9"/>
      <c r="Z529" s="14"/>
      <c r="AA529" s="9"/>
      <c r="AB529" s="14"/>
      <c r="AC529" s="9"/>
      <c r="AD529" s="14"/>
      <c r="AE529" s="9"/>
      <c r="AF529" s="14"/>
      <c r="AG529" s="9"/>
      <c r="AH529" s="14"/>
      <c r="AI529" s="14"/>
      <c r="AJ529" s="9"/>
      <c r="AK529" s="14"/>
      <c r="AL529" s="9"/>
      <c r="AM529" s="9"/>
      <c r="AN529" s="9"/>
      <c r="AO529" s="9"/>
      <c r="AP529" s="9"/>
      <c r="AQ529" s="12" t="s">
        <v>149</v>
      </c>
      <c r="AR529" s="9"/>
      <c r="AS529" s="31" t="s">
        <v>1041</v>
      </c>
      <c r="AT529" s="25" t="s">
        <v>1042</v>
      </c>
      <c r="AU529" s="9" t="s">
        <v>73</v>
      </c>
      <c r="AV529" s="12"/>
      <c r="AW529" s="9"/>
      <c r="AX529" s="12"/>
      <c r="AY529" s="9"/>
      <c r="AZ529" s="9"/>
      <c r="BA529" s="9"/>
      <c r="BB529" s="9" t="s">
        <v>151</v>
      </c>
      <c r="BC529" s="9" t="s">
        <v>76</v>
      </c>
      <c r="BD529" s="9" t="s">
        <v>4045</v>
      </c>
      <c r="BE529" s="9"/>
      <c r="BF529" s="9" t="s">
        <v>2060</v>
      </c>
      <c r="BG529" s="9" t="s">
        <v>445</v>
      </c>
      <c r="BH529" s="9"/>
      <c r="BI529" s="12" t="s">
        <v>3177</v>
      </c>
      <c r="BJ529" s="9"/>
      <c r="BK529" s="9"/>
      <c r="BL529" s="12" t="s">
        <v>117</v>
      </c>
      <c r="BM529" s="16" t="s">
        <v>3106</v>
      </c>
      <c r="BN529" s="9"/>
    </row>
    <row r="530" customFormat="false" ht="30" hidden="false" customHeight="true" outlineLevel="0" collapsed="false">
      <c r="A530" s="9" t="s">
        <v>4046</v>
      </c>
      <c r="B530" s="9"/>
      <c r="C530" s="9"/>
      <c r="D530" s="9" t="s">
        <v>4047</v>
      </c>
      <c r="E530" s="9"/>
      <c r="F530" s="9"/>
      <c r="G530" s="9"/>
      <c r="H530" s="9"/>
      <c r="I530" s="9"/>
      <c r="J530" s="12"/>
      <c r="K530" s="9"/>
      <c r="L530" s="9"/>
      <c r="M530" s="9"/>
      <c r="N530" s="13" t="s">
        <v>582</v>
      </c>
      <c r="O530" s="10" t="s">
        <v>4048</v>
      </c>
      <c r="P530" s="9"/>
      <c r="Q530" s="9" t="s">
        <v>4049</v>
      </c>
      <c r="R530" s="9" t="s">
        <v>1287</v>
      </c>
      <c r="S530" s="9" t="s">
        <v>4046</v>
      </c>
      <c r="T530" s="9" t="s">
        <v>4050</v>
      </c>
      <c r="U530" s="10" t="s">
        <v>4051</v>
      </c>
      <c r="V530" s="29" t="s">
        <v>1728</v>
      </c>
      <c r="W530" s="9"/>
      <c r="X530" s="12"/>
      <c r="Y530" s="9"/>
      <c r="Z530" s="14"/>
      <c r="AA530" s="9"/>
      <c r="AB530" s="14"/>
      <c r="AC530" s="9"/>
      <c r="AD530" s="14"/>
      <c r="AE530" s="9"/>
      <c r="AF530" s="14"/>
      <c r="AG530" s="9"/>
      <c r="AH530" s="14"/>
      <c r="AI530" s="14"/>
      <c r="AJ530" s="9"/>
      <c r="AK530" s="14"/>
      <c r="AL530" s="9"/>
      <c r="AM530" s="9"/>
      <c r="AN530" s="9"/>
      <c r="AO530" s="9"/>
      <c r="AP530" s="9"/>
      <c r="AQ530" s="12"/>
      <c r="AR530" s="9"/>
      <c r="AS530" s="9"/>
      <c r="AT530" s="9"/>
      <c r="AU530" s="9"/>
      <c r="AV530" s="12"/>
      <c r="AW530" s="9"/>
      <c r="AX530" s="12"/>
      <c r="AY530" s="9"/>
      <c r="AZ530" s="9"/>
      <c r="BA530" s="9"/>
      <c r="BB530" s="9"/>
      <c r="BC530" s="9"/>
      <c r="BD530" s="19"/>
      <c r="BE530" s="9"/>
      <c r="BF530" s="9"/>
      <c r="BG530" s="9"/>
      <c r="BH530" s="9"/>
      <c r="BI530" s="12"/>
      <c r="BJ530" s="9"/>
      <c r="BK530" s="9"/>
      <c r="BL530" s="12"/>
      <c r="BM530" s="16"/>
      <c r="BN530" s="9"/>
    </row>
    <row r="531" customFormat="false" ht="30" hidden="false" customHeight="true" outlineLevel="0" collapsed="false">
      <c r="A531" s="9" t="s">
        <v>4052</v>
      </c>
      <c r="B531" s="9"/>
      <c r="C531" s="9"/>
      <c r="D531" s="9" t="s">
        <v>4053</v>
      </c>
      <c r="E531" s="9"/>
      <c r="F531" s="9"/>
      <c r="G531" s="9"/>
      <c r="H531" s="9"/>
      <c r="I531" s="9"/>
      <c r="J531" s="12"/>
      <c r="K531" s="9"/>
      <c r="L531" s="9"/>
      <c r="M531" s="9"/>
      <c r="N531" s="13" t="s">
        <v>582</v>
      </c>
      <c r="O531" s="10" t="s">
        <v>4054</v>
      </c>
      <c r="P531" s="9"/>
      <c r="Q531" s="9" t="s">
        <v>2700</v>
      </c>
      <c r="R531" s="9" t="s">
        <v>73</v>
      </c>
      <c r="S531" s="9" t="s">
        <v>4052</v>
      </c>
      <c r="T531" s="9" t="s">
        <v>4055</v>
      </c>
      <c r="U531" s="10" t="s">
        <v>4056</v>
      </c>
      <c r="V531" s="29" t="s">
        <v>4057</v>
      </c>
      <c r="W531" s="9"/>
      <c r="X531" s="12"/>
      <c r="Y531" s="9"/>
      <c r="Z531" s="14"/>
      <c r="AA531" s="9"/>
      <c r="AB531" s="14"/>
      <c r="AC531" s="9"/>
      <c r="AD531" s="14"/>
      <c r="AE531" s="9"/>
      <c r="AF531" s="14"/>
      <c r="AG531" s="9"/>
      <c r="AH531" s="14"/>
      <c r="AI531" s="14"/>
      <c r="AJ531" s="9"/>
      <c r="AK531" s="14"/>
      <c r="AL531" s="9"/>
      <c r="AM531" s="9"/>
      <c r="AN531" s="9"/>
      <c r="AO531" s="9"/>
      <c r="AP531" s="9"/>
      <c r="AQ531" s="12"/>
      <c r="AR531" s="9"/>
      <c r="AS531" s="9"/>
      <c r="AT531" s="9"/>
      <c r="AU531" s="9"/>
      <c r="AV531" s="12"/>
      <c r="AW531" s="9"/>
      <c r="AX531" s="12"/>
      <c r="AY531" s="9"/>
      <c r="AZ531" s="9"/>
      <c r="BA531" s="9"/>
      <c r="BB531" s="9"/>
      <c r="BC531" s="9"/>
      <c r="BD531" s="19"/>
      <c r="BE531" s="9"/>
      <c r="BF531" s="9"/>
      <c r="BG531" s="9"/>
      <c r="BH531" s="9"/>
      <c r="BI531" s="12"/>
      <c r="BJ531" s="9"/>
      <c r="BK531" s="9"/>
      <c r="BL531" s="12"/>
      <c r="BM531" s="16"/>
      <c r="BN531" s="9"/>
    </row>
    <row r="532" customFormat="false" ht="30" hidden="false" customHeight="true" outlineLevel="0" collapsed="false">
      <c r="A532" s="9" t="s">
        <v>4058</v>
      </c>
      <c r="B532" s="9"/>
      <c r="C532" s="9"/>
      <c r="D532" s="9" t="s">
        <v>4059</v>
      </c>
      <c r="E532" s="9"/>
      <c r="F532" s="9"/>
      <c r="G532" s="9"/>
      <c r="H532" s="9"/>
      <c r="I532" s="9"/>
      <c r="J532" s="12"/>
      <c r="K532" s="9"/>
      <c r="L532" s="9"/>
      <c r="M532" s="9"/>
      <c r="N532" s="13" t="s">
        <v>582</v>
      </c>
      <c r="O532" s="10" t="s">
        <v>4060</v>
      </c>
      <c r="P532" s="9"/>
      <c r="Q532" s="9" t="s">
        <v>2213</v>
      </c>
      <c r="R532" s="9" t="s">
        <v>1825</v>
      </c>
      <c r="S532" s="9" t="s">
        <v>4058</v>
      </c>
      <c r="T532" s="9" t="s">
        <v>4061</v>
      </c>
      <c r="U532" s="10" t="s">
        <v>4062</v>
      </c>
      <c r="V532" s="29" t="s">
        <v>4063</v>
      </c>
      <c r="W532" s="9"/>
      <c r="X532" s="12"/>
      <c r="Y532" s="9"/>
      <c r="Z532" s="14"/>
      <c r="AA532" s="9"/>
      <c r="AB532" s="14"/>
      <c r="AC532" s="9"/>
      <c r="AD532" s="14"/>
      <c r="AE532" s="9"/>
      <c r="AF532" s="14"/>
      <c r="AG532" s="9"/>
      <c r="AH532" s="14"/>
      <c r="AI532" s="14"/>
      <c r="AJ532" s="9"/>
      <c r="AK532" s="14"/>
      <c r="AL532" s="9"/>
      <c r="AM532" s="9"/>
      <c r="AN532" s="9"/>
      <c r="AO532" s="9"/>
      <c r="AP532" s="9"/>
      <c r="AQ532" s="12"/>
      <c r="AR532" s="9"/>
      <c r="AS532" s="9"/>
      <c r="AT532" s="9"/>
      <c r="AU532" s="9"/>
      <c r="AV532" s="12"/>
      <c r="AW532" s="9"/>
      <c r="AX532" s="12"/>
      <c r="AY532" s="9"/>
      <c r="AZ532" s="9"/>
      <c r="BA532" s="9"/>
      <c r="BB532" s="9"/>
      <c r="BC532" s="9"/>
      <c r="BD532" s="19"/>
      <c r="BE532" s="9"/>
      <c r="BF532" s="9"/>
      <c r="BG532" s="9"/>
      <c r="BH532" s="9"/>
      <c r="BI532" s="12"/>
      <c r="BJ532" s="9"/>
      <c r="BK532" s="9"/>
      <c r="BL532" s="12"/>
      <c r="BM532" s="16"/>
      <c r="BN532" s="9"/>
    </row>
    <row r="533" customFormat="false" ht="30" hidden="false" customHeight="true" outlineLevel="0" collapsed="false">
      <c r="A533" s="9" t="s">
        <v>4064</v>
      </c>
      <c r="B533" s="9"/>
      <c r="C533" s="9"/>
      <c r="D533" s="9" t="s">
        <v>4065</v>
      </c>
      <c r="E533" s="9"/>
      <c r="F533" s="9"/>
      <c r="G533" s="9"/>
      <c r="H533" s="9"/>
      <c r="I533" s="9"/>
      <c r="J533" s="12"/>
      <c r="K533" s="9"/>
      <c r="L533" s="9"/>
      <c r="M533" s="9"/>
      <c r="N533" s="13" t="s">
        <v>582</v>
      </c>
      <c r="O533" s="10" t="s">
        <v>4066</v>
      </c>
      <c r="P533" s="9"/>
      <c r="Q533" s="9" t="s">
        <v>1356</v>
      </c>
      <c r="R533" s="9" t="s">
        <v>1287</v>
      </c>
      <c r="S533" s="9" t="s">
        <v>4064</v>
      </c>
      <c r="T533" s="9" t="s">
        <v>4067</v>
      </c>
      <c r="U533" s="10" t="s">
        <v>4068</v>
      </c>
      <c r="V533" s="29" t="s">
        <v>1728</v>
      </c>
      <c r="W533" s="9"/>
      <c r="X533" s="12"/>
      <c r="Y533" s="9"/>
      <c r="Z533" s="14"/>
      <c r="AA533" s="9"/>
      <c r="AB533" s="14"/>
      <c r="AC533" s="9"/>
      <c r="AD533" s="14"/>
      <c r="AE533" s="9"/>
      <c r="AF533" s="14"/>
      <c r="AG533" s="9"/>
      <c r="AH533" s="14"/>
      <c r="AI533" s="14"/>
      <c r="AJ533" s="9"/>
      <c r="AK533" s="14"/>
      <c r="AL533" s="9"/>
      <c r="AM533" s="9"/>
      <c r="AN533" s="9"/>
      <c r="AO533" s="9"/>
      <c r="AP533" s="9"/>
      <c r="AQ533" s="12"/>
      <c r="AR533" s="9"/>
      <c r="AS533" s="9"/>
      <c r="AT533" s="9"/>
      <c r="AU533" s="9"/>
      <c r="AV533" s="12"/>
      <c r="AW533" s="9"/>
      <c r="AX533" s="12"/>
      <c r="AY533" s="9"/>
      <c r="AZ533" s="9"/>
      <c r="BA533" s="9"/>
      <c r="BB533" s="9"/>
      <c r="BC533" s="9"/>
      <c r="BD533" s="19"/>
      <c r="BE533" s="9"/>
      <c r="BF533" s="9"/>
      <c r="BG533" s="9"/>
      <c r="BH533" s="9"/>
      <c r="BI533" s="12"/>
      <c r="BJ533" s="9"/>
      <c r="BK533" s="9"/>
      <c r="BL533" s="12"/>
      <c r="BM533" s="16"/>
      <c r="BN533" s="9"/>
    </row>
    <row r="534" customFormat="false" ht="30" hidden="false" customHeight="true" outlineLevel="0" collapsed="false">
      <c r="A534" s="9" t="s">
        <v>4069</v>
      </c>
      <c r="B534" s="9"/>
      <c r="C534" s="9"/>
      <c r="D534" s="9" t="s">
        <v>4070</v>
      </c>
      <c r="E534" s="9"/>
      <c r="F534" s="9"/>
      <c r="G534" s="9"/>
      <c r="H534" s="9"/>
      <c r="I534" s="9"/>
      <c r="J534" s="12"/>
      <c r="K534" s="9"/>
      <c r="L534" s="9"/>
      <c r="M534" s="9"/>
      <c r="N534" s="13" t="s">
        <v>4071</v>
      </c>
      <c r="O534" s="10" t="s">
        <v>4072</v>
      </c>
      <c r="P534" s="9"/>
      <c r="Q534" s="9" t="s">
        <v>4073</v>
      </c>
      <c r="R534" s="9" t="s">
        <v>1287</v>
      </c>
      <c r="S534" s="9" t="s">
        <v>4069</v>
      </c>
      <c r="T534" s="9" t="s">
        <v>4074</v>
      </c>
      <c r="U534" s="10" t="s">
        <v>4075</v>
      </c>
      <c r="V534" s="29" t="s">
        <v>4076</v>
      </c>
      <c r="W534" s="9"/>
      <c r="X534" s="12"/>
      <c r="Y534" s="9"/>
      <c r="Z534" s="14"/>
      <c r="AA534" s="9"/>
      <c r="AB534" s="14"/>
      <c r="AC534" s="9"/>
      <c r="AD534" s="14"/>
      <c r="AE534" s="9"/>
      <c r="AF534" s="14"/>
      <c r="AG534" s="9"/>
      <c r="AH534" s="14"/>
      <c r="AI534" s="14"/>
      <c r="AJ534" s="9"/>
      <c r="AK534" s="14"/>
      <c r="AL534" s="9"/>
      <c r="AM534" s="9"/>
      <c r="AN534" s="9"/>
      <c r="AO534" s="9"/>
      <c r="AP534" s="9"/>
      <c r="AQ534" s="12"/>
      <c r="AR534" s="9"/>
      <c r="AS534" s="9"/>
      <c r="AT534" s="9"/>
      <c r="AU534" s="9"/>
      <c r="AV534" s="12"/>
      <c r="AW534" s="9"/>
      <c r="AX534" s="12"/>
      <c r="AY534" s="9"/>
      <c r="AZ534" s="9"/>
      <c r="BA534" s="9"/>
      <c r="BB534" s="9"/>
      <c r="BC534" s="9"/>
      <c r="BD534" s="19"/>
      <c r="BE534" s="9"/>
      <c r="BF534" s="9"/>
      <c r="BG534" s="9"/>
      <c r="BH534" s="9"/>
      <c r="BI534" s="12"/>
      <c r="BJ534" s="9"/>
      <c r="BK534" s="9"/>
      <c r="BL534" s="12"/>
      <c r="BM534" s="16"/>
      <c r="BN534" s="9"/>
    </row>
    <row r="535" customFormat="false" ht="30" hidden="false" customHeight="true" outlineLevel="0" collapsed="false">
      <c r="A535" s="9" t="s">
        <v>4077</v>
      </c>
      <c r="B535" s="9"/>
      <c r="C535" s="9"/>
      <c r="D535" s="9" t="s">
        <v>4078</v>
      </c>
      <c r="E535" s="9"/>
      <c r="F535" s="9"/>
      <c r="G535" s="9"/>
      <c r="H535" s="9"/>
      <c r="I535" s="9"/>
      <c r="J535" s="12"/>
      <c r="K535" s="9"/>
      <c r="L535" s="9"/>
      <c r="M535" s="9"/>
      <c r="N535" s="13" t="s">
        <v>582</v>
      </c>
      <c r="O535" s="10" t="s">
        <v>4079</v>
      </c>
      <c r="P535" s="9"/>
      <c r="Q535" s="9" t="s">
        <v>4080</v>
      </c>
      <c r="R535" s="9" t="s">
        <v>3124</v>
      </c>
      <c r="S535" s="9" t="s">
        <v>4077</v>
      </c>
      <c r="T535" s="9" t="s">
        <v>4081</v>
      </c>
      <c r="U535" s="10" t="s">
        <v>4082</v>
      </c>
      <c r="V535" s="29" t="s">
        <v>4083</v>
      </c>
      <c r="W535" s="9"/>
      <c r="X535" s="12"/>
      <c r="Y535" s="9"/>
      <c r="Z535" s="14"/>
      <c r="AA535" s="9"/>
      <c r="AB535" s="14"/>
      <c r="AC535" s="9"/>
      <c r="AD535" s="14"/>
      <c r="AE535" s="9"/>
      <c r="AF535" s="14"/>
      <c r="AG535" s="9"/>
      <c r="AH535" s="14"/>
      <c r="AI535" s="14"/>
      <c r="AJ535" s="9"/>
      <c r="AK535" s="14"/>
      <c r="AL535" s="9"/>
      <c r="AM535" s="9"/>
      <c r="AN535" s="9"/>
      <c r="AO535" s="9"/>
      <c r="AP535" s="9"/>
      <c r="AQ535" s="12"/>
      <c r="AR535" s="9"/>
      <c r="AS535" s="9"/>
      <c r="AT535" s="9"/>
      <c r="AU535" s="9"/>
      <c r="AV535" s="12"/>
      <c r="AW535" s="9"/>
      <c r="AX535" s="12"/>
      <c r="AY535" s="9"/>
      <c r="AZ535" s="9"/>
      <c r="BA535" s="9"/>
      <c r="BB535" s="9"/>
      <c r="BC535" s="9"/>
      <c r="BD535" s="19"/>
      <c r="BE535" s="9"/>
      <c r="BF535" s="9"/>
      <c r="BG535" s="9"/>
      <c r="BH535" s="9"/>
      <c r="BI535" s="12"/>
      <c r="BJ535" s="9"/>
      <c r="BK535" s="9"/>
      <c r="BL535" s="12"/>
      <c r="BM535" s="16"/>
      <c r="BN535" s="9"/>
    </row>
    <row r="536" customFormat="false" ht="30" hidden="false" customHeight="true" outlineLevel="0" collapsed="false">
      <c r="A536" s="9" t="s">
        <v>4084</v>
      </c>
      <c r="B536" s="9"/>
      <c r="C536" s="9"/>
      <c r="D536" s="9" t="s">
        <v>4085</v>
      </c>
      <c r="E536" s="9"/>
      <c r="F536" s="9"/>
      <c r="G536" s="9"/>
      <c r="H536" s="9"/>
      <c r="I536" s="9"/>
      <c r="J536" s="12"/>
      <c r="K536" s="9"/>
      <c r="L536" s="9"/>
      <c r="M536" s="9"/>
      <c r="N536" s="13" t="s">
        <v>582</v>
      </c>
      <c r="O536" s="10" t="s">
        <v>4086</v>
      </c>
      <c r="P536" s="9"/>
      <c r="Q536" s="9" t="s">
        <v>4087</v>
      </c>
      <c r="R536" s="9" t="s">
        <v>1825</v>
      </c>
      <c r="S536" s="9" t="s">
        <v>4084</v>
      </c>
      <c r="T536" s="9" t="s">
        <v>4088</v>
      </c>
      <c r="U536" s="10" t="s">
        <v>4089</v>
      </c>
      <c r="V536" s="29" t="s">
        <v>4090</v>
      </c>
      <c r="W536" s="9"/>
      <c r="X536" s="12"/>
      <c r="Y536" s="9"/>
      <c r="Z536" s="14"/>
      <c r="AA536" s="9"/>
      <c r="AB536" s="14"/>
      <c r="AC536" s="9"/>
      <c r="AD536" s="14"/>
      <c r="AE536" s="9"/>
      <c r="AF536" s="14"/>
      <c r="AG536" s="9"/>
      <c r="AH536" s="14"/>
      <c r="AI536" s="14"/>
      <c r="AJ536" s="9"/>
      <c r="AK536" s="14"/>
      <c r="AL536" s="9"/>
      <c r="AM536" s="9"/>
      <c r="AN536" s="9"/>
      <c r="AO536" s="9"/>
      <c r="AP536" s="9"/>
      <c r="AQ536" s="12"/>
      <c r="AR536" s="9"/>
      <c r="AS536" s="9"/>
      <c r="AT536" s="9"/>
      <c r="AU536" s="9"/>
      <c r="AV536" s="12"/>
      <c r="AW536" s="9"/>
      <c r="AX536" s="12"/>
      <c r="AY536" s="9"/>
      <c r="AZ536" s="9"/>
      <c r="BA536" s="9"/>
      <c r="BB536" s="9"/>
      <c r="BC536" s="9"/>
      <c r="BD536" s="19"/>
      <c r="BE536" s="9"/>
      <c r="BF536" s="9"/>
      <c r="BG536" s="9"/>
      <c r="BH536" s="9"/>
      <c r="BI536" s="12"/>
      <c r="BJ536" s="9"/>
      <c r="BK536" s="9"/>
      <c r="BL536" s="12"/>
      <c r="BM536" s="16"/>
      <c r="BN536" s="9"/>
    </row>
    <row r="537" customFormat="false" ht="30" hidden="false" customHeight="true" outlineLevel="0" collapsed="false">
      <c r="A537" s="9" t="s">
        <v>4091</v>
      </c>
      <c r="B537" s="9"/>
      <c r="C537" s="9"/>
      <c r="D537" s="9" t="s">
        <v>4092</v>
      </c>
      <c r="E537" s="9"/>
      <c r="F537" s="9"/>
      <c r="G537" s="9"/>
      <c r="H537" s="9"/>
      <c r="I537" s="9"/>
      <c r="J537" s="12"/>
      <c r="K537" s="9"/>
      <c r="L537" s="9"/>
      <c r="M537" s="9"/>
      <c r="N537" s="13" t="s">
        <v>4093</v>
      </c>
      <c r="O537" s="10"/>
      <c r="P537" s="9"/>
      <c r="Q537" s="9" t="s">
        <v>4094</v>
      </c>
      <c r="R537" s="9" t="s">
        <v>73</v>
      </c>
      <c r="S537" s="9" t="s">
        <v>4091</v>
      </c>
      <c r="T537" s="9" t="s">
        <v>4095</v>
      </c>
      <c r="U537" s="10" t="s">
        <v>4096</v>
      </c>
      <c r="V537" s="29" t="s">
        <v>4097</v>
      </c>
      <c r="W537" s="9"/>
      <c r="X537" s="12"/>
      <c r="Y537" s="9"/>
      <c r="Z537" s="14"/>
      <c r="AA537" s="9"/>
      <c r="AB537" s="14"/>
      <c r="AC537" s="9"/>
      <c r="AD537" s="14"/>
      <c r="AE537" s="9"/>
      <c r="AF537" s="14"/>
      <c r="AG537" s="9"/>
      <c r="AH537" s="14"/>
      <c r="AI537" s="14"/>
      <c r="AJ537" s="9"/>
      <c r="AK537" s="14"/>
      <c r="AL537" s="9"/>
      <c r="AM537" s="9"/>
      <c r="AN537" s="9"/>
      <c r="AO537" s="9"/>
      <c r="AP537" s="9"/>
      <c r="AQ537" s="12"/>
      <c r="AR537" s="9"/>
      <c r="AS537" s="9"/>
      <c r="AT537" s="9"/>
      <c r="AU537" s="9"/>
      <c r="AV537" s="12"/>
      <c r="AW537" s="9"/>
      <c r="AX537" s="12"/>
      <c r="AY537" s="9"/>
      <c r="AZ537" s="9"/>
      <c r="BA537" s="9"/>
      <c r="BB537" s="9"/>
      <c r="BC537" s="9"/>
      <c r="BD537" s="19"/>
      <c r="BE537" s="9"/>
      <c r="BF537" s="9"/>
      <c r="BG537" s="9"/>
      <c r="BH537" s="9"/>
      <c r="BI537" s="12"/>
      <c r="BJ537" s="9"/>
      <c r="BK537" s="9"/>
      <c r="BL537" s="12"/>
      <c r="BM537" s="16"/>
      <c r="BN537" s="9"/>
    </row>
    <row r="538" customFormat="false" ht="30" hidden="false" customHeight="true" outlineLevel="0" collapsed="false">
      <c r="A538" s="9" t="s">
        <v>4098</v>
      </c>
      <c r="B538" s="9"/>
      <c r="C538" s="9"/>
      <c r="D538" s="9" t="s">
        <v>4099</v>
      </c>
      <c r="E538" s="9"/>
      <c r="F538" s="9"/>
      <c r="G538" s="9"/>
      <c r="H538" s="9"/>
      <c r="I538" s="9"/>
      <c r="J538" s="12"/>
      <c r="K538" s="9"/>
      <c r="L538" s="9"/>
      <c r="M538" s="9"/>
      <c r="N538" s="13" t="s">
        <v>582</v>
      </c>
      <c r="O538" s="10" t="s">
        <v>4100</v>
      </c>
      <c r="P538" s="9"/>
      <c r="Q538" s="9" t="s">
        <v>2163</v>
      </c>
      <c r="R538" s="9" t="s">
        <v>613</v>
      </c>
      <c r="S538" s="9" t="s">
        <v>4098</v>
      </c>
      <c r="T538" s="9" t="s">
        <v>4101</v>
      </c>
      <c r="U538" s="10" t="s">
        <v>4102</v>
      </c>
      <c r="V538" s="29"/>
      <c r="W538" s="9"/>
      <c r="X538" s="12"/>
      <c r="Y538" s="9"/>
      <c r="Z538" s="14"/>
      <c r="AA538" s="9"/>
      <c r="AB538" s="14"/>
      <c r="AC538" s="9"/>
      <c r="AD538" s="14"/>
      <c r="AE538" s="9"/>
      <c r="AF538" s="14"/>
      <c r="AG538" s="9"/>
      <c r="AH538" s="14"/>
      <c r="AI538" s="14"/>
      <c r="AJ538" s="9"/>
      <c r="AK538" s="14"/>
      <c r="AL538" s="9"/>
      <c r="AM538" s="9"/>
      <c r="AN538" s="9"/>
      <c r="AO538" s="9"/>
      <c r="AP538" s="9"/>
      <c r="AQ538" s="12"/>
      <c r="AR538" s="9"/>
      <c r="AS538" s="9"/>
      <c r="AT538" s="9"/>
      <c r="AU538" s="9"/>
      <c r="AV538" s="12"/>
      <c r="AW538" s="9"/>
      <c r="AX538" s="12"/>
      <c r="AY538" s="9"/>
      <c r="AZ538" s="9"/>
      <c r="BA538" s="9"/>
      <c r="BB538" s="9"/>
      <c r="BC538" s="9"/>
      <c r="BD538" s="19"/>
      <c r="BE538" s="9"/>
      <c r="BF538" s="9"/>
      <c r="BG538" s="9"/>
      <c r="BH538" s="9"/>
      <c r="BI538" s="12"/>
      <c r="BJ538" s="9"/>
      <c r="BK538" s="9"/>
      <c r="BL538" s="12"/>
      <c r="BM538" s="16"/>
      <c r="BN538" s="9"/>
    </row>
    <row r="539" customFormat="false" ht="30" hidden="false" customHeight="true" outlineLevel="0" collapsed="false">
      <c r="A539" s="9" t="s">
        <v>4103</v>
      </c>
      <c r="B539" s="9"/>
      <c r="C539" s="9"/>
      <c r="D539" s="9" t="s">
        <v>4104</v>
      </c>
      <c r="E539" s="9"/>
      <c r="F539" s="9"/>
      <c r="G539" s="9"/>
      <c r="H539" s="9"/>
      <c r="I539" s="9"/>
      <c r="J539" s="12"/>
      <c r="K539" s="9"/>
      <c r="L539" s="9"/>
      <c r="M539" s="9"/>
      <c r="N539" s="13" t="s">
        <v>4105</v>
      </c>
      <c r="O539" s="10"/>
      <c r="P539" s="9"/>
      <c r="Q539" s="9" t="s">
        <v>4106</v>
      </c>
      <c r="R539" s="9" t="s">
        <v>613</v>
      </c>
      <c r="S539" s="9" t="s">
        <v>4103</v>
      </c>
      <c r="T539" s="9" t="s">
        <v>4107</v>
      </c>
      <c r="U539" s="10" t="s">
        <v>4108</v>
      </c>
      <c r="V539" s="29"/>
      <c r="W539" s="9"/>
      <c r="X539" s="12"/>
      <c r="Y539" s="9"/>
      <c r="Z539" s="14"/>
      <c r="AA539" s="9"/>
      <c r="AB539" s="14"/>
      <c r="AC539" s="9"/>
      <c r="AD539" s="14"/>
      <c r="AE539" s="9"/>
      <c r="AF539" s="14"/>
      <c r="AG539" s="9"/>
      <c r="AH539" s="14"/>
      <c r="AI539" s="14"/>
      <c r="AJ539" s="9"/>
      <c r="AK539" s="14"/>
      <c r="AL539" s="9"/>
      <c r="AM539" s="9"/>
      <c r="AN539" s="9"/>
      <c r="AO539" s="9"/>
      <c r="AP539" s="9"/>
      <c r="AQ539" s="12"/>
      <c r="AR539" s="9"/>
      <c r="AS539" s="9"/>
      <c r="AT539" s="9"/>
      <c r="AU539" s="9"/>
      <c r="AV539" s="12"/>
      <c r="AW539" s="9"/>
      <c r="AX539" s="12"/>
      <c r="AY539" s="9"/>
      <c r="AZ539" s="9"/>
      <c r="BA539" s="9"/>
      <c r="BB539" s="9"/>
      <c r="BC539" s="9"/>
      <c r="BD539" s="19"/>
      <c r="BE539" s="9"/>
      <c r="BF539" s="9"/>
      <c r="BG539" s="9"/>
      <c r="BH539" s="9"/>
      <c r="BI539" s="12"/>
      <c r="BJ539" s="9"/>
      <c r="BK539" s="9"/>
      <c r="BL539" s="12"/>
      <c r="BM539" s="16"/>
      <c r="BN539" s="9"/>
    </row>
    <row r="540" customFormat="false" ht="30" hidden="false" customHeight="true" outlineLevel="0" collapsed="false">
      <c r="A540" s="9" t="s">
        <v>4109</v>
      </c>
      <c r="B540" s="9"/>
      <c r="C540" s="9"/>
      <c r="D540" s="9" t="s">
        <v>4092</v>
      </c>
      <c r="E540" s="9"/>
      <c r="F540" s="9"/>
      <c r="G540" s="9"/>
      <c r="H540" s="9"/>
      <c r="I540" s="9"/>
      <c r="J540" s="12"/>
      <c r="K540" s="9"/>
      <c r="L540" s="9"/>
      <c r="M540" s="9"/>
      <c r="N540" s="13" t="s">
        <v>4110</v>
      </c>
      <c r="O540" s="10"/>
      <c r="P540" s="9"/>
      <c r="Q540" s="9" t="s">
        <v>4111</v>
      </c>
      <c r="R540" s="9" t="s">
        <v>613</v>
      </c>
      <c r="S540" s="9" t="s">
        <v>4109</v>
      </c>
      <c r="T540" s="9" t="s">
        <v>4112</v>
      </c>
      <c r="U540" s="10" t="s">
        <v>4113</v>
      </c>
      <c r="V540" s="29"/>
      <c r="W540" s="9"/>
      <c r="X540" s="12"/>
      <c r="Y540" s="9"/>
      <c r="Z540" s="14"/>
      <c r="AA540" s="9"/>
      <c r="AB540" s="14"/>
      <c r="AC540" s="9"/>
      <c r="AD540" s="14"/>
      <c r="AE540" s="9"/>
      <c r="AF540" s="14"/>
      <c r="AG540" s="9"/>
      <c r="AH540" s="14"/>
      <c r="AI540" s="14"/>
      <c r="AJ540" s="9"/>
      <c r="AK540" s="14"/>
      <c r="AL540" s="9"/>
      <c r="AM540" s="9"/>
      <c r="AN540" s="9"/>
      <c r="AO540" s="9"/>
      <c r="AP540" s="9"/>
      <c r="AQ540" s="12"/>
      <c r="AR540" s="9"/>
      <c r="AS540" s="9"/>
      <c r="AT540" s="9"/>
      <c r="AU540" s="9"/>
      <c r="AV540" s="12"/>
      <c r="AW540" s="9"/>
      <c r="AX540" s="12"/>
      <c r="AY540" s="9"/>
      <c r="AZ540" s="9"/>
      <c r="BA540" s="9"/>
      <c r="BB540" s="9"/>
      <c r="BC540" s="9"/>
      <c r="BD540" s="19"/>
      <c r="BE540" s="9"/>
      <c r="BF540" s="9"/>
      <c r="BG540" s="9"/>
      <c r="BH540" s="9"/>
      <c r="BI540" s="12"/>
      <c r="BJ540" s="9"/>
      <c r="BK540" s="9"/>
      <c r="BL540" s="12"/>
      <c r="BM540" s="16"/>
      <c r="BN540" s="9"/>
    </row>
    <row r="541" customFormat="false" ht="30" hidden="false" customHeight="true" outlineLevel="0" collapsed="false">
      <c r="A541" s="9" t="s">
        <v>4114</v>
      </c>
      <c r="B541" s="9"/>
      <c r="C541" s="9"/>
      <c r="D541" s="9" t="s">
        <v>4115</v>
      </c>
      <c r="E541" s="9"/>
      <c r="F541" s="9"/>
      <c r="G541" s="9"/>
      <c r="H541" s="9"/>
      <c r="I541" s="9"/>
      <c r="J541" s="12"/>
      <c r="K541" s="9"/>
      <c r="L541" s="9"/>
      <c r="M541" s="9"/>
      <c r="N541" s="13" t="s">
        <v>4116</v>
      </c>
      <c r="O541" s="10"/>
      <c r="P541" s="9"/>
      <c r="Q541" s="9" t="s">
        <v>4117</v>
      </c>
      <c r="R541" s="9" t="s">
        <v>613</v>
      </c>
      <c r="S541" s="9" t="s">
        <v>4114</v>
      </c>
      <c r="T541" s="9" t="s">
        <v>4118</v>
      </c>
      <c r="U541" s="10" t="s">
        <v>4119</v>
      </c>
      <c r="V541" s="29"/>
      <c r="W541" s="9"/>
      <c r="X541" s="12"/>
      <c r="Y541" s="9"/>
      <c r="Z541" s="14"/>
      <c r="AA541" s="9"/>
      <c r="AB541" s="14"/>
      <c r="AC541" s="9"/>
      <c r="AD541" s="14"/>
      <c r="AE541" s="9"/>
      <c r="AF541" s="14"/>
      <c r="AG541" s="9"/>
      <c r="AH541" s="14"/>
      <c r="AI541" s="14"/>
      <c r="AJ541" s="9"/>
      <c r="AK541" s="14"/>
      <c r="AL541" s="9"/>
      <c r="AM541" s="9"/>
      <c r="AN541" s="9"/>
      <c r="AO541" s="9"/>
      <c r="AP541" s="9"/>
      <c r="AQ541" s="12"/>
      <c r="AR541" s="9"/>
      <c r="AS541" s="9"/>
      <c r="AT541" s="9"/>
      <c r="AU541" s="9"/>
      <c r="AV541" s="12"/>
      <c r="AW541" s="9"/>
      <c r="AX541" s="12"/>
      <c r="AY541" s="9"/>
      <c r="AZ541" s="9"/>
      <c r="BA541" s="9"/>
      <c r="BB541" s="9"/>
      <c r="BC541" s="9"/>
      <c r="BD541" s="19"/>
      <c r="BE541" s="9"/>
      <c r="BF541" s="9"/>
      <c r="BG541" s="9"/>
      <c r="BH541" s="9"/>
      <c r="BI541" s="12"/>
      <c r="BJ541" s="9"/>
      <c r="BK541" s="9"/>
      <c r="BL541" s="12"/>
      <c r="BM541" s="16"/>
      <c r="BN541" s="9"/>
    </row>
    <row r="542" customFormat="false" ht="30" hidden="false" customHeight="true" outlineLevel="0" collapsed="false">
      <c r="A542" s="9" t="s">
        <v>4120</v>
      </c>
      <c r="B542" s="9"/>
      <c r="C542" s="9"/>
      <c r="D542" s="9" t="s">
        <v>4121</v>
      </c>
      <c r="E542" s="9"/>
      <c r="F542" s="9"/>
      <c r="G542" s="9"/>
      <c r="H542" s="9"/>
      <c r="I542" s="9"/>
      <c r="J542" s="12"/>
      <c r="K542" s="9"/>
      <c r="L542" s="9"/>
      <c r="M542" s="9"/>
      <c r="N542" s="13" t="s">
        <v>582</v>
      </c>
      <c r="O542" s="10" t="s">
        <v>4122</v>
      </c>
      <c r="P542" s="9"/>
      <c r="Q542" s="9" t="s">
        <v>4106</v>
      </c>
      <c r="R542" s="9" t="s">
        <v>613</v>
      </c>
      <c r="S542" s="9" t="s">
        <v>4120</v>
      </c>
      <c r="T542" s="9" t="s">
        <v>4123</v>
      </c>
      <c r="U542" s="10" t="s">
        <v>4124</v>
      </c>
      <c r="V542" s="29" t="s">
        <v>4125</v>
      </c>
      <c r="W542" s="9"/>
      <c r="X542" s="12"/>
      <c r="Y542" s="9"/>
      <c r="Z542" s="14"/>
      <c r="AA542" s="9"/>
      <c r="AB542" s="14"/>
      <c r="AC542" s="9"/>
      <c r="AD542" s="14"/>
      <c r="AE542" s="9"/>
      <c r="AF542" s="14"/>
      <c r="AG542" s="9"/>
      <c r="AH542" s="14"/>
      <c r="AI542" s="14"/>
      <c r="AJ542" s="9"/>
      <c r="AK542" s="14"/>
      <c r="AL542" s="9"/>
      <c r="AM542" s="9"/>
      <c r="AN542" s="9"/>
      <c r="AO542" s="9"/>
      <c r="AP542" s="9"/>
      <c r="AQ542" s="12"/>
      <c r="AR542" s="9"/>
      <c r="AS542" s="9"/>
      <c r="AT542" s="9"/>
      <c r="AU542" s="9"/>
      <c r="AV542" s="12"/>
      <c r="AW542" s="9"/>
      <c r="AX542" s="12"/>
      <c r="AY542" s="9"/>
      <c r="AZ542" s="9"/>
      <c r="BA542" s="9"/>
      <c r="BB542" s="9"/>
      <c r="BC542" s="9"/>
      <c r="BD542" s="19"/>
      <c r="BE542" s="9"/>
      <c r="BF542" s="9"/>
      <c r="BG542" s="9"/>
      <c r="BH542" s="9"/>
      <c r="BI542" s="12"/>
      <c r="BJ542" s="9"/>
      <c r="BK542" s="9"/>
      <c r="BL542" s="12"/>
      <c r="BM542" s="16"/>
      <c r="BN542" s="9"/>
    </row>
    <row r="543" customFormat="false" ht="30" hidden="false" customHeight="true" outlineLevel="0" collapsed="false">
      <c r="A543" s="9" t="s">
        <v>4126</v>
      </c>
      <c r="B543" s="9"/>
      <c r="C543" s="9"/>
      <c r="D543" s="9" t="s">
        <v>3347</v>
      </c>
      <c r="E543" s="9"/>
      <c r="F543" s="9"/>
      <c r="G543" s="9"/>
      <c r="H543" s="9"/>
      <c r="I543" s="9"/>
      <c r="J543" s="12"/>
      <c r="K543" s="9"/>
      <c r="L543" s="9"/>
      <c r="M543" s="9"/>
      <c r="N543" s="13" t="s">
        <v>4127</v>
      </c>
      <c r="O543" s="10"/>
      <c r="P543" s="9"/>
      <c r="Q543" s="9" t="s">
        <v>4106</v>
      </c>
      <c r="R543" s="9" t="s">
        <v>613</v>
      </c>
      <c r="S543" s="9" t="s">
        <v>4126</v>
      </c>
      <c r="T543" s="9" t="s">
        <v>4128</v>
      </c>
      <c r="U543" s="10" t="s">
        <v>4129</v>
      </c>
      <c r="V543" s="29" t="s">
        <v>4130</v>
      </c>
      <c r="W543" s="9"/>
      <c r="X543" s="12"/>
      <c r="Y543" s="9"/>
      <c r="Z543" s="14"/>
      <c r="AA543" s="9"/>
      <c r="AB543" s="14"/>
      <c r="AC543" s="9"/>
      <c r="AD543" s="14"/>
      <c r="AE543" s="9"/>
      <c r="AF543" s="14"/>
      <c r="AG543" s="9"/>
      <c r="AH543" s="14"/>
      <c r="AI543" s="14"/>
      <c r="AJ543" s="9"/>
      <c r="AK543" s="14"/>
      <c r="AL543" s="9"/>
      <c r="AM543" s="9"/>
      <c r="AN543" s="9"/>
      <c r="AO543" s="9"/>
      <c r="AP543" s="9"/>
      <c r="AQ543" s="12"/>
      <c r="AR543" s="9"/>
      <c r="AS543" s="9"/>
      <c r="AT543" s="9"/>
      <c r="AU543" s="9"/>
      <c r="AV543" s="12"/>
      <c r="AW543" s="9"/>
      <c r="AX543" s="12"/>
      <c r="AY543" s="9"/>
      <c r="AZ543" s="9"/>
      <c r="BA543" s="9"/>
      <c r="BB543" s="9"/>
      <c r="BC543" s="9"/>
      <c r="BD543" s="19"/>
      <c r="BE543" s="9"/>
      <c r="BF543" s="9"/>
      <c r="BG543" s="9"/>
      <c r="BH543" s="9"/>
      <c r="BI543" s="12"/>
      <c r="BJ543" s="9"/>
      <c r="BK543" s="9"/>
      <c r="BL543" s="12"/>
      <c r="BM543" s="16"/>
      <c r="BN543" s="9"/>
    </row>
    <row r="544" customFormat="false" ht="30" hidden="false" customHeight="true" outlineLevel="0" collapsed="false">
      <c r="A544" s="9" t="s">
        <v>4131</v>
      </c>
      <c r="B544" s="9"/>
      <c r="C544" s="9"/>
      <c r="D544" s="9" t="s">
        <v>4132</v>
      </c>
      <c r="E544" s="9"/>
      <c r="F544" s="9"/>
      <c r="G544" s="9"/>
      <c r="H544" s="9"/>
      <c r="I544" s="9"/>
      <c r="J544" s="12"/>
      <c r="K544" s="9"/>
      <c r="L544" s="9"/>
      <c r="M544" s="9"/>
      <c r="N544" s="13" t="s">
        <v>4133</v>
      </c>
      <c r="O544" s="10"/>
      <c r="P544" s="9"/>
      <c r="Q544" s="9" t="s">
        <v>4106</v>
      </c>
      <c r="R544" s="9" t="s">
        <v>613</v>
      </c>
      <c r="S544" s="9" t="s">
        <v>4131</v>
      </c>
      <c r="T544" s="9" t="s">
        <v>4134</v>
      </c>
      <c r="U544" s="10" t="s">
        <v>4135</v>
      </c>
      <c r="V544" s="29"/>
      <c r="W544" s="9"/>
      <c r="X544" s="12"/>
      <c r="Y544" s="9"/>
      <c r="Z544" s="14"/>
      <c r="AA544" s="9"/>
      <c r="AB544" s="14"/>
      <c r="AC544" s="9"/>
      <c r="AD544" s="14"/>
      <c r="AE544" s="9"/>
      <c r="AF544" s="14"/>
      <c r="AG544" s="9"/>
      <c r="AH544" s="14"/>
      <c r="AI544" s="14"/>
      <c r="AJ544" s="9"/>
      <c r="AK544" s="14"/>
      <c r="AL544" s="9"/>
      <c r="AM544" s="9"/>
      <c r="AN544" s="9"/>
      <c r="AO544" s="9"/>
      <c r="AP544" s="9"/>
      <c r="AQ544" s="12"/>
      <c r="AR544" s="9"/>
      <c r="AS544" s="9"/>
      <c r="AT544" s="9"/>
      <c r="AU544" s="9"/>
      <c r="AV544" s="12"/>
      <c r="AW544" s="9"/>
      <c r="AX544" s="12"/>
      <c r="AY544" s="9"/>
      <c r="AZ544" s="9"/>
      <c r="BA544" s="9"/>
      <c r="BB544" s="9"/>
      <c r="BC544" s="9"/>
      <c r="BD544" s="19"/>
      <c r="BE544" s="9"/>
      <c r="BF544" s="9"/>
      <c r="BG544" s="9"/>
      <c r="BH544" s="9"/>
      <c r="BI544" s="12"/>
      <c r="BJ544" s="9"/>
      <c r="BK544" s="9"/>
      <c r="BL544" s="12"/>
      <c r="BM544" s="16"/>
      <c r="BN544" s="9"/>
    </row>
    <row r="545" customFormat="false" ht="30" hidden="false" customHeight="true" outlineLevel="0" collapsed="false">
      <c r="A545" s="9" t="s">
        <v>4136</v>
      </c>
      <c r="B545" s="9"/>
      <c r="C545" s="9"/>
      <c r="D545" s="9" t="s">
        <v>4137</v>
      </c>
      <c r="E545" s="9"/>
      <c r="F545" s="9"/>
      <c r="G545" s="9"/>
      <c r="H545" s="9"/>
      <c r="I545" s="9"/>
      <c r="J545" s="12"/>
      <c r="K545" s="9"/>
      <c r="L545" s="9"/>
      <c r="M545" s="9"/>
      <c r="N545" s="13" t="s">
        <v>582</v>
      </c>
      <c r="O545" s="10" t="s">
        <v>4138</v>
      </c>
      <c r="P545" s="9"/>
      <c r="Q545" s="9" t="s">
        <v>4139</v>
      </c>
      <c r="R545" s="9" t="s">
        <v>613</v>
      </c>
      <c r="S545" s="9" t="s">
        <v>4136</v>
      </c>
      <c r="T545" s="9" t="s">
        <v>4140</v>
      </c>
      <c r="U545" s="10" t="s">
        <v>4141</v>
      </c>
      <c r="V545" s="29"/>
      <c r="W545" s="9"/>
      <c r="X545" s="12"/>
      <c r="Y545" s="9"/>
      <c r="Z545" s="14"/>
      <c r="AA545" s="9"/>
      <c r="AB545" s="14"/>
      <c r="AC545" s="9"/>
      <c r="AD545" s="14"/>
      <c r="AE545" s="9"/>
      <c r="AF545" s="14"/>
      <c r="AG545" s="9"/>
      <c r="AH545" s="14"/>
      <c r="AI545" s="14"/>
      <c r="AJ545" s="9"/>
      <c r="AK545" s="14"/>
      <c r="AL545" s="9"/>
      <c r="AM545" s="9"/>
      <c r="AN545" s="9"/>
      <c r="AO545" s="9"/>
      <c r="AP545" s="9"/>
      <c r="AQ545" s="12"/>
      <c r="AR545" s="9"/>
      <c r="AS545" s="9"/>
      <c r="AT545" s="9"/>
      <c r="AU545" s="9"/>
      <c r="AV545" s="12"/>
      <c r="AW545" s="9"/>
      <c r="AX545" s="12"/>
      <c r="AY545" s="9"/>
      <c r="AZ545" s="9"/>
      <c r="BA545" s="9"/>
      <c r="BB545" s="9"/>
      <c r="BC545" s="9"/>
      <c r="BD545" s="19"/>
      <c r="BE545" s="9"/>
      <c r="BF545" s="9"/>
      <c r="BG545" s="9"/>
      <c r="BH545" s="9"/>
      <c r="BI545" s="12"/>
      <c r="BJ545" s="9"/>
      <c r="BK545" s="9"/>
      <c r="BL545" s="12"/>
      <c r="BM545" s="16"/>
      <c r="BN545" s="9"/>
    </row>
    <row r="546" customFormat="false" ht="30" hidden="false" customHeight="true" outlineLevel="0" collapsed="false">
      <c r="A546" s="9" t="s">
        <v>4142</v>
      </c>
      <c r="B546" s="9"/>
      <c r="C546" s="9"/>
      <c r="D546" s="9" t="s">
        <v>4092</v>
      </c>
      <c r="E546" s="9"/>
      <c r="F546" s="9"/>
      <c r="G546" s="9"/>
      <c r="H546" s="9"/>
      <c r="I546" s="9"/>
      <c r="J546" s="12"/>
      <c r="K546" s="9"/>
      <c r="L546" s="9"/>
      <c r="M546" s="9"/>
      <c r="N546" s="13" t="s">
        <v>4143</v>
      </c>
      <c r="O546" s="10"/>
      <c r="P546" s="9"/>
      <c r="Q546" s="9" t="s">
        <v>4106</v>
      </c>
      <c r="R546" s="9" t="s">
        <v>613</v>
      </c>
      <c r="S546" s="9" t="s">
        <v>4142</v>
      </c>
      <c r="T546" s="9" t="s">
        <v>4144</v>
      </c>
      <c r="U546" s="10" t="s">
        <v>4145</v>
      </c>
      <c r="V546" s="29"/>
      <c r="W546" s="9"/>
      <c r="X546" s="12"/>
      <c r="Y546" s="9"/>
      <c r="Z546" s="14"/>
      <c r="AA546" s="9"/>
      <c r="AB546" s="14"/>
      <c r="AC546" s="9"/>
      <c r="AD546" s="14"/>
      <c r="AE546" s="9"/>
      <c r="AF546" s="14"/>
      <c r="AG546" s="9"/>
      <c r="AH546" s="14"/>
      <c r="AI546" s="14"/>
      <c r="AJ546" s="9"/>
      <c r="AK546" s="14"/>
      <c r="AL546" s="9"/>
      <c r="AM546" s="9"/>
      <c r="AN546" s="9"/>
      <c r="AO546" s="9"/>
      <c r="AP546" s="9"/>
      <c r="AQ546" s="12"/>
      <c r="AR546" s="9"/>
      <c r="AS546" s="9"/>
      <c r="AT546" s="9"/>
      <c r="AU546" s="9"/>
      <c r="AV546" s="12"/>
      <c r="AW546" s="9"/>
      <c r="AX546" s="12"/>
      <c r="AY546" s="9"/>
      <c r="AZ546" s="9"/>
      <c r="BA546" s="9"/>
      <c r="BB546" s="9"/>
      <c r="BC546" s="9"/>
      <c r="BD546" s="19"/>
      <c r="BE546" s="9"/>
      <c r="BF546" s="9"/>
      <c r="BG546" s="9"/>
      <c r="BH546" s="9"/>
      <c r="BI546" s="12"/>
      <c r="BJ546" s="9"/>
      <c r="BK546" s="9"/>
      <c r="BL546" s="12"/>
      <c r="BM546" s="16"/>
      <c r="BN546" s="9"/>
    </row>
    <row r="547" customFormat="false" ht="30" hidden="false" customHeight="true" outlineLevel="0" collapsed="false">
      <c r="A547" s="9" t="s">
        <v>4146</v>
      </c>
      <c r="B547" s="9"/>
      <c r="C547" s="9"/>
      <c r="D547" s="9"/>
      <c r="E547" s="9"/>
      <c r="F547" s="11" t="str">
        <f aca="false">HYPERLINK("http://www.cantusplanus.at/de-at/fragmentphp/fragmente/signaturGET.php?Signatur=cod11870","CantusPlanus")</f>
        <v>CantusPlanus</v>
      </c>
      <c r="G547" s="9"/>
      <c r="H547" s="11" t="str">
        <f aca="false">HYPERLINK("http://data.onb.ac.at/rec/AL00163672","http://data.onb.ac.at/rec/AL00163672")</f>
        <v>http://data.onb.ac.at/rec/AL00163672</v>
      </c>
      <c r="I547" s="9" t="s">
        <v>120</v>
      </c>
      <c r="J547" s="12" t="s">
        <v>93</v>
      </c>
      <c r="K547" s="9"/>
      <c r="L547" s="9" t="s">
        <v>4147</v>
      </c>
      <c r="M547" s="9" t="s">
        <v>4148</v>
      </c>
      <c r="N547" s="13" t="s">
        <v>4149</v>
      </c>
      <c r="O547" s="10"/>
      <c r="P547" s="9"/>
      <c r="Q547" s="9" t="s">
        <v>4150</v>
      </c>
      <c r="R547" s="9" t="s">
        <v>1287</v>
      </c>
      <c r="S547" s="9" t="s">
        <v>4151</v>
      </c>
      <c r="T547" s="9" t="s">
        <v>4152</v>
      </c>
      <c r="U547" s="10" t="s">
        <v>4153</v>
      </c>
      <c r="V547" s="29"/>
      <c r="W547" s="9" t="s">
        <v>562</v>
      </c>
      <c r="X547" s="12" t="n">
        <v>315</v>
      </c>
      <c r="Y547" s="9"/>
      <c r="Z547" s="14" t="n">
        <v>220</v>
      </c>
      <c r="AA547" s="9"/>
      <c r="AB547" s="14" t="n">
        <v>268</v>
      </c>
      <c r="AC547" s="9"/>
      <c r="AD547" s="14" t="n">
        <v>135</v>
      </c>
      <c r="AE547" s="9"/>
      <c r="AF547" s="14" t="n">
        <v>29</v>
      </c>
      <c r="AG547" s="9" t="n">
        <v>29</v>
      </c>
      <c r="AH547" s="14" t="n">
        <v>1</v>
      </c>
      <c r="AI547" s="14" t="n">
        <v>135</v>
      </c>
      <c r="AJ547" s="9"/>
      <c r="AK547" s="14" t="n">
        <v>9</v>
      </c>
      <c r="AL547" s="9" t="n">
        <v>10</v>
      </c>
      <c r="AM547" s="9" t="s">
        <v>123</v>
      </c>
      <c r="AN547" s="9"/>
      <c r="AO547" s="9"/>
      <c r="AP547" s="9" t="s">
        <v>4154</v>
      </c>
      <c r="AQ547" s="12" t="s">
        <v>124</v>
      </c>
      <c r="AR547" s="9" t="s">
        <v>125</v>
      </c>
      <c r="AS547" s="9" t="s">
        <v>126</v>
      </c>
      <c r="AT547" s="9" t="s">
        <v>127</v>
      </c>
      <c r="AU547" s="9" t="s">
        <v>4155</v>
      </c>
      <c r="AV547" s="12" t="s">
        <v>4156</v>
      </c>
      <c r="AW547" s="9"/>
      <c r="AX547" s="12"/>
      <c r="AY547" s="9"/>
      <c r="AZ547" s="9"/>
      <c r="BA547" s="9"/>
      <c r="BB547" s="9" t="s">
        <v>131</v>
      </c>
      <c r="BC547" s="9" t="s">
        <v>76</v>
      </c>
      <c r="BD547" s="19" t="s">
        <v>4157</v>
      </c>
      <c r="BE547" s="9" t="s">
        <v>4158</v>
      </c>
      <c r="BF547" s="9" t="s">
        <v>133</v>
      </c>
      <c r="BG547" s="9"/>
      <c r="BH547" s="9"/>
      <c r="BI547" s="12"/>
      <c r="BJ547" s="9"/>
      <c r="BK547" s="9"/>
      <c r="BL547" s="12"/>
      <c r="BM547" s="16"/>
      <c r="BN547" s="9"/>
    </row>
    <row r="548" customFormat="false" ht="30" hidden="false" customHeight="true" outlineLevel="0" collapsed="false">
      <c r="A548" s="9" t="s">
        <v>4159</v>
      </c>
      <c r="B548" s="9"/>
      <c r="C548" s="9"/>
      <c r="D548" s="9" t="s">
        <v>4092</v>
      </c>
      <c r="E548" s="9"/>
      <c r="F548" s="9"/>
      <c r="G548" s="9"/>
      <c r="H548" s="9"/>
      <c r="I548" s="9"/>
      <c r="J548" s="12"/>
      <c r="K548" s="9"/>
      <c r="L548" s="9"/>
      <c r="M548" s="9"/>
      <c r="N548" s="13" t="s">
        <v>4160</v>
      </c>
      <c r="O548" s="10"/>
      <c r="P548" s="9"/>
      <c r="Q548" s="9" t="s">
        <v>4150</v>
      </c>
      <c r="R548" s="9" t="s">
        <v>1287</v>
      </c>
      <c r="S548" s="9" t="s">
        <v>4159</v>
      </c>
      <c r="T548" s="9" t="s">
        <v>4161</v>
      </c>
      <c r="U548" s="10" t="s">
        <v>4162</v>
      </c>
      <c r="V548" s="9" t="s">
        <v>4163</v>
      </c>
      <c r="W548" s="9"/>
      <c r="X548" s="12"/>
      <c r="Y548" s="9"/>
      <c r="Z548" s="14"/>
      <c r="AA548" s="9"/>
      <c r="AB548" s="14"/>
      <c r="AC548" s="9"/>
      <c r="AD548" s="14"/>
      <c r="AE548" s="9"/>
      <c r="AF548" s="14"/>
      <c r="AG548" s="9"/>
      <c r="AH548" s="14"/>
      <c r="AI548" s="14"/>
      <c r="AJ548" s="9"/>
      <c r="AK548" s="14"/>
      <c r="AL548" s="9"/>
      <c r="AM548" s="9"/>
      <c r="AN548" s="9"/>
      <c r="AO548" s="9"/>
      <c r="AP548" s="9"/>
      <c r="AQ548" s="12"/>
      <c r="AR548" s="9"/>
      <c r="AS548" s="9"/>
      <c r="AT548" s="9"/>
      <c r="AU548" s="9"/>
      <c r="AV548" s="12"/>
      <c r="AW548" s="9"/>
      <c r="AX548" s="12"/>
      <c r="AY548" s="9"/>
      <c r="AZ548" s="9"/>
      <c r="BA548" s="9"/>
      <c r="BB548" s="9"/>
      <c r="BC548" s="9"/>
      <c r="BD548" s="9"/>
      <c r="BE548" s="9"/>
      <c r="BF548" s="9"/>
      <c r="BG548" s="9"/>
      <c r="BH548" s="9"/>
      <c r="BI548" s="12"/>
      <c r="BJ548" s="9"/>
      <c r="BK548" s="9"/>
      <c r="BL548" s="12"/>
      <c r="BM548" s="16"/>
      <c r="BN548" s="9"/>
    </row>
    <row r="549" customFormat="false" ht="30" hidden="false" customHeight="true" outlineLevel="0" collapsed="false">
      <c r="A549" s="9" t="s">
        <v>4164</v>
      </c>
      <c r="B549" s="9"/>
      <c r="C549" s="9"/>
      <c r="D549" s="9"/>
      <c r="E549" s="9"/>
      <c r="F549" s="9" t="s">
        <v>4165</v>
      </c>
      <c r="G549" s="9"/>
      <c r="H549" s="11" t="str">
        <f aca="false">HYPERLINK("http://manuscripta.at/?ID=22938","http://manuscripta.at/?ID=22938")</f>
        <v>http://manuscripta.at/?ID=22938</v>
      </c>
      <c r="I549" s="9"/>
      <c r="J549" s="12"/>
      <c r="K549" s="9"/>
      <c r="L549" s="9" t="s">
        <v>4166</v>
      </c>
      <c r="M549" s="9"/>
      <c r="N549" s="13"/>
      <c r="O549" s="10"/>
      <c r="P549" s="9"/>
      <c r="Q549" s="9"/>
      <c r="R549" s="9"/>
      <c r="S549" s="9"/>
      <c r="T549" s="9"/>
      <c r="U549" s="10"/>
      <c r="V549" s="9"/>
      <c r="W549" s="9"/>
      <c r="X549" s="12"/>
      <c r="Y549" s="9"/>
      <c r="Z549" s="14"/>
      <c r="AA549" s="9"/>
      <c r="AB549" s="14"/>
      <c r="AC549" s="9"/>
      <c r="AD549" s="14"/>
      <c r="AE549" s="9"/>
      <c r="AF549" s="14"/>
      <c r="AG549" s="9"/>
      <c r="AH549" s="14"/>
      <c r="AI549" s="14"/>
      <c r="AJ549" s="9"/>
      <c r="AK549" s="14"/>
      <c r="AL549" s="9"/>
      <c r="AM549" s="9"/>
      <c r="AN549" s="9"/>
      <c r="AO549" s="9"/>
      <c r="AP549" s="9"/>
      <c r="AQ549" s="12"/>
      <c r="AR549" s="9"/>
      <c r="AS549" s="9" t="s">
        <v>371</v>
      </c>
      <c r="AT549" s="9"/>
      <c r="AU549" s="9"/>
      <c r="AV549" s="12"/>
      <c r="AW549" s="9"/>
      <c r="AX549" s="12"/>
      <c r="AY549" s="9"/>
      <c r="AZ549" s="9"/>
      <c r="BA549" s="9"/>
      <c r="BB549" s="9"/>
      <c r="BC549" s="9"/>
      <c r="BD549" s="9" t="s">
        <v>4167</v>
      </c>
      <c r="BE549" s="9"/>
      <c r="BF549" s="9"/>
      <c r="BG549" s="9"/>
      <c r="BH549" s="9"/>
      <c r="BI549" s="12"/>
      <c r="BJ549" s="9"/>
      <c r="BK549" s="9"/>
      <c r="BL549" s="12"/>
      <c r="BM549" s="16"/>
      <c r="BN549" s="9"/>
    </row>
    <row r="550" customFormat="false" ht="30" hidden="false" customHeight="true" outlineLevel="0" collapsed="false">
      <c r="A550" s="9" t="s">
        <v>4168</v>
      </c>
      <c r="B550" s="9" t="s">
        <v>90</v>
      </c>
      <c r="C550" s="9" t="s">
        <v>580</v>
      </c>
      <c r="D550" s="9"/>
      <c r="E550" s="9"/>
      <c r="F550" s="9" t="s">
        <v>4165</v>
      </c>
      <c r="G550" s="11" t="s">
        <v>4169</v>
      </c>
      <c r="H550" s="11" t="str">
        <f aca="false">HYPERLINK("http://data.onb.ac.at/rec/AL00166873","http://data.onb.ac.at/rec/AL00166873")</f>
        <v>http://data.onb.ac.at/rec/AL00166873</v>
      </c>
      <c r="I550" s="9" t="s">
        <v>4170</v>
      </c>
      <c r="J550" s="12" t="s">
        <v>93</v>
      </c>
      <c r="K550" s="9"/>
      <c r="L550" s="9" t="s">
        <v>4171</v>
      </c>
      <c r="M550" s="9" t="s">
        <v>4172</v>
      </c>
      <c r="N550" s="13"/>
      <c r="O550" s="10"/>
      <c r="P550" s="9"/>
      <c r="Q550" s="9"/>
      <c r="R550" s="9"/>
      <c r="S550" s="9"/>
      <c r="T550" s="9"/>
      <c r="U550" s="10"/>
      <c r="V550" s="9"/>
      <c r="W550" s="9"/>
      <c r="X550" s="12"/>
      <c r="Y550" s="9"/>
      <c r="Z550" s="14"/>
      <c r="AA550" s="9"/>
      <c r="AB550" s="14"/>
      <c r="AC550" s="9"/>
      <c r="AD550" s="14"/>
      <c r="AE550" s="9"/>
      <c r="AF550" s="14"/>
      <c r="AG550" s="9"/>
      <c r="AH550" s="14"/>
      <c r="AI550" s="14"/>
      <c r="AJ550" s="9"/>
      <c r="AK550" s="14"/>
      <c r="AL550" s="9"/>
      <c r="AM550" s="9"/>
      <c r="AN550" s="9"/>
      <c r="AO550" s="9"/>
      <c r="AP550" s="9"/>
      <c r="AQ550" s="12"/>
      <c r="AR550" s="9"/>
      <c r="AS550" s="9" t="s">
        <v>4173</v>
      </c>
      <c r="AT550" s="9" t="s">
        <v>4174</v>
      </c>
      <c r="AU550" s="9"/>
      <c r="AV550" s="12"/>
      <c r="AW550" s="9"/>
      <c r="AX550" s="12"/>
      <c r="AY550" s="9"/>
      <c r="AZ550" s="9"/>
      <c r="BA550" s="9"/>
      <c r="BB550" s="9"/>
      <c r="BC550" s="9"/>
      <c r="BD550" s="9" t="s">
        <v>4175</v>
      </c>
      <c r="BE550" s="9"/>
      <c r="BF550" s="9"/>
      <c r="BG550" s="9"/>
      <c r="BH550" s="9"/>
      <c r="BI550" s="12"/>
      <c r="BJ550" s="9"/>
      <c r="BK550" s="9"/>
      <c r="BL550" s="12"/>
      <c r="BM550" s="16"/>
      <c r="BN550" s="9"/>
    </row>
    <row r="551" customFormat="false" ht="30" hidden="false" customHeight="true" outlineLevel="0" collapsed="false">
      <c r="A551" s="9" t="s">
        <v>4176</v>
      </c>
      <c r="B551" s="9" t="s">
        <v>90</v>
      </c>
      <c r="C551" s="9" t="s">
        <v>580</v>
      </c>
      <c r="D551" s="9"/>
      <c r="E551" s="9"/>
      <c r="F551" s="9" t="s">
        <v>4177</v>
      </c>
      <c r="G551" s="11" t="s">
        <v>4178</v>
      </c>
      <c r="H551" s="11" t="str">
        <f aca="false">HYPERLINK("http://data.onb.ac.at/rec/AL00164840","http://data.onb.ac.at/rec/AL00164840")</f>
        <v>http://data.onb.ac.at/rec/AL00164840</v>
      </c>
      <c r="I551" s="30" t="s">
        <v>609</v>
      </c>
      <c r="J551" s="12" t="s">
        <v>93</v>
      </c>
      <c r="K551" s="9"/>
      <c r="L551" s="9" t="s">
        <v>4179</v>
      </c>
      <c r="M551" s="9" t="s">
        <v>4180</v>
      </c>
      <c r="N551" s="13"/>
      <c r="O551" s="10"/>
      <c r="P551" s="9"/>
      <c r="Q551" s="9"/>
      <c r="R551" s="9"/>
      <c r="S551" s="9"/>
      <c r="T551" s="9"/>
      <c r="U551" s="10"/>
      <c r="V551" s="9"/>
      <c r="W551" s="9"/>
      <c r="X551" s="12"/>
      <c r="Y551" s="9"/>
      <c r="Z551" s="14"/>
      <c r="AA551" s="9"/>
      <c r="AB551" s="14"/>
      <c r="AC551" s="9"/>
      <c r="AD551" s="14"/>
      <c r="AE551" s="9"/>
      <c r="AF551" s="14"/>
      <c r="AG551" s="9"/>
      <c r="AH551" s="14"/>
      <c r="AI551" s="14"/>
      <c r="AJ551" s="9"/>
      <c r="AK551" s="14"/>
      <c r="AL551" s="9"/>
      <c r="AM551" s="9"/>
      <c r="AN551" s="9"/>
      <c r="AO551" s="9"/>
      <c r="AP551" s="9"/>
      <c r="AQ551" s="12" t="s">
        <v>124</v>
      </c>
      <c r="AR551" s="9"/>
      <c r="AS551" s="9" t="s">
        <v>461</v>
      </c>
      <c r="AT551" s="9" t="s">
        <v>259</v>
      </c>
      <c r="AU551" s="9" t="s">
        <v>73</v>
      </c>
      <c r="AV551" s="12"/>
      <c r="AW551" s="48" t="s">
        <v>4181</v>
      </c>
      <c r="AX551" s="12"/>
      <c r="AY551" s="9"/>
      <c r="AZ551" s="9"/>
      <c r="BA551" s="9"/>
      <c r="BB551" s="9" t="s">
        <v>151</v>
      </c>
      <c r="BC551" s="9" t="s">
        <v>76</v>
      </c>
      <c r="BD551" s="9" t="s">
        <v>4182</v>
      </c>
      <c r="BE551" s="9"/>
      <c r="BF551" s="9" t="s">
        <v>133</v>
      </c>
      <c r="BG551" s="9"/>
      <c r="BH551" s="9"/>
      <c r="BI551" s="12"/>
      <c r="BJ551" s="9"/>
      <c r="BK551" s="9"/>
      <c r="BL551" s="12" t="s">
        <v>117</v>
      </c>
      <c r="BM551" s="16"/>
      <c r="BN551" s="9"/>
    </row>
    <row r="552" customFormat="false" ht="30" hidden="false" customHeight="true" outlineLevel="0" collapsed="false">
      <c r="A552" s="53" t="s">
        <v>4183</v>
      </c>
      <c r="B552" s="48"/>
      <c r="C552" s="48"/>
      <c r="D552" s="53" t="s">
        <v>4184</v>
      </c>
      <c r="E552" s="54"/>
      <c r="F552" s="48"/>
      <c r="G552" s="48"/>
      <c r="H552" s="55"/>
      <c r="I552" s="9"/>
      <c r="J552" s="56"/>
      <c r="K552" s="48"/>
      <c r="L552" s="48"/>
      <c r="M552" s="48"/>
      <c r="N552" s="46"/>
      <c r="O552" s="47"/>
      <c r="P552" s="48"/>
      <c r="Q552" s="48"/>
      <c r="R552" s="48"/>
      <c r="S552" s="48"/>
      <c r="T552" s="48"/>
      <c r="U552" s="47"/>
      <c r="V552" s="48"/>
      <c r="W552" s="48"/>
      <c r="X552" s="56"/>
      <c r="Y552" s="48"/>
      <c r="Z552" s="57"/>
      <c r="AA552" s="48"/>
      <c r="AB552" s="57"/>
      <c r="AC552" s="48"/>
      <c r="AD552" s="57"/>
      <c r="AE552" s="48"/>
      <c r="AF552" s="57"/>
      <c r="AG552" s="48"/>
      <c r="AH552" s="57"/>
      <c r="AI552" s="57"/>
      <c r="AJ552" s="48"/>
      <c r="AK552" s="57"/>
      <c r="AL552" s="48"/>
      <c r="AM552" s="48"/>
      <c r="AN552" s="48"/>
      <c r="AO552" s="48"/>
      <c r="AP552" s="48"/>
      <c r="AQ552" s="56"/>
      <c r="AR552" s="48"/>
      <c r="AS552" s="48"/>
      <c r="AT552" s="48"/>
      <c r="AU552" s="48"/>
      <c r="AV552" s="56"/>
      <c r="AW552" s="48"/>
      <c r="AX552" s="56"/>
      <c r="AY552" s="48"/>
      <c r="AZ552" s="48"/>
      <c r="BA552" s="48"/>
      <c r="BB552" s="48"/>
      <c r="BC552" s="48"/>
      <c r="BD552" s="47"/>
      <c r="BE552" s="48"/>
      <c r="BF552" s="48"/>
      <c r="BG552" s="48"/>
      <c r="BH552" s="48"/>
      <c r="BI552" s="12"/>
      <c r="BJ552" s="48"/>
      <c r="BK552" s="48"/>
      <c r="BL552" s="56"/>
      <c r="BM552" s="58"/>
      <c r="BN552" s="48"/>
    </row>
    <row r="553" customFormat="false" ht="30" hidden="false" customHeight="true" outlineLevel="0" collapsed="false">
      <c r="A553" s="53" t="s">
        <v>4185</v>
      </c>
      <c r="B553" s="48"/>
      <c r="C553" s="48"/>
      <c r="D553" s="53" t="s">
        <v>4184</v>
      </c>
      <c r="E553" s="54"/>
      <c r="F553" s="48"/>
      <c r="G553" s="48"/>
      <c r="H553" s="55"/>
      <c r="I553" s="9"/>
      <c r="J553" s="56"/>
      <c r="K553" s="48"/>
      <c r="L553" s="48"/>
      <c r="M553" s="48"/>
      <c r="N553" s="46"/>
      <c r="O553" s="47"/>
      <c r="P553" s="48"/>
      <c r="Q553" s="48"/>
      <c r="R553" s="48"/>
      <c r="S553" s="48"/>
      <c r="T553" s="48"/>
      <c r="U553" s="47"/>
      <c r="V553" s="48"/>
      <c r="W553" s="48"/>
      <c r="X553" s="56"/>
      <c r="Y553" s="48"/>
      <c r="Z553" s="57"/>
      <c r="AA553" s="48"/>
      <c r="AB553" s="57"/>
      <c r="AC553" s="48"/>
      <c r="AD553" s="57"/>
      <c r="AE553" s="48"/>
      <c r="AF553" s="57"/>
      <c r="AG553" s="48"/>
      <c r="AH553" s="57"/>
      <c r="AI553" s="57"/>
      <c r="AJ553" s="48"/>
      <c r="AK553" s="57"/>
      <c r="AL553" s="48"/>
      <c r="AM553" s="48"/>
      <c r="AN553" s="48"/>
      <c r="AO553" s="48"/>
      <c r="AP553" s="48"/>
      <c r="AQ553" s="56"/>
      <c r="AR553" s="48"/>
      <c r="AS553" s="48"/>
      <c r="AT553" s="48"/>
      <c r="AU553" s="48"/>
      <c r="AV553" s="56"/>
      <c r="AW553" s="48"/>
      <c r="AX553" s="56"/>
      <c r="AY553" s="48"/>
      <c r="AZ553" s="48"/>
      <c r="BA553" s="48"/>
      <c r="BB553" s="48"/>
      <c r="BC553" s="48"/>
      <c r="BD553" s="47"/>
      <c r="BE553" s="48"/>
      <c r="BF553" s="48"/>
      <c r="BG553" s="48"/>
      <c r="BH553" s="48"/>
      <c r="BI553" s="12"/>
      <c r="BJ553" s="48"/>
      <c r="BK553" s="48"/>
      <c r="BL553" s="56"/>
      <c r="BM553" s="58"/>
      <c r="BN553" s="48"/>
    </row>
    <row r="554" customFormat="false" ht="30" hidden="false" customHeight="true" outlineLevel="0" collapsed="false">
      <c r="A554" s="48" t="s">
        <v>4186</v>
      </c>
      <c r="B554" s="48"/>
      <c r="C554" s="48" t="s">
        <v>580</v>
      </c>
      <c r="D554" s="48"/>
      <c r="E554" s="54" t="s">
        <v>4187</v>
      </c>
      <c r="F554" s="48" t="s">
        <v>4188</v>
      </c>
      <c r="G554" s="55" t="s">
        <v>4189</v>
      </c>
      <c r="H554" s="55" t="s">
        <v>4190</v>
      </c>
      <c r="I554" s="9" t="s">
        <v>1925</v>
      </c>
      <c r="J554" s="56" t="s">
        <v>93</v>
      </c>
      <c r="K554" s="48"/>
      <c r="L554" s="48" t="s">
        <v>4191</v>
      </c>
      <c r="M554" s="48" t="s">
        <v>4192</v>
      </c>
      <c r="N554" s="46"/>
      <c r="O554" s="47"/>
      <c r="P554" s="48"/>
      <c r="Q554" s="48"/>
      <c r="R554" s="48"/>
      <c r="S554" s="48"/>
      <c r="T554" s="48"/>
      <c r="U554" s="47"/>
      <c r="V554" s="48"/>
      <c r="W554" s="48" t="s">
        <v>1612</v>
      </c>
      <c r="X554" s="56" t="n">
        <v>225</v>
      </c>
      <c r="Y554" s="48"/>
      <c r="Z554" s="57" t="n">
        <v>170</v>
      </c>
      <c r="AA554" s="48"/>
      <c r="AB554" s="57" t="n">
        <v>180</v>
      </c>
      <c r="AC554" s="48" t="n">
        <v>190</v>
      </c>
      <c r="AD554" s="57" t="n">
        <v>110</v>
      </c>
      <c r="AE554" s="48" t="n">
        <v>120</v>
      </c>
      <c r="AF554" s="57" t="n">
        <v>23</v>
      </c>
      <c r="AG554" s="48" t="n">
        <v>24</v>
      </c>
      <c r="AH554" s="57" t="n">
        <v>1</v>
      </c>
      <c r="AI554" s="57" t="n">
        <v>110</v>
      </c>
      <c r="AJ554" s="48" t="n">
        <v>120</v>
      </c>
      <c r="AK554" s="57" t="n">
        <v>7</v>
      </c>
      <c r="AL554" s="48" t="n">
        <v>7</v>
      </c>
      <c r="AM554" s="48" t="s">
        <v>123</v>
      </c>
      <c r="AN554" s="48" t="s">
        <v>4193</v>
      </c>
      <c r="AO554" s="48"/>
      <c r="AP554" s="48" t="s">
        <v>4194</v>
      </c>
      <c r="AQ554" s="56" t="s">
        <v>124</v>
      </c>
      <c r="AR554" s="48"/>
      <c r="AS554" s="48" t="s">
        <v>461</v>
      </c>
      <c r="AT554" s="48" t="s">
        <v>259</v>
      </c>
      <c r="AU554" s="48" t="s">
        <v>73</v>
      </c>
      <c r="AV554" s="56" t="s">
        <v>4195</v>
      </c>
      <c r="AW554" s="48" t="s">
        <v>4181</v>
      </c>
      <c r="AX554" s="56"/>
      <c r="AY554" s="48"/>
      <c r="AZ554" s="48"/>
      <c r="BA554" s="48"/>
      <c r="BB554" s="48" t="s">
        <v>114</v>
      </c>
      <c r="BC554" s="48" t="s">
        <v>76</v>
      </c>
      <c r="BD554" s="48" t="s">
        <v>4196</v>
      </c>
      <c r="BE554" s="48"/>
      <c r="BF554" s="48" t="s">
        <v>133</v>
      </c>
      <c r="BG554" s="48"/>
      <c r="BH554" s="48"/>
      <c r="BI554" s="12" t="s">
        <v>3538</v>
      </c>
      <c r="BJ554" s="48" t="s">
        <v>4197</v>
      </c>
      <c r="BK554" s="48" t="s">
        <v>4198</v>
      </c>
      <c r="BL554" s="56" t="s">
        <v>1485</v>
      </c>
      <c r="BM554" s="58" t="s">
        <v>4199</v>
      </c>
      <c r="BN554" s="48"/>
    </row>
    <row r="555" customFormat="false" ht="30" hidden="false" customHeight="true" outlineLevel="0" collapsed="false">
      <c r="A555" s="9" t="s">
        <v>4200</v>
      </c>
      <c r="B555" s="9"/>
      <c r="C555" s="9" t="s">
        <v>580</v>
      </c>
      <c r="D555" s="9"/>
      <c r="E555" s="9"/>
      <c r="F555" s="9" t="s">
        <v>4201</v>
      </c>
      <c r="G555" s="9"/>
      <c r="H555" s="9" t="s">
        <v>4202</v>
      </c>
      <c r="I555" s="9"/>
      <c r="J555" s="12" t="s">
        <v>93</v>
      </c>
      <c r="K555" s="9"/>
      <c r="L555" s="9" t="s">
        <v>4203</v>
      </c>
      <c r="M555" s="9" t="s">
        <v>4204</v>
      </c>
      <c r="N555" s="13" t="s">
        <v>4205</v>
      </c>
      <c r="O555" s="10"/>
      <c r="P555" s="9"/>
      <c r="Q555" s="9" t="s">
        <v>1399</v>
      </c>
      <c r="R555" s="9" t="s">
        <v>613</v>
      </c>
      <c r="S555" s="9" t="s">
        <v>4206</v>
      </c>
      <c r="T555" s="9" t="s">
        <v>4207</v>
      </c>
      <c r="U555" s="10" t="s">
        <v>4208</v>
      </c>
      <c r="V555" s="29"/>
      <c r="W555" s="9" t="s">
        <v>678</v>
      </c>
      <c r="X555" s="12" t="n">
        <v>200</v>
      </c>
      <c r="Y555" s="9"/>
      <c r="Z555" s="14" t="n">
        <v>130</v>
      </c>
      <c r="AA555" s="9"/>
      <c r="AB555" s="14" t="n">
        <v>158</v>
      </c>
      <c r="AC555" s="9" t="n">
        <v>158</v>
      </c>
      <c r="AD555" s="14" t="n">
        <v>110</v>
      </c>
      <c r="AE555" s="9"/>
      <c r="AF555" s="14" t="n">
        <v>32</v>
      </c>
      <c r="AG555" s="9" t="n">
        <v>32</v>
      </c>
      <c r="AH555" s="14" t="n">
        <v>2</v>
      </c>
      <c r="AI555" s="14" t="n">
        <v>53</v>
      </c>
      <c r="AJ555" s="9" t="n">
        <v>56</v>
      </c>
      <c r="AK555" s="14" t="n">
        <v>5</v>
      </c>
      <c r="AL555" s="9" t="n">
        <v>5</v>
      </c>
      <c r="AM555" s="9" t="s">
        <v>4209</v>
      </c>
      <c r="AN555" s="9"/>
      <c r="AO555" s="9"/>
      <c r="AP555" s="9" t="s">
        <v>4210</v>
      </c>
      <c r="AQ555" s="12" t="s">
        <v>158</v>
      </c>
      <c r="AR555" s="9"/>
      <c r="AS555" s="9" t="s">
        <v>836</v>
      </c>
      <c r="AT555" s="9" t="s">
        <v>4211</v>
      </c>
      <c r="AU555" s="9" t="s">
        <v>215</v>
      </c>
      <c r="AV555" s="12" t="s">
        <v>4212</v>
      </c>
      <c r="AW555" s="9" t="s">
        <v>4213</v>
      </c>
      <c r="AX555" s="12"/>
      <c r="AY555" s="9"/>
      <c r="AZ555" s="9"/>
      <c r="BA555" s="9" t="s">
        <v>4214</v>
      </c>
      <c r="BB555" s="9" t="s">
        <v>4215</v>
      </c>
      <c r="BC555" s="9" t="s">
        <v>303</v>
      </c>
      <c r="BD555" s="9" t="s">
        <v>4216</v>
      </c>
      <c r="BE555" s="9" t="s">
        <v>4217</v>
      </c>
      <c r="BF555" s="9"/>
      <c r="BG555" s="9"/>
      <c r="BH555" s="9" t="s">
        <v>4218</v>
      </c>
      <c r="BI555" s="12"/>
      <c r="BJ555" s="9"/>
      <c r="BK555" s="9" t="s">
        <v>4219</v>
      </c>
      <c r="BL555" s="12" t="s">
        <v>1485</v>
      </c>
      <c r="BM555" s="16" t="s">
        <v>4220</v>
      </c>
      <c r="BN555" s="9"/>
    </row>
    <row r="556" customFormat="false" ht="30" hidden="false" customHeight="true" outlineLevel="0" collapsed="false">
      <c r="A556" s="9" t="s">
        <v>4221</v>
      </c>
      <c r="B556" s="9" t="s">
        <v>90</v>
      </c>
      <c r="C556" s="9" t="s">
        <v>580</v>
      </c>
      <c r="D556" s="9"/>
      <c r="E556" s="9" t="s">
        <v>4222</v>
      </c>
      <c r="F556" s="9" t="s">
        <v>4223</v>
      </c>
      <c r="G556" s="11" t="s">
        <v>4224</v>
      </c>
      <c r="H556" s="11" t="str">
        <f aca="false">HYPERLINK("http://data.onb.ac.at/rec/AL00123454","http://data.onb.ac.at/rec/AL00123454")</f>
        <v>http://data.onb.ac.at/rec/AL00123454</v>
      </c>
      <c r="I556" s="9"/>
      <c r="J556" s="12" t="s">
        <v>93</v>
      </c>
      <c r="K556" s="9" t="s">
        <v>4225</v>
      </c>
      <c r="L556" s="9" t="s">
        <v>4226</v>
      </c>
      <c r="M556" s="9" t="s">
        <v>4227</v>
      </c>
      <c r="N556" s="13" t="s">
        <v>582</v>
      </c>
      <c r="O556" s="10"/>
      <c r="P556" s="9"/>
      <c r="Q556" s="9" t="s">
        <v>2521</v>
      </c>
      <c r="R556" s="9" t="s">
        <v>613</v>
      </c>
      <c r="S556" s="9" t="s">
        <v>4228</v>
      </c>
      <c r="T556" s="9" t="s">
        <v>3424</v>
      </c>
      <c r="U556" s="10" t="s">
        <v>4229</v>
      </c>
      <c r="V556" s="9"/>
      <c r="W556" s="9" t="s">
        <v>1612</v>
      </c>
      <c r="X556" s="12" t="n">
        <v>198</v>
      </c>
      <c r="Y556" s="9" t="n">
        <v>215</v>
      </c>
      <c r="Z556" s="14" t="n">
        <v>155</v>
      </c>
      <c r="AA556" s="9"/>
      <c r="AB556" s="14" t="n">
        <v>175</v>
      </c>
      <c r="AC556" s="9"/>
      <c r="AD556" s="14" t="n">
        <v>130</v>
      </c>
      <c r="AE556" s="9" t="n">
        <v>130</v>
      </c>
      <c r="AF556" s="14" t="n">
        <v>8</v>
      </c>
      <c r="AG556" s="9"/>
      <c r="AH556" s="14" t="n">
        <v>1</v>
      </c>
      <c r="AI556" s="14" t="n">
        <v>130</v>
      </c>
      <c r="AJ556" s="9" t="n">
        <v>130</v>
      </c>
      <c r="AK556" s="14" t="n">
        <v>7</v>
      </c>
      <c r="AL556" s="9" t="n">
        <v>10</v>
      </c>
      <c r="AM556" s="9"/>
      <c r="AN556" s="9"/>
      <c r="AO556" s="9" t="s">
        <v>4230</v>
      </c>
      <c r="AP556" s="9" t="s">
        <v>4231</v>
      </c>
      <c r="AQ556" s="12" t="s">
        <v>158</v>
      </c>
      <c r="AR556" s="9"/>
      <c r="AS556" s="9" t="s">
        <v>1280</v>
      </c>
      <c r="AT556" s="9" t="s">
        <v>1281</v>
      </c>
      <c r="AU556" s="9" t="s">
        <v>215</v>
      </c>
      <c r="AV556" s="12" t="s">
        <v>4232</v>
      </c>
      <c r="AW556" s="9"/>
      <c r="AX556" s="12"/>
      <c r="AY556" s="9"/>
      <c r="AZ556" s="9"/>
      <c r="BA556" s="9"/>
      <c r="BB556" s="9" t="s">
        <v>4233</v>
      </c>
      <c r="BC556" s="9" t="s">
        <v>76</v>
      </c>
      <c r="BD556" s="59" t="s">
        <v>4234</v>
      </c>
      <c r="BE556" s="9"/>
      <c r="BF556" s="9" t="s">
        <v>116</v>
      </c>
      <c r="BG556" s="9"/>
      <c r="BH556" s="9"/>
      <c r="BI556" s="12"/>
      <c r="BJ556" s="9"/>
      <c r="BK556" s="9" t="s">
        <v>4235</v>
      </c>
      <c r="BL556" s="12" t="s">
        <v>1485</v>
      </c>
      <c r="BM556" s="16" t="s">
        <v>4236</v>
      </c>
      <c r="BN556" s="9"/>
    </row>
    <row r="557" customFormat="false" ht="30" hidden="false" customHeight="true" outlineLevel="0" collapsed="false">
      <c r="A557" s="9" t="s">
        <v>4237</v>
      </c>
      <c r="B557" s="9" t="s">
        <v>90</v>
      </c>
      <c r="C557" s="9" t="s">
        <v>580</v>
      </c>
      <c r="D557" s="9"/>
      <c r="E557" s="9"/>
      <c r="F557" s="9" t="s">
        <v>4238</v>
      </c>
      <c r="G557" s="11" t="s">
        <v>4239</v>
      </c>
      <c r="H557" s="11" t="str">
        <f aca="false">HYPERLINK("http://data.onb.ac.at/rec/AL00466872","http://data.onb.ac.at/rec/AL00466872")</f>
        <v>http://data.onb.ac.at/rec/AL00466872</v>
      </c>
      <c r="I557" s="9" t="s">
        <v>1925</v>
      </c>
      <c r="J557" s="12" t="s">
        <v>93</v>
      </c>
      <c r="K557" s="9"/>
      <c r="L557" s="9" t="s">
        <v>4240</v>
      </c>
      <c r="M557" s="9" t="s">
        <v>4241</v>
      </c>
      <c r="N557" s="13"/>
      <c r="O557" s="10"/>
      <c r="P557" s="9"/>
      <c r="Q557" s="9"/>
      <c r="R557" s="9"/>
      <c r="S557" s="9"/>
      <c r="T557" s="9"/>
      <c r="U557" s="10"/>
      <c r="V557" s="9"/>
      <c r="W557" s="9" t="s">
        <v>1612</v>
      </c>
      <c r="X557" s="12" t="n">
        <v>210</v>
      </c>
      <c r="Y557" s="9"/>
      <c r="Z557" s="14" t="n">
        <v>170</v>
      </c>
      <c r="AA557" s="9"/>
      <c r="AB557" s="14" t="n">
        <v>178</v>
      </c>
      <c r="AC557" s="9"/>
      <c r="AD557" s="14" t="n">
        <v>106</v>
      </c>
      <c r="AE557" s="9" t="n">
        <v>110</v>
      </c>
      <c r="AF557" s="14" t="n">
        <v>23</v>
      </c>
      <c r="AG557" s="9"/>
      <c r="AH557" s="14" t="n">
        <v>1</v>
      </c>
      <c r="AI557" s="14" t="n">
        <v>106</v>
      </c>
      <c r="AJ557" s="9" t="n">
        <v>110</v>
      </c>
      <c r="AK557" s="14" t="n">
        <v>7</v>
      </c>
      <c r="AL557" s="9" t="n">
        <v>8</v>
      </c>
      <c r="AM557" s="9" t="s">
        <v>123</v>
      </c>
      <c r="AN557" s="9" t="s">
        <v>4242</v>
      </c>
      <c r="AO557" s="9" t="s">
        <v>4243</v>
      </c>
      <c r="AP557" s="9" t="s">
        <v>4244</v>
      </c>
      <c r="AQ557" s="12" t="s">
        <v>124</v>
      </c>
      <c r="AR557" s="9" t="s">
        <v>4245</v>
      </c>
      <c r="AS557" s="9" t="s">
        <v>461</v>
      </c>
      <c r="AT557" s="9" t="s">
        <v>259</v>
      </c>
      <c r="AU557" s="9" t="s">
        <v>73</v>
      </c>
      <c r="AV557" s="12" t="s">
        <v>4246</v>
      </c>
      <c r="AW557" s="9"/>
      <c r="AX557" s="12"/>
      <c r="AY557" s="9"/>
      <c r="AZ557" s="9"/>
      <c r="BA557" s="9"/>
      <c r="BB557" s="9" t="s">
        <v>114</v>
      </c>
      <c r="BC557" s="9" t="s">
        <v>76</v>
      </c>
      <c r="BD557" s="9" t="s">
        <v>4247</v>
      </c>
      <c r="BE557" s="9"/>
      <c r="BF557" s="9" t="s">
        <v>133</v>
      </c>
      <c r="BG557" s="9"/>
      <c r="BH557" s="9"/>
      <c r="BI557" s="12" t="s">
        <v>3538</v>
      </c>
      <c r="BJ557" s="9" t="s">
        <v>4248</v>
      </c>
      <c r="BK557" s="9"/>
      <c r="BL557" s="12" t="s">
        <v>117</v>
      </c>
      <c r="BM557" s="16" t="s">
        <v>1646</v>
      </c>
      <c r="BN557" s="9"/>
    </row>
    <row r="558" customFormat="false" ht="30" hidden="false" customHeight="true" outlineLevel="0" collapsed="false">
      <c r="A558" s="9" t="s">
        <v>4249</v>
      </c>
      <c r="B558" s="9" t="s">
        <v>90</v>
      </c>
      <c r="C558" s="9" t="s">
        <v>580</v>
      </c>
      <c r="D558" s="9"/>
      <c r="E558" s="9"/>
      <c r="F558" s="9" t="s">
        <v>4250</v>
      </c>
      <c r="G558" s="11" t="s">
        <v>4251</v>
      </c>
      <c r="H558" s="11" t="str">
        <f aca="false">HYPERLINK("http://data.onb.ac.at/rec/AL00466881","http://data.onb.ac.at/rec/AL00466881")</f>
        <v>http://data.onb.ac.at/rec/AL00466881</v>
      </c>
      <c r="I558" s="9" t="s">
        <v>1925</v>
      </c>
      <c r="J558" s="12" t="s">
        <v>93</v>
      </c>
      <c r="K558" s="9"/>
      <c r="L558" s="9" t="s">
        <v>4252</v>
      </c>
      <c r="M558" s="9" t="s">
        <v>4253</v>
      </c>
      <c r="N558" s="13"/>
      <c r="O558" s="10"/>
      <c r="P558" s="9"/>
      <c r="Q558" s="9"/>
      <c r="R558" s="9"/>
      <c r="S558" s="9"/>
      <c r="T558" s="9"/>
      <c r="U558" s="10"/>
      <c r="V558" s="9"/>
      <c r="W558" s="9" t="s">
        <v>169</v>
      </c>
      <c r="X558" s="12" t="n">
        <v>205</v>
      </c>
      <c r="Y558" s="9"/>
      <c r="Z558" s="14" t="n">
        <v>170</v>
      </c>
      <c r="AA558" s="9"/>
      <c r="AB558" s="14" t="n">
        <v>178</v>
      </c>
      <c r="AC558" s="9"/>
      <c r="AD558" s="14" t="n">
        <v>108</v>
      </c>
      <c r="AE558" s="9" t="n">
        <v>109</v>
      </c>
      <c r="AF558" s="14" t="n">
        <v>23</v>
      </c>
      <c r="AG558" s="9"/>
      <c r="AH558" s="14" t="n">
        <v>1</v>
      </c>
      <c r="AI558" s="14" t="n">
        <v>108</v>
      </c>
      <c r="AJ558" s="9" t="n">
        <v>109</v>
      </c>
      <c r="AK558" s="14" t="n">
        <v>7</v>
      </c>
      <c r="AL558" s="9" t="n">
        <v>8</v>
      </c>
      <c r="AM558" s="9" t="s">
        <v>123</v>
      </c>
      <c r="AN558" s="9" t="s">
        <v>4254</v>
      </c>
      <c r="AO558" s="9" t="s">
        <v>4255</v>
      </c>
      <c r="AP558" s="9" t="s">
        <v>4256</v>
      </c>
      <c r="AQ558" s="12" t="s">
        <v>124</v>
      </c>
      <c r="AR558" s="9" t="s">
        <v>4245</v>
      </c>
      <c r="AS558" s="9" t="s">
        <v>461</v>
      </c>
      <c r="AT558" s="9" t="s">
        <v>259</v>
      </c>
      <c r="AU558" s="9" t="s">
        <v>73</v>
      </c>
      <c r="AV558" s="12" t="s">
        <v>4257</v>
      </c>
      <c r="AW558" s="9"/>
      <c r="AX558" s="12"/>
      <c r="AY558" s="9"/>
      <c r="AZ558" s="9"/>
      <c r="BA558" s="9"/>
      <c r="BB558" s="9" t="s">
        <v>114</v>
      </c>
      <c r="BC558" s="9" t="s">
        <v>76</v>
      </c>
      <c r="BD558" s="9" t="s">
        <v>4258</v>
      </c>
      <c r="BE558" s="9"/>
      <c r="BF558" s="9" t="s">
        <v>133</v>
      </c>
      <c r="BG558" s="9"/>
      <c r="BH558" s="9"/>
      <c r="BI558" s="12" t="s">
        <v>3538</v>
      </c>
      <c r="BJ558" s="9" t="s">
        <v>4259</v>
      </c>
      <c r="BK558" s="9"/>
      <c r="BL558" s="12" t="s">
        <v>117</v>
      </c>
      <c r="BM558" s="16" t="s">
        <v>1646</v>
      </c>
      <c r="BN558" s="9"/>
    </row>
    <row r="559" customFormat="false" ht="30" hidden="false" customHeight="true" outlineLevel="0" collapsed="false">
      <c r="A559" s="9" t="s">
        <v>4260</v>
      </c>
      <c r="B559" s="9" t="s">
        <v>90</v>
      </c>
      <c r="C559" s="9" t="s">
        <v>580</v>
      </c>
      <c r="D559" s="9"/>
      <c r="E559" s="9"/>
      <c r="F559" s="9" t="s">
        <v>4261</v>
      </c>
      <c r="G559" s="11" t="s">
        <v>4262</v>
      </c>
      <c r="H559" s="11" t="str">
        <f aca="false">HYPERLINK("http://data.onb.ac.at/rec/AL00467052","http://data.onb.ac.at/rec/AL00467052")</f>
        <v>http://data.onb.ac.at/rec/AL00467052</v>
      </c>
      <c r="I559" s="9" t="s">
        <v>1925</v>
      </c>
      <c r="J559" s="12" t="s">
        <v>93</v>
      </c>
      <c r="K559" s="9"/>
      <c r="L559" s="9" t="s">
        <v>631</v>
      </c>
      <c r="M559" s="9" t="s">
        <v>4263</v>
      </c>
      <c r="N559" s="13" t="s">
        <v>2730</v>
      </c>
      <c r="O559" s="10"/>
      <c r="P559" s="9"/>
      <c r="Q559" s="9" t="s">
        <v>1356</v>
      </c>
      <c r="R559" s="9" t="s">
        <v>73</v>
      </c>
      <c r="S559" s="9" t="s">
        <v>4264</v>
      </c>
      <c r="T559" s="9" t="s">
        <v>4265</v>
      </c>
      <c r="U559" s="10" t="s">
        <v>4266</v>
      </c>
      <c r="V559" s="60"/>
      <c r="W559" s="9" t="s">
        <v>367</v>
      </c>
      <c r="X559" s="12" t="n">
        <v>224</v>
      </c>
      <c r="Y559" s="9"/>
      <c r="Z559" s="14" t="n">
        <v>168</v>
      </c>
      <c r="AA559" s="9"/>
      <c r="AB559" s="14" t="n">
        <v>180</v>
      </c>
      <c r="AC559" s="9" t="n">
        <v>180</v>
      </c>
      <c r="AD559" s="14" t="n">
        <v>93</v>
      </c>
      <c r="AE559" s="9" t="n">
        <v>115</v>
      </c>
      <c r="AF559" s="14" t="n">
        <v>23</v>
      </c>
      <c r="AG559" s="9" t="n">
        <v>23</v>
      </c>
      <c r="AH559" s="14" t="n">
        <v>1</v>
      </c>
      <c r="AI559" s="14" t="n">
        <v>93</v>
      </c>
      <c r="AJ559" s="9" t="n">
        <v>115</v>
      </c>
      <c r="AK559" s="14" t="n">
        <v>7</v>
      </c>
      <c r="AL559" s="9" t="n">
        <v>8</v>
      </c>
      <c r="AM559" s="9" t="s">
        <v>123</v>
      </c>
      <c r="AN559" s="9" t="s">
        <v>4267</v>
      </c>
      <c r="AO559" s="9" t="s">
        <v>4268</v>
      </c>
      <c r="AP559" s="9" t="s">
        <v>4269</v>
      </c>
      <c r="AQ559" s="12" t="s">
        <v>124</v>
      </c>
      <c r="AR559" s="9"/>
      <c r="AS559" s="9" t="s">
        <v>461</v>
      </c>
      <c r="AT559" s="9" t="s">
        <v>259</v>
      </c>
      <c r="AU559" s="9" t="s">
        <v>73</v>
      </c>
      <c r="AV559" s="12" t="s">
        <v>4270</v>
      </c>
      <c r="AW559" s="9"/>
      <c r="AX559" s="12"/>
      <c r="AY559" s="9"/>
      <c r="AZ559" s="9"/>
      <c r="BA559" s="9"/>
      <c r="BB559" s="9" t="s">
        <v>114</v>
      </c>
      <c r="BC559" s="9" t="s">
        <v>76</v>
      </c>
      <c r="BD559" s="9" t="s">
        <v>4271</v>
      </c>
      <c r="BE559" s="9"/>
      <c r="BF559" s="9" t="s">
        <v>133</v>
      </c>
      <c r="BG559" s="9" t="s">
        <v>4272</v>
      </c>
      <c r="BH559" s="9"/>
      <c r="BI559" s="12" t="s">
        <v>3538</v>
      </c>
      <c r="BJ559" s="9"/>
      <c r="BK559" s="9"/>
      <c r="BL559" s="12" t="s">
        <v>117</v>
      </c>
      <c r="BM559" s="16" t="s">
        <v>2719</v>
      </c>
      <c r="BN559" s="9"/>
    </row>
    <row r="560" customFormat="false" ht="30" hidden="false" customHeight="true" outlineLevel="0" collapsed="false">
      <c r="A560" s="9" t="s">
        <v>4273</v>
      </c>
      <c r="B560" s="9" t="s">
        <v>90</v>
      </c>
      <c r="C560" s="9" t="s">
        <v>580</v>
      </c>
      <c r="D560" s="9"/>
      <c r="E560" s="9"/>
      <c r="F560" s="9" t="s">
        <v>4274</v>
      </c>
      <c r="G560" s="11" t="s">
        <v>4275</v>
      </c>
      <c r="H560" s="11" t="str">
        <f aca="false">HYPERLINK("http://data.onb.ac.at/rec/AL00467054","http://data.onb.ac.at/rec/AL00467054")</f>
        <v>http://data.onb.ac.at/rec/AL00467054</v>
      </c>
      <c r="I560" s="9" t="s">
        <v>1925</v>
      </c>
      <c r="J560" s="12" t="s">
        <v>93</v>
      </c>
      <c r="K560" s="9"/>
      <c r="L560" s="9" t="s">
        <v>4276</v>
      </c>
      <c r="M560" s="9" t="s">
        <v>4277</v>
      </c>
      <c r="N560" s="13"/>
      <c r="O560" s="10"/>
      <c r="P560" s="9"/>
      <c r="Q560" s="9"/>
      <c r="R560" s="9"/>
      <c r="S560" s="9"/>
      <c r="T560" s="9"/>
      <c r="U560" s="10"/>
      <c r="V560" s="9"/>
      <c r="W560" s="9" t="s">
        <v>169</v>
      </c>
      <c r="X560" s="12" t="n">
        <v>208</v>
      </c>
      <c r="Y560" s="9"/>
      <c r="Z560" s="14" t="n">
        <v>168</v>
      </c>
      <c r="AA560" s="9"/>
      <c r="AB560" s="14" t="n">
        <v>175</v>
      </c>
      <c r="AC560" s="9" t="n">
        <v>180</v>
      </c>
      <c r="AD560" s="14" t="n">
        <v>108</v>
      </c>
      <c r="AE560" s="9" t="n">
        <v>114</v>
      </c>
      <c r="AF560" s="14" t="n">
        <v>23</v>
      </c>
      <c r="AG560" s="9" t="n">
        <v>23</v>
      </c>
      <c r="AH560" s="14" t="n">
        <v>1</v>
      </c>
      <c r="AI560" s="14" t="n">
        <v>108</v>
      </c>
      <c r="AJ560" s="9" t="n">
        <v>114</v>
      </c>
      <c r="AK560" s="14" t="n">
        <v>7</v>
      </c>
      <c r="AL560" s="9" t="n">
        <v>8</v>
      </c>
      <c r="AM560" s="9" t="s">
        <v>123</v>
      </c>
      <c r="AN560" s="9" t="s">
        <v>4278</v>
      </c>
      <c r="AO560" s="9" t="s">
        <v>4279</v>
      </c>
      <c r="AP560" s="9" t="s">
        <v>4280</v>
      </c>
      <c r="AQ560" s="12" t="s">
        <v>124</v>
      </c>
      <c r="AR560" s="9"/>
      <c r="AS560" s="9" t="s">
        <v>461</v>
      </c>
      <c r="AT560" s="9" t="s">
        <v>259</v>
      </c>
      <c r="AU560" s="9" t="s">
        <v>73</v>
      </c>
      <c r="AV560" s="12" t="s">
        <v>4281</v>
      </c>
      <c r="AW560" s="9"/>
      <c r="AX560" s="12"/>
      <c r="AY560" s="9"/>
      <c r="AZ560" s="9"/>
      <c r="BA560" s="9"/>
      <c r="BB560" s="9" t="s">
        <v>114</v>
      </c>
      <c r="BC560" s="9" t="s">
        <v>76</v>
      </c>
      <c r="BD560" s="9" t="s">
        <v>4282</v>
      </c>
      <c r="BE560" s="9"/>
      <c r="BF560" s="9" t="s">
        <v>133</v>
      </c>
      <c r="BG560" s="9" t="s">
        <v>4283</v>
      </c>
      <c r="BH560" s="9"/>
      <c r="BI560" s="12" t="s">
        <v>3538</v>
      </c>
      <c r="BJ560" s="9" t="s">
        <v>4284</v>
      </c>
      <c r="BK560" s="9"/>
      <c r="BL560" s="12" t="s">
        <v>117</v>
      </c>
      <c r="BM560" s="16" t="s">
        <v>2719</v>
      </c>
      <c r="BN560" s="9"/>
    </row>
    <row r="561" customFormat="false" ht="45" hidden="false" customHeight="true" outlineLevel="0" collapsed="false">
      <c r="A561" s="9" t="s">
        <v>4285</v>
      </c>
      <c r="B561" s="9"/>
      <c r="C561" s="9"/>
      <c r="D561" s="9"/>
      <c r="E561" s="9"/>
      <c r="F561" s="9" t="s">
        <v>4286</v>
      </c>
      <c r="G561" s="9"/>
      <c r="H561" s="9"/>
      <c r="I561" s="9"/>
      <c r="J561" s="12" t="s">
        <v>93</v>
      </c>
      <c r="K561" s="9"/>
      <c r="L561" s="9" t="s">
        <v>4287</v>
      </c>
      <c r="M561" s="9" t="s">
        <v>4288</v>
      </c>
      <c r="N561" s="13" t="s">
        <v>4289</v>
      </c>
      <c r="O561" s="10"/>
      <c r="P561" s="9"/>
      <c r="Q561" s="9" t="s">
        <v>1324</v>
      </c>
      <c r="R561" s="9" t="s">
        <v>2555</v>
      </c>
      <c r="S561" s="9" t="s">
        <v>4290</v>
      </c>
      <c r="T561" s="9" t="s">
        <v>4291</v>
      </c>
      <c r="U561" s="10" t="s">
        <v>4292</v>
      </c>
      <c r="V561" s="29"/>
      <c r="W561" s="9" t="s">
        <v>4293</v>
      </c>
      <c r="X561" s="12" t="n">
        <v>148</v>
      </c>
      <c r="Y561" s="9"/>
      <c r="Z561" s="14" t="n">
        <v>99</v>
      </c>
      <c r="AA561" s="9"/>
      <c r="AB561" s="14" t="n">
        <v>96</v>
      </c>
      <c r="AC561" s="9" t="n">
        <v>100</v>
      </c>
      <c r="AD561" s="14" t="n">
        <v>50</v>
      </c>
      <c r="AE561" s="9" t="n">
        <v>55</v>
      </c>
      <c r="AF561" s="14" t="n">
        <v>15</v>
      </c>
      <c r="AG561" s="9" t="n">
        <v>19</v>
      </c>
      <c r="AH561" s="14" t="n">
        <v>1</v>
      </c>
      <c r="AI561" s="14" t="n">
        <v>50</v>
      </c>
      <c r="AJ561" s="9" t="n">
        <v>55</v>
      </c>
      <c r="AK561" s="14" t="n">
        <v>5</v>
      </c>
      <c r="AL561" s="9" t="n">
        <v>6</v>
      </c>
      <c r="AM561" s="9" t="s">
        <v>4294</v>
      </c>
      <c r="AN561" s="9"/>
      <c r="AO561" s="9"/>
      <c r="AP561" s="9" t="s">
        <v>4295</v>
      </c>
      <c r="AQ561" s="12"/>
      <c r="AR561" s="9"/>
      <c r="AS561" s="9"/>
      <c r="AT561" s="9"/>
      <c r="AU561" s="9"/>
      <c r="AV561" s="12"/>
      <c r="AW561" s="9"/>
      <c r="AX561" s="12"/>
      <c r="AY561" s="9"/>
      <c r="AZ561" s="9"/>
      <c r="BA561" s="9"/>
      <c r="BB561" s="61" t="s">
        <v>4296</v>
      </c>
      <c r="BC561" s="61" t="s">
        <v>76</v>
      </c>
      <c r="BD561" s="61"/>
      <c r="BE561" s="9"/>
      <c r="BF561" s="9"/>
      <c r="BG561" s="9"/>
      <c r="BH561" s="9"/>
      <c r="BI561" s="12"/>
      <c r="BJ561" s="9"/>
      <c r="BK561" s="9"/>
      <c r="BL561" s="12"/>
      <c r="BM561" s="16"/>
      <c r="BN561" s="9"/>
    </row>
    <row r="562" customFormat="false" ht="45" hidden="false" customHeight="true" outlineLevel="0" collapsed="false">
      <c r="A562" s="9" t="s">
        <v>4297</v>
      </c>
      <c r="B562" s="9" t="s">
        <v>90</v>
      </c>
      <c r="C562" s="9"/>
      <c r="D562" s="9" t="s">
        <v>4298</v>
      </c>
      <c r="E562" s="9"/>
      <c r="F562" s="9" t="s">
        <v>4299</v>
      </c>
      <c r="G562" s="9"/>
      <c r="H562" s="9" t="s">
        <v>4300</v>
      </c>
      <c r="I562" s="9" t="s">
        <v>4301</v>
      </c>
      <c r="J562" s="12" t="s">
        <v>93</v>
      </c>
      <c r="K562" s="9" t="s">
        <v>4302</v>
      </c>
      <c r="L562" s="28" t="s">
        <v>4303</v>
      </c>
      <c r="M562" s="28" t="s">
        <v>4304</v>
      </c>
      <c r="N562" s="13" t="s">
        <v>582</v>
      </c>
      <c r="O562" s="10"/>
      <c r="P562" s="9"/>
      <c r="Q562" s="9" t="s">
        <v>4305</v>
      </c>
      <c r="R562" s="9" t="s">
        <v>73</v>
      </c>
      <c r="S562" s="9" t="s">
        <v>4306</v>
      </c>
      <c r="T562" s="11" t="s">
        <v>4307</v>
      </c>
      <c r="U562" s="10" t="s">
        <v>4308</v>
      </c>
      <c r="V562" s="29"/>
      <c r="W562" s="9" t="s">
        <v>4309</v>
      </c>
      <c r="X562" s="12" t="n">
        <v>280</v>
      </c>
      <c r="Y562" s="9" t="n">
        <v>290</v>
      </c>
      <c r="Z562" s="14" t="n">
        <v>183</v>
      </c>
      <c r="AA562" s="9" t="n">
        <v>188</v>
      </c>
      <c r="AB562" s="14" t="n">
        <v>208</v>
      </c>
      <c r="AC562" s="9" t="n">
        <v>215</v>
      </c>
      <c r="AD562" s="14" t="n">
        <v>120</v>
      </c>
      <c r="AE562" s="9" t="n">
        <v>145</v>
      </c>
      <c r="AF562" s="14" t="n">
        <v>19</v>
      </c>
      <c r="AG562" s="9" t="n">
        <v>19</v>
      </c>
      <c r="AH562" s="14" t="n">
        <v>2</v>
      </c>
      <c r="AI562" s="14" t="n">
        <v>50</v>
      </c>
      <c r="AJ562" s="9" t="n">
        <v>58</v>
      </c>
      <c r="AK562" s="14" t="n">
        <v>11</v>
      </c>
      <c r="AL562" s="9" t="n">
        <v>12</v>
      </c>
      <c r="AM562" s="9" t="s">
        <v>123</v>
      </c>
      <c r="AN562" s="9" t="s">
        <v>4310</v>
      </c>
      <c r="AO562" s="9"/>
      <c r="AP562" s="9" t="s">
        <v>4311</v>
      </c>
      <c r="AQ562" s="12" t="s">
        <v>69</v>
      </c>
      <c r="AR562" s="28" t="s">
        <v>4312</v>
      </c>
      <c r="AS562" s="9" t="s">
        <v>427</v>
      </c>
      <c r="AT562" s="9" t="s">
        <v>4313</v>
      </c>
      <c r="AU562" s="9" t="s">
        <v>73</v>
      </c>
      <c r="AV562" s="12"/>
      <c r="AW562" s="9"/>
      <c r="AX562" s="12" t="n">
        <v>118641549</v>
      </c>
      <c r="AY562" s="9" t="s">
        <v>4314</v>
      </c>
      <c r="AZ562" s="9" t="s">
        <v>4315</v>
      </c>
      <c r="BA562" s="26" t="s">
        <v>4316</v>
      </c>
      <c r="BB562" s="9" t="s">
        <v>589</v>
      </c>
      <c r="BC562" s="9" t="s">
        <v>76</v>
      </c>
      <c r="BD562" s="9" t="s">
        <v>4317</v>
      </c>
      <c r="BE562" s="9"/>
      <c r="BF562" s="9"/>
      <c r="BG562" s="9"/>
      <c r="BH562" s="9"/>
      <c r="BI562" s="12"/>
      <c r="BJ562" s="9"/>
      <c r="BK562" s="9"/>
      <c r="BL562" s="12" t="s">
        <v>1485</v>
      </c>
      <c r="BM562" s="16" t="s">
        <v>1672</v>
      </c>
      <c r="BN562" s="9"/>
    </row>
    <row r="563" customFormat="false" ht="60" hidden="false" customHeight="true" outlineLevel="0" collapsed="false">
      <c r="A563" s="9" t="s">
        <v>4318</v>
      </c>
      <c r="B563" s="9" t="s">
        <v>90</v>
      </c>
      <c r="C563" s="9"/>
      <c r="D563" s="9" t="s">
        <v>4298</v>
      </c>
      <c r="E563" s="9"/>
      <c r="F563" s="9" t="s">
        <v>4319</v>
      </c>
      <c r="G563" s="9"/>
      <c r="H563" s="11" t="str">
        <f aca="false">HYPERLINK("http://data.onb.ac.at/rec/AL00160155","http://data.onb.ac.at/rec/AL00160155")</f>
        <v>http://data.onb.ac.at/rec/AL00160155</v>
      </c>
      <c r="I563" s="9" t="s">
        <v>4320</v>
      </c>
      <c r="J563" s="12" t="s">
        <v>93</v>
      </c>
      <c r="K563" s="9"/>
      <c r="L563" s="9" t="s">
        <v>4321</v>
      </c>
      <c r="M563" s="9"/>
      <c r="N563" s="13"/>
      <c r="O563" s="10"/>
      <c r="P563" s="9"/>
      <c r="Q563" s="9"/>
      <c r="R563" s="9"/>
      <c r="S563" s="9"/>
      <c r="T563" s="9"/>
      <c r="U563" s="10"/>
      <c r="V563" s="9"/>
      <c r="W563" s="9"/>
      <c r="X563" s="12"/>
      <c r="Y563" s="9"/>
      <c r="Z563" s="14"/>
      <c r="AA563" s="9"/>
      <c r="AB563" s="14"/>
      <c r="AC563" s="9"/>
      <c r="AD563" s="14"/>
      <c r="AE563" s="9"/>
      <c r="AF563" s="14"/>
      <c r="AG563" s="9"/>
      <c r="AH563" s="14"/>
      <c r="AI563" s="14"/>
      <c r="AJ563" s="9"/>
      <c r="AK563" s="14"/>
      <c r="AL563" s="9"/>
      <c r="AM563" s="9"/>
      <c r="AN563" s="9"/>
      <c r="AO563" s="9"/>
      <c r="AP563" s="9"/>
      <c r="AQ563" s="12" t="s">
        <v>69</v>
      </c>
      <c r="AR563" s="9" t="s">
        <v>426</v>
      </c>
      <c r="AS563" s="9" t="s">
        <v>71</v>
      </c>
      <c r="AT563" s="9" t="s">
        <v>72</v>
      </c>
      <c r="AU563" s="9" t="s">
        <v>73</v>
      </c>
      <c r="AV563" s="12"/>
      <c r="AW563" s="9" t="s">
        <v>4322</v>
      </c>
      <c r="AX563" s="12"/>
      <c r="AY563" s="9"/>
      <c r="AZ563" s="9"/>
      <c r="BA563" s="9"/>
      <c r="BB563" s="9"/>
      <c r="BC563" s="9" t="s">
        <v>76</v>
      </c>
      <c r="BD563" s="9" t="s">
        <v>77</v>
      </c>
      <c r="BE563" s="9"/>
      <c r="BF563" s="9"/>
      <c r="BG563" s="9"/>
      <c r="BH563" s="9"/>
      <c r="BI563" s="12"/>
      <c r="BJ563" s="9"/>
      <c r="BK563" s="9"/>
      <c r="BL563" s="12"/>
      <c r="BM563" s="16"/>
      <c r="BN563" s="9"/>
    </row>
    <row r="564" customFormat="false" ht="60" hidden="false" customHeight="true" outlineLevel="0" collapsed="false">
      <c r="A564" s="9" t="s">
        <v>4323</v>
      </c>
      <c r="B564" s="9"/>
      <c r="C564" s="9" t="s">
        <v>580</v>
      </c>
      <c r="D564" s="9" t="s">
        <v>4324</v>
      </c>
      <c r="E564" s="9"/>
      <c r="F564" s="9" t="s">
        <v>4325</v>
      </c>
      <c r="G564" s="11" t="s">
        <v>4326</v>
      </c>
      <c r="H564" s="11" t="str">
        <f aca="false">HYPERLINK("http://data.onb.ac.at/rec/AL00160464","http://data.onb.ac.at/rec/AL00160464")</f>
        <v>http://data.onb.ac.at/rec/AL00160464</v>
      </c>
      <c r="I564" s="9" t="s">
        <v>4327</v>
      </c>
      <c r="J564" s="12" t="s">
        <v>93</v>
      </c>
      <c r="K564" s="9"/>
      <c r="L564" s="9" t="s">
        <v>4328</v>
      </c>
      <c r="M564" s="9" t="s">
        <v>4329</v>
      </c>
      <c r="N564" s="13"/>
      <c r="O564" s="10"/>
      <c r="P564" s="9"/>
      <c r="Q564" s="9"/>
      <c r="R564" s="9"/>
      <c r="S564" s="9"/>
      <c r="T564" s="9"/>
      <c r="U564" s="10"/>
      <c r="V564" s="9" t="s">
        <v>4330</v>
      </c>
      <c r="W564" s="9" t="s">
        <v>1612</v>
      </c>
      <c r="X564" s="12" t="n">
        <v>220</v>
      </c>
      <c r="Y564" s="9"/>
      <c r="Z564" s="14" t="n">
        <v>160</v>
      </c>
      <c r="AA564" s="9"/>
      <c r="AB564" s="14" t="n">
        <v>195</v>
      </c>
      <c r="AC564" s="9" t="n">
        <v>235</v>
      </c>
      <c r="AD564" s="14" t="n">
        <v>100</v>
      </c>
      <c r="AE564" s="9" t="n">
        <v>125</v>
      </c>
      <c r="AF564" s="14" t="n">
        <v>18</v>
      </c>
      <c r="AG564" s="9" t="n">
        <v>21</v>
      </c>
      <c r="AH564" s="14" t="n">
        <v>1</v>
      </c>
      <c r="AI564" s="14" t="n">
        <v>113</v>
      </c>
      <c r="AJ564" s="9"/>
      <c r="AK564" s="14" t="n">
        <v>10</v>
      </c>
      <c r="AL564" s="9" t="n">
        <v>10</v>
      </c>
      <c r="AM564" s="9" t="s">
        <v>754</v>
      </c>
      <c r="AN564" s="9"/>
      <c r="AO564" s="9"/>
      <c r="AP564" s="9" t="s">
        <v>4331</v>
      </c>
      <c r="AQ564" s="12" t="s">
        <v>268</v>
      </c>
      <c r="AR564" s="9" t="s">
        <v>4332</v>
      </c>
      <c r="AS564" s="9" t="s">
        <v>4333</v>
      </c>
      <c r="AT564" s="9" t="s">
        <v>4174</v>
      </c>
      <c r="AU564" s="9" t="s">
        <v>73</v>
      </c>
      <c r="AV564" s="12"/>
      <c r="AW564" s="9"/>
      <c r="AX564" s="12" t="n">
        <v>118504843</v>
      </c>
      <c r="AY564" s="9" t="s">
        <v>4334</v>
      </c>
      <c r="AZ564" s="9"/>
      <c r="BA564" s="9" t="s">
        <v>4335</v>
      </c>
      <c r="BB564" s="9"/>
      <c r="BC564" s="9" t="s">
        <v>76</v>
      </c>
      <c r="BD564" s="9" t="s">
        <v>4336</v>
      </c>
      <c r="BE564" s="9" t="s">
        <v>4337</v>
      </c>
      <c r="BF564" s="9"/>
      <c r="BG564" s="9"/>
      <c r="BH564" s="9"/>
      <c r="BI564" s="12"/>
      <c r="BJ564" s="9"/>
      <c r="BK564" s="9" t="s">
        <v>4338</v>
      </c>
      <c r="BL564" s="12" t="s">
        <v>1485</v>
      </c>
      <c r="BM564" s="16" t="s">
        <v>4339</v>
      </c>
      <c r="BN564" s="9"/>
    </row>
    <row r="565" customFormat="false" ht="30" hidden="false" customHeight="true" outlineLevel="0" collapsed="false">
      <c r="A565" s="9" t="s">
        <v>4340</v>
      </c>
      <c r="B565" s="9"/>
      <c r="C565" s="9" t="s">
        <v>580</v>
      </c>
      <c r="D565" s="9" t="s">
        <v>4341</v>
      </c>
      <c r="E565" s="9"/>
      <c r="F565" s="9" t="s">
        <v>83</v>
      </c>
      <c r="G565" s="9"/>
      <c r="H565" s="11" t="str">
        <f aca="false">HYPERLINK("http://data.onb.ac.at/rec/AL00231446","http://data.onb.ac.at/rec/AL00231446")</f>
        <v>http://data.onb.ac.at/rec/AL00231446</v>
      </c>
      <c r="I565" s="9"/>
      <c r="J565" s="12" t="s">
        <v>93</v>
      </c>
      <c r="K565" s="9"/>
      <c r="L565" s="9" t="s">
        <v>4342</v>
      </c>
      <c r="M565" s="9" t="s">
        <v>4343</v>
      </c>
      <c r="N565" s="13"/>
      <c r="O565" s="10"/>
      <c r="P565" s="9"/>
      <c r="Q565" s="9"/>
      <c r="R565" s="9"/>
      <c r="S565" s="9"/>
      <c r="T565" s="9"/>
      <c r="U565" s="10"/>
      <c r="V565" s="9"/>
      <c r="W565" s="9"/>
      <c r="X565" s="12"/>
      <c r="Y565" s="9"/>
      <c r="Z565" s="14"/>
      <c r="AA565" s="9"/>
      <c r="AB565" s="14"/>
      <c r="AC565" s="9"/>
      <c r="AD565" s="14"/>
      <c r="AE565" s="9"/>
      <c r="AF565" s="14"/>
      <c r="AG565" s="9"/>
      <c r="AH565" s="14"/>
      <c r="AI565" s="14"/>
      <c r="AJ565" s="9"/>
      <c r="AK565" s="14"/>
      <c r="AL565" s="9"/>
      <c r="AM565" s="9"/>
      <c r="AN565" s="9"/>
      <c r="AO565" s="9"/>
      <c r="AP565" s="9"/>
      <c r="AQ565" s="12"/>
      <c r="AR565" s="9"/>
      <c r="AS565" s="9"/>
      <c r="AT565" s="9"/>
      <c r="AU565" s="9"/>
      <c r="AV565" s="12"/>
      <c r="AW565" s="9"/>
      <c r="AX565" s="12"/>
      <c r="AY565" s="9"/>
      <c r="AZ565" s="9"/>
      <c r="BA565" s="9"/>
      <c r="BB565" s="9"/>
      <c r="BC565" s="9"/>
      <c r="BD565" s="9" t="s">
        <v>4344</v>
      </c>
      <c r="BE565" s="9"/>
      <c r="BF565" s="9"/>
      <c r="BG565" s="9"/>
      <c r="BH565" s="9"/>
      <c r="BI565" s="12"/>
      <c r="BJ565" s="9"/>
      <c r="BK565" s="9"/>
      <c r="BL565" s="12"/>
      <c r="BM565" s="16"/>
      <c r="BN565" s="9"/>
    </row>
    <row r="566" customFormat="false" ht="30" hidden="false" customHeight="true" outlineLevel="0" collapsed="false">
      <c r="A566" s="9" t="s">
        <v>4345</v>
      </c>
      <c r="B566" s="9"/>
      <c r="C566" s="9" t="s">
        <v>580</v>
      </c>
      <c r="D566" s="9"/>
      <c r="E566" s="9"/>
      <c r="F566" s="9" t="s">
        <v>4346</v>
      </c>
      <c r="G566" s="11" t="s">
        <v>4347</v>
      </c>
      <c r="H566" s="11" t="str">
        <f aca="false">HYPERLINK("http://data.onb.ac.at/rec/AL00650682","http://data.onb.ac.at/rec/AL00650682")</f>
        <v>http://data.onb.ac.at/rec/AL00650682</v>
      </c>
      <c r="I566" s="9"/>
      <c r="J566" s="12" t="s">
        <v>93</v>
      </c>
      <c r="K566" s="9"/>
      <c r="L566" s="9" t="s">
        <v>4348</v>
      </c>
      <c r="M566" s="9" t="s">
        <v>4349</v>
      </c>
      <c r="N566" s="13" t="s">
        <v>4350</v>
      </c>
      <c r="O566" s="10" t="n">
        <v>1481</v>
      </c>
      <c r="P566" s="9" t="s">
        <v>453</v>
      </c>
      <c r="Q566" s="9"/>
      <c r="R566" s="9"/>
      <c r="S566" s="9" t="s">
        <v>4351</v>
      </c>
      <c r="T566" s="9"/>
      <c r="U566" s="10" t="s">
        <v>4352</v>
      </c>
      <c r="V566" s="9" t="s">
        <v>4353</v>
      </c>
      <c r="W566" s="9" t="s">
        <v>1719</v>
      </c>
      <c r="X566" s="12" t="n">
        <v>152</v>
      </c>
      <c r="Y566" s="9"/>
      <c r="Z566" s="14" t="n">
        <v>168</v>
      </c>
      <c r="AA566" s="9"/>
      <c r="AB566" s="14" t="n">
        <v>152</v>
      </c>
      <c r="AC566" s="9"/>
      <c r="AD566" s="14" t="n">
        <v>110</v>
      </c>
      <c r="AE566" s="9" t="n">
        <v>120</v>
      </c>
      <c r="AF566" s="14" t="n">
        <v>11</v>
      </c>
      <c r="AG566" s="9" t="n">
        <v>19</v>
      </c>
      <c r="AH566" s="14" t="n">
        <v>1</v>
      </c>
      <c r="AI566" s="14" t="n">
        <v>110</v>
      </c>
      <c r="AJ566" s="9" t="n">
        <v>120</v>
      </c>
      <c r="AK566" s="14" t="n">
        <v>8</v>
      </c>
      <c r="AL566" s="9" t="n">
        <v>8</v>
      </c>
      <c r="AM566" s="9"/>
      <c r="AN566" s="9"/>
      <c r="AO566" s="10" t="s">
        <v>4354</v>
      </c>
      <c r="AP566" s="9" t="s">
        <v>4355</v>
      </c>
      <c r="AQ566" s="12" t="s">
        <v>268</v>
      </c>
      <c r="AR566" s="9" t="s">
        <v>4356</v>
      </c>
      <c r="AS566" s="9" t="s">
        <v>427</v>
      </c>
      <c r="AT566" s="9" t="s">
        <v>4357</v>
      </c>
      <c r="AU566" s="9" t="s">
        <v>4358</v>
      </c>
      <c r="AV566" s="12" t="s">
        <v>4359</v>
      </c>
      <c r="AW566" s="9"/>
      <c r="AX566" s="12"/>
      <c r="AY566" s="9"/>
      <c r="AZ566" s="9"/>
      <c r="BA566" s="9"/>
      <c r="BB566" s="9" t="s">
        <v>2078</v>
      </c>
      <c r="BC566" s="9" t="s">
        <v>76</v>
      </c>
      <c r="BD566" s="9" t="s">
        <v>4360</v>
      </c>
      <c r="BE566" s="9"/>
      <c r="BF566" s="9"/>
      <c r="BG566" s="9"/>
      <c r="BH566" s="9"/>
      <c r="BI566" s="12" t="s">
        <v>4361</v>
      </c>
      <c r="BJ566" s="9"/>
      <c r="BK566" s="9"/>
      <c r="BL566" s="12" t="s">
        <v>1485</v>
      </c>
      <c r="BM566" s="16" t="s">
        <v>2482</v>
      </c>
      <c r="BN566" s="9"/>
    </row>
    <row r="567" customFormat="false" ht="30" hidden="false" customHeight="true" outlineLevel="0" collapsed="false">
      <c r="A567" s="9" t="s">
        <v>4362</v>
      </c>
      <c r="B567" s="9"/>
      <c r="C567" s="9"/>
      <c r="D567" s="23"/>
      <c r="E567" s="9"/>
      <c r="F567" s="9" t="s">
        <v>4363</v>
      </c>
      <c r="G567" s="9"/>
      <c r="H567" s="9"/>
      <c r="I567" s="9"/>
      <c r="J567" s="12"/>
      <c r="K567" s="9"/>
      <c r="L567" s="9"/>
      <c r="M567" s="9"/>
      <c r="N567" s="13"/>
      <c r="O567" s="10"/>
      <c r="P567" s="9"/>
      <c r="Q567" s="9"/>
      <c r="R567" s="9"/>
      <c r="S567" s="9"/>
      <c r="T567" s="9"/>
      <c r="U567" s="10"/>
      <c r="V567" s="9"/>
      <c r="W567" s="9"/>
      <c r="X567" s="12"/>
      <c r="Y567" s="9"/>
      <c r="Z567" s="14"/>
      <c r="AA567" s="9"/>
      <c r="AB567" s="14"/>
      <c r="AC567" s="9"/>
      <c r="AD567" s="14"/>
      <c r="AE567" s="9"/>
      <c r="AF567" s="14"/>
      <c r="AG567" s="9"/>
      <c r="AH567" s="14"/>
      <c r="AI567" s="14"/>
      <c r="AJ567" s="9"/>
      <c r="AK567" s="14"/>
      <c r="AL567" s="9"/>
      <c r="AM567" s="9"/>
      <c r="AN567" s="9"/>
      <c r="AO567" s="9"/>
      <c r="AP567" s="9"/>
      <c r="AQ567" s="12"/>
      <c r="AR567" s="9"/>
      <c r="AS567" s="9" t="s">
        <v>481</v>
      </c>
      <c r="AT567" s="9" t="s">
        <v>159</v>
      </c>
      <c r="AU567" s="9" t="s">
        <v>4364</v>
      </c>
      <c r="AV567" s="12"/>
      <c r="AW567" s="9"/>
      <c r="AX567" s="12"/>
      <c r="AY567" s="9"/>
      <c r="AZ567" s="9"/>
      <c r="BA567" s="9"/>
      <c r="BB567" s="9" t="s">
        <v>4365</v>
      </c>
      <c r="BC567" s="9" t="s">
        <v>76</v>
      </c>
      <c r="BD567" s="9" t="s">
        <v>4366</v>
      </c>
      <c r="BE567" s="9"/>
      <c r="BF567" s="9"/>
      <c r="BG567" s="9"/>
      <c r="BH567" s="9"/>
      <c r="BI567" s="12"/>
      <c r="BJ567" s="9"/>
      <c r="BK567" s="9"/>
      <c r="BL567" s="12"/>
      <c r="BM567" s="16"/>
      <c r="BN567" s="9"/>
    </row>
    <row r="568" customFormat="false" ht="30" hidden="false" customHeight="true" outlineLevel="0" collapsed="false">
      <c r="A568" s="9" t="s">
        <v>4367</v>
      </c>
      <c r="B568" s="9"/>
      <c r="C568" s="9"/>
      <c r="D568" s="23" t="s">
        <v>4368</v>
      </c>
      <c r="E568" s="9"/>
      <c r="F568" s="9" t="s">
        <v>4369</v>
      </c>
      <c r="G568" s="9"/>
      <c r="H568" s="9"/>
      <c r="I568" s="9"/>
      <c r="J568" s="12"/>
      <c r="K568" s="9"/>
      <c r="L568" s="9"/>
      <c r="M568" s="9"/>
      <c r="N568" s="13"/>
      <c r="O568" s="10"/>
      <c r="P568" s="9"/>
      <c r="Q568" s="9"/>
      <c r="R568" s="9"/>
      <c r="S568" s="9"/>
      <c r="T568" s="9"/>
      <c r="U568" s="10"/>
      <c r="V568" s="9"/>
      <c r="W568" s="9"/>
      <c r="X568" s="12"/>
      <c r="Y568" s="9"/>
      <c r="Z568" s="14"/>
      <c r="AA568" s="9"/>
      <c r="AB568" s="14"/>
      <c r="AC568" s="9"/>
      <c r="AD568" s="14" t="s">
        <v>4370</v>
      </c>
      <c r="AE568" s="9"/>
      <c r="AF568" s="14"/>
      <c r="AG568" s="9"/>
      <c r="AH568" s="14"/>
      <c r="AI568" s="14"/>
      <c r="AJ568" s="9"/>
      <c r="AK568" s="14"/>
      <c r="AL568" s="9"/>
      <c r="AM568" s="9"/>
      <c r="AN568" s="9"/>
      <c r="AO568" s="9"/>
      <c r="AP568" s="9"/>
      <c r="AQ568" s="12"/>
      <c r="AR568" s="9"/>
      <c r="AS568" s="9"/>
      <c r="AT568" s="9"/>
      <c r="AU568" s="9"/>
      <c r="AV568" s="12"/>
      <c r="AW568" s="9"/>
      <c r="AX568" s="12"/>
      <c r="AY568" s="9"/>
      <c r="AZ568" s="9"/>
      <c r="BA568" s="9"/>
      <c r="BB568" s="9"/>
      <c r="BC568" s="9"/>
      <c r="BD568" s="9" t="s">
        <v>4371</v>
      </c>
      <c r="BE568" s="9"/>
      <c r="BF568" s="9"/>
      <c r="BG568" s="9"/>
      <c r="BH568" s="9"/>
      <c r="BI568" s="12"/>
      <c r="BJ568" s="9"/>
      <c r="BK568" s="9"/>
      <c r="BL568" s="12"/>
      <c r="BM568" s="16"/>
      <c r="BN568" s="9"/>
    </row>
    <row r="569" customFormat="false" ht="120" hidden="false" customHeight="true" outlineLevel="0" collapsed="false">
      <c r="A569" s="9" t="s">
        <v>4372</v>
      </c>
      <c r="B569" s="9" t="s">
        <v>90</v>
      </c>
      <c r="C569" s="9" t="s">
        <v>580</v>
      </c>
      <c r="D569" s="9"/>
      <c r="E569" s="9"/>
      <c r="F569" s="9" t="s">
        <v>4373</v>
      </c>
      <c r="G569" s="11" t="s">
        <v>4374</v>
      </c>
      <c r="H569" s="11" t="str">
        <f aca="false">HYPERLINK("http://data.onb.ac.at/rec/AL00633198","http://data.onb.ac.at/rec/AL00633198")</f>
        <v>http://data.onb.ac.at/rec/AL00633198</v>
      </c>
      <c r="I569" s="9" t="s">
        <v>4375</v>
      </c>
      <c r="J569" s="12" t="s">
        <v>93</v>
      </c>
      <c r="K569" s="9"/>
      <c r="L569" s="9" t="s">
        <v>4376</v>
      </c>
      <c r="M569" s="9" t="s">
        <v>4172</v>
      </c>
      <c r="N569" s="13"/>
      <c r="O569" s="10"/>
      <c r="P569" s="9"/>
      <c r="Q569" s="9"/>
      <c r="R569" s="9"/>
      <c r="S569" s="9" t="s">
        <v>4377</v>
      </c>
      <c r="T569" s="11" t="str">
        <f aca="false">HYPERLINK("http://data.onb.ac.at/rec/AL00170462","http://data.onb.ac.at/rec/AL00170462")</f>
        <v>http://data.onb.ac.at/rec/AL00170462</v>
      </c>
      <c r="U569" s="10"/>
      <c r="V569" s="9"/>
      <c r="W569" s="9"/>
      <c r="X569" s="12"/>
      <c r="Y569" s="9"/>
      <c r="Z569" s="14"/>
      <c r="AA569" s="9"/>
      <c r="AB569" s="14"/>
      <c r="AC569" s="9"/>
      <c r="AD569" s="14"/>
      <c r="AE569" s="9"/>
      <c r="AF569" s="14"/>
      <c r="AG569" s="9"/>
      <c r="AH569" s="14"/>
      <c r="AI569" s="14"/>
      <c r="AJ569" s="9"/>
      <c r="AK569" s="14"/>
      <c r="AL569" s="9"/>
      <c r="AM569" s="9"/>
      <c r="AN569" s="9"/>
      <c r="AO569" s="9"/>
      <c r="AP569" s="9"/>
      <c r="AQ569" s="12"/>
      <c r="AR569" s="9"/>
      <c r="AT569" s="9" t="s">
        <v>4174</v>
      </c>
      <c r="AU569" s="9"/>
      <c r="AV569" s="12"/>
      <c r="AW569" s="9"/>
      <c r="AX569" s="12"/>
      <c r="AY569" s="9"/>
      <c r="AZ569" s="9"/>
      <c r="BA569" s="9"/>
      <c r="BB569" s="9" t="s">
        <v>589</v>
      </c>
      <c r="BC569" s="9" t="s">
        <v>76</v>
      </c>
      <c r="BD569" s="9" t="s">
        <v>4378</v>
      </c>
      <c r="BE569" s="9"/>
      <c r="BF569" s="9"/>
      <c r="BG569" s="9"/>
      <c r="BH569" s="9"/>
      <c r="BI569" s="12"/>
      <c r="BJ569" s="9"/>
      <c r="BK569" s="9"/>
      <c r="BL569" s="12"/>
      <c r="BM569" s="16"/>
      <c r="BN569" s="9"/>
    </row>
    <row r="570" customFormat="false" ht="60" hidden="false" customHeight="true" outlineLevel="0" collapsed="false">
      <c r="A570" s="9" t="s">
        <v>4379</v>
      </c>
      <c r="B570" s="9" t="s">
        <v>90</v>
      </c>
      <c r="C570" s="9" t="s">
        <v>580</v>
      </c>
      <c r="D570" s="9"/>
      <c r="E570" s="9"/>
      <c r="F570" s="9" t="s">
        <v>4380</v>
      </c>
      <c r="G570" s="11" t="s">
        <v>4381</v>
      </c>
      <c r="H570" s="11" t="str">
        <f aca="false">HYPERLINK("http://data.onb.ac.at/rec/AL00633198","http://data.onb.ac.at/rec/AL00633198")</f>
        <v>http://data.onb.ac.at/rec/AL00633198</v>
      </c>
      <c r="I570" s="9" t="s">
        <v>4382</v>
      </c>
      <c r="J570" s="12" t="s">
        <v>93</v>
      </c>
      <c r="K570" s="9"/>
      <c r="L570" s="9" t="s">
        <v>4383</v>
      </c>
      <c r="M570" s="9" t="s">
        <v>4384</v>
      </c>
      <c r="N570" s="13" t="s">
        <v>4385</v>
      </c>
      <c r="O570" s="10"/>
      <c r="P570" s="9"/>
      <c r="Q570" s="9" t="s">
        <v>4386</v>
      </c>
      <c r="R570" s="9" t="s">
        <v>73</v>
      </c>
      <c r="S570" s="9" t="s">
        <v>4377</v>
      </c>
      <c r="T570" s="11" t="str">
        <f aca="false">HYPERLINK("http://data.onb.ac.at/rec/AL00170462","http://data.onb.ac.at/rec/AL00170462")</f>
        <v>http://data.onb.ac.at/rec/AL00170462</v>
      </c>
      <c r="U570" s="10" t="s">
        <v>4387</v>
      </c>
      <c r="V570" s="9"/>
      <c r="W570" s="9" t="s">
        <v>4388</v>
      </c>
      <c r="X570" s="12" t="n">
        <v>53</v>
      </c>
      <c r="Y570" s="9"/>
      <c r="Z570" s="14" t="n">
        <v>63</v>
      </c>
      <c r="AA570" s="9"/>
      <c r="AB570" s="14" t="n">
        <v>50</v>
      </c>
      <c r="AC570" s="9" t="n">
        <v>235</v>
      </c>
      <c r="AD570" s="14" t="n">
        <v>63</v>
      </c>
      <c r="AE570" s="9" t="n">
        <v>125</v>
      </c>
      <c r="AF570" s="14" t="n">
        <v>5</v>
      </c>
      <c r="AG570" s="9" t="n">
        <v>21</v>
      </c>
      <c r="AH570" s="14"/>
      <c r="AI570" s="14"/>
      <c r="AJ570" s="9"/>
      <c r="AK570" s="14" t="n">
        <v>10</v>
      </c>
      <c r="AL570" s="9" t="n">
        <v>10</v>
      </c>
      <c r="AM570" s="9" t="s">
        <v>754</v>
      </c>
      <c r="AN570" s="9"/>
      <c r="AO570" s="9"/>
      <c r="AP570" s="9" t="s">
        <v>4389</v>
      </c>
      <c r="AQ570" s="12" t="s">
        <v>268</v>
      </c>
      <c r="AR570" s="9" t="s">
        <v>4332</v>
      </c>
      <c r="AS570" s="9" t="s">
        <v>370</v>
      </c>
      <c r="AT570" s="9" t="s">
        <v>4174</v>
      </c>
      <c r="AU570" s="9" t="s">
        <v>73</v>
      </c>
      <c r="AV570" s="12"/>
      <c r="AW570" s="9"/>
      <c r="AX570" s="12" t="n">
        <v>118504843</v>
      </c>
      <c r="AY570" s="9" t="s">
        <v>4334</v>
      </c>
      <c r="AZ570" s="9"/>
      <c r="BA570" s="9" t="s">
        <v>4335</v>
      </c>
      <c r="BB570" s="9"/>
      <c r="BC570" s="9" t="s">
        <v>76</v>
      </c>
      <c r="BD570" s="9" t="s">
        <v>4390</v>
      </c>
      <c r="BE570" s="9"/>
      <c r="BF570" s="9"/>
      <c r="BG570" s="9"/>
      <c r="BH570" s="9"/>
      <c r="BI570" s="12"/>
      <c r="BJ570" s="9"/>
      <c r="BK570" s="9"/>
      <c r="BL570" s="12" t="s">
        <v>1485</v>
      </c>
      <c r="BM570" s="16" t="s">
        <v>4339</v>
      </c>
      <c r="BN570" s="9"/>
    </row>
    <row r="571" customFormat="false" ht="45" hidden="false" customHeight="true" outlineLevel="0" collapsed="false">
      <c r="A571" s="9" t="s">
        <v>4391</v>
      </c>
      <c r="B571" s="9"/>
      <c r="C571" s="9"/>
      <c r="D571" s="9" t="s">
        <v>4392</v>
      </c>
      <c r="E571" s="9"/>
      <c r="F571" s="9" t="s">
        <v>4393</v>
      </c>
      <c r="G571" s="9"/>
      <c r="H571" s="11" t="str">
        <f aca="false">HYPERLINK("http://data.onb.ac.at/rec/AL00633199","http://data.onb.ac.at/rec/AL00633199")</f>
        <v>http://data.onb.ac.at/rec/AL00633199</v>
      </c>
      <c r="I571" s="9" t="s">
        <v>80</v>
      </c>
      <c r="J571" s="12" t="s">
        <v>93</v>
      </c>
      <c r="K571" s="9" t="s">
        <v>4394</v>
      </c>
      <c r="L571" s="9" t="s">
        <v>4395</v>
      </c>
      <c r="M571" s="9" t="s">
        <v>4396</v>
      </c>
      <c r="N571" s="13" t="s">
        <v>4385</v>
      </c>
      <c r="O571" s="10"/>
      <c r="P571" s="9"/>
      <c r="Q571" s="9" t="s">
        <v>4397</v>
      </c>
      <c r="R571" s="9" t="s">
        <v>73</v>
      </c>
      <c r="S571" s="9" t="s">
        <v>4377</v>
      </c>
      <c r="T571" s="11" t="str">
        <f aca="false">HYPERLINK("http://data.onb.ac.at/rec/AL00170462","http://data.onb.ac.at/rec/AL00170462")</f>
        <v>http://data.onb.ac.at/rec/AL00170462</v>
      </c>
      <c r="U571" s="10" t="s">
        <v>4387</v>
      </c>
      <c r="V571" s="9" t="s">
        <v>4398</v>
      </c>
      <c r="W571" s="9" t="s">
        <v>1612</v>
      </c>
      <c r="X571" s="12" t="n">
        <v>222</v>
      </c>
      <c r="Y571" s="9"/>
      <c r="Z571" s="14" t="n">
        <v>160</v>
      </c>
      <c r="AA571" s="9"/>
      <c r="AB571" s="14" t="n">
        <v>201</v>
      </c>
      <c r="AC571" s="9"/>
      <c r="AD571" s="14" t="n">
        <v>110</v>
      </c>
      <c r="AE571" s="9"/>
      <c r="AF571" s="14" t="n">
        <v>25</v>
      </c>
      <c r="AG571" s="9"/>
      <c r="AH571" s="14" t="n">
        <v>1</v>
      </c>
      <c r="AI571" s="14" t="n">
        <v>110</v>
      </c>
      <c r="AJ571" s="9"/>
      <c r="AK571" s="14" t="n">
        <v>7</v>
      </c>
      <c r="AL571" s="9" t="n">
        <v>8</v>
      </c>
      <c r="AM571" s="9" t="s">
        <v>4399</v>
      </c>
      <c r="AN571" s="9"/>
      <c r="AO571" s="9"/>
      <c r="AP571" s="9" t="s">
        <v>4400</v>
      </c>
      <c r="AQ571" s="12" t="s">
        <v>268</v>
      </c>
      <c r="AR571" s="9" t="s">
        <v>4401</v>
      </c>
      <c r="AS571" s="9" t="s">
        <v>945</v>
      </c>
      <c r="AT571" s="9" t="s">
        <v>4402</v>
      </c>
      <c r="AU571" s="9" t="s">
        <v>73</v>
      </c>
      <c r="AV571" s="12" t="s">
        <v>4403</v>
      </c>
      <c r="AW571" s="9" t="s">
        <v>4213</v>
      </c>
      <c r="AX571" s="12"/>
      <c r="AY571" s="9" t="s">
        <v>4404</v>
      </c>
      <c r="AZ571" s="9"/>
      <c r="BA571" s="9" t="s">
        <v>4405</v>
      </c>
      <c r="BB571" s="9"/>
      <c r="BC571" s="9" t="s">
        <v>76</v>
      </c>
      <c r="BD571" s="9"/>
      <c r="BE571" s="9" t="s">
        <v>4406</v>
      </c>
      <c r="BF571" s="9"/>
      <c r="BG571" s="9"/>
      <c r="BH571" s="9"/>
      <c r="BI571" s="12"/>
      <c r="BJ571" s="9"/>
      <c r="BK571" s="9"/>
      <c r="BL571" s="12" t="s">
        <v>1485</v>
      </c>
      <c r="BM571" s="16" t="s">
        <v>4220</v>
      </c>
      <c r="BN571" s="9"/>
    </row>
    <row r="572" customFormat="false" ht="60" hidden="false" customHeight="true" outlineLevel="0" collapsed="false">
      <c r="A572" s="9" t="s">
        <v>4407</v>
      </c>
      <c r="B572" s="9"/>
      <c r="C572" s="9"/>
      <c r="D572" s="9" t="s">
        <v>4408</v>
      </c>
      <c r="E572" s="9"/>
      <c r="F572" s="9" t="s">
        <v>4409</v>
      </c>
      <c r="G572" s="9"/>
      <c r="H572" s="11" t="str">
        <f aca="false">HYPERLINK("http://data.onb.ac.at/rec/AL00634793","http://data.onb.ac.at/rec/AL00634793")</f>
        <v>http://data.onb.ac.at/rec/AL00634793</v>
      </c>
      <c r="I572" s="9" t="s">
        <v>566</v>
      </c>
      <c r="J572" s="12" t="s">
        <v>93</v>
      </c>
      <c r="K572" s="9" t="s">
        <v>4410</v>
      </c>
      <c r="L572" s="9" t="s">
        <v>147</v>
      </c>
      <c r="M572" s="9" t="s">
        <v>4411</v>
      </c>
      <c r="N572" s="13"/>
      <c r="O572" s="10"/>
      <c r="P572" s="9"/>
      <c r="Q572" s="9"/>
      <c r="R572" s="9"/>
      <c r="S572" s="9"/>
      <c r="T572" s="9"/>
      <c r="U572" s="10"/>
      <c r="V572" s="9"/>
      <c r="W572" s="9" t="s">
        <v>4412</v>
      </c>
      <c r="X572" s="12" t="n">
        <v>320</v>
      </c>
      <c r="Y572" s="9"/>
      <c r="Z572" s="14" t="n">
        <v>215</v>
      </c>
      <c r="AA572" s="9"/>
      <c r="AB572" s="14" t="n">
        <v>260</v>
      </c>
      <c r="AC572" s="9" t="n">
        <v>260</v>
      </c>
      <c r="AD572" s="14" t="n">
        <v>165</v>
      </c>
      <c r="AE572" s="9" t="n">
        <v>170</v>
      </c>
      <c r="AF572" s="14" t="n">
        <v>32</v>
      </c>
      <c r="AG572" s="9" t="n">
        <v>32</v>
      </c>
      <c r="AH572" s="14" t="n">
        <v>2</v>
      </c>
      <c r="AI572" s="14" t="n">
        <v>70</v>
      </c>
      <c r="AJ572" s="9" t="n">
        <v>83</v>
      </c>
      <c r="AK572" s="14" t="n">
        <v>8</v>
      </c>
      <c r="AL572" s="9" t="n">
        <v>9</v>
      </c>
      <c r="AM572" s="9" t="s">
        <v>754</v>
      </c>
      <c r="AN572" s="9"/>
      <c r="AO572" s="9"/>
      <c r="AP572" s="9" t="s">
        <v>4413</v>
      </c>
      <c r="AQ572" s="12" t="s">
        <v>69</v>
      </c>
      <c r="AR572" s="9" t="s">
        <v>4414</v>
      </c>
      <c r="AS572" s="9" t="s">
        <v>370</v>
      </c>
      <c r="AT572" s="9" t="s">
        <v>371</v>
      </c>
      <c r="AU572" s="9" t="s">
        <v>4415</v>
      </c>
      <c r="AV572" s="12" t="s">
        <v>4416</v>
      </c>
      <c r="AW572" s="9"/>
      <c r="AX572" s="12"/>
      <c r="AY572" s="9" t="s">
        <v>4417</v>
      </c>
      <c r="AZ572" s="9"/>
      <c r="BA572" s="9" t="s">
        <v>4418</v>
      </c>
      <c r="BB572" s="9"/>
      <c r="BC572" s="9" t="s">
        <v>76</v>
      </c>
      <c r="BD572" s="9" t="s">
        <v>4419</v>
      </c>
      <c r="BE572" s="9"/>
      <c r="BF572" s="9"/>
      <c r="BG572" s="9"/>
      <c r="BH572" s="9"/>
      <c r="BI572" s="12" t="s">
        <v>4420</v>
      </c>
      <c r="BJ572" s="9"/>
      <c r="BK572" s="9"/>
      <c r="BL572" s="12" t="s">
        <v>117</v>
      </c>
      <c r="BM572" s="16" t="s">
        <v>674</v>
      </c>
      <c r="BN572" s="9"/>
    </row>
    <row r="573" customFormat="false" ht="60" hidden="false" customHeight="true" outlineLevel="0" collapsed="false">
      <c r="A573" s="9" t="s">
        <v>4421</v>
      </c>
      <c r="B573" s="9" t="s">
        <v>90</v>
      </c>
      <c r="C573" s="9" t="s">
        <v>580</v>
      </c>
      <c r="D573" s="9"/>
      <c r="E573" s="9"/>
      <c r="F573" s="9" t="s">
        <v>4422</v>
      </c>
      <c r="G573" s="11" t="s">
        <v>4423</v>
      </c>
      <c r="H573" s="11" t="str">
        <f aca="false">HYPERLINK("http://data.onb.ac.at/rec/AL00635540","http://data.onb.ac.at/rec/AL00635540")</f>
        <v>http://data.onb.ac.at/rec/AL00635540</v>
      </c>
      <c r="I573" s="9" t="s">
        <v>4327</v>
      </c>
      <c r="J573" s="12" t="s">
        <v>93</v>
      </c>
      <c r="K573" s="9"/>
      <c r="L573" s="9" t="s">
        <v>4424</v>
      </c>
      <c r="M573" s="9" t="s">
        <v>4425</v>
      </c>
      <c r="N573" s="13" t="s">
        <v>4426</v>
      </c>
      <c r="O573" s="10"/>
      <c r="P573" s="9"/>
      <c r="Q573" s="9" t="s">
        <v>4427</v>
      </c>
      <c r="R573" s="9" t="s">
        <v>4428</v>
      </c>
      <c r="S573" s="9" t="s">
        <v>4429</v>
      </c>
      <c r="T573" s="9" t="s">
        <v>4430</v>
      </c>
      <c r="U573" s="10" t="s">
        <v>4431</v>
      </c>
      <c r="V573" s="9" t="s">
        <v>4432</v>
      </c>
      <c r="W573" s="9" t="s">
        <v>1612</v>
      </c>
      <c r="X573" s="12" t="n">
        <v>285</v>
      </c>
      <c r="Y573" s="9"/>
      <c r="Z573" s="14" t="n">
        <v>165</v>
      </c>
      <c r="AA573" s="9"/>
      <c r="AB573" s="14" t="n">
        <v>235</v>
      </c>
      <c r="AC573" s="9" t="n">
        <v>235</v>
      </c>
      <c r="AD573" s="14" t="n">
        <v>100</v>
      </c>
      <c r="AE573" s="9" t="n">
        <v>125</v>
      </c>
      <c r="AF573" s="14" t="n">
        <v>21</v>
      </c>
      <c r="AG573" s="9" t="n">
        <v>21</v>
      </c>
      <c r="AH573" s="14" t="n">
        <v>1</v>
      </c>
      <c r="AI573" s="14" t="n">
        <v>113</v>
      </c>
      <c r="AJ573" s="9"/>
      <c r="AK573" s="14" t="n">
        <v>10</v>
      </c>
      <c r="AL573" s="9" t="n">
        <v>10</v>
      </c>
      <c r="AM573" s="9" t="s">
        <v>754</v>
      </c>
      <c r="AN573" s="9"/>
      <c r="AO573" s="9" t="s">
        <v>4433</v>
      </c>
      <c r="AP573" s="9" t="s">
        <v>4434</v>
      </c>
      <c r="AQ573" s="12" t="s">
        <v>268</v>
      </c>
      <c r="AR573" s="9" t="s">
        <v>4332</v>
      </c>
      <c r="AS573" s="9" t="s">
        <v>370</v>
      </c>
      <c r="AT573" s="9" t="s">
        <v>4174</v>
      </c>
      <c r="AU573" s="9"/>
      <c r="AV573" s="12" t="s">
        <v>4435</v>
      </c>
      <c r="AW573" s="9"/>
      <c r="AX573" s="12" t="n">
        <v>118750313</v>
      </c>
      <c r="AY573" s="9" t="s">
        <v>1268</v>
      </c>
      <c r="AZ573" s="9"/>
      <c r="BA573" s="9" t="s">
        <v>1270</v>
      </c>
      <c r="BB573" s="9"/>
      <c r="BC573" s="9" t="s">
        <v>76</v>
      </c>
      <c r="BD573" s="9" t="s">
        <v>4436</v>
      </c>
      <c r="BE573" s="9" t="s">
        <v>4437</v>
      </c>
      <c r="BF573" s="9"/>
      <c r="BG573" s="9"/>
      <c r="BH573" s="9" t="s">
        <v>4438</v>
      </c>
      <c r="BI573" s="12"/>
      <c r="BJ573" s="9"/>
      <c r="BK573" s="9" t="s">
        <v>4439</v>
      </c>
      <c r="BL573" s="12" t="s">
        <v>1485</v>
      </c>
      <c r="BM573" s="16" t="s">
        <v>4339</v>
      </c>
      <c r="BN573" s="9"/>
    </row>
    <row r="574" customFormat="false" ht="30" hidden="false" customHeight="true" outlineLevel="0" collapsed="false">
      <c r="A574" s="9" t="s">
        <v>4440</v>
      </c>
      <c r="B574" s="9"/>
      <c r="C574" s="9" t="s">
        <v>580</v>
      </c>
      <c r="D574" s="9"/>
      <c r="E574" s="9"/>
      <c r="F574" s="11" t="str">
        <f aca="false">HYPERLINK("http://www.cantusplanus.at/de-at/fragmentphp/fragmente/signaturGET.php?Signatur=sn04214","CantusPlanus")</f>
        <v>CantusPlanus</v>
      </c>
      <c r="G574" s="11" t="s">
        <v>4441</v>
      </c>
      <c r="H574" s="11" t="str">
        <f aca="false">HYPERLINK("http://data.onb.ac.at/rec/AL00642682","http://data.onb.ac.at/rec/AL00642682")</f>
        <v>http://data.onb.ac.at/rec/AL00642682</v>
      </c>
      <c r="I574" s="9" t="s">
        <v>809</v>
      </c>
      <c r="J574" s="12" t="s">
        <v>93</v>
      </c>
      <c r="K574" s="9"/>
      <c r="L574" s="9" t="s">
        <v>810</v>
      </c>
      <c r="M574" s="9" t="s">
        <v>4442</v>
      </c>
      <c r="N574" s="13" t="s">
        <v>4443</v>
      </c>
      <c r="O574" s="10"/>
      <c r="P574" s="9"/>
      <c r="Q574" s="9" t="s">
        <v>4444</v>
      </c>
      <c r="R574" s="9" t="s">
        <v>73</v>
      </c>
      <c r="S574" s="9" t="s">
        <v>4445</v>
      </c>
      <c r="T574" s="11" t="s">
        <v>4446</v>
      </c>
      <c r="U574" s="10" t="s">
        <v>4447</v>
      </c>
      <c r="V574" s="62"/>
      <c r="W574" s="9" t="s">
        <v>817</v>
      </c>
      <c r="X574" s="12" t="n">
        <v>340</v>
      </c>
      <c r="Y574" s="9"/>
      <c r="Z574" s="14" t="n">
        <v>250</v>
      </c>
      <c r="AA574" s="9"/>
      <c r="AB574" s="14" t="n">
        <v>218</v>
      </c>
      <c r="AC574" s="9" t="n">
        <v>228</v>
      </c>
      <c r="AD574" s="14" t="n">
        <v>163</v>
      </c>
      <c r="AE574" s="9" t="n">
        <v>174</v>
      </c>
      <c r="AF574" s="14"/>
      <c r="AG574" s="9" t="n">
        <v>24</v>
      </c>
      <c r="AH574" s="14" t="n">
        <v>1</v>
      </c>
      <c r="AI574" s="14" t="n">
        <v>163</v>
      </c>
      <c r="AJ574" s="9" t="n">
        <v>174</v>
      </c>
      <c r="AK574" s="14" t="n">
        <v>9</v>
      </c>
      <c r="AL574" s="9" t="n">
        <v>9</v>
      </c>
      <c r="AM574" s="9" t="s">
        <v>563</v>
      </c>
      <c r="AN574" s="9" t="s">
        <v>4448</v>
      </c>
      <c r="AO574" s="9"/>
      <c r="AP574" s="9" t="s">
        <v>4449</v>
      </c>
      <c r="AQ574" s="12" t="s">
        <v>149</v>
      </c>
      <c r="AR574" s="9"/>
      <c r="AS574" s="9" t="s">
        <v>819</v>
      </c>
      <c r="AT574" s="9" t="s">
        <v>442</v>
      </c>
      <c r="AU574" s="9" t="s">
        <v>588</v>
      </c>
      <c r="AV574" s="12" t="s">
        <v>4450</v>
      </c>
      <c r="AW574" s="9"/>
      <c r="AX574" s="12"/>
      <c r="AY574" s="9"/>
      <c r="AZ574" s="9"/>
      <c r="BA574" s="9"/>
      <c r="BB574" s="9" t="s">
        <v>1379</v>
      </c>
      <c r="BC574" s="9" t="s">
        <v>76</v>
      </c>
      <c r="BD574" s="9" t="s">
        <v>4451</v>
      </c>
      <c r="BE574" s="9"/>
      <c r="BF574" s="9" t="s">
        <v>116</v>
      </c>
      <c r="BG574" s="9"/>
      <c r="BH574" s="9"/>
      <c r="BI574" s="12"/>
      <c r="BJ574" s="9"/>
      <c r="BK574" s="9"/>
      <c r="BL574" s="12" t="s">
        <v>117</v>
      </c>
      <c r="BM574" s="16" t="s">
        <v>823</v>
      </c>
      <c r="BN574" s="9"/>
    </row>
    <row r="575" customFormat="false" ht="30" hidden="false" customHeight="true" outlineLevel="0" collapsed="false">
      <c r="A575" s="9" t="s">
        <v>4452</v>
      </c>
      <c r="B575" s="9"/>
      <c r="C575" s="9" t="s">
        <v>580</v>
      </c>
      <c r="D575" s="9"/>
      <c r="E575" s="9"/>
      <c r="F575" s="11" t="str">
        <f aca="false">HYPERLINK("http://www.cantusplanus.at/de-at/fragmentphp/fragmente/signaturGET.php?Signatur=sn04227","CantusPlanus")</f>
        <v>CantusPlanus</v>
      </c>
      <c r="G575" s="9"/>
      <c r="H575" s="11" t="str">
        <f aca="false">HYPERLINK("http://data.onb.ac.at/rec/AL00642710","http://data.onb.ac.at/rec/AL00642710")</f>
        <v>http://data.onb.ac.at/rec/AL00642710</v>
      </c>
      <c r="I575" s="30" t="s">
        <v>466</v>
      </c>
      <c r="J575" s="12"/>
      <c r="K575" s="9"/>
      <c r="L575" s="9" t="n">
        <v>1</v>
      </c>
      <c r="M575" s="9"/>
      <c r="N575" s="13" t="s">
        <v>4453</v>
      </c>
      <c r="O575" s="10"/>
      <c r="P575" s="9"/>
      <c r="Q575" s="9" t="s">
        <v>1399</v>
      </c>
      <c r="R575" s="9" t="s">
        <v>613</v>
      </c>
      <c r="S575" s="9" t="s">
        <v>4454</v>
      </c>
      <c r="T575" s="9" t="s">
        <v>4455</v>
      </c>
      <c r="U575" s="10" t="s">
        <v>4456</v>
      </c>
      <c r="V575" s="29"/>
      <c r="W575" s="9"/>
      <c r="X575" s="12"/>
      <c r="Y575" s="9"/>
      <c r="Z575" s="14"/>
      <c r="AA575" s="9"/>
      <c r="AB575" s="14"/>
      <c r="AC575" s="9"/>
      <c r="AD575" s="14"/>
      <c r="AE575" s="9"/>
      <c r="AF575" s="14"/>
      <c r="AG575" s="9"/>
      <c r="AH575" s="14"/>
      <c r="AI575" s="14"/>
      <c r="AJ575" s="9"/>
      <c r="AK575" s="14"/>
      <c r="AL575" s="9"/>
      <c r="AM575" s="9"/>
      <c r="AN575" s="9"/>
      <c r="AO575" s="9"/>
      <c r="AP575" s="9"/>
      <c r="AQ575" s="12"/>
      <c r="AR575" s="9"/>
      <c r="AS575" s="25" t="s">
        <v>472</v>
      </c>
      <c r="AT575" s="9"/>
      <c r="AU575" s="9"/>
      <c r="AV575" s="12"/>
      <c r="AW575" s="9"/>
      <c r="AX575" s="12"/>
      <c r="AY575" s="9"/>
      <c r="AZ575" s="9"/>
      <c r="BA575" s="9"/>
      <c r="BB575" s="9"/>
      <c r="BC575" s="9"/>
      <c r="BD575" s="9" t="s">
        <v>475</v>
      </c>
      <c r="BE575" s="9"/>
      <c r="BF575" s="9"/>
      <c r="BG575" s="9" t="s">
        <v>134</v>
      </c>
      <c r="BH575" s="9"/>
      <c r="BI575" s="12"/>
      <c r="BJ575" s="9"/>
      <c r="BK575" s="9"/>
      <c r="BL575" s="12"/>
      <c r="BM575" s="16"/>
      <c r="BN575" s="9"/>
    </row>
    <row r="576" customFormat="false" ht="30" hidden="false" customHeight="true" outlineLevel="0" collapsed="false">
      <c r="A576" s="9" t="s">
        <v>4457</v>
      </c>
      <c r="B576" s="9" t="s">
        <v>90</v>
      </c>
      <c r="C576" s="9" t="s">
        <v>580</v>
      </c>
      <c r="D576" s="9"/>
      <c r="E576" s="9"/>
      <c r="F576" s="9" t="s">
        <v>4458</v>
      </c>
      <c r="G576" s="9"/>
      <c r="H576" s="11" t="str">
        <f aca="false">HYPERLINK("http://data.onb.ac.at/rec/AL00630136","http://data.onb.ac.at/rec/AL00630136")</f>
        <v>http://data.onb.ac.at/rec/AL00630136</v>
      </c>
      <c r="I576" s="9" t="s">
        <v>4459</v>
      </c>
      <c r="J576" s="12" t="s">
        <v>93</v>
      </c>
      <c r="K576" s="9"/>
      <c r="L576" s="9" t="s">
        <v>335</v>
      </c>
      <c r="M576" s="9" t="s">
        <v>4460</v>
      </c>
      <c r="N576" s="13" t="s">
        <v>2388</v>
      </c>
      <c r="O576" s="10"/>
      <c r="P576" s="9"/>
      <c r="Q576" s="9" t="s">
        <v>2163</v>
      </c>
      <c r="R576" s="9" t="s">
        <v>613</v>
      </c>
      <c r="S576" s="9" t="s">
        <v>2390</v>
      </c>
      <c r="T576" s="9" t="s">
        <v>2391</v>
      </c>
      <c r="U576" s="10" t="s">
        <v>2392</v>
      </c>
      <c r="V576" s="29"/>
      <c r="W576" s="9"/>
      <c r="X576" s="12" t="n">
        <v>285</v>
      </c>
      <c r="Y576" s="9"/>
      <c r="Z576" s="14" t="n">
        <v>210</v>
      </c>
      <c r="AA576" s="9"/>
      <c r="AB576" s="14" t="n">
        <v>236</v>
      </c>
      <c r="AC576" s="9" t="n">
        <v>236</v>
      </c>
      <c r="AD576" s="14" t="n">
        <v>140</v>
      </c>
      <c r="AE576" s="9" t="n">
        <v>140</v>
      </c>
      <c r="AF576" s="14" t="n">
        <v>19</v>
      </c>
      <c r="AG576" s="9" t="n">
        <v>19</v>
      </c>
      <c r="AH576" s="14" t="n">
        <v>1</v>
      </c>
      <c r="AI576" s="14" t="n">
        <v>140</v>
      </c>
      <c r="AJ576" s="9" t="n">
        <v>140</v>
      </c>
      <c r="AK576" s="14" t="n">
        <v>13</v>
      </c>
      <c r="AL576" s="9" t="n">
        <v>13</v>
      </c>
      <c r="AM576" s="9" t="s">
        <v>4461</v>
      </c>
      <c r="AN576" s="9"/>
      <c r="AO576" s="9"/>
      <c r="AP576" s="9" t="s">
        <v>4462</v>
      </c>
      <c r="AQ576" s="12" t="s">
        <v>158</v>
      </c>
      <c r="AR576" s="9"/>
      <c r="AS576" s="9" t="s">
        <v>1280</v>
      </c>
      <c r="AT576" s="9" t="s">
        <v>1281</v>
      </c>
      <c r="AU576" s="9" t="s">
        <v>73</v>
      </c>
      <c r="AV576" s="12"/>
      <c r="AW576" s="9" t="s">
        <v>4463</v>
      </c>
      <c r="AX576" s="12"/>
      <c r="AY576" s="9"/>
      <c r="AZ576" s="9"/>
      <c r="BA576" s="9"/>
      <c r="BB576" s="9" t="s">
        <v>151</v>
      </c>
      <c r="BC576" s="9" t="s">
        <v>76</v>
      </c>
      <c r="BD576" s="9" t="s">
        <v>4464</v>
      </c>
      <c r="BE576" s="9"/>
      <c r="BF576" s="9" t="s">
        <v>133</v>
      </c>
      <c r="BG576" s="9" t="s">
        <v>4465</v>
      </c>
      <c r="BH576" s="9"/>
      <c r="BI576" s="12" t="s">
        <v>4466</v>
      </c>
      <c r="BJ576" s="9" t="s">
        <v>4467</v>
      </c>
      <c r="BK576" s="9"/>
      <c r="BL576" s="12" t="s">
        <v>117</v>
      </c>
      <c r="BM576" s="16" t="s">
        <v>3700</v>
      </c>
      <c r="BN576" s="9"/>
    </row>
    <row r="577" customFormat="false" ht="30" hidden="false" customHeight="true" outlineLevel="0" collapsed="false">
      <c r="A577" s="9" t="s">
        <v>4468</v>
      </c>
      <c r="B577" s="9"/>
      <c r="C577" s="9" t="s">
        <v>580</v>
      </c>
      <c r="D577" s="9" t="s">
        <v>4469</v>
      </c>
      <c r="E577" s="9"/>
      <c r="F577" s="9" t="s">
        <v>4470</v>
      </c>
      <c r="G577" s="9"/>
      <c r="H577" s="9"/>
      <c r="I577" s="9"/>
      <c r="J577" s="12"/>
      <c r="K577" s="9"/>
      <c r="L577" s="9" t="s">
        <v>4471</v>
      </c>
      <c r="M577" s="9"/>
      <c r="N577" s="13" t="s">
        <v>582</v>
      </c>
      <c r="O577" s="10"/>
      <c r="P577" s="9"/>
      <c r="Q577" s="9" t="s">
        <v>2894</v>
      </c>
      <c r="R577" s="9" t="s">
        <v>613</v>
      </c>
      <c r="S577" s="9" t="s">
        <v>4472</v>
      </c>
      <c r="T577" s="9" t="s">
        <v>2895</v>
      </c>
      <c r="U577" s="10" t="s">
        <v>2896</v>
      </c>
      <c r="V577" s="9"/>
      <c r="W577" s="9"/>
      <c r="X577" s="12"/>
      <c r="Y577" s="9"/>
      <c r="Z577" s="14"/>
      <c r="AA577" s="9"/>
      <c r="AB577" s="14"/>
      <c r="AC577" s="9"/>
      <c r="AD577" s="14"/>
      <c r="AE577" s="9"/>
      <c r="AF577" s="14"/>
      <c r="AG577" s="9"/>
      <c r="AH577" s="14"/>
      <c r="AI577" s="14"/>
      <c r="AJ577" s="9"/>
      <c r="AK577" s="14"/>
      <c r="AL577" s="9"/>
      <c r="AM577" s="9"/>
      <c r="AN577" s="9"/>
      <c r="AO577" s="9"/>
      <c r="AP577" s="9"/>
      <c r="AQ577" s="12"/>
      <c r="AR577" s="9"/>
      <c r="AS577" s="9" t="s">
        <v>4473</v>
      </c>
      <c r="AT577" s="9"/>
      <c r="AU577" s="9"/>
      <c r="AV577" s="12"/>
      <c r="AW577" s="9"/>
      <c r="AX577" s="12"/>
      <c r="AY577" s="9"/>
      <c r="AZ577" s="9"/>
      <c r="BA577" s="9"/>
      <c r="BB577" s="9"/>
      <c r="BC577" s="9"/>
      <c r="BD577" s="9" t="s">
        <v>4474</v>
      </c>
      <c r="BE577" s="9"/>
      <c r="BF577" s="9"/>
      <c r="BG577" s="9"/>
      <c r="BH577" s="9"/>
      <c r="BI577" s="12"/>
      <c r="BJ577" s="9"/>
      <c r="BK577" s="9"/>
      <c r="BL577" s="12"/>
      <c r="BM577" s="16"/>
      <c r="BN577" s="9"/>
    </row>
    <row r="578" customFormat="false" ht="30" hidden="false" customHeight="true" outlineLevel="0" collapsed="false">
      <c r="A578" s="9" t="s">
        <v>4475</v>
      </c>
      <c r="B578" s="23"/>
      <c r="C578" s="23"/>
      <c r="D578" s="23" t="s">
        <v>4476</v>
      </c>
      <c r="E578" s="9"/>
      <c r="F578" s="9"/>
      <c r="G578" s="9"/>
      <c r="H578" s="9"/>
      <c r="I578" s="9"/>
      <c r="J578" s="12"/>
      <c r="K578" s="9"/>
      <c r="L578" s="9"/>
      <c r="M578" s="9"/>
      <c r="N578" s="13" t="s">
        <v>871</v>
      </c>
      <c r="O578" s="10"/>
      <c r="P578" s="9"/>
      <c r="Q578" s="9" t="s">
        <v>649</v>
      </c>
      <c r="R578" s="9" t="s">
        <v>73</v>
      </c>
      <c r="S578" s="9" t="s">
        <v>872</v>
      </c>
      <c r="T578" s="9" t="s">
        <v>873</v>
      </c>
      <c r="U578" s="10" t="s">
        <v>4477</v>
      </c>
      <c r="V578" s="9"/>
      <c r="W578" s="9"/>
      <c r="X578" s="12"/>
      <c r="Y578" s="9"/>
      <c r="Z578" s="14"/>
      <c r="AA578" s="9"/>
      <c r="AB578" s="14"/>
      <c r="AC578" s="9"/>
      <c r="AD578" s="14"/>
      <c r="AE578" s="9"/>
      <c r="AF578" s="14"/>
      <c r="AG578" s="9"/>
      <c r="AH578" s="14"/>
      <c r="AI578" s="14"/>
      <c r="AJ578" s="9"/>
      <c r="AK578" s="14"/>
      <c r="AL578" s="9"/>
      <c r="AM578" s="9"/>
      <c r="AN578" s="9"/>
      <c r="AO578" s="9"/>
      <c r="AP578" s="9"/>
      <c r="AQ578" s="12"/>
      <c r="AR578" s="9"/>
      <c r="AS578" s="9"/>
      <c r="AT578" s="9"/>
      <c r="AU578" s="9"/>
      <c r="AV578" s="12"/>
      <c r="AW578" s="9"/>
      <c r="AX578" s="12"/>
      <c r="AY578" s="9"/>
      <c r="AZ578" s="9"/>
      <c r="BA578" s="9"/>
      <c r="BB578" s="9"/>
      <c r="BC578" s="9"/>
      <c r="BD578" s="9"/>
      <c r="BE578" s="9"/>
      <c r="BF578" s="9"/>
      <c r="BG578" s="9"/>
      <c r="BH578" s="9"/>
      <c r="BI578" s="12"/>
      <c r="BJ578" s="9"/>
      <c r="BK578" s="9"/>
      <c r="BL578" s="12"/>
      <c r="BM578" s="16"/>
      <c r="BN578" s="9"/>
    </row>
    <row r="579" customFormat="false" ht="30" hidden="false" customHeight="true" outlineLevel="0" collapsed="false">
      <c r="A579" s="9" t="s">
        <v>4478</v>
      </c>
      <c r="B579" s="9"/>
      <c r="C579" s="9" t="s">
        <v>580</v>
      </c>
      <c r="D579" s="9"/>
      <c r="E579" s="9"/>
      <c r="F579" s="11" t="str">
        <f aca="false">HYPERLINK("http://www.cantusplanus.at/de-at/fragmentphp/fragmente/signaturGET.php?Signatur=sn11941","CantusPlanus")</f>
        <v>CantusPlanus</v>
      </c>
      <c r="G579" s="11" t="s">
        <v>4479</v>
      </c>
      <c r="H579" s="11" t="str">
        <f aca="false">HYPERLINK("http://data.onb.ac.at/rec/AL00093690","http://data.onb.ac.at/rec/AL00093690")</f>
        <v>http://data.onb.ac.at/rec/AL00093690</v>
      </c>
      <c r="I579" s="30" t="s">
        <v>466</v>
      </c>
      <c r="J579" s="12" t="s">
        <v>93</v>
      </c>
      <c r="K579" s="9"/>
      <c r="L579" s="9" t="s">
        <v>4480</v>
      </c>
      <c r="M579" s="9" t="s">
        <v>4481</v>
      </c>
      <c r="N579" s="13" t="s">
        <v>4482</v>
      </c>
      <c r="O579" s="10"/>
      <c r="P579" s="9"/>
      <c r="Q579" s="23" t="s">
        <v>4483</v>
      </c>
      <c r="R579" s="23" t="s">
        <v>4484</v>
      </c>
      <c r="S579" s="23" t="s">
        <v>4485</v>
      </c>
      <c r="T579" s="23"/>
      <c r="U579" s="63" t="s">
        <v>4486</v>
      </c>
      <c r="V579" s="29"/>
      <c r="W579" s="9" t="s">
        <v>4487</v>
      </c>
      <c r="X579" s="12" t="n">
        <v>285</v>
      </c>
      <c r="Y579" s="9"/>
      <c r="Z579" s="14" t="n">
        <v>200</v>
      </c>
      <c r="AA579" s="9"/>
      <c r="AB579" s="14" t="n">
        <v>230</v>
      </c>
      <c r="AC579" s="9" t="n">
        <v>230</v>
      </c>
      <c r="AD579" s="14" t="n">
        <v>140</v>
      </c>
      <c r="AE579" s="9" t="n">
        <v>165</v>
      </c>
      <c r="AF579" s="14" t="n">
        <v>21</v>
      </c>
      <c r="AG579" s="9" t="n">
        <v>21</v>
      </c>
      <c r="AH579" s="14" t="n">
        <v>1</v>
      </c>
      <c r="AI579" s="14" t="n">
        <v>140</v>
      </c>
      <c r="AJ579" s="9" t="n">
        <v>165</v>
      </c>
      <c r="AK579" s="14" t="n">
        <v>10</v>
      </c>
      <c r="AL579" s="9" t="n">
        <v>10</v>
      </c>
      <c r="AM579" s="9" t="s">
        <v>123</v>
      </c>
      <c r="AN579" s="9"/>
      <c r="AO579" s="9"/>
      <c r="AP579" s="9" t="s">
        <v>4488</v>
      </c>
      <c r="AQ579" s="12" t="s">
        <v>268</v>
      </c>
      <c r="AR579" s="9"/>
      <c r="AS579" s="9" t="s">
        <v>126</v>
      </c>
      <c r="AT579" s="9" t="s">
        <v>127</v>
      </c>
      <c r="AU579" s="9"/>
      <c r="AV579" s="12" t="s">
        <v>4489</v>
      </c>
      <c r="AW579" s="9"/>
      <c r="AX579" s="12"/>
      <c r="AY579" s="9"/>
      <c r="AZ579" s="9"/>
      <c r="BA579" s="9"/>
      <c r="BB579" s="9" t="s">
        <v>4490</v>
      </c>
      <c r="BC579" s="9" t="s">
        <v>76</v>
      </c>
      <c r="BD579" s="9" t="s">
        <v>4491</v>
      </c>
      <c r="BE579" s="9" t="s">
        <v>4492</v>
      </c>
      <c r="BF579" s="9" t="s">
        <v>133</v>
      </c>
      <c r="BG579" s="9"/>
      <c r="BH579" s="9"/>
      <c r="BI579" s="12" t="s">
        <v>4493</v>
      </c>
      <c r="BJ579" s="9" t="s">
        <v>73</v>
      </c>
      <c r="BK579" s="9"/>
      <c r="BL579" s="12" t="s">
        <v>1485</v>
      </c>
      <c r="BM579" s="16" t="s">
        <v>924</v>
      </c>
      <c r="BN579" s="9"/>
    </row>
    <row r="580" customFormat="false" ht="30" hidden="false" customHeight="true" outlineLevel="0" collapsed="false">
      <c r="A580" s="9" t="s">
        <v>4494</v>
      </c>
      <c r="B580" s="9"/>
      <c r="C580" s="9" t="s">
        <v>580</v>
      </c>
      <c r="D580" s="9"/>
      <c r="E580" s="9"/>
      <c r="F580" s="9" t="s">
        <v>4495</v>
      </c>
      <c r="G580" s="9"/>
      <c r="H580" s="11" t="str">
        <f aca="false">HYPERLINK("http://data.onb.ac.at/rec/AL00646978","http://data.onb.ac.at/rec/AL00646978")</f>
        <v>http://data.onb.ac.at/rec/AL00646978</v>
      </c>
      <c r="I580" s="9"/>
      <c r="J580" s="12" t="s">
        <v>93</v>
      </c>
      <c r="K580" s="9"/>
      <c r="L580" s="9" t="s">
        <v>4496</v>
      </c>
      <c r="M580" s="9" t="s">
        <v>4497</v>
      </c>
      <c r="N580" s="13" t="s">
        <v>582</v>
      </c>
      <c r="O580" s="10"/>
      <c r="P580" s="9"/>
      <c r="Q580" s="9" t="s">
        <v>3650</v>
      </c>
      <c r="R580" s="9" t="s">
        <v>4498</v>
      </c>
      <c r="S580" s="9" t="s">
        <v>4499</v>
      </c>
      <c r="T580" s="9" t="s">
        <v>4500</v>
      </c>
      <c r="U580" s="10" t="s">
        <v>4501</v>
      </c>
      <c r="V580" s="29"/>
      <c r="W580" s="9" t="s">
        <v>1719</v>
      </c>
      <c r="X580" s="12" t="n">
        <v>95</v>
      </c>
      <c r="Y580" s="9"/>
      <c r="Z580" s="14" t="n">
        <v>212</v>
      </c>
      <c r="AA580" s="9"/>
      <c r="AB580" s="14"/>
      <c r="AC580" s="9"/>
      <c r="AD580" s="14" t="n">
        <v>190</v>
      </c>
      <c r="AE580" s="9" t="n">
        <v>200</v>
      </c>
      <c r="AF580" s="14"/>
      <c r="AG580" s="9"/>
      <c r="AH580" s="14" t="n">
        <v>2</v>
      </c>
      <c r="AI580" s="14" t="n">
        <v>80</v>
      </c>
      <c r="AJ580" s="9" t="n">
        <v>90</v>
      </c>
      <c r="AK580" s="14" t="n">
        <v>8</v>
      </c>
      <c r="AL580" s="9" t="n">
        <v>8</v>
      </c>
      <c r="AM580" s="9" t="s">
        <v>4502</v>
      </c>
      <c r="AN580" s="9"/>
      <c r="AO580" s="9"/>
      <c r="AP580" s="9" t="s">
        <v>4503</v>
      </c>
      <c r="AQ580" s="12" t="s">
        <v>268</v>
      </c>
      <c r="AR580" s="9"/>
      <c r="AS580" s="9" t="s">
        <v>4504</v>
      </c>
      <c r="AT580" s="9" t="s">
        <v>4505</v>
      </c>
      <c r="AU580" s="9"/>
      <c r="AV580" s="12" t="s">
        <v>4506</v>
      </c>
      <c r="AW580" s="9"/>
      <c r="AX580" s="12" t="n">
        <v>118682415</v>
      </c>
      <c r="AY580" s="9" t="s">
        <v>4507</v>
      </c>
      <c r="AZ580" s="9"/>
      <c r="BA580" s="9" t="s">
        <v>4508</v>
      </c>
      <c r="BB580" s="9" t="s">
        <v>4509</v>
      </c>
      <c r="BC580" s="9" t="s">
        <v>76</v>
      </c>
      <c r="BD580" s="9" t="s">
        <v>4510</v>
      </c>
      <c r="BE580" s="9"/>
      <c r="BF580" s="9"/>
      <c r="BG580" s="9"/>
      <c r="BH580" s="9"/>
      <c r="BI580" s="12" t="s">
        <v>4511</v>
      </c>
      <c r="BJ580" s="9" t="s">
        <v>4512</v>
      </c>
      <c r="BK580" s="9"/>
      <c r="BL580" s="12" t="s">
        <v>1485</v>
      </c>
      <c r="BM580" s="16" t="s">
        <v>4513</v>
      </c>
      <c r="BN580" s="9"/>
    </row>
    <row r="581" customFormat="false" ht="30" hidden="false" customHeight="true" outlineLevel="0" collapsed="false">
      <c r="A581" s="9" t="s">
        <v>4514</v>
      </c>
      <c r="B581" s="9"/>
      <c r="C581" s="9"/>
      <c r="D581" s="9"/>
      <c r="E581" s="9"/>
      <c r="F581" s="9"/>
      <c r="G581" s="9"/>
      <c r="H581" s="9"/>
      <c r="I581" s="9" t="s">
        <v>4515</v>
      </c>
      <c r="J581" s="12" t="s">
        <v>93</v>
      </c>
      <c r="K581" s="9"/>
      <c r="L581" s="9" t="s">
        <v>147</v>
      </c>
      <c r="M581" s="9" t="s">
        <v>4516</v>
      </c>
      <c r="N581" s="13" t="s">
        <v>4517</v>
      </c>
      <c r="O581" s="10"/>
      <c r="P581" s="9"/>
      <c r="Q581" s="9" t="s">
        <v>3258</v>
      </c>
      <c r="R581" s="9" t="s">
        <v>613</v>
      </c>
      <c r="S581" s="9" t="s">
        <v>4518</v>
      </c>
      <c r="T581" s="9" t="s">
        <v>4519</v>
      </c>
      <c r="U581" s="10" t="s">
        <v>4520</v>
      </c>
      <c r="V581" s="9"/>
      <c r="W581" s="9" t="s">
        <v>169</v>
      </c>
      <c r="X581" s="12" t="n">
        <v>305</v>
      </c>
      <c r="Y581" s="9"/>
      <c r="Z581" s="14" t="n">
        <v>205</v>
      </c>
      <c r="AA581" s="9"/>
      <c r="AB581" s="14" t="n">
        <v>213</v>
      </c>
      <c r="AC581" s="9" t="n">
        <v>213</v>
      </c>
      <c r="AD581" s="14" t="n">
        <v>145</v>
      </c>
      <c r="AE581" s="9" t="n">
        <v>145</v>
      </c>
      <c r="AF581" s="14" t="n">
        <v>21</v>
      </c>
      <c r="AG581" s="9" t="n">
        <v>21</v>
      </c>
      <c r="AH581" s="14" t="n">
        <v>1</v>
      </c>
      <c r="AI581" s="14" t="n">
        <v>145</v>
      </c>
      <c r="AJ581" s="9" t="n">
        <v>145</v>
      </c>
      <c r="AK581" s="14" t="n">
        <v>6</v>
      </c>
      <c r="AL581" s="9" t="n">
        <v>10</v>
      </c>
      <c r="AM581" s="9" t="s">
        <v>123</v>
      </c>
      <c r="AN581" s="9" t="s">
        <v>4521</v>
      </c>
      <c r="AO581" s="9"/>
      <c r="AP581" s="9" t="s">
        <v>4522</v>
      </c>
      <c r="AQ581" s="12" t="s">
        <v>124</v>
      </c>
      <c r="AR581" s="9"/>
      <c r="AS581" s="9" t="s">
        <v>4523</v>
      </c>
      <c r="AT581" s="9" t="s">
        <v>4524</v>
      </c>
      <c r="AU581" s="9" t="s">
        <v>215</v>
      </c>
      <c r="AV581" s="12" t="s">
        <v>4525</v>
      </c>
      <c r="AW581" s="9"/>
      <c r="AX581" s="12"/>
      <c r="AY581" s="9"/>
      <c r="AZ581" s="9"/>
      <c r="BA581" s="9"/>
      <c r="BB581" s="9" t="s">
        <v>161</v>
      </c>
      <c r="BC581" s="9" t="s">
        <v>76</v>
      </c>
      <c r="BD581" s="9" t="s">
        <v>4526</v>
      </c>
      <c r="BE581" s="9"/>
      <c r="BF581" s="9" t="s">
        <v>133</v>
      </c>
      <c r="BG581" s="9"/>
      <c r="BH581" s="9"/>
      <c r="BI581" s="12"/>
      <c r="BJ581" s="9"/>
      <c r="BK581" s="9"/>
      <c r="BL581" s="12" t="s">
        <v>117</v>
      </c>
      <c r="BM581" s="16" t="s">
        <v>4236</v>
      </c>
      <c r="BN581" s="9"/>
    </row>
    <row r="582" customFormat="false" ht="30" hidden="false" customHeight="true" outlineLevel="0" collapsed="false">
      <c r="A582" s="9" t="s">
        <v>4527</v>
      </c>
      <c r="B582" s="9"/>
      <c r="C582" s="9" t="s">
        <v>580</v>
      </c>
      <c r="D582" s="9"/>
      <c r="E582" s="9"/>
      <c r="F582" s="9" t="s">
        <v>4528</v>
      </c>
      <c r="G582" s="9"/>
      <c r="H582" s="11" t="s">
        <v>4529</v>
      </c>
      <c r="I582" s="9"/>
      <c r="J582" s="12" t="s">
        <v>93</v>
      </c>
      <c r="K582" s="9"/>
      <c r="L582" s="9" t="s">
        <v>4530</v>
      </c>
      <c r="M582" s="9" t="s">
        <v>4531</v>
      </c>
      <c r="N582" s="13" t="s">
        <v>4532</v>
      </c>
      <c r="O582" s="10"/>
      <c r="P582" s="9"/>
      <c r="Q582" s="9" t="s">
        <v>183</v>
      </c>
      <c r="R582" s="9" t="s">
        <v>73</v>
      </c>
      <c r="S582" s="9" t="s">
        <v>4533</v>
      </c>
      <c r="T582" s="11" t="s">
        <v>4534</v>
      </c>
      <c r="U582" s="10" t="s">
        <v>4535</v>
      </c>
      <c r="V582" s="29"/>
      <c r="W582" s="9" t="s">
        <v>169</v>
      </c>
      <c r="X582" s="12" t="n">
        <v>210</v>
      </c>
      <c r="Y582" s="9" t="n">
        <v>245</v>
      </c>
      <c r="Z582" s="14" t="n">
        <v>175</v>
      </c>
      <c r="AA582" s="9" t="n">
        <v>185</v>
      </c>
      <c r="AB582" s="14" t="n">
        <v>140</v>
      </c>
      <c r="AC582" s="9" t="n">
        <v>160</v>
      </c>
      <c r="AD582" s="14" t="n">
        <v>85</v>
      </c>
      <c r="AE582" s="9"/>
      <c r="AF582" s="14" t="n">
        <v>19</v>
      </c>
      <c r="AG582" s="9" t="n">
        <v>19</v>
      </c>
      <c r="AH582" s="14" t="n">
        <v>1</v>
      </c>
      <c r="AI582" s="14"/>
      <c r="AJ582" s="9"/>
      <c r="AK582" s="14" t="n">
        <v>8</v>
      </c>
      <c r="AL582" s="9" t="n">
        <v>8</v>
      </c>
      <c r="AM582" s="9" t="s">
        <v>123</v>
      </c>
      <c r="AN582" s="9"/>
      <c r="AO582" s="9"/>
      <c r="AP582" s="9" t="s">
        <v>4536</v>
      </c>
      <c r="AQ582" s="12" t="s">
        <v>268</v>
      </c>
      <c r="AR582" s="9"/>
      <c r="AS582" s="9" t="s">
        <v>4537</v>
      </c>
      <c r="AT582" s="9" t="s">
        <v>4538</v>
      </c>
      <c r="AU582" s="9" t="s">
        <v>4539</v>
      </c>
      <c r="AV582" s="12" t="s">
        <v>4540</v>
      </c>
      <c r="AW582" s="9" t="s">
        <v>4213</v>
      </c>
      <c r="AX582" s="12" t="n">
        <v>118596829</v>
      </c>
      <c r="AY582" s="9" t="s">
        <v>4541</v>
      </c>
      <c r="AZ582" s="9"/>
      <c r="BA582" s="9"/>
      <c r="BB582" s="9"/>
      <c r="BC582" s="9" t="s">
        <v>76</v>
      </c>
      <c r="BD582" s="9" t="s">
        <v>4542</v>
      </c>
      <c r="BE582" s="9" t="s">
        <v>4543</v>
      </c>
      <c r="BF582" s="9"/>
      <c r="BG582" s="9"/>
      <c r="BH582" s="9"/>
      <c r="BI582" s="12"/>
      <c r="BJ582" s="9"/>
      <c r="BK582" s="9" t="s">
        <v>4544</v>
      </c>
      <c r="BL582" s="12" t="s">
        <v>1485</v>
      </c>
      <c r="BM582" s="16" t="s">
        <v>4545</v>
      </c>
      <c r="BN582" s="9"/>
    </row>
    <row r="583" customFormat="false" ht="30" hidden="false" customHeight="true" outlineLevel="0" collapsed="false">
      <c r="A583" s="9" t="s">
        <v>4546</v>
      </c>
      <c r="B583" s="9" t="s">
        <v>90</v>
      </c>
      <c r="C583" s="9" t="s">
        <v>580</v>
      </c>
      <c r="D583" s="9"/>
      <c r="E583" s="9"/>
      <c r="F583" s="9" t="s">
        <v>4547</v>
      </c>
      <c r="G583" s="11" t="s">
        <v>4548</v>
      </c>
      <c r="H583" s="11" t="str">
        <f aca="false">HYPERLINK("http://data.onb.ac.at/rec/AL00156341","http://data.onb.ac.at/rec/AL00156341")</f>
        <v>http://data.onb.ac.at/rec/AL00156341</v>
      </c>
      <c r="I583" s="9" t="s">
        <v>4549</v>
      </c>
      <c r="J583" s="12" t="s">
        <v>93</v>
      </c>
      <c r="K583" s="9"/>
      <c r="L583" s="9" t="s">
        <v>147</v>
      </c>
      <c r="M583" s="9" t="s">
        <v>4550</v>
      </c>
      <c r="N583" s="13" t="s">
        <v>582</v>
      </c>
      <c r="O583" s="10"/>
      <c r="P583" s="9"/>
      <c r="Q583" s="9" t="s">
        <v>1399</v>
      </c>
      <c r="R583" s="9"/>
      <c r="S583" s="9" t="s">
        <v>4551</v>
      </c>
      <c r="T583" s="11" t="s">
        <v>4552</v>
      </c>
      <c r="U583" s="10" t="s">
        <v>4553</v>
      </c>
      <c r="V583" s="9" t="s">
        <v>4554</v>
      </c>
      <c r="W583" s="9" t="s">
        <v>985</v>
      </c>
      <c r="X583" s="12" t="n">
        <v>252</v>
      </c>
      <c r="Y583" s="9"/>
      <c r="Z583" s="14" t="n">
        <v>171</v>
      </c>
      <c r="AA583" s="9"/>
      <c r="AB583" s="14" t="n">
        <v>190</v>
      </c>
      <c r="AC583" s="9" t="n">
        <v>190</v>
      </c>
      <c r="AD583" s="14" t="n">
        <v>135</v>
      </c>
      <c r="AE583" s="9" t="n">
        <v>135</v>
      </c>
      <c r="AF583" s="14" t="n">
        <v>19</v>
      </c>
      <c r="AG583" s="9" t="n">
        <v>19</v>
      </c>
      <c r="AH583" s="14" t="n">
        <v>1</v>
      </c>
      <c r="AI583" s="14" t="n">
        <v>135</v>
      </c>
      <c r="AJ583" s="9" t="n">
        <v>135</v>
      </c>
      <c r="AK583" s="14" t="n">
        <v>10</v>
      </c>
      <c r="AL583" s="9" t="n">
        <v>11</v>
      </c>
      <c r="AM583" s="9" t="s">
        <v>123</v>
      </c>
      <c r="AN583" s="9" t="s">
        <v>4555</v>
      </c>
      <c r="AO583" s="9"/>
      <c r="AP583" s="9" t="s">
        <v>4556</v>
      </c>
      <c r="AQ583" s="12" t="s">
        <v>124</v>
      </c>
      <c r="AR583" s="9" t="s">
        <v>4557</v>
      </c>
      <c r="AS583" s="31" t="s">
        <v>4558</v>
      </c>
      <c r="AT583" s="9" t="s">
        <v>4559</v>
      </c>
      <c r="AU583" s="9" t="s">
        <v>588</v>
      </c>
      <c r="AV583" s="12" t="s">
        <v>4560</v>
      </c>
      <c r="AW583" s="9"/>
      <c r="AX583" s="12"/>
      <c r="AY583" s="9"/>
      <c r="AZ583" s="9"/>
      <c r="BA583" s="9"/>
      <c r="BB583" s="9" t="s">
        <v>114</v>
      </c>
      <c r="BC583" s="9" t="s">
        <v>76</v>
      </c>
      <c r="BD583" s="9" t="s">
        <v>4561</v>
      </c>
      <c r="BE583" s="9"/>
      <c r="BF583" s="9" t="s">
        <v>133</v>
      </c>
      <c r="BG583" s="9" t="s">
        <v>4562</v>
      </c>
      <c r="BH583" s="9"/>
      <c r="BI583" s="12"/>
      <c r="BJ583" s="9"/>
      <c r="BK583" s="9"/>
      <c r="BL583" s="12" t="s">
        <v>117</v>
      </c>
      <c r="BM583" s="16" t="s">
        <v>4563</v>
      </c>
      <c r="BN583" s="9"/>
    </row>
    <row r="584" customFormat="false" ht="75" hidden="false" customHeight="true" outlineLevel="0" collapsed="false">
      <c r="A584" s="53" t="s">
        <v>4564</v>
      </c>
      <c r="B584" s="53" t="s">
        <v>90</v>
      </c>
      <c r="C584" s="53" t="s">
        <v>580</v>
      </c>
      <c r="D584" s="53" t="s">
        <v>4565</v>
      </c>
      <c r="E584" s="9"/>
      <c r="F584" s="9"/>
      <c r="G584" s="9"/>
      <c r="H584" s="9"/>
      <c r="I584" s="9"/>
      <c r="J584" s="12"/>
      <c r="K584" s="9"/>
      <c r="L584" s="9"/>
      <c r="M584" s="9"/>
      <c r="N584" s="13" t="s">
        <v>4566</v>
      </c>
      <c r="O584" s="10"/>
      <c r="P584" s="9"/>
      <c r="Q584" s="9" t="s">
        <v>846</v>
      </c>
      <c r="R584" s="9" t="s">
        <v>613</v>
      </c>
      <c r="S584" s="9" t="s">
        <v>4567</v>
      </c>
      <c r="T584" s="9" t="s">
        <v>4568</v>
      </c>
      <c r="U584" s="10" t="s">
        <v>4569</v>
      </c>
      <c r="V584" s="29"/>
      <c r="W584" s="9"/>
      <c r="X584" s="12"/>
      <c r="Y584" s="9"/>
      <c r="Z584" s="14"/>
      <c r="AA584" s="9"/>
      <c r="AB584" s="14"/>
      <c r="AC584" s="9"/>
      <c r="AD584" s="14"/>
      <c r="AE584" s="9"/>
      <c r="AF584" s="14"/>
      <c r="AG584" s="9"/>
      <c r="AH584" s="14"/>
      <c r="AI584" s="14"/>
      <c r="AJ584" s="9"/>
      <c r="AK584" s="14"/>
      <c r="AL584" s="9"/>
      <c r="AM584" s="9"/>
      <c r="AN584" s="9"/>
      <c r="AO584" s="9"/>
      <c r="AP584" s="9"/>
      <c r="AQ584" s="12"/>
      <c r="AR584" s="9"/>
      <c r="AS584" s="9"/>
      <c r="AT584" s="9"/>
      <c r="AU584" s="9"/>
      <c r="AV584" s="12"/>
      <c r="AW584" s="9"/>
      <c r="AX584" s="12"/>
      <c r="AY584" s="9"/>
      <c r="AZ584" s="9"/>
      <c r="BA584" s="9"/>
      <c r="BB584" s="9"/>
      <c r="BC584" s="9"/>
      <c r="BD584" s="9"/>
      <c r="BE584" s="9"/>
      <c r="BF584" s="9"/>
      <c r="BG584" s="9"/>
      <c r="BH584" s="9"/>
      <c r="BI584" s="12"/>
      <c r="BJ584" s="9"/>
      <c r="BK584" s="9"/>
      <c r="BL584" s="12"/>
      <c r="BM584" s="16"/>
      <c r="BN584" s="9"/>
    </row>
    <row r="585" customFormat="false" ht="75" hidden="false" customHeight="true" outlineLevel="0" collapsed="false">
      <c r="A585" s="9" t="s">
        <v>4570</v>
      </c>
      <c r="B585" s="9" t="s">
        <v>90</v>
      </c>
      <c r="C585" s="9" t="s">
        <v>580</v>
      </c>
      <c r="D585" s="9"/>
      <c r="E585" s="9"/>
      <c r="F585" s="9" t="s">
        <v>4571</v>
      </c>
      <c r="G585" s="11" t="s">
        <v>4572</v>
      </c>
      <c r="H585" s="9"/>
      <c r="I585" s="9"/>
      <c r="J585" s="12" t="s">
        <v>93</v>
      </c>
      <c r="K585" s="9"/>
      <c r="L585" s="9" t="s">
        <v>4573</v>
      </c>
      <c r="M585" s="9" t="s">
        <v>4574</v>
      </c>
      <c r="N585" s="13" t="s">
        <v>582</v>
      </c>
      <c r="O585" s="10"/>
      <c r="P585" s="9"/>
      <c r="Q585" s="9" t="s">
        <v>1399</v>
      </c>
      <c r="R585" s="9" t="s">
        <v>613</v>
      </c>
      <c r="S585" s="9" t="s">
        <v>4575</v>
      </c>
      <c r="T585" s="11" t="str">
        <f aca="false">HYPERLINK("http://data.onb.ac.at/rec/AL00174195","http://data.onb.ac.at/rec/AL00174195")</f>
        <v>http://data.onb.ac.at/rec/AL00174195</v>
      </c>
      <c r="U585" s="10" t="s">
        <v>2838</v>
      </c>
      <c r="V585" s="9"/>
      <c r="W585" s="9" t="s">
        <v>1719</v>
      </c>
      <c r="X585" s="12"/>
      <c r="Y585" s="9"/>
      <c r="Z585" s="14" t="n">
        <v>175</v>
      </c>
      <c r="AA585" s="9" t="n">
        <v>175</v>
      </c>
      <c r="AB585" s="14"/>
      <c r="AC585" s="9"/>
      <c r="AD585" s="14" t="n">
        <v>134</v>
      </c>
      <c r="AE585" s="9" t="n">
        <v>138</v>
      </c>
      <c r="AF585" s="14"/>
      <c r="AG585" s="9"/>
      <c r="AH585" s="14" t="n">
        <v>1</v>
      </c>
      <c r="AI585" s="14" t="n">
        <v>134</v>
      </c>
      <c r="AJ585" s="9" t="n">
        <v>138</v>
      </c>
      <c r="AK585" s="14" t="n">
        <v>8</v>
      </c>
      <c r="AL585" s="9" t="n">
        <v>8</v>
      </c>
      <c r="AM585" s="9" t="s">
        <v>123</v>
      </c>
      <c r="AN585" s="9"/>
      <c r="AO585" s="9"/>
      <c r="AP585" s="9"/>
      <c r="AQ585" s="12" t="s">
        <v>268</v>
      </c>
      <c r="AR585" s="9"/>
      <c r="AS585" s="9" t="s">
        <v>4576</v>
      </c>
      <c r="AT585" s="9" t="s">
        <v>127</v>
      </c>
      <c r="AU585" s="9" t="s">
        <v>588</v>
      </c>
      <c r="AV585" s="12" t="s">
        <v>4577</v>
      </c>
      <c r="AW585" s="9"/>
      <c r="AX585" s="12"/>
      <c r="AY585" s="9"/>
      <c r="AZ585" s="9"/>
      <c r="BA585" s="9"/>
      <c r="BB585" s="9" t="s">
        <v>131</v>
      </c>
      <c r="BC585" s="9" t="s">
        <v>76</v>
      </c>
      <c r="BD585" s="9" t="s">
        <v>4578</v>
      </c>
      <c r="BE585" s="9"/>
      <c r="BF585" s="9" t="s">
        <v>133</v>
      </c>
      <c r="BG585" s="9"/>
      <c r="BH585" s="9"/>
      <c r="BI585" s="12"/>
      <c r="BJ585" s="9"/>
      <c r="BK585" s="9"/>
      <c r="BL585" s="12" t="s">
        <v>117</v>
      </c>
      <c r="BM585" s="16" t="s">
        <v>4579</v>
      </c>
      <c r="BN585" s="9"/>
    </row>
    <row r="586" customFormat="false" ht="66" hidden="false" customHeight="false" outlineLevel="0" collapsed="false">
      <c r="A586" s="9" t="s">
        <v>4580</v>
      </c>
      <c r="B586" s="9" t="s">
        <v>90</v>
      </c>
      <c r="C586" s="9" t="s">
        <v>580</v>
      </c>
      <c r="D586" s="9" t="s">
        <v>4581</v>
      </c>
      <c r="E586" s="9"/>
      <c r="F586" s="9"/>
      <c r="G586" s="11" t="s">
        <v>4582</v>
      </c>
      <c r="H586" s="9"/>
      <c r="I586" s="9"/>
      <c r="J586" s="12" t="s">
        <v>93</v>
      </c>
      <c r="K586" s="9"/>
      <c r="L586" s="9" t="s">
        <v>676</v>
      </c>
      <c r="M586" s="9" t="s">
        <v>4583</v>
      </c>
      <c r="N586" s="13" t="s">
        <v>582</v>
      </c>
      <c r="O586" s="10"/>
      <c r="P586" s="9"/>
      <c r="Q586" s="9" t="s">
        <v>3650</v>
      </c>
      <c r="R586" s="9" t="s">
        <v>4498</v>
      </c>
      <c r="S586" s="9" t="s">
        <v>4499</v>
      </c>
      <c r="T586" s="11" t="s">
        <v>4584</v>
      </c>
      <c r="U586" s="10" t="s">
        <v>4585</v>
      </c>
      <c r="V586" s="29"/>
      <c r="W586" s="9" t="s">
        <v>1719</v>
      </c>
      <c r="X586" s="12"/>
      <c r="Y586" s="9"/>
      <c r="Z586" s="14" t="n">
        <v>210</v>
      </c>
      <c r="AA586" s="9"/>
      <c r="AB586" s="14"/>
      <c r="AC586" s="9"/>
      <c r="AD586" s="14" t="n">
        <v>190</v>
      </c>
      <c r="AE586" s="9" t="n">
        <v>200</v>
      </c>
      <c r="AF586" s="14"/>
      <c r="AG586" s="9"/>
      <c r="AH586" s="14" t="n">
        <v>2</v>
      </c>
      <c r="AI586" s="14" t="n">
        <v>90</v>
      </c>
      <c r="AJ586" s="9" t="n">
        <v>100</v>
      </c>
      <c r="AK586" s="14" t="n">
        <v>7</v>
      </c>
      <c r="AL586" s="9" t="n">
        <v>8</v>
      </c>
      <c r="AM586" s="64"/>
      <c r="AN586" s="64"/>
      <c r="AO586" s="64"/>
      <c r="AP586" s="9" t="s">
        <v>4586</v>
      </c>
      <c r="AQ586" s="12" t="s">
        <v>268</v>
      </c>
      <c r="AR586" s="9" t="s">
        <v>4587</v>
      </c>
      <c r="AS586" s="9" t="s">
        <v>945</v>
      </c>
      <c r="AT586" s="9" t="s">
        <v>1173</v>
      </c>
      <c r="AU586" s="9"/>
      <c r="AV586" s="12"/>
      <c r="AW586" s="9"/>
      <c r="AX586" s="12"/>
      <c r="AY586" s="9"/>
      <c r="AZ586" s="9"/>
      <c r="BA586" s="9"/>
      <c r="BB586" s="9" t="s">
        <v>131</v>
      </c>
      <c r="BC586" s="9" t="s">
        <v>76</v>
      </c>
      <c r="BD586" s="9" t="s">
        <v>4588</v>
      </c>
      <c r="BE586" s="9"/>
      <c r="BF586" s="9"/>
      <c r="BG586" s="9"/>
      <c r="BH586" s="9"/>
      <c r="BI586" s="12"/>
      <c r="BJ586" s="9"/>
      <c r="BK586" s="9"/>
      <c r="BL586" s="12" t="s">
        <v>117</v>
      </c>
      <c r="BM586" s="16" t="s">
        <v>4579</v>
      </c>
      <c r="BN586" s="9"/>
    </row>
    <row r="587" customFormat="false" ht="157.5" hidden="false" customHeight="false" outlineLevel="0" collapsed="false">
      <c r="A587" s="9" t="s">
        <v>4589</v>
      </c>
      <c r="B587" s="9" t="s">
        <v>90</v>
      </c>
      <c r="C587" s="9" t="s">
        <v>580</v>
      </c>
      <c r="D587" s="9"/>
      <c r="E587" s="9"/>
      <c r="F587" s="9"/>
      <c r="G587" s="11" t="s">
        <v>4590</v>
      </c>
      <c r="H587" s="9"/>
      <c r="I587" s="9"/>
      <c r="J587" s="12" t="s">
        <v>93</v>
      </c>
      <c r="K587" s="9"/>
      <c r="L587" s="9" t="s">
        <v>4591</v>
      </c>
      <c r="M587" s="19" t="s">
        <v>4592</v>
      </c>
      <c r="N587" s="12" t="s">
        <v>4593</v>
      </c>
      <c r="O587" s="10"/>
      <c r="P587" s="9"/>
      <c r="Q587" s="9" t="s">
        <v>3062</v>
      </c>
      <c r="R587" s="9" t="s">
        <v>73</v>
      </c>
      <c r="S587" s="9" t="s">
        <v>4594</v>
      </c>
      <c r="T587" s="11" t="s">
        <v>4595</v>
      </c>
      <c r="U587" s="10" t="s">
        <v>4596</v>
      </c>
      <c r="V587" s="9" t="s">
        <v>4597</v>
      </c>
      <c r="W587" s="9" t="s">
        <v>1719</v>
      </c>
      <c r="X587" s="12" t="n">
        <v>200</v>
      </c>
      <c r="Y587" s="9"/>
      <c r="Z587" s="14" t="n">
        <v>150</v>
      </c>
      <c r="AA587" s="9" t="n">
        <v>160</v>
      </c>
      <c r="AB587" s="14" t="n">
        <v>180</v>
      </c>
      <c r="AC587" s="9"/>
      <c r="AD587" s="14" t="n">
        <v>105</v>
      </c>
      <c r="AE587" s="9" t="n">
        <v>110</v>
      </c>
      <c r="AF587" s="14" t="n">
        <v>30</v>
      </c>
      <c r="AG587" s="9" t="n">
        <v>30</v>
      </c>
      <c r="AH587" s="14" t="n">
        <v>1</v>
      </c>
      <c r="AI587" s="14" t="n">
        <v>105</v>
      </c>
      <c r="AJ587" s="9" t="n">
        <v>110</v>
      </c>
      <c r="AK587" s="14" t="n">
        <v>5</v>
      </c>
      <c r="AL587" s="9" t="n">
        <v>6</v>
      </c>
      <c r="AM587" s="64"/>
      <c r="AN587" s="64"/>
      <c r="AO587" s="64"/>
      <c r="AP587" s="64"/>
      <c r="AQ587" s="12" t="s">
        <v>124</v>
      </c>
      <c r="AR587" s="9"/>
      <c r="AS587" s="9" t="s">
        <v>126</v>
      </c>
      <c r="AT587" s="9" t="s">
        <v>127</v>
      </c>
      <c r="AU587" s="9"/>
      <c r="AV587" s="12" t="s">
        <v>4598</v>
      </c>
      <c r="AW587" s="9"/>
      <c r="AX587" s="12"/>
      <c r="AY587" s="9"/>
      <c r="AZ587" s="9"/>
      <c r="BA587" s="9"/>
      <c r="BB587" s="9" t="s">
        <v>4599</v>
      </c>
      <c r="BC587" s="9" t="s">
        <v>76</v>
      </c>
      <c r="BD587" s="9" t="s">
        <v>4600</v>
      </c>
      <c r="BE587" s="9"/>
      <c r="BF587" s="9"/>
      <c r="BG587" s="9"/>
      <c r="BH587" s="9"/>
      <c r="BI587" s="12"/>
      <c r="BJ587" s="9"/>
      <c r="BK587" s="9"/>
      <c r="BL587" s="12" t="s">
        <v>117</v>
      </c>
      <c r="BM587" s="16" t="s">
        <v>4579</v>
      </c>
      <c r="BN587" s="9"/>
    </row>
    <row r="588" customFormat="false" ht="39.75" hidden="false" customHeight="false" outlineLevel="0" collapsed="false">
      <c r="A588" s="9" t="s">
        <v>4601</v>
      </c>
      <c r="B588" s="9" t="s">
        <v>90</v>
      </c>
      <c r="C588" s="9" t="s">
        <v>580</v>
      </c>
      <c r="D588" s="9"/>
      <c r="E588" s="9"/>
      <c r="F588" s="9"/>
      <c r="G588" s="11" t="s">
        <v>4602</v>
      </c>
      <c r="H588" s="9"/>
      <c r="I588" s="9"/>
      <c r="J588" s="12" t="s">
        <v>93</v>
      </c>
      <c r="K588" s="9"/>
      <c r="L588" s="9" t="s">
        <v>2483</v>
      </c>
      <c r="M588" s="9" t="s">
        <v>4603</v>
      </c>
      <c r="N588" s="12" t="s">
        <v>4593</v>
      </c>
      <c r="O588" s="10"/>
      <c r="P588" s="9"/>
      <c r="Q588" s="9" t="s">
        <v>3062</v>
      </c>
      <c r="R588" s="9" t="s">
        <v>73</v>
      </c>
      <c r="S588" s="9" t="s">
        <v>4594</v>
      </c>
      <c r="T588" s="11" t="s">
        <v>4595</v>
      </c>
      <c r="U588" s="10" t="s">
        <v>4596</v>
      </c>
      <c r="V588" s="9" t="s">
        <v>4597</v>
      </c>
      <c r="W588" s="9" t="s">
        <v>1719</v>
      </c>
      <c r="X588" s="12" t="n">
        <v>220</v>
      </c>
      <c r="Y588" s="9"/>
      <c r="Z588" s="14"/>
      <c r="AA588" s="9"/>
      <c r="AB588" s="14" t="n">
        <v>185</v>
      </c>
      <c r="AC588" s="9"/>
      <c r="AD588" s="14"/>
      <c r="AE588" s="9"/>
      <c r="AF588" s="14" t="n">
        <v>21</v>
      </c>
      <c r="AG588" s="9"/>
      <c r="AH588" s="14"/>
      <c r="AI588" s="14"/>
      <c r="AJ588" s="9"/>
      <c r="AK588" s="14" t="n">
        <v>9</v>
      </c>
      <c r="AL588" s="9" t="n">
        <v>9</v>
      </c>
      <c r="AM588" s="9" t="s">
        <v>123</v>
      </c>
      <c r="AN588" s="9"/>
      <c r="AO588" s="9"/>
      <c r="AP588" s="9"/>
      <c r="AQ588" s="12" t="s">
        <v>268</v>
      </c>
      <c r="AR588" s="9"/>
      <c r="AS588" s="9" t="s">
        <v>4604</v>
      </c>
      <c r="AT588" s="9" t="s">
        <v>1337</v>
      </c>
      <c r="AU588" s="9"/>
      <c r="AV588" s="12"/>
      <c r="AW588" s="9"/>
      <c r="AX588" s="12"/>
      <c r="AY588" s="9"/>
      <c r="AZ588" s="9"/>
      <c r="BA588" s="9"/>
      <c r="BB588" s="9" t="s">
        <v>4605</v>
      </c>
      <c r="BC588" s="9" t="s">
        <v>76</v>
      </c>
      <c r="BD588" s="9" t="s">
        <v>4606</v>
      </c>
      <c r="BE588" s="9"/>
      <c r="BF588" s="9"/>
      <c r="BG588" s="9"/>
      <c r="BH588" s="9"/>
      <c r="BI588" s="12"/>
      <c r="BJ588" s="9"/>
      <c r="BK588" s="9"/>
      <c r="BL588" s="12" t="s">
        <v>117</v>
      </c>
      <c r="BM588" s="16" t="s">
        <v>4579</v>
      </c>
      <c r="BN588" s="9"/>
    </row>
    <row r="589" customFormat="false" ht="79.5" hidden="false" customHeight="false" outlineLevel="0" collapsed="false">
      <c r="A589" s="9" t="s">
        <v>4607</v>
      </c>
      <c r="B589" s="9" t="s">
        <v>90</v>
      </c>
      <c r="C589" s="9" t="s">
        <v>580</v>
      </c>
      <c r="D589" s="9"/>
      <c r="E589" s="9"/>
      <c r="F589" s="9"/>
      <c r="G589" s="11" t="s">
        <v>4608</v>
      </c>
      <c r="H589" s="9"/>
      <c r="I589" s="9"/>
      <c r="J589" s="12" t="s">
        <v>93</v>
      </c>
      <c r="K589" s="9"/>
      <c r="L589" s="9" t="s">
        <v>2483</v>
      </c>
      <c r="M589" s="9" t="s">
        <v>4609</v>
      </c>
      <c r="N589" s="12" t="s">
        <v>4593</v>
      </c>
      <c r="O589" s="10"/>
      <c r="P589" s="9"/>
      <c r="Q589" s="9" t="s">
        <v>3062</v>
      </c>
      <c r="R589" s="9" t="s">
        <v>73</v>
      </c>
      <c r="S589" s="9" t="s">
        <v>4594</v>
      </c>
      <c r="T589" s="11" t="s">
        <v>4595</v>
      </c>
      <c r="U589" s="10" t="s">
        <v>4596</v>
      </c>
      <c r="V589" s="9" t="s">
        <v>4597</v>
      </c>
      <c r="W589" s="9" t="s">
        <v>1719</v>
      </c>
      <c r="X589" s="12" t="n">
        <v>210</v>
      </c>
      <c r="Y589" s="9"/>
      <c r="Z589" s="14"/>
      <c r="AA589" s="9"/>
      <c r="AB589" s="14" t="n">
        <v>190</v>
      </c>
      <c r="AC589" s="9" t="n">
        <v>190</v>
      </c>
      <c r="AD589" s="14"/>
      <c r="AE589" s="9"/>
      <c r="AF589" s="14" t="n">
        <v>22</v>
      </c>
      <c r="AG589" s="9" t="n">
        <v>22</v>
      </c>
      <c r="AH589" s="14"/>
      <c r="AI589" s="14"/>
      <c r="AJ589" s="9"/>
      <c r="AK589" s="65"/>
      <c r="AL589" s="19"/>
      <c r="AM589" s="9" t="s">
        <v>563</v>
      </c>
      <c r="AN589" s="9"/>
      <c r="AO589" s="9"/>
      <c r="AP589" s="9"/>
      <c r="AQ589" s="12" t="s">
        <v>158</v>
      </c>
      <c r="AR589" s="9"/>
      <c r="AS589" s="9" t="s">
        <v>213</v>
      </c>
      <c r="AT589" s="9" t="s">
        <v>214</v>
      </c>
      <c r="AU589" s="9"/>
      <c r="AV589" s="12" t="s">
        <v>4610</v>
      </c>
      <c r="AW589" s="9"/>
      <c r="AX589" s="66" t="n">
        <v>118526715</v>
      </c>
      <c r="AY589" s="9" t="s">
        <v>4611</v>
      </c>
      <c r="AZ589" s="15" t="s">
        <v>1766</v>
      </c>
      <c r="BA589" s="9" t="s">
        <v>1767</v>
      </c>
      <c r="BB589" s="9"/>
      <c r="BC589" s="9" t="s">
        <v>76</v>
      </c>
      <c r="BD589" s="9" t="s">
        <v>4612</v>
      </c>
      <c r="BE589" s="9"/>
      <c r="BF589" s="9"/>
      <c r="BG589" s="9"/>
      <c r="BH589" s="9" t="s">
        <v>1949</v>
      </c>
      <c r="BI589" s="12"/>
      <c r="BJ589" s="9"/>
      <c r="BK589" s="9"/>
      <c r="BL589" s="12" t="s">
        <v>117</v>
      </c>
      <c r="BM589" s="16" t="s">
        <v>4579</v>
      </c>
      <c r="BN589" s="9"/>
    </row>
    <row r="590" customFormat="false" ht="79.5" hidden="false" customHeight="false" outlineLevel="0" collapsed="false">
      <c r="A590" s="9" t="s">
        <v>4613</v>
      </c>
      <c r="B590" s="9" t="s">
        <v>90</v>
      </c>
      <c r="C590" s="9" t="s">
        <v>580</v>
      </c>
      <c r="D590" s="9"/>
      <c r="E590" s="9"/>
      <c r="F590" s="9" t="s">
        <v>4614</v>
      </c>
      <c r="G590" s="11" t="s">
        <v>4615</v>
      </c>
      <c r="H590" s="9"/>
      <c r="I590" s="9" t="s">
        <v>2457</v>
      </c>
      <c r="J590" s="12" t="s">
        <v>93</v>
      </c>
      <c r="K590" s="9"/>
      <c r="L590" s="9" t="s">
        <v>4616</v>
      </c>
      <c r="M590" s="9" t="s">
        <v>4617</v>
      </c>
      <c r="N590" s="13" t="s">
        <v>582</v>
      </c>
      <c r="O590" s="10" t="s">
        <v>1587</v>
      </c>
      <c r="P590" s="9" t="s">
        <v>73</v>
      </c>
      <c r="Q590" s="9" t="s">
        <v>4618</v>
      </c>
      <c r="R590" s="9" t="s">
        <v>613</v>
      </c>
      <c r="S590" s="9" t="s">
        <v>4619</v>
      </c>
      <c r="T590" s="9" t="s">
        <v>4620</v>
      </c>
      <c r="U590" s="10" t="s">
        <v>4621</v>
      </c>
      <c r="V590" s="9" t="s">
        <v>4622</v>
      </c>
      <c r="W590" s="9" t="s">
        <v>1719</v>
      </c>
      <c r="X590" s="12"/>
      <c r="Y590" s="9"/>
      <c r="Z590" s="14" t="n">
        <v>200</v>
      </c>
      <c r="AA590" s="9"/>
      <c r="AB590" s="14"/>
      <c r="AC590" s="9"/>
      <c r="AD590" s="14" t="n">
        <v>140</v>
      </c>
      <c r="AE590" s="9" t="n">
        <v>145</v>
      </c>
      <c r="AF590" s="14"/>
      <c r="AG590" s="9"/>
      <c r="AH590" s="14" t="n">
        <v>1</v>
      </c>
      <c r="AI590" s="14" t="n">
        <v>140</v>
      </c>
      <c r="AJ590" s="9" t="n">
        <v>145</v>
      </c>
      <c r="AK590" s="14" t="n">
        <v>4</v>
      </c>
      <c r="AL590" s="9" t="n">
        <v>6</v>
      </c>
      <c r="AM590" s="9" t="s">
        <v>123</v>
      </c>
      <c r="AN590" s="9"/>
      <c r="AO590" s="9"/>
      <c r="AP590" s="9"/>
      <c r="AQ590" s="12" t="s">
        <v>268</v>
      </c>
      <c r="AS590" s="9" t="s">
        <v>471</v>
      </c>
      <c r="AT590" s="25" t="s">
        <v>472</v>
      </c>
      <c r="AU590" s="9" t="s">
        <v>73</v>
      </c>
      <c r="AV590" s="12" t="s">
        <v>4623</v>
      </c>
      <c r="AW590" s="9"/>
      <c r="AX590" s="12"/>
      <c r="AY590" s="9"/>
      <c r="AZ590" s="9"/>
      <c r="BA590" s="9"/>
      <c r="BB590" s="9" t="s">
        <v>114</v>
      </c>
      <c r="BC590" s="9" t="s">
        <v>76</v>
      </c>
      <c r="BD590" s="9" t="s">
        <v>4624</v>
      </c>
      <c r="BE590" s="9"/>
      <c r="BF590" s="9" t="s">
        <v>133</v>
      </c>
      <c r="BG590" s="9"/>
      <c r="BH590" s="9"/>
      <c r="BI590" s="12"/>
      <c r="BJ590" s="9"/>
      <c r="BK590" s="9"/>
      <c r="BL590" s="12" t="s">
        <v>117</v>
      </c>
      <c r="BM590" s="16" t="s">
        <v>4579</v>
      </c>
      <c r="BN590" s="9"/>
    </row>
    <row r="591" customFormat="false" ht="79.5" hidden="false" customHeight="false" outlineLevel="0" collapsed="false">
      <c r="A591" s="9" t="s">
        <v>4625</v>
      </c>
      <c r="B591" s="9" t="s">
        <v>90</v>
      </c>
      <c r="C591" s="9" t="s">
        <v>580</v>
      </c>
      <c r="D591" s="9"/>
      <c r="E591" s="9"/>
      <c r="F591" s="9"/>
      <c r="G591" s="11" t="s">
        <v>4626</v>
      </c>
      <c r="H591" s="9"/>
      <c r="I591" s="9"/>
      <c r="J591" s="12" t="s">
        <v>93</v>
      </c>
      <c r="K591" s="9"/>
      <c r="L591" s="9" t="s">
        <v>1435</v>
      </c>
      <c r="M591" s="9" t="s">
        <v>4627</v>
      </c>
      <c r="N591" s="13" t="s">
        <v>582</v>
      </c>
      <c r="O591" s="10" t="s">
        <v>1587</v>
      </c>
      <c r="P591" s="9" t="s">
        <v>73</v>
      </c>
      <c r="Q591" s="9" t="s">
        <v>4618</v>
      </c>
      <c r="R591" s="9" t="s">
        <v>613</v>
      </c>
      <c r="S591" s="9" t="s">
        <v>4619</v>
      </c>
      <c r="T591" s="9" t="s">
        <v>4620</v>
      </c>
      <c r="U591" s="10" t="s">
        <v>4621</v>
      </c>
      <c r="V591" s="9" t="s">
        <v>4622</v>
      </c>
      <c r="W591" s="9" t="s">
        <v>1719</v>
      </c>
      <c r="X591" s="12"/>
      <c r="Y591" s="9"/>
      <c r="Z591" s="14" t="n">
        <v>200</v>
      </c>
      <c r="AA591" s="9"/>
      <c r="AB591" s="14"/>
      <c r="AC591" s="9"/>
      <c r="AD591" s="14" t="n">
        <v>140</v>
      </c>
      <c r="AE591" s="9" t="n">
        <v>145</v>
      </c>
      <c r="AF591" s="14"/>
      <c r="AG591" s="9"/>
      <c r="AH591" s="14" t="n">
        <v>1</v>
      </c>
      <c r="AI591" s="14" t="n">
        <v>140</v>
      </c>
      <c r="AJ591" s="9" t="n">
        <v>145</v>
      </c>
      <c r="AK591" s="14" t="n">
        <v>7</v>
      </c>
      <c r="AL591" s="9" t="n">
        <v>8</v>
      </c>
      <c r="AM591" s="9"/>
      <c r="AN591" s="9"/>
      <c r="AO591" s="9"/>
      <c r="AP591" s="9"/>
      <c r="AQ591" s="12" t="s">
        <v>268</v>
      </c>
      <c r="AS591" s="9" t="s">
        <v>471</v>
      </c>
      <c r="AT591" s="25" t="s">
        <v>472</v>
      </c>
      <c r="AU591" s="9" t="s">
        <v>73</v>
      </c>
      <c r="AV591" s="12" t="s">
        <v>4628</v>
      </c>
      <c r="AW591" s="9"/>
      <c r="AX591" s="12"/>
      <c r="AY591" s="9"/>
      <c r="AZ591" s="9"/>
      <c r="BA591" s="9"/>
      <c r="BB591" s="9" t="s">
        <v>475</v>
      </c>
      <c r="BC591" s="9" t="s">
        <v>76</v>
      </c>
      <c r="BD591" s="9" t="s">
        <v>4629</v>
      </c>
      <c r="BE591" s="9"/>
      <c r="BF591" s="9"/>
      <c r="BG591" s="9"/>
      <c r="BH591" s="9"/>
      <c r="BI591" s="12"/>
      <c r="BJ591" s="9"/>
      <c r="BK591" s="9"/>
      <c r="BL591" s="12" t="s">
        <v>117</v>
      </c>
      <c r="BM591" s="16" t="s">
        <v>4579</v>
      </c>
      <c r="BN591" s="9"/>
    </row>
    <row r="592" customFormat="false" ht="157.5" hidden="false" customHeight="false" outlineLevel="0" collapsed="false">
      <c r="A592" s="9" t="s">
        <v>4630</v>
      </c>
      <c r="B592" s="9" t="s">
        <v>90</v>
      </c>
      <c r="C592" s="9" t="s">
        <v>580</v>
      </c>
      <c r="D592" s="9"/>
      <c r="E592" s="9"/>
      <c r="F592" s="9" t="s">
        <v>4631</v>
      </c>
      <c r="G592" s="11" t="s">
        <v>4632</v>
      </c>
      <c r="H592" s="9"/>
      <c r="I592" s="9" t="s">
        <v>4633</v>
      </c>
      <c r="J592" s="12" t="s">
        <v>93</v>
      </c>
      <c r="K592" s="9"/>
      <c r="L592" s="9" t="s">
        <v>4634</v>
      </c>
      <c r="M592" s="9" t="s">
        <v>4635</v>
      </c>
      <c r="N592" s="13"/>
      <c r="O592" s="10"/>
      <c r="P592" s="9"/>
      <c r="Q592" s="9"/>
      <c r="R592" s="9"/>
      <c r="S592" s="9"/>
      <c r="T592" s="9"/>
      <c r="U592" s="10"/>
      <c r="V592" s="9"/>
      <c r="W592" s="9" t="s">
        <v>1719</v>
      </c>
      <c r="X592" s="12" t="n">
        <v>320</v>
      </c>
      <c r="Y592" s="9"/>
      <c r="Z592" s="14" t="n">
        <v>225</v>
      </c>
      <c r="AA592" s="9"/>
      <c r="AB592" s="14" t="n">
        <v>270</v>
      </c>
      <c r="AC592" s="9"/>
      <c r="AD592" s="14" t="n">
        <v>165</v>
      </c>
      <c r="AE592" s="9" t="n">
        <v>175</v>
      </c>
      <c r="AF592" s="14" t="n">
        <v>26</v>
      </c>
      <c r="AG592" s="9" t="n">
        <v>30</v>
      </c>
      <c r="AH592" s="14" t="n">
        <v>1</v>
      </c>
      <c r="AI592" s="14" t="n">
        <v>165</v>
      </c>
      <c r="AJ592" s="9" t="n">
        <v>175</v>
      </c>
      <c r="AK592" s="14" t="n">
        <v>9</v>
      </c>
      <c r="AL592" s="9" t="n">
        <v>10</v>
      </c>
      <c r="AM592" s="9" t="s">
        <v>123</v>
      </c>
      <c r="AN592" s="9"/>
      <c r="AO592" s="9"/>
      <c r="AP592" s="9"/>
      <c r="AQ592" s="12" t="s">
        <v>69</v>
      </c>
      <c r="AR592" s="9" t="s">
        <v>4636</v>
      </c>
      <c r="AS592" s="9" t="s">
        <v>4504</v>
      </c>
      <c r="AT592" s="9" t="s">
        <v>4174</v>
      </c>
      <c r="AU592" s="9" t="s">
        <v>73</v>
      </c>
      <c r="AV592" s="12"/>
      <c r="AW592" s="9"/>
      <c r="AX592" s="12"/>
      <c r="AY592" s="9"/>
      <c r="AZ592" s="9"/>
      <c r="BA592" s="9"/>
      <c r="BB592" s="9" t="s">
        <v>589</v>
      </c>
      <c r="BC592" s="9" t="s">
        <v>76</v>
      </c>
      <c r="BD592" s="9" t="s">
        <v>4637</v>
      </c>
      <c r="BE592" s="9"/>
      <c r="BF592" s="9"/>
      <c r="BG592" s="9"/>
      <c r="BH592" s="9"/>
      <c r="BI592" s="12"/>
      <c r="BJ592" s="9"/>
      <c r="BK592" s="9"/>
      <c r="BL592" s="12" t="s">
        <v>117</v>
      </c>
      <c r="BM592" s="16"/>
      <c r="BN592" s="9"/>
    </row>
    <row r="593" customFormat="false" ht="171" hidden="false" customHeight="false" outlineLevel="0" collapsed="false">
      <c r="A593" s="9" t="s">
        <v>4638</v>
      </c>
      <c r="B593" s="9" t="s">
        <v>90</v>
      </c>
      <c r="C593" s="9" t="s">
        <v>580</v>
      </c>
      <c r="D593" s="9"/>
      <c r="E593" s="9" t="s">
        <v>4639</v>
      </c>
      <c r="F593" s="9"/>
      <c r="G593" s="11" t="s">
        <v>4590</v>
      </c>
      <c r="H593" s="9"/>
      <c r="I593" s="9"/>
      <c r="J593" s="12" t="s">
        <v>93</v>
      </c>
      <c r="K593" s="9"/>
      <c r="L593" s="9" t="s">
        <v>4640</v>
      </c>
      <c r="M593" s="9" t="s">
        <v>4641</v>
      </c>
      <c r="N593" s="13" t="s">
        <v>582</v>
      </c>
      <c r="O593" s="10"/>
      <c r="P593" s="9"/>
      <c r="Q593" s="9" t="s">
        <v>4642</v>
      </c>
      <c r="R593" s="9" t="s">
        <v>3124</v>
      </c>
      <c r="S593" s="11" t="str">
        <f aca="false">HYPERLINK("http://data.onb.ac.at/rec/AL00176846","Wien, ÖNB, Cod. 3693")</f>
        <v>Wien, ÖNB, Cod. 3693</v>
      </c>
      <c r="T593" s="11" t="s">
        <v>4643</v>
      </c>
      <c r="U593" s="10" t="s">
        <v>4644</v>
      </c>
      <c r="V593" s="29"/>
      <c r="W593" s="9" t="s">
        <v>1719</v>
      </c>
      <c r="X593" s="12" t="n">
        <v>120</v>
      </c>
      <c r="Y593" s="9"/>
      <c r="Z593" s="14" t="n">
        <v>155</v>
      </c>
      <c r="AA593" s="9" t="n">
        <v>155</v>
      </c>
      <c r="AB593" s="14" t="n">
        <v>115</v>
      </c>
      <c r="AC593" s="9"/>
      <c r="AD593" s="14" t="n">
        <v>110</v>
      </c>
      <c r="AE593" s="9" t="n">
        <v>125</v>
      </c>
      <c r="AF593" s="14" t="n">
        <v>130</v>
      </c>
      <c r="AG593" s="9"/>
      <c r="AH593" s="14" t="n">
        <v>1</v>
      </c>
      <c r="AI593" s="14" t="n">
        <v>110</v>
      </c>
      <c r="AJ593" s="9" t="n">
        <v>125</v>
      </c>
      <c r="AK593" s="14" t="n">
        <v>7</v>
      </c>
      <c r="AL593" s="9" t="n">
        <v>7</v>
      </c>
      <c r="AM593" s="9" t="s">
        <v>123</v>
      </c>
      <c r="AN593" s="9"/>
      <c r="AO593" s="9"/>
      <c r="AP593" s="9"/>
      <c r="AQ593" s="12" t="s">
        <v>268</v>
      </c>
      <c r="AR593" s="9"/>
      <c r="AS593" s="9" t="s">
        <v>4645</v>
      </c>
      <c r="AT593" s="9" t="s">
        <v>1967</v>
      </c>
      <c r="AU593" s="9"/>
      <c r="AV593" s="12" t="s">
        <v>4646</v>
      </c>
      <c r="AW593" s="9"/>
      <c r="AX593" s="12"/>
      <c r="AY593" s="9"/>
      <c r="AZ593" s="9"/>
      <c r="BA593" s="9"/>
      <c r="BB593" s="9" t="s">
        <v>475</v>
      </c>
      <c r="BC593" s="9" t="s">
        <v>76</v>
      </c>
      <c r="BD593" s="9" t="s">
        <v>4647</v>
      </c>
      <c r="BE593" s="9"/>
      <c r="BF593" s="9"/>
      <c r="BG593" s="9"/>
      <c r="BH593" s="9"/>
      <c r="BI593" s="12"/>
      <c r="BJ593" s="9"/>
      <c r="BK593" s="9"/>
      <c r="BL593" s="12" t="s">
        <v>117</v>
      </c>
      <c r="BM593" s="16" t="s">
        <v>4579</v>
      </c>
      <c r="BN593" s="9"/>
    </row>
    <row r="594" customFormat="false" ht="144.75" hidden="false" customHeight="false" outlineLevel="0" collapsed="false">
      <c r="A594" s="9" t="s">
        <v>4648</v>
      </c>
      <c r="B594" s="9" t="s">
        <v>90</v>
      </c>
      <c r="C594" s="9" t="s">
        <v>580</v>
      </c>
      <c r="D594" s="9"/>
      <c r="E594" s="9" t="s">
        <v>4649</v>
      </c>
      <c r="F594" s="9" t="s">
        <v>4650</v>
      </c>
      <c r="G594" s="11" t="s">
        <v>4651</v>
      </c>
      <c r="H594" s="9"/>
      <c r="I594" s="30" t="s">
        <v>466</v>
      </c>
      <c r="J594" s="12" t="s">
        <v>93</v>
      </c>
      <c r="K594" s="9"/>
      <c r="L594" s="9" t="s">
        <v>4652</v>
      </c>
      <c r="M594" s="9" t="s">
        <v>4653</v>
      </c>
      <c r="N594" s="12" t="s">
        <v>4654</v>
      </c>
      <c r="O594" s="10" t="s">
        <v>3969</v>
      </c>
      <c r="P594" s="9" t="s">
        <v>73</v>
      </c>
      <c r="Q594" s="9" t="s">
        <v>4655</v>
      </c>
      <c r="R594" s="9" t="s">
        <v>73</v>
      </c>
      <c r="S594" s="11" t="str">
        <f aca="false">HYPERLINK("http://data.onb.ac.at/rec/AL00174749","Wien, ÖNB, Cod. 3708")</f>
        <v>Wien, ÖNB, Cod. 3708</v>
      </c>
      <c r="T594" s="11" t="s">
        <v>4656</v>
      </c>
      <c r="U594" s="10" t="s">
        <v>4657</v>
      </c>
      <c r="V594" s="67" t="s">
        <v>4658</v>
      </c>
      <c r="W594" s="9" t="s">
        <v>1719</v>
      </c>
      <c r="X594" s="12" t="n">
        <v>285</v>
      </c>
      <c r="Y594" s="9"/>
      <c r="Z594" s="14" t="n">
        <v>95</v>
      </c>
      <c r="AA594" s="9"/>
      <c r="AB594" s="14" t="n">
        <v>220</v>
      </c>
      <c r="AC594" s="9" t="n">
        <v>225</v>
      </c>
      <c r="AD594" s="14" t="n">
        <v>95</v>
      </c>
      <c r="AE594" s="9"/>
      <c r="AF594" s="14" t="n">
        <v>21</v>
      </c>
      <c r="AG594" s="9" t="n">
        <v>21</v>
      </c>
      <c r="AH594" s="14" t="n">
        <v>1</v>
      </c>
      <c r="AI594" s="14" t="n">
        <v>95</v>
      </c>
      <c r="AJ594" s="9"/>
      <c r="AK594" s="14" t="n">
        <v>10</v>
      </c>
      <c r="AL594" s="9" t="n">
        <v>10</v>
      </c>
      <c r="AM594" s="9"/>
      <c r="AN594" s="9"/>
      <c r="AO594" s="9"/>
      <c r="AP594" s="9"/>
      <c r="AQ594" s="12" t="s">
        <v>268</v>
      </c>
      <c r="AR594" s="9"/>
      <c r="AS594" s="9" t="s">
        <v>269</v>
      </c>
      <c r="AT594" s="9" t="s">
        <v>270</v>
      </c>
      <c r="AU594" s="9"/>
      <c r="AV594" s="12" t="s">
        <v>4659</v>
      </c>
      <c r="AW594" s="9"/>
      <c r="AX594" s="12"/>
      <c r="AY594" s="9"/>
      <c r="AZ594" s="9"/>
      <c r="BA594" s="9"/>
      <c r="BB594" s="9" t="s">
        <v>475</v>
      </c>
      <c r="BC594" s="9" t="s">
        <v>76</v>
      </c>
      <c r="BD594" s="9" t="s">
        <v>4660</v>
      </c>
      <c r="BE594" s="9" t="s">
        <v>4661</v>
      </c>
      <c r="BF594" s="9" t="s">
        <v>133</v>
      </c>
      <c r="BG594" s="9"/>
      <c r="BH594" s="9"/>
      <c r="BI594" s="12"/>
      <c r="BJ594" s="9"/>
      <c r="BK594" s="9"/>
      <c r="BL594" s="12" t="s">
        <v>117</v>
      </c>
      <c r="BM594" s="16" t="s">
        <v>4579</v>
      </c>
      <c r="BN594" s="9"/>
    </row>
    <row r="595" customFormat="false" ht="66" hidden="false" customHeight="false" outlineLevel="0" collapsed="false">
      <c r="A595" s="9" t="s">
        <v>4662</v>
      </c>
      <c r="B595" s="9" t="s">
        <v>90</v>
      </c>
      <c r="C595" s="9" t="s">
        <v>580</v>
      </c>
      <c r="D595" s="9"/>
      <c r="E595" s="9"/>
      <c r="F595" s="9"/>
      <c r="G595" s="11" t="s">
        <v>4663</v>
      </c>
      <c r="H595" s="9"/>
      <c r="I595" s="9" t="s">
        <v>4664</v>
      </c>
      <c r="J595" s="12"/>
      <c r="K595" s="9"/>
      <c r="L595" s="9"/>
      <c r="M595" s="9"/>
      <c r="N595" s="13"/>
      <c r="O595" s="10"/>
      <c r="P595" s="9"/>
      <c r="Q595" s="9"/>
      <c r="R595" s="9"/>
      <c r="S595" s="9"/>
      <c r="T595" s="9"/>
      <c r="U595" s="10"/>
      <c r="V595" s="9"/>
      <c r="W595" s="9"/>
      <c r="X595" s="12"/>
      <c r="Y595" s="9"/>
      <c r="Z595" s="14"/>
      <c r="AA595" s="9"/>
      <c r="AB595" s="14"/>
      <c r="AC595" s="9"/>
      <c r="AD595" s="14"/>
      <c r="AE595" s="9"/>
      <c r="AF595" s="14"/>
      <c r="AG595" s="9"/>
      <c r="AH595" s="14"/>
      <c r="AI595" s="14"/>
      <c r="AJ595" s="9"/>
      <c r="AK595" s="14"/>
      <c r="AL595" s="9"/>
      <c r="AM595" s="9"/>
      <c r="AN595" s="9"/>
      <c r="AO595" s="9"/>
      <c r="AP595" s="9"/>
      <c r="AQ595" s="12"/>
      <c r="AR595" s="9"/>
      <c r="AS595" s="9"/>
      <c r="AT595" s="9"/>
      <c r="AU595" s="9"/>
      <c r="AV595" s="12"/>
      <c r="AW595" s="9"/>
      <c r="AX595" s="12"/>
      <c r="AY595" s="9"/>
      <c r="AZ595" s="9"/>
      <c r="BA595" s="9"/>
      <c r="BB595" s="9" t="s">
        <v>589</v>
      </c>
      <c r="BC595" s="9" t="s">
        <v>76</v>
      </c>
      <c r="BD595" s="9" t="s">
        <v>4665</v>
      </c>
      <c r="BE595" s="9"/>
      <c r="BF595" s="9"/>
      <c r="BG595" s="9"/>
      <c r="BH595" s="9"/>
      <c r="BI595" s="12"/>
      <c r="BJ595" s="9"/>
      <c r="BK595" s="9"/>
      <c r="BL595" s="12"/>
      <c r="BM595" s="16"/>
      <c r="BN595" s="9"/>
    </row>
    <row r="596" customFormat="false" ht="171" hidden="false" customHeight="false" outlineLevel="0" collapsed="false">
      <c r="A596" s="9" t="s">
        <v>4666</v>
      </c>
      <c r="B596" s="9" t="s">
        <v>90</v>
      </c>
      <c r="C596" s="9" t="s">
        <v>580</v>
      </c>
      <c r="D596" s="9"/>
      <c r="E596" s="9"/>
      <c r="F596" s="9"/>
      <c r="G596" s="11" t="s">
        <v>4667</v>
      </c>
      <c r="H596" s="9"/>
      <c r="I596" s="9" t="s">
        <v>2687</v>
      </c>
      <c r="J596" s="12" t="s">
        <v>93</v>
      </c>
      <c r="K596" s="9"/>
      <c r="L596" s="9" t="s">
        <v>4668</v>
      </c>
      <c r="M596" s="9"/>
      <c r="N596" s="12" t="s">
        <v>4669</v>
      </c>
      <c r="O596" s="10"/>
      <c r="P596" s="9"/>
      <c r="Q596" s="9" t="s">
        <v>1399</v>
      </c>
      <c r="R596" s="9"/>
      <c r="S596" s="9" t="s">
        <v>4670</v>
      </c>
      <c r="T596" s="9" t="s">
        <v>4671</v>
      </c>
      <c r="U596" s="10" t="s">
        <v>4672</v>
      </c>
      <c r="V596" s="68"/>
      <c r="W596" s="9" t="s">
        <v>1719</v>
      </c>
      <c r="X596" s="12" t="n">
        <v>340</v>
      </c>
      <c r="Y596" s="9"/>
      <c r="Z596" s="14" t="n">
        <v>230</v>
      </c>
      <c r="AA596" s="9"/>
      <c r="AB596" s="14" t="n">
        <v>290</v>
      </c>
      <c r="AC596" s="9"/>
      <c r="AD596" s="14" t="n">
        <v>175</v>
      </c>
      <c r="AE596" s="9" t="n">
        <v>180</v>
      </c>
      <c r="AF596" s="14" t="n">
        <v>28</v>
      </c>
      <c r="AG596" s="9" t="n">
        <v>31</v>
      </c>
      <c r="AH596" s="14" t="n">
        <v>2</v>
      </c>
      <c r="AI596" s="14" t="n">
        <v>80</v>
      </c>
      <c r="AJ596" s="9" t="n">
        <v>90</v>
      </c>
      <c r="AK596" s="14" t="n">
        <v>10</v>
      </c>
      <c r="AL596" s="9" t="n">
        <v>10</v>
      </c>
      <c r="AM596" s="9" t="s">
        <v>123</v>
      </c>
      <c r="AN596" s="9"/>
      <c r="AO596" s="9"/>
      <c r="AP596" s="9" t="s">
        <v>4673</v>
      </c>
      <c r="AQ596" s="12" t="s">
        <v>69</v>
      </c>
      <c r="AR596" s="9" t="s">
        <v>4674</v>
      </c>
      <c r="AS596" s="9" t="s">
        <v>4504</v>
      </c>
      <c r="AT596" s="9" t="s">
        <v>371</v>
      </c>
      <c r="AU596" s="9" t="s">
        <v>73</v>
      </c>
      <c r="AV596" s="12"/>
      <c r="AW596" s="9"/>
      <c r="AX596" s="69" t="n">
        <v>118541838</v>
      </c>
      <c r="AY596" s="9" t="s">
        <v>2654</v>
      </c>
      <c r="AZ596" s="70" t="s">
        <v>4675</v>
      </c>
      <c r="BA596" s="9" t="s">
        <v>2691</v>
      </c>
      <c r="BB596" s="9"/>
      <c r="BC596" s="9" t="s">
        <v>76</v>
      </c>
      <c r="BD596" s="9" t="s">
        <v>4676</v>
      </c>
      <c r="BE596" s="9"/>
      <c r="BF596" s="9"/>
      <c r="BG596" s="9"/>
      <c r="BH596" s="9"/>
      <c r="BI596" s="12"/>
      <c r="BJ596" s="9"/>
      <c r="BK596" s="9"/>
      <c r="BL596" s="12"/>
      <c r="BM596" s="16"/>
      <c r="BN596" s="9"/>
    </row>
    <row r="597" customFormat="false" ht="210" hidden="false" customHeight="false" outlineLevel="0" collapsed="false">
      <c r="A597" s="9" t="s">
        <v>4677</v>
      </c>
      <c r="B597" s="9" t="s">
        <v>90</v>
      </c>
      <c r="C597" s="9" t="s">
        <v>580</v>
      </c>
      <c r="D597" s="9"/>
      <c r="E597" s="9"/>
      <c r="F597" s="9"/>
      <c r="G597" s="11" t="s">
        <v>4678</v>
      </c>
      <c r="H597" s="9"/>
      <c r="I597" s="9"/>
      <c r="J597" s="12" t="s">
        <v>93</v>
      </c>
      <c r="K597" s="9"/>
      <c r="L597" s="9" t="s">
        <v>363</v>
      </c>
      <c r="M597" s="9" t="s">
        <v>4679</v>
      </c>
      <c r="N597" s="13" t="s">
        <v>582</v>
      </c>
      <c r="O597" s="10" t="s">
        <v>1587</v>
      </c>
      <c r="P597" s="9" t="s">
        <v>73</v>
      </c>
      <c r="Q597" s="9" t="s">
        <v>4680</v>
      </c>
      <c r="R597" s="9" t="s">
        <v>73</v>
      </c>
      <c r="S597" s="9" t="s">
        <v>4681</v>
      </c>
      <c r="T597" s="9" t="s">
        <v>4682</v>
      </c>
      <c r="U597" s="10" t="s">
        <v>4683</v>
      </c>
      <c r="V597" s="19"/>
      <c r="W597" s="9" t="s">
        <v>169</v>
      </c>
      <c r="X597" s="12" t="n">
        <v>145</v>
      </c>
      <c r="Y597" s="9"/>
      <c r="Z597" s="14" t="n">
        <v>110</v>
      </c>
      <c r="AA597" s="9"/>
      <c r="AB597" s="14" t="n">
        <v>120</v>
      </c>
      <c r="AC597" s="9"/>
      <c r="AD597" s="14" t="n">
        <v>100</v>
      </c>
      <c r="AE597" s="9"/>
      <c r="AF597" s="14" t="n">
        <v>13</v>
      </c>
      <c r="AG597" s="9"/>
      <c r="AH597" s="14" t="n">
        <v>1</v>
      </c>
      <c r="AI597" s="14" t="n">
        <v>100</v>
      </c>
      <c r="AJ597" s="9"/>
      <c r="AK597" s="14" t="n">
        <v>10</v>
      </c>
      <c r="AL597" s="9" t="n">
        <v>10</v>
      </c>
      <c r="AM597" s="9" t="s">
        <v>123</v>
      </c>
      <c r="AN597" s="9"/>
      <c r="AO597" s="9"/>
      <c r="AP597" s="9"/>
      <c r="AQ597" s="12" t="s">
        <v>124</v>
      </c>
      <c r="AR597" s="9"/>
      <c r="AS597" s="9" t="s">
        <v>171</v>
      </c>
      <c r="AT597" s="9" t="s">
        <v>172</v>
      </c>
      <c r="AU597" s="9"/>
      <c r="AV597" s="12" t="s">
        <v>4684</v>
      </c>
      <c r="AW597" s="9"/>
      <c r="AX597" s="12"/>
      <c r="AY597" s="9"/>
      <c r="AZ597" s="9"/>
      <c r="BA597" s="9"/>
      <c r="BB597" s="9" t="s">
        <v>475</v>
      </c>
      <c r="BC597" s="9" t="s">
        <v>76</v>
      </c>
      <c r="BD597" s="9" t="s">
        <v>4685</v>
      </c>
      <c r="BE597" s="9"/>
      <c r="BF597" s="9"/>
      <c r="BG597" s="9"/>
      <c r="BH597" s="9"/>
      <c r="BI597" s="12"/>
      <c r="BJ597" s="9"/>
      <c r="BK597" s="9"/>
      <c r="BL597" s="12"/>
      <c r="BM597" s="16"/>
      <c r="BN597" s="9"/>
    </row>
    <row r="598" customFormat="false" ht="144.75" hidden="false" customHeight="false" outlineLevel="0" collapsed="false">
      <c r="A598" s="43" t="s">
        <v>4686</v>
      </c>
      <c r="B598" s="9" t="s">
        <v>90</v>
      </c>
      <c r="C598" s="9"/>
      <c r="D598" s="9" t="s">
        <v>4687</v>
      </c>
      <c r="E598" s="9"/>
      <c r="F598" s="9" t="s">
        <v>4688</v>
      </c>
      <c r="G598" s="9"/>
      <c r="H598" s="9"/>
      <c r="I598" s="9"/>
      <c r="J598" s="12"/>
      <c r="K598" s="9"/>
      <c r="L598" s="9" t="s">
        <v>4689</v>
      </c>
      <c r="M598" s="9"/>
      <c r="N598" s="13"/>
      <c r="O598" s="10"/>
      <c r="P598" s="9"/>
      <c r="Q598" s="9"/>
      <c r="R598" s="9"/>
      <c r="S598" s="11" t="str">
        <f aca="false">HYPERLINK("http://data.onb.ac.at/rec/AL00176846","Wien, ÖNB, Cod. 3693")</f>
        <v>Wien, ÖNB, Cod. 3693</v>
      </c>
      <c r="T598" s="9"/>
      <c r="U598" s="10"/>
      <c r="V598" s="9"/>
      <c r="W598" s="9"/>
      <c r="X598" s="12"/>
      <c r="Y598" s="9"/>
      <c r="Z598" s="14"/>
      <c r="AA598" s="9"/>
      <c r="AB598" s="14"/>
      <c r="AC598" s="9"/>
      <c r="AD598" s="14"/>
      <c r="AE598" s="9"/>
      <c r="AF598" s="14"/>
      <c r="AG598" s="9"/>
      <c r="AH598" s="14"/>
      <c r="AI598" s="14"/>
      <c r="AJ598" s="9"/>
      <c r="AK598" s="14"/>
      <c r="AL598" s="9"/>
      <c r="AM598" s="9"/>
      <c r="AN598" s="9"/>
      <c r="AO598" s="9"/>
      <c r="AP598" s="9"/>
      <c r="AQ598" s="12"/>
      <c r="AR598" s="9"/>
      <c r="AS598" s="9" t="s">
        <v>127</v>
      </c>
      <c r="AT598" s="9"/>
      <c r="AU598" s="9"/>
      <c r="AV598" s="12"/>
      <c r="AW598" s="9"/>
      <c r="AX598" s="12"/>
      <c r="AY598" s="9"/>
      <c r="AZ598" s="9"/>
      <c r="BA598" s="9"/>
      <c r="BB598" s="9"/>
      <c r="BC598" s="9" t="s">
        <v>76</v>
      </c>
      <c r="BD598" s="9" t="s">
        <v>4690</v>
      </c>
      <c r="BE598" s="9"/>
      <c r="BF598" s="9" t="s">
        <v>133</v>
      </c>
      <c r="BG598" s="9"/>
      <c r="BH598" s="9"/>
      <c r="BI598" s="12"/>
      <c r="BJ598" s="9"/>
      <c r="BK598" s="9"/>
      <c r="BL598" s="12" t="s">
        <v>117</v>
      </c>
      <c r="BM598" s="16" t="s">
        <v>4691</v>
      </c>
      <c r="BN598" s="9"/>
    </row>
    <row r="599" customFormat="false" ht="15" hidden="false" customHeight="false" outlineLevel="0" collapsed="false">
      <c r="A599" s="9" t="s">
        <v>4692</v>
      </c>
      <c r="B599" s="9" t="s">
        <v>90</v>
      </c>
      <c r="C599" s="9" t="s">
        <v>580</v>
      </c>
      <c r="D599" s="9"/>
      <c r="E599" s="9"/>
      <c r="F599" s="9"/>
      <c r="G599" s="9"/>
      <c r="H599" s="9"/>
      <c r="I599" s="9"/>
      <c r="J599" s="12"/>
      <c r="K599" s="9"/>
      <c r="L599" s="9"/>
      <c r="M599" s="9"/>
      <c r="N599" s="13" t="s">
        <v>582</v>
      </c>
      <c r="O599" s="10"/>
      <c r="P599" s="9"/>
      <c r="Q599" s="9" t="s">
        <v>1399</v>
      </c>
      <c r="R599" s="9" t="s">
        <v>613</v>
      </c>
      <c r="S599" s="9" t="s">
        <v>4693</v>
      </c>
      <c r="T599" s="9" t="s">
        <v>4694</v>
      </c>
      <c r="U599" s="10" t="s">
        <v>4695</v>
      </c>
      <c r="V599" s="29"/>
      <c r="W599" s="9"/>
      <c r="X599" s="12"/>
      <c r="Y599" s="9"/>
      <c r="Z599" s="14"/>
      <c r="AA599" s="9"/>
      <c r="AB599" s="14"/>
      <c r="AC599" s="9"/>
      <c r="AD599" s="14"/>
      <c r="AE599" s="9"/>
      <c r="AF599" s="14"/>
      <c r="AG599" s="9"/>
      <c r="AH599" s="14"/>
      <c r="AI599" s="14"/>
      <c r="AJ599" s="9"/>
      <c r="AK599" s="71"/>
      <c r="AL599" s="64"/>
      <c r="AM599" s="64"/>
      <c r="AN599" s="64"/>
      <c r="AO599" s="64"/>
      <c r="AP599" s="64"/>
      <c r="AQ599" s="12"/>
      <c r="AR599" s="9"/>
      <c r="AS599" s="9"/>
      <c r="AT599" s="25"/>
      <c r="AU599" s="9"/>
      <c r="AV599" s="12"/>
      <c r="AW599" s="9"/>
      <c r="AX599" s="12"/>
      <c r="AY599" s="9"/>
      <c r="AZ599" s="9"/>
      <c r="BA599" s="9"/>
      <c r="BB599" s="9"/>
      <c r="BC599" s="9"/>
      <c r="BD599" s="9"/>
      <c r="BE599" s="9"/>
      <c r="BF599" s="9"/>
      <c r="BG599" s="9"/>
      <c r="BH599" s="9"/>
      <c r="BI599" s="12"/>
      <c r="BJ599" s="9"/>
      <c r="BK599" s="9"/>
      <c r="BL599" s="12"/>
      <c r="BM599" s="16"/>
      <c r="BN599" s="9"/>
    </row>
    <row r="600" customFormat="false" ht="118.5" hidden="false" customHeight="false" outlineLevel="0" collapsed="false">
      <c r="A600" s="9" t="s">
        <v>4696</v>
      </c>
      <c r="B600" s="9" t="s">
        <v>90</v>
      </c>
      <c r="C600" s="9" t="s">
        <v>580</v>
      </c>
      <c r="D600" s="9"/>
      <c r="E600" s="9"/>
      <c r="F600" s="9" t="s">
        <v>4697</v>
      </c>
      <c r="G600" s="9"/>
      <c r="H600" s="9"/>
      <c r="I600" s="9" t="s">
        <v>2678</v>
      </c>
      <c r="J600" s="12" t="s">
        <v>93</v>
      </c>
      <c r="K600" s="9"/>
      <c r="L600" s="9" t="s">
        <v>1439</v>
      </c>
      <c r="M600" s="23" t="s">
        <v>4698</v>
      </c>
      <c r="N600" s="13"/>
      <c r="O600" s="10"/>
      <c r="P600" s="9"/>
      <c r="Q600" s="9"/>
      <c r="R600" s="9" t="s">
        <v>4699</v>
      </c>
      <c r="S600" s="9" t="s">
        <v>4700</v>
      </c>
      <c r="T600" s="11" t="s">
        <v>4701</v>
      </c>
      <c r="U600" s="10"/>
      <c r="V600" s="9"/>
      <c r="W600" s="9" t="s">
        <v>1719</v>
      </c>
      <c r="X600" s="12"/>
      <c r="Y600" s="9"/>
      <c r="Z600" s="14" t="n">
        <v>270</v>
      </c>
      <c r="AA600" s="9"/>
      <c r="AB600" s="14"/>
      <c r="AC600" s="9"/>
      <c r="AD600" s="14" t="n">
        <v>223</v>
      </c>
      <c r="AE600" s="9" t="n">
        <v>223</v>
      </c>
      <c r="AF600" s="14"/>
      <c r="AG600" s="9"/>
      <c r="AH600" s="14" t="n">
        <v>1</v>
      </c>
      <c r="AI600" s="14" t="n">
        <v>223</v>
      </c>
      <c r="AJ600" s="9" t="n">
        <v>223</v>
      </c>
      <c r="AK600" s="14" t="n">
        <v>8</v>
      </c>
      <c r="AL600" s="9" t="n">
        <v>9</v>
      </c>
      <c r="AM600" s="64"/>
      <c r="AN600" s="64"/>
      <c r="AO600" s="64"/>
      <c r="AP600" s="64"/>
      <c r="AQ600" s="12" t="s">
        <v>149</v>
      </c>
      <c r="AR600" s="9"/>
      <c r="AS600" s="9" t="s">
        <v>1041</v>
      </c>
      <c r="AT600" s="25" t="s">
        <v>1042</v>
      </c>
      <c r="AU600" s="9"/>
      <c r="AV600" s="12"/>
      <c r="AW600" s="9"/>
      <c r="AX600" s="12"/>
      <c r="AY600" s="9"/>
      <c r="AZ600" s="9"/>
      <c r="BA600" s="9"/>
      <c r="BB600" s="9" t="s">
        <v>151</v>
      </c>
      <c r="BC600" s="9" t="s">
        <v>76</v>
      </c>
      <c r="BD600" s="9" t="s">
        <v>4702</v>
      </c>
      <c r="BE600" s="9"/>
      <c r="BF600" s="9" t="s">
        <v>116</v>
      </c>
      <c r="BG600" s="9"/>
      <c r="BH600" s="9"/>
      <c r="BI600" s="12" t="s">
        <v>3177</v>
      </c>
      <c r="BJ600" s="9"/>
      <c r="BK600" s="9"/>
      <c r="BL600" s="12" t="s">
        <v>117</v>
      </c>
      <c r="BM600" s="16" t="s">
        <v>4545</v>
      </c>
      <c r="BN600" s="9"/>
    </row>
    <row r="601" customFormat="false" ht="105.75" hidden="false" customHeight="false" outlineLevel="0" collapsed="false">
      <c r="A601" s="9" t="s">
        <v>4703</v>
      </c>
      <c r="B601" s="9" t="s">
        <v>90</v>
      </c>
      <c r="C601" s="9" t="s">
        <v>580</v>
      </c>
      <c r="D601" s="9"/>
      <c r="E601" s="9"/>
      <c r="F601" s="9"/>
      <c r="G601" s="9"/>
      <c r="H601" s="9"/>
      <c r="I601" s="9"/>
      <c r="J601" s="12" t="s">
        <v>93</v>
      </c>
      <c r="K601" s="9"/>
      <c r="L601" s="9" t="s">
        <v>4704</v>
      </c>
      <c r="M601" s="23" t="s">
        <v>4705</v>
      </c>
      <c r="N601" s="13"/>
      <c r="O601" s="10"/>
      <c r="P601" s="9"/>
      <c r="Q601" s="9"/>
      <c r="R601" s="9" t="s">
        <v>4699</v>
      </c>
      <c r="S601" s="9" t="s">
        <v>4700</v>
      </c>
      <c r="T601" s="11" t="s">
        <v>4701</v>
      </c>
      <c r="U601" s="10"/>
      <c r="V601" s="9"/>
      <c r="W601" s="9" t="s">
        <v>4706</v>
      </c>
      <c r="X601" s="12" t="n">
        <v>338</v>
      </c>
      <c r="Y601" s="9"/>
      <c r="Z601" s="14" t="n">
        <v>238</v>
      </c>
      <c r="AA601" s="9"/>
      <c r="AB601" s="14" t="n">
        <v>228</v>
      </c>
      <c r="AC601" s="9" t="n">
        <v>228</v>
      </c>
      <c r="AD601" s="14" t="n">
        <v>150</v>
      </c>
      <c r="AE601" s="9" t="n">
        <v>150</v>
      </c>
      <c r="AF601" s="14" t="n">
        <v>22</v>
      </c>
      <c r="AG601" s="9" t="n">
        <v>22</v>
      </c>
      <c r="AH601" s="14" t="n">
        <v>1</v>
      </c>
      <c r="AI601" s="14" t="n">
        <v>150</v>
      </c>
      <c r="AJ601" s="9" t="n">
        <v>150</v>
      </c>
      <c r="AK601" s="14" t="n">
        <v>10</v>
      </c>
      <c r="AL601" s="9" t="n">
        <v>10</v>
      </c>
      <c r="AM601" s="9" t="s">
        <v>563</v>
      </c>
      <c r="AN601" s="9"/>
      <c r="AO601" s="9"/>
      <c r="AP601" s="9"/>
      <c r="AQ601" s="12" t="s">
        <v>158</v>
      </c>
      <c r="AR601" s="9" t="s">
        <v>1072</v>
      </c>
      <c r="AS601" s="9" t="s">
        <v>780</v>
      </c>
      <c r="AT601" s="9" t="s">
        <v>781</v>
      </c>
      <c r="AU601" s="9" t="s">
        <v>3272</v>
      </c>
      <c r="AV601" s="12" t="s">
        <v>4707</v>
      </c>
      <c r="AW601" s="9"/>
      <c r="AX601" s="12"/>
      <c r="AY601" s="9"/>
      <c r="AZ601" s="9"/>
      <c r="BA601" s="9"/>
      <c r="BB601" s="9" t="s">
        <v>2078</v>
      </c>
      <c r="BC601" s="9" t="s">
        <v>76</v>
      </c>
      <c r="BD601" s="9" t="s">
        <v>4708</v>
      </c>
      <c r="BE601" s="9"/>
      <c r="BF601" s="9"/>
      <c r="BG601" s="9"/>
      <c r="BH601" s="9"/>
      <c r="BI601" s="12"/>
      <c r="BJ601" s="9"/>
      <c r="BK601" s="9"/>
      <c r="BL601" s="12" t="s">
        <v>117</v>
      </c>
      <c r="BM601" s="16" t="s">
        <v>4545</v>
      </c>
      <c r="BN601" s="9"/>
    </row>
    <row r="602" customFormat="false" ht="27" hidden="false" customHeight="false" outlineLevel="0" collapsed="false">
      <c r="A602" s="9" t="s">
        <v>4709</v>
      </c>
      <c r="B602" s="9" t="s">
        <v>90</v>
      </c>
      <c r="C602" s="9" t="s">
        <v>580</v>
      </c>
      <c r="D602" s="9"/>
      <c r="E602" s="9"/>
      <c r="F602" s="9"/>
      <c r="G602" s="9"/>
      <c r="H602" s="9"/>
      <c r="I602" s="9"/>
      <c r="J602" s="12"/>
      <c r="K602" s="9"/>
      <c r="L602" s="9"/>
      <c r="M602" s="9"/>
      <c r="N602" s="13" t="s">
        <v>2730</v>
      </c>
      <c r="O602" s="10"/>
      <c r="P602" s="9"/>
      <c r="Q602" s="9" t="s">
        <v>4710</v>
      </c>
      <c r="R602" s="9" t="s">
        <v>4711</v>
      </c>
      <c r="S602" s="9" t="s">
        <v>4712</v>
      </c>
      <c r="T602" s="9" t="s">
        <v>4713</v>
      </c>
      <c r="U602" s="10" t="s">
        <v>4714</v>
      </c>
      <c r="V602" s="9"/>
      <c r="W602" s="9"/>
      <c r="X602" s="12"/>
      <c r="Y602" s="9"/>
      <c r="Z602" s="14"/>
      <c r="AA602" s="9"/>
      <c r="AB602" s="14"/>
      <c r="AC602" s="9"/>
      <c r="AD602" s="14"/>
      <c r="AE602" s="9"/>
      <c r="AF602" s="14"/>
      <c r="AG602" s="9"/>
      <c r="AH602" s="14"/>
      <c r="AI602" s="14"/>
      <c r="AJ602" s="9"/>
      <c r="AK602" s="14"/>
      <c r="AL602" s="9"/>
      <c r="AM602" s="9"/>
      <c r="AN602" s="9"/>
      <c r="AO602" s="9"/>
      <c r="AP602" s="9"/>
      <c r="AQ602" s="12"/>
      <c r="AR602" s="9"/>
      <c r="AS602" s="9"/>
      <c r="AT602" s="9"/>
      <c r="AU602" s="9"/>
      <c r="AV602" s="12"/>
      <c r="AW602" s="9"/>
      <c r="AX602" s="12"/>
      <c r="AY602" s="9"/>
      <c r="AZ602" s="9"/>
      <c r="BA602" s="9"/>
      <c r="BB602" s="9"/>
      <c r="BC602" s="9"/>
      <c r="BD602" s="9"/>
      <c r="BE602" s="9"/>
      <c r="BF602" s="9"/>
      <c r="BG602" s="9"/>
      <c r="BH602" s="9"/>
      <c r="BI602" s="12"/>
      <c r="BJ602" s="9"/>
      <c r="BK602" s="9"/>
      <c r="BL602" s="12"/>
      <c r="BM602" s="16"/>
      <c r="BN602" s="9"/>
    </row>
    <row r="603" customFormat="false" ht="15" hidden="false" customHeight="false" outlineLevel="0" collapsed="false">
      <c r="A603" s="9" t="s">
        <v>4715</v>
      </c>
      <c r="B603" s="9" t="s">
        <v>90</v>
      </c>
      <c r="C603" s="9" t="s">
        <v>580</v>
      </c>
      <c r="D603" s="9"/>
      <c r="E603" s="9"/>
      <c r="F603" s="9"/>
      <c r="G603" s="9"/>
      <c r="H603" s="9"/>
      <c r="I603" s="9"/>
      <c r="J603" s="12"/>
      <c r="K603" s="9"/>
      <c r="L603" s="9"/>
      <c r="M603" s="9"/>
      <c r="N603" s="13"/>
      <c r="O603" s="10"/>
      <c r="P603" s="9"/>
      <c r="Q603" s="9"/>
      <c r="R603" s="9"/>
      <c r="S603" s="9"/>
      <c r="T603" s="9"/>
      <c r="U603" s="10"/>
      <c r="V603" s="9"/>
      <c r="W603" s="9"/>
      <c r="X603" s="12"/>
      <c r="Y603" s="9"/>
      <c r="Z603" s="14"/>
      <c r="AA603" s="9"/>
      <c r="AB603" s="14"/>
      <c r="AC603" s="9"/>
      <c r="AD603" s="14"/>
      <c r="AE603" s="9"/>
      <c r="AF603" s="14"/>
      <c r="AG603" s="9"/>
      <c r="AH603" s="14"/>
      <c r="AI603" s="14"/>
      <c r="AJ603" s="9"/>
      <c r="AK603" s="14"/>
      <c r="AL603" s="9"/>
      <c r="AM603" s="9"/>
      <c r="AN603" s="9"/>
      <c r="AO603" s="9"/>
      <c r="AP603" s="9"/>
      <c r="AQ603" s="12"/>
      <c r="AR603" s="9"/>
      <c r="AS603" s="9"/>
      <c r="AT603" s="9"/>
      <c r="AU603" s="9"/>
      <c r="AV603" s="12"/>
      <c r="AW603" s="9"/>
      <c r="AX603" s="12"/>
      <c r="AY603" s="9"/>
      <c r="AZ603" s="9"/>
      <c r="BA603" s="9"/>
      <c r="BB603" s="9"/>
      <c r="BC603" s="9"/>
      <c r="BD603" s="9"/>
      <c r="BE603" s="9"/>
      <c r="BF603" s="9"/>
      <c r="BG603" s="9"/>
      <c r="BH603" s="9"/>
      <c r="BI603" s="12"/>
      <c r="BJ603" s="9"/>
      <c r="BK603" s="9"/>
      <c r="BL603" s="12"/>
      <c r="BM603" s="16"/>
      <c r="BN603" s="9"/>
    </row>
    <row r="604" customFormat="false" ht="275.25" hidden="false" customHeight="false" outlineLevel="0" collapsed="false">
      <c r="A604" s="9" t="s">
        <v>4716</v>
      </c>
      <c r="B604" s="9" t="s">
        <v>90</v>
      </c>
      <c r="C604" s="9" t="s">
        <v>580</v>
      </c>
      <c r="D604" s="9"/>
      <c r="E604" s="9" t="s">
        <v>4717</v>
      </c>
      <c r="F604" s="9" t="s">
        <v>4718</v>
      </c>
      <c r="G604" s="11" t="s">
        <v>4719</v>
      </c>
      <c r="H604" s="9"/>
      <c r="I604" s="9"/>
      <c r="J604" s="12" t="s">
        <v>93</v>
      </c>
      <c r="K604" s="9"/>
      <c r="L604" s="9" t="s">
        <v>1707</v>
      </c>
      <c r="M604" s="9" t="s">
        <v>4720</v>
      </c>
      <c r="N604" s="13" t="s">
        <v>980</v>
      </c>
      <c r="O604" s="10"/>
      <c r="P604" s="9"/>
      <c r="Q604" s="9" t="s">
        <v>4721</v>
      </c>
      <c r="R604" s="9"/>
      <c r="S604" s="9" t="s">
        <v>4722</v>
      </c>
      <c r="T604" s="11" t="s">
        <v>4723</v>
      </c>
      <c r="U604" s="10" t="s">
        <v>4724</v>
      </c>
      <c r="V604" s="9"/>
      <c r="W604" s="9" t="s">
        <v>169</v>
      </c>
      <c r="X604" s="12" t="n">
        <v>300</v>
      </c>
      <c r="Y604" s="9"/>
      <c r="Z604" s="14" t="n">
        <v>205</v>
      </c>
      <c r="AA604" s="9"/>
      <c r="AB604" s="14" t="n">
        <v>230</v>
      </c>
      <c r="AC604" s="9" t="n">
        <v>240</v>
      </c>
      <c r="AD604" s="14" t="n">
        <v>165</v>
      </c>
      <c r="AE604" s="9" t="n">
        <v>165</v>
      </c>
      <c r="AF604" s="14" t="n">
        <v>9</v>
      </c>
      <c r="AG604" s="9" t="n">
        <v>9</v>
      </c>
      <c r="AH604" s="14" t="n">
        <v>1</v>
      </c>
      <c r="AI604" s="14" t="n">
        <v>165</v>
      </c>
      <c r="AJ604" s="9" t="n">
        <v>165</v>
      </c>
      <c r="AK604" s="14" t="n">
        <v>10</v>
      </c>
      <c r="AL604" s="9" t="n">
        <v>10</v>
      </c>
      <c r="AM604" s="9" t="s">
        <v>563</v>
      </c>
      <c r="AN604" s="9"/>
      <c r="AO604" s="9"/>
      <c r="AP604" s="9"/>
      <c r="AQ604" s="12" t="s">
        <v>339</v>
      </c>
      <c r="AR604" s="9" t="s">
        <v>4725</v>
      </c>
      <c r="AS604" s="9" t="s">
        <v>4726</v>
      </c>
      <c r="AT604" s="9" t="s">
        <v>4727</v>
      </c>
      <c r="AU604" s="9" t="s">
        <v>73</v>
      </c>
      <c r="AV604" s="12" t="s">
        <v>4728</v>
      </c>
      <c r="AW604" s="9"/>
      <c r="AX604" s="12"/>
      <c r="AY604" s="9"/>
      <c r="AZ604" s="9"/>
      <c r="BA604" s="9"/>
      <c r="BB604" s="9" t="s">
        <v>4729</v>
      </c>
      <c r="BC604" s="9" t="s">
        <v>76</v>
      </c>
      <c r="BD604" s="9" t="s">
        <v>4730</v>
      </c>
      <c r="BE604" s="9"/>
      <c r="BF604" s="9" t="s">
        <v>4731</v>
      </c>
      <c r="BG604" s="9" t="s">
        <v>4732</v>
      </c>
      <c r="BH604" s="9"/>
      <c r="BI604" s="12"/>
      <c r="BJ604" s="9"/>
      <c r="BK604" s="9"/>
      <c r="BL604" s="12"/>
      <c r="BM604" s="16"/>
      <c r="BN604" s="9"/>
    </row>
    <row r="605" customFormat="false" ht="197.25" hidden="false" customHeight="false" outlineLevel="0" collapsed="false">
      <c r="A605" s="9" t="s">
        <v>4733</v>
      </c>
      <c r="B605" s="9" t="s">
        <v>90</v>
      </c>
      <c r="C605" s="9" t="s">
        <v>580</v>
      </c>
      <c r="D605" s="9"/>
      <c r="E605" s="9" t="s">
        <v>4717</v>
      </c>
      <c r="F605" s="9"/>
      <c r="G605" s="11" t="s">
        <v>4734</v>
      </c>
      <c r="H605" s="9"/>
      <c r="I605" s="9"/>
      <c r="J605" s="12" t="s">
        <v>93</v>
      </c>
      <c r="K605" s="9"/>
      <c r="L605" s="9" t="s">
        <v>4735</v>
      </c>
      <c r="M605" s="23" t="s">
        <v>4736</v>
      </c>
      <c r="N605" s="13" t="s">
        <v>980</v>
      </c>
      <c r="O605" s="10"/>
      <c r="P605" s="9"/>
      <c r="Q605" s="9" t="s">
        <v>4721</v>
      </c>
      <c r="R605" s="9"/>
      <c r="S605" s="9" t="s">
        <v>4722</v>
      </c>
      <c r="T605" s="11" t="s">
        <v>4723</v>
      </c>
      <c r="U605" s="10" t="s">
        <v>4724</v>
      </c>
      <c r="V605" s="9"/>
      <c r="W605" s="9" t="s">
        <v>678</v>
      </c>
      <c r="X605" s="12" t="n">
        <v>105</v>
      </c>
      <c r="Y605" s="9"/>
      <c r="Z605" s="14" t="n">
        <v>85</v>
      </c>
      <c r="AA605" s="9" t="n">
        <v>85</v>
      </c>
      <c r="AB605" s="14" t="n">
        <v>90</v>
      </c>
      <c r="AC605" s="9"/>
      <c r="AD605" s="14" t="n">
        <v>60</v>
      </c>
      <c r="AE605" s="9" t="n">
        <v>70</v>
      </c>
      <c r="AF605" s="14" t="n">
        <v>23</v>
      </c>
      <c r="AG605" s="9"/>
      <c r="AH605" s="14" t="n">
        <v>1</v>
      </c>
      <c r="AI605" s="14" t="n">
        <v>60</v>
      </c>
      <c r="AJ605" s="9" t="n">
        <v>70</v>
      </c>
      <c r="AK605" s="14" t="s">
        <v>4737</v>
      </c>
      <c r="AL605" s="9" t="n">
        <v>4</v>
      </c>
      <c r="AM605" s="9" t="s">
        <v>563</v>
      </c>
      <c r="AN605" s="9"/>
      <c r="AO605" s="9" t="s">
        <v>4738</v>
      </c>
      <c r="AP605" s="9"/>
      <c r="AQ605" s="12" t="s">
        <v>158</v>
      </c>
      <c r="AR605" s="9"/>
      <c r="AS605" s="9" t="s">
        <v>1524</v>
      </c>
      <c r="AT605" s="9" t="s">
        <v>1525</v>
      </c>
      <c r="AU605" s="9"/>
      <c r="AV605" s="12" t="s">
        <v>4739</v>
      </c>
      <c r="AW605" s="9"/>
      <c r="AX605" s="12"/>
      <c r="AY605" s="9"/>
      <c r="AZ605" s="9"/>
      <c r="BA605" s="9"/>
      <c r="BB605" s="9" t="s">
        <v>3289</v>
      </c>
      <c r="BC605" s="9" t="s">
        <v>76</v>
      </c>
      <c r="BD605" s="9" t="s">
        <v>4740</v>
      </c>
      <c r="BE605" s="9"/>
      <c r="BF605" s="9"/>
      <c r="BG605" s="9"/>
      <c r="BH605" s="9"/>
      <c r="BI605" s="12"/>
      <c r="BJ605" s="9"/>
      <c r="BK605" s="9"/>
      <c r="BL605" s="12" t="s">
        <v>117</v>
      </c>
      <c r="BM605" s="16" t="s">
        <v>2737</v>
      </c>
      <c r="BN605" s="9"/>
    </row>
    <row r="606" customFormat="false" ht="53.25" hidden="false" customHeight="false" outlineLevel="0" collapsed="false">
      <c r="A606" s="9" t="s">
        <v>4741</v>
      </c>
      <c r="B606" s="9" t="s">
        <v>90</v>
      </c>
      <c r="C606" s="9" t="s">
        <v>4742</v>
      </c>
      <c r="D606" s="9"/>
      <c r="E606" s="9" t="s">
        <v>4717</v>
      </c>
      <c r="F606" s="9"/>
      <c r="G606" s="9"/>
      <c r="H606" s="9"/>
      <c r="I606" s="9"/>
      <c r="J606" s="12" t="s">
        <v>235</v>
      </c>
      <c r="K606" s="9"/>
      <c r="L606" s="9" t="s">
        <v>4743</v>
      </c>
      <c r="M606" s="9" t="s">
        <v>4744</v>
      </c>
      <c r="N606" s="13" t="s">
        <v>980</v>
      </c>
      <c r="O606" s="10"/>
      <c r="P606" s="9"/>
      <c r="Q606" s="9" t="s">
        <v>4721</v>
      </c>
      <c r="R606" s="9"/>
      <c r="S606" s="9" t="s">
        <v>4745</v>
      </c>
      <c r="T606" s="9" t="s">
        <v>4746</v>
      </c>
      <c r="U606" s="10" t="s">
        <v>4724</v>
      </c>
      <c r="V606" s="29"/>
      <c r="W606" s="9" t="s">
        <v>4747</v>
      </c>
      <c r="X606" s="12" t="n">
        <v>306</v>
      </c>
      <c r="Y606" s="9"/>
      <c r="Z606" s="14"/>
      <c r="AA606" s="9"/>
      <c r="AB606" s="14"/>
      <c r="AC606" s="9"/>
      <c r="AD606" s="14"/>
      <c r="AE606" s="9"/>
      <c r="AF606" s="14"/>
      <c r="AG606" s="9"/>
      <c r="AH606" s="14"/>
      <c r="AI606" s="14"/>
      <c r="AJ606" s="9"/>
      <c r="AK606" s="14"/>
      <c r="AL606" s="9"/>
      <c r="AM606" s="9"/>
      <c r="AN606" s="9"/>
      <c r="AO606" s="9"/>
      <c r="AP606" s="9" t="s">
        <v>4748</v>
      </c>
      <c r="AQ606" s="12" t="s">
        <v>410</v>
      </c>
      <c r="AR606" s="9" t="s">
        <v>4749</v>
      </c>
      <c r="AS606" s="9" t="s">
        <v>223</v>
      </c>
      <c r="AT606" s="9" t="s">
        <v>150</v>
      </c>
      <c r="AU606" s="9"/>
      <c r="AV606" s="12"/>
      <c r="AW606" s="9"/>
      <c r="AX606" s="12"/>
      <c r="AY606" s="9"/>
      <c r="AZ606" s="9"/>
      <c r="BA606" s="9"/>
      <c r="BB606" s="9" t="s">
        <v>4750</v>
      </c>
      <c r="BC606" s="9" t="s">
        <v>76</v>
      </c>
      <c r="BD606" s="9"/>
      <c r="BE606" s="9"/>
      <c r="BF606" s="9"/>
      <c r="BG606" s="9"/>
      <c r="BH606" s="9"/>
      <c r="BI606" s="12"/>
      <c r="BJ606" s="9"/>
      <c r="BK606" s="9"/>
      <c r="BL606" s="12" t="s">
        <v>117</v>
      </c>
      <c r="BM606" s="16" t="s">
        <v>4545</v>
      </c>
      <c r="BN606" s="9"/>
    </row>
    <row r="607" customFormat="false" ht="118.5" hidden="false" customHeight="false" outlineLevel="0" collapsed="false">
      <c r="A607" s="9" t="s">
        <v>4751</v>
      </c>
      <c r="B607" s="9" t="s">
        <v>90</v>
      </c>
      <c r="C607" s="9" t="s">
        <v>4742</v>
      </c>
      <c r="D607" s="9"/>
      <c r="E607" s="9" t="s">
        <v>4752</v>
      </c>
      <c r="F607" s="9" t="s">
        <v>4753</v>
      </c>
      <c r="G607" s="11" t="s">
        <v>4754</v>
      </c>
      <c r="H607" s="9"/>
      <c r="I607" s="9" t="s">
        <v>2678</v>
      </c>
      <c r="J607" s="12" t="s">
        <v>93</v>
      </c>
      <c r="K607" s="9"/>
      <c r="L607" s="9" t="s">
        <v>4755</v>
      </c>
      <c r="M607" s="9" t="s">
        <v>4756</v>
      </c>
      <c r="N607" s="13" t="s">
        <v>582</v>
      </c>
      <c r="O607" s="10"/>
      <c r="P607" s="9"/>
      <c r="Q607" s="9" t="s">
        <v>1399</v>
      </c>
      <c r="R607" s="9"/>
      <c r="S607" s="9" t="s">
        <v>4757</v>
      </c>
      <c r="T607" s="11" t="s">
        <v>4758</v>
      </c>
      <c r="U607" s="10" t="s">
        <v>4759</v>
      </c>
      <c r="V607" s="9"/>
      <c r="W607" s="9" t="s">
        <v>1107</v>
      </c>
      <c r="X607" s="12" t="n">
        <v>520</v>
      </c>
      <c r="Y607" s="9" t="n">
        <v>520</v>
      </c>
      <c r="Z607" s="14" t="n">
        <v>270</v>
      </c>
      <c r="AA607" s="9"/>
      <c r="AB607" s="14" t="n">
        <v>355</v>
      </c>
      <c r="AC607" s="9" t="n">
        <v>355</v>
      </c>
      <c r="AD607" s="14" t="n">
        <v>220</v>
      </c>
      <c r="AE607" s="9" t="n">
        <v>220</v>
      </c>
      <c r="AF607" s="14" t="n">
        <v>10</v>
      </c>
      <c r="AG607" s="9" t="n">
        <v>11</v>
      </c>
      <c r="AH607" s="14" t="n">
        <v>1</v>
      </c>
      <c r="AI607" s="14" t="n">
        <v>220</v>
      </c>
      <c r="AJ607" s="9" t="n">
        <v>220</v>
      </c>
      <c r="AK607" s="14" t="n">
        <v>35</v>
      </c>
      <c r="AL607" s="9"/>
      <c r="AM607" s="9" t="s">
        <v>2704</v>
      </c>
      <c r="AN607" s="9"/>
      <c r="AO607" s="9"/>
      <c r="AP607" s="9" t="s">
        <v>4760</v>
      </c>
      <c r="AQ607" s="12" t="s">
        <v>149</v>
      </c>
      <c r="AR607" s="9" t="s">
        <v>1513</v>
      </c>
      <c r="AS607" s="9" t="s">
        <v>1041</v>
      </c>
      <c r="AT607" s="9" t="s">
        <v>1042</v>
      </c>
      <c r="AU607" s="9" t="s">
        <v>588</v>
      </c>
      <c r="AV607" s="12" t="s">
        <v>4761</v>
      </c>
      <c r="AW607" s="9"/>
      <c r="AX607" s="12"/>
      <c r="AY607" s="9"/>
      <c r="AZ607" s="9"/>
      <c r="BA607" s="9"/>
      <c r="BB607" s="9" t="s">
        <v>151</v>
      </c>
      <c r="BC607" s="9" t="s">
        <v>76</v>
      </c>
      <c r="BD607" s="9" t="s">
        <v>4762</v>
      </c>
      <c r="BE607" s="9"/>
      <c r="BF607" s="9" t="s">
        <v>116</v>
      </c>
      <c r="BG607" s="9" t="s">
        <v>2736</v>
      </c>
      <c r="BH607" s="9"/>
      <c r="BI607" s="12" t="s">
        <v>3177</v>
      </c>
      <c r="BJ607" s="9"/>
      <c r="BK607" s="9"/>
      <c r="BL607" s="12" t="s">
        <v>117</v>
      </c>
      <c r="BM607" s="16" t="s">
        <v>2737</v>
      </c>
      <c r="BN607" s="9"/>
    </row>
    <row r="608" customFormat="false" ht="79.5" hidden="false" customHeight="false" outlineLevel="0" collapsed="false">
      <c r="A608" s="9" t="s">
        <v>4763</v>
      </c>
      <c r="B608" s="9" t="s">
        <v>90</v>
      </c>
      <c r="C608" s="9" t="s">
        <v>580</v>
      </c>
      <c r="D608" s="9"/>
      <c r="E608" s="9" t="s">
        <v>4764</v>
      </c>
      <c r="F608" s="9"/>
      <c r="G608" s="11" t="s">
        <v>4765</v>
      </c>
      <c r="H608" s="9"/>
      <c r="I608" s="9"/>
      <c r="J608" s="12" t="s">
        <v>93</v>
      </c>
      <c r="K608" s="9" t="s">
        <v>4766</v>
      </c>
      <c r="L608" s="9" t="s">
        <v>893</v>
      </c>
      <c r="M608" s="9" t="s">
        <v>4767</v>
      </c>
      <c r="N608" s="13" t="s">
        <v>161</v>
      </c>
      <c r="O608" s="10"/>
      <c r="P608" s="9"/>
      <c r="Q608" s="9" t="s">
        <v>4768</v>
      </c>
      <c r="R608" s="9" t="s">
        <v>4769</v>
      </c>
      <c r="S608" s="9" t="s">
        <v>4770</v>
      </c>
      <c r="T608" s="11" t="s">
        <v>4771</v>
      </c>
      <c r="U608" s="10" t="s">
        <v>1327</v>
      </c>
      <c r="V608" s="9"/>
      <c r="W608" s="9" t="s">
        <v>169</v>
      </c>
      <c r="X608" s="12" t="n">
        <v>280</v>
      </c>
      <c r="Y608" s="9"/>
      <c r="Z608" s="14" t="n">
        <v>200</v>
      </c>
      <c r="AA608" s="9"/>
      <c r="AB608" s="14" t="n">
        <v>160</v>
      </c>
      <c r="AC608" s="9"/>
      <c r="AD608" s="14" t="n">
        <v>135</v>
      </c>
      <c r="AE608" s="9"/>
      <c r="AF608" s="14" t="n">
        <v>17</v>
      </c>
      <c r="AG608" s="9"/>
      <c r="AH608" s="14" t="n">
        <v>1</v>
      </c>
      <c r="AI608" s="14" t="n">
        <v>135</v>
      </c>
      <c r="AJ608" s="9"/>
      <c r="AK608" s="14" t="n">
        <v>9</v>
      </c>
      <c r="AL608" s="9" t="n">
        <v>9</v>
      </c>
      <c r="AM608" s="9" t="s">
        <v>563</v>
      </c>
      <c r="AN608" s="9"/>
      <c r="AO608" s="9"/>
      <c r="AP608" s="9" t="s">
        <v>4772</v>
      </c>
      <c r="AQ608" s="12" t="s">
        <v>149</v>
      </c>
      <c r="AR608" s="9" t="s">
        <v>1513</v>
      </c>
      <c r="AS608" s="9" t="s">
        <v>223</v>
      </c>
      <c r="AT608" s="9" t="s">
        <v>150</v>
      </c>
      <c r="AU608" s="9"/>
      <c r="AV608" s="12" t="s">
        <v>4773</v>
      </c>
      <c r="AW608" s="9"/>
      <c r="AX608" s="12"/>
      <c r="AY608" s="9"/>
      <c r="AZ608" s="9"/>
      <c r="BA608" s="9"/>
      <c r="BB608" s="9" t="s">
        <v>4774</v>
      </c>
      <c r="BC608" s="9" t="s">
        <v>76</v>
      </c>
      <c r="BD608" s="9" t="s">
        <v>4775</v>
      </c>
      <c r="BE608" s="9" t="s">
        <v>4776</v>
      </c>
      <c r="BF608" s="9"/>
      <c r="BG608" s="9"/>
      <c r="BH608" s="9"/>
      <c r="BI608" s="12"/>
      <c r="BJ608" s="9"/>
      <c r="BK608" s="9"/>
      <c r="BL608" s="12" t="s">
        <v>117</v>
      </c>
      <c r="BM608" s="16" t="s">
        <v>4777</v>
      </c>
      <c r="BN608" s="9"/>
    </row>
    <row r="609" customFormat="false" ht="27" hidden="false" customHeight="false" outlineLevel="0" collapsed="false">
      <c r="A609" s="9" t="s">
        <v>4778</v>
      </c>
      <c r="B609" s="9" t="s">
        <v>90</v>
      </c>
      <c r="C609" s="9" t="s">
        <v>580</v>
      </c>
      <c r="D609" s="9"/>
      <c r="E609" s="9" t="s">
        <v>4779</v>
      </c>
      <c r="F609" s="9"/>
      <c r="G609" s="9"/>
      <c r="H609" s="9"/>
      <c r="I609" s="9"/>
      <c r="J609" s="12" t="s">
        <v>93</v>
      </c>
      <c r="K609" s="9"/>
      <c r="L609" s="9" t="s">
        <v>363</v>
      </c>
      <c r="M609" s="9" t="s">
        <v>4780</v>
      </c>
      <c r="N609" s="13" t="s">
        <v>582</v>
      </c>
      <c r="O609" s="10"/>
      <c r="P609" s="9"/>
      <c r="Q609" s="9" t="s">
        <v>2842</v>
      </c>
      <c r="R609" s="9" t="s">
        <v>73</v>
      </c>
      <c r="S609" s="9" t="s">
        <v>4781</v>
      </c>
      <c r="T609" s="9" t="s">
        <v>2843</v>
      </c>
      <c r="U609" s="10" t="s">
        <v>2844</v>
      </c>
      <c r="V609" s="29"/>
      <c r="W609" s="45" t="s">
        <v>1612</v>
      </c>
      <c r="X609" s="12" t="n">
        <v>280</v>
      </c>
      <c r="Y609" s="9"/>
      <c r="Z609" s="14" t="n">
        <v>190</v>
      </c>
      <c r="AA609" s="9"/>
      <c r="AB609" s="14" t="n">
        <v>245</v>
      </c>
      <c r="AC609" s="9"/>
      <c r="AD609" s="14" t="n">
        <v>170</v>
      </c>
      <c r="AE609" s="9"/>
      <c r="AF609" s="14" t="n">
        <v>26</v>
      </c>
      <c r="AG609" s="9"/>
      <c r="AH609" s="14" t="n">
        <v>1</v>
      </c>
      <c r="AI609" s="14" t="n">
        <v>170</v>
      </c>
      <c r="AJ609" s="9"/>
      <c r="AK609" s="14" t="n">
        <v>8</v>
      </c>
      <c r="AL609" s="9" t="n">
        <v>9</v>
      </c>
      <c r="AM609" s="9"/>
      <c r="AN609" s="9"/>
      <c r="AO609" s="9"/>
      <c r="AP609" s="9" t="s">
        <v>4782</v>
      </c>
      <c r="AQ609" s="12" t="s">
        <v>410</v>
      </c>
      <c r="AR609" s="9"/>
      <c r="AS609" s="9" t="s">
        <v>223</v>
      </c>
      <c r="AT609" s="9" t="s">
        <v>150</v>
      </c>
      <c r="AU609" s="9"/>
      <c r="AV609" s="12"/>
      <c r="AW609" s="9"/>
      <c r="AX609" s="12"/>
      <c r="AY609" s="9"/>
      <c r="AZ609" s="9"/>
      <c r="BA609" s="9"/>
      <c r="BB609" s="9" t="s">
        <v>976</v>
      </c>
      <c r="BC609" s="9" t="s">
        <v>76</v>
      </c>
      <c r="BD609" s="9"/>
      <c r="BE609" s="9"/>
      <c r="BF609" s="9"/>
      <c r="BG609" s="9"/>
      <c r="BH609" s="9"/>
      <c r="BI609" s="12"/>
      <c r="BJ609" s="9"/>
      <c r="BK609" s="9"/>
      <c r="BL609" s="12"/>
      <c r="BM609" s="16"/>
      <c r="BN609" s="9"/>
    </row>
    <row r="610" customFormat="false" ht="92.25" hidden="false" customHeight="false" outlineLevel="0" collapsed="false">
      <c r="A610" s="9" t="s">
        <v>4783</v>
      </c>
      <c r="B610" s="9" t="s">
        <v>90</v>
      </c>
      <c r="C610" s="9" t="s">
        <v>580</v>
      </c>
      <c r="D610" s="9"/>
      <c r="E610" s="9" t="s">
        <v>4784</v>
      </c>
      <c r="F610" s="9"/>
      <c r="G610" s="9"/>
      <c r="H610" s="9"/>
      <c r="I610" s="9"/>
      <c r="J610" s="12" t="s">
        <v>235</v>
      </c>
      <c r="K610" s="9" t="s">
        <v>4785</v>
      </c>
      <c r="L610" s="9" t="s">
        <v>147</v>
      </c>
      <c r="M610" s="9" t="s">
        <v>4786</v>
      </c>
      <c r="N610" s="13" t="s">
        <v>4787</v>
      </c>
      <c r="O610" s="10"/>
      <c r="P610" s="9"/>
      <c r="Q610" s="9" t="s">
        <v>4788</v>
      </c>
      <c r="R610" s="9" t="s">
        <v>4789</v>
      </c>
      <c r="S610" s="9" t="s">
        <v>4790</v>
      </c>
      <c r="T610" s="9" t="s">
        <v>4791</v>
      </c>
      <c r="U610" s="10" t="s">
        <v>4792</v>
      </c>
      <c r="V610" s="9"/>
      <c r="W610" s="9"/>
      <c r="X610" s="12" t="n">
        <v>310</v>
      </c>
      <c r="Y610" s="9"/>
      <c r="Z610" s="14" t="n">
        <v>216</v>
      </c>
      <c r="AA610" s="9"/>
      <c r="AB610" s="14" t="n">
        <v>194</v>
      </c>
      <c r="AC610" s="9" t="n">
        <v>194</v>
      </c>
      <c r="AD610" s="14" t="n">
        <v>155</v>
      </c>
      <c r="AE610" s="9" t="n">
        <v>155</v>
      </c>
      <c r="AF610" s="14" t="n">
        <v>41</v>
      </c>
      <c r="AG610" s="9" t="n">
        <v>41</v>
      </c>
      <c r="AH610" s="14"/>
      <c r="AI610" s="14"/>
      <c r="AJ610" s="9"/>
      <c r="AK610" s="14" t="n">
        <v>5</v>
      </c>
      <c r="AL610" s="9" t="n">
        <v>5</v>
      </c>
      <c r="AM610" s="9" t="s">
        <v>563</v>
      </c>
      <c r="AN610" s="9"/>
      <c r="AO610" s="9"/>
      <c r="AP610" s="9" t="s">
        <v>4793</v>
      </c>
      <c r="AQ610" s="12" t="s">
        <v>339</v>
      </c>
      <c r="AR610" s="9"/>
      <c r="AS610" s="31" t="s">
        <v>4794</v>
      </c>
      <c r="AT610" s="9" t="s">
        <v>4795</v>
      </c>
      <c r="AU610" s="9" t="s">
        <v>3272</v>
      </c>
      <c r="AV610" s="12" t="s">
        <v>4796</v>
      </c>
      <c r="AW610" s="9"/>
      <c r="AX610" s="12"/>
      <c r="AY610" s="9"/>
      <c r="AZ610" s="9"/>
      <c r="BA610" s="9"/>
      <c r="BB610" s="9" t="s">
        <v>805</v>
      </c>
      <c r="BC610" s="9" t="s">
        <v>76</v>
      </c>
      <c r="BD610" s="9" t="s">
        <v>4797</v>
      </c>
      <c r="BE610" s="9"/>
      <c r="BF610" s="9"/>
      <c r="BG610" s="9"/>
      <c r="BH610" s="9"/>
      <c r="BI610" s="12"/>
      <c r="BJ610" s="9"/>
      <c r="BK610" s="9"/>
      <c r="BL610" s="12" t="s">
        <v>117</v>
      </c>
      <c r="BM610" s="16" t="s">
        <v>4798</v>
      </c>
      <c r="BN610" s="9"/>
    </row>
    <row r="611" customFormat="false" ht="53.25" hidden="false" customHeight="false" outlineLevel="0" collapsed="false">
      <c r="A611" s="9" t="s">
        <v>4799</v>
      </c>
      <c r="B611" s="9" t="s">
        <v>90</v>
      </c>
      <c r="C611" s="9" t="s">
        <v>580</v>
      </c>
      <c r="D611" s="9"/>
      <c r="E611" s="9" t="s">
        <v>4784</v>
      </c>
      <c r="F611" s="9"/>
      <c r="G611" s="9"/>
      <c r="H611" s="9"/>
      <c r="I611" s="9"/>
      <c r="J611" s="12" t="s">
        <v>93</v>
      </c>
      <c r="K611" s="9"/>
      <c r="L611" s="9" t="s">
        <v>4800</v>
      </c>
      <c r="M611" s="9" t="s">
        <v>4801</v>
      </c>
      <c r="N611" s="13" t="s">
        <v>4787</v>
      </c>
      <c r="O611" s="10"/>
      <c r="P611" s="9"/>
      <c r="Q611" s="9" t="s">
        <v>4788</v>
      </c>
      <c r="R611" s="9" t="s">
        <v>4789</v>
      </c>
      <c r="S611" s="9" t="s">
        <v>4790</v>
      </c>
      <c r="T611" s="9" t="s">
        <v>4791</v>
      </c>
      <c r="U611" s="10" t="s">
        <v>4792</v>
      </c>
      <c r="V611" s="9"/>
      <c r="W611" s="9" t="s">
        <v>1719</v>
      </c>
      <c r="X611" s="12"/>
      <c r="Y611" s="9"/>
      <c r="Z611" s="14" t="n">
        <v>305</v>
      </c>
      <c r="AA611" s="9"/>
      <c r="AB611" s="14"/>
      <c r="AC611" s="9"/>
      <c r="AD611" s="14" t="n">
        <v>305</v>
      </c>
      <c r="AE611" s="9"/>
      <c r="AF611" s="14"/>
      <c r="AG611" s="9"/>
      <c r="AH611" s="14"/>
      <c r="AI611" s="14"/>
      <c r="AJ611" s="9"/>
      <c r="AK611" s="14" t="n">
        <v>5</v>
      </c>
      <c r="AL611" s="9" t="n">
        <v>5</v>
      </c>
      <c r="AM611" s="9"/>
      <c r="AN611" s="9"/>
      <c r="AO611" s="9"/>
      <c r="AP611" s="9"/>
      <c r="AQ611" s="12" t="s">
        <v>339</v>
      </c>
      <c r="AR611" s="9"/>
      <c r="AS611" s="31" t="s">
        <v>183</v>
      </c>
      <c r="AT611" s="9" t="s">
        <v>113</v>
      </c>
      <c r="AU611" s="9"/>
      <c r="AV611" s="12"/>
      <c r="AW611" s="9"/>
      <c r="AX611" s="12"/>
      <c r="AY611" s="9"/>
      <c r="AZ611" s="9"/>
      <c r="BA611" s="9"/>
      <c r="BB611" s="9" t="s">
        <v>4802</v>
      </c>
      <c r="BC611" s="9" t="s">
        <v>303</v>
      </c>
      <c r="BD611" s="9" t="s">
        <v>4803</v>
      </c>
      <c r="BE611" s="9"/>
      <c r="BF611" s="9"/>
      <c r="BG611" s="9"/>
      <c r="BH611" s="9"/>
      <c r="BI611" s="12"/>
      <c r="BJ611" s="9"/>
      <c r="BK611" s="9"/>
      <c r="BL611" s="12" t="s">
        <v>117</v>
      </c>
      <c r="BM611" s="16" t="s">
        <v>4798</v>
      </c>
      <c r="BN611" s="9"/>
    </row>
    <row r="612" customFormat="false" ht="27" hidden="false" customHeight="false" outlineLevel="0" collapsed="false">
      <c r="A612" s="9" t="s">
        <v>4804</v>
      </c>
      <c r="B612" s="9" t="s">
        <v>90</v>
      </c>
      <c r="C612" s="9" t="s">
        <v>580</v>
      </c>
      <c r="D612" s="9"/>
      <c r="E612" s="9" t="s">
        <v>4784</v>
      </c>
      <c r="F612" s="9"/>
      <c r="G612" s="9"/>
      <c r="H612" s="9"/>
      <c r="I612" s="9"/>
      <c r="J612" s="12" t="s">
        <v>93</v>
      </c>
      <c r="K612" s="9"/>
      <c r="L612" s="9" t="s">
        <v>4805</v>
      </c>
      <c r="M612" s="9" t="s">
        <v>4806</v>
      </c>
      <c r="N612" s="72" t="s">
        <v>4787</v>
      </c>
      <c r="O612" s="47"/>
      <c r="P612" s="73"/>
      <c r="Q612" s="73" t="s">
        <v>4788</v>
      </c>
      <c r="R612" s="73" t="s">
        <v>4789</v>
      </c>
      <c r="S612" s="73" t="s">
        <v>4790</v>
      </c>
      <c r="T612" s="73" t="s">
        <v>4791</v>
      </c>
      <c r="U612" s="10" t="s">
        <v>4792</v>
      </c>
      <c r="V612" s="48"/>
      <c r="W612" s="9" t="s">
        <v>678</v>
      </c>
      <c r="X612" s="12"/>
      <c r="Y612" s="9"/>
      <c r="Z612" s="14"/>
      <c r="AA612" s="9"/>
      <c r="AB612" s="14"/>
      <c r="AC612" s="9"/>
      <c r="AD612" s="14"/>
      <c r="AE612" s="9"/>
      <c r="AF612" s="14"/>
      <c r="AG612" s="9"/>
      <c r="AH612" s="14"/>
      <c r="AI612" s="14"/>
      <c r="AJ612" s="9"/>
      <c r="AK612" s="14" t="n">
        <v>4</v>
      </c>
      <c r="AL612" s="9" t="n">
        <v>4</v>
      </c>
      <c r="AM612" s="9"/>
      <c r="AN612" s="9"/>
      <c r="AO612" s="9"/>
      <c r="AP612" s="9" t="s">
        <v>4807</v>
      </c>
      <c r="AQ612" s="12" t="s">
        <v>736</v>
      </c>
      <c r="AR612" s="9"/>
      <c r="AS612" s="31" t="s">
        <v>183</v>
      </c>
      <c r="AT612" s="9" t="s">
        <v>113</v>
      </c>
      <c r="AU612" s="9"/>
      <c r="AV612" s="12"/>
      <c r="AW612" s="9"/>
      <c r="AX612" s="12"/>
      <c r="AY612" s="9"/>
      <c r="AZ612" s="9"/>
      <c r="BA612" s="9"/>
      <c r="BB612" s="9" t="s">
        <v>976</v>
      </c>
      <c r="BC612" s="9" t="s">
        <v>76</v>
      </c>
      <c r="BD612" s="9" t="s">
        <v>4808</v>
      </c>
      <c r="BE612" s="9"/>
      <c r="BF612" s="9"/>
      <c r="BG612" s="9"/>
      <c r="BH612" s="9"/>
      <c r="BI612" s="12"/>
      <c r="BJ612" s="9"/>
      <c r="BK612" s="9"/>
      <c r="BL612" s="12" t="s">
        <v>117</v>
      </c>
      <c r="BM612" s="16" t="s">
        <v>4798</v>
      </c>
      <c r="BN612" s="9"/>
    </row>
    <row r="613" customFormat="false" ht="66" hidden="false" customHeight="false" outlineLevel="0" collapsed="false">
      <c r="A613" s="9" t="s">
        <v>4809</v>
      </c>
      <c r="B613" s="9" t="s">
        <v>90</v>
      </c>
      <c r="C613" s="9" t="s">
        <v>580</v>
      </c>
      <c r="D613" s="9"/>
      <c r="E613" s="9" t="s">
        <v>4810</v>
      </c>
      <c r="F613" s="9"/>
      <c r="G613" s="9"/>
      <c r="H613" s="9"/>
      <c r="I613" s="9"/>
      <c r="J613" s="12" t="s">
        <v>93</v>
      </c>
      <c r="K613" s="19" t="s">
        <v>4811</v>
      </c>
      <c r="L613" s="9" t="s">
        <v>363</v>
      </c>
      <c r="M613" s="9" t="s">
        <v>4812</v>
      </c>
      <c r="N613" s="13" t="s">
        <v>1178</v>
      </c>
      <c r="O613" s="10"/>
      <c r="P613" s="9"/>
      <c r="Q613" s="9" t="s">
        <v>4813</v>
      </c>
      <c r="R613" s="9" t="s">
        <v>1410</v>
      </c>
      <c r="S613" s="9" t="s">
        <v>4814</v>
      </c>
      <c r="T613" s="11" t="s">
        <v>4815</v>
      </c>
      <c r="U613" s="10" t="s">
        <v>4816</v>
      </c>
      <c r="V613" s="29"/>
      <c r="W613" s="9" t="s">
        <v>4817</v>
      </c>
      <c r="X613" s="12" t="n">
        <v>180</v>
      </c>
      <c r="Y613" s="9"/>
      <c r="Z613" s="14" t="n">
        <v>287</v>
      </c>
      <c r="AA613" s="9"/>
      <c r="AB613" s="14" t="n">
        <v>177</v>
      </c>
      <c r="AC613" s="9"/>
      <c r="AD613" s="14" t="n">
        <v>168</v>
      </c>
      <c r="AE613" s="9" t="n">
        <v>168</v>
      </c>
      <c r="AF613" s="14" t="n">
        <v>190</v>
      </c>
      <c r="AG613" s="9"/>
      <c r="AH613" s="14" t="n">
        <v>2</v>
      </c>
      <c r="AI613" s="14" t="n">
        <v>74</v>
      </c>
      <c r="AJ613" s="9" t="n">
        <v>75</v>
      </c>
      <c r="AK613" s="14" t="n">
        <v>9</v>
      </c>
      <c r="AL613" s="9" t="n">
        <v>10</v>
      </c>
      <c r="AM613" s="9" t="s">
        <v>563</v>
      </c>
      <c r="AN613" s="9"/>
      <c r="AO613" s="9"/>
      <c r="AP613" s="9" t="s">
        <v>4818</v>
      </c>
      <c r="AQ613" s="12" t="s">
        <v>149</v>
      </c>
      <c r="AR613" s="9"/>
      <c r="AS613" s="31" t="s">
        <v>780</v>
      </c>
      <c r="AT613" s="9" t="s">
        <v>781</v>
      </c>
      <c r="AU613" s="9" t="s">
        <v>443</v>
      </c>
      <c r="AV613" s="12" t="s">
        <v>4819</v>
      </c>
      <c r="AW613" s="9"/>
      <c r="AX613" s="12"/>
      <c r="AY613" s="9"/>
      <c r="AZ613" s="9"/>
      <c r="BA613" s="9"/>
      <c r="BB613" s="9" t="s">
        <v>4820</v>
      </c>
      <c r="BC613" s="9" t="s">
        <v>76</v>
      </c>
      <c r="BD613" s="9" t="s">
        <v>4821</v>
      </c>
      <c r="BE613" s="9"/>
      <c r="BF613" s="9"/>
      <c r="BG613" s="9"/>
      <c r="BH613" s="9"/>
      <c r="BI613" s="12"/>
      <c r="BJ613" s="9"/>
      <c r="BK613" s="19" t="s">
        <v>4822</v>
      </c>
      <c r="BL613" s="12" t="s">
        <v>117</v>
      </c>
      <c r="BM613" s="16" t="s">
        <v>4798</v>
      </c>
      <c r="BN613" s="9"/>
    </row>
    <row r="614" customFormat="false" ht="53.25" hidden="false" customHeight="false" outlineLevel="0" collapsed="false">
      <c r="A614" s="9" t="s">
        <v>4823</v>
      </c>
      <c r="B614" s="9" t="s">
        <v>90</v>
      </c>
      <c r="C614" s="9" t="s">
        <v>580</v>
      </c>
      <c r="D614" s="9"/>
      <c r="E614" s="9" t="s">
        <v>4810</v>
      </c>
      <c r="F614" s="9"/>
      <c r="G614" s="9"/>
      <c r="H614" s="9"/>
      <c r="I614" s="9"/>
      <c r="J614" s="12" t="s">
        <v>93</v>
      </c>
      <c r="K614" s="9"/>
      <c r="L614" s="9" t="s">
        <v>4824</v>
      </c>
      <c r="M614" s="9" t="s">
        <v>4825</v>
      </c>
      <c r="N614" s="13" t="s">
        <v>1178</v>
      </c>
      <c r="O614" s="10"/>
      <c r="P614" s="9"/>
      <c r="Q614" s="9" t="s">
        <v>4813</v>
      </c>
      <c r="R614" s="9" t="s">
        <v>1410</v>
      </c>
      <c r="S614" s="9" t="s">
        <v>4814</v>
      </c>
      <c r="T614" s="11" t="s">
        <v>4815</v>
      </c>
      <c r="U614" s="10" t="s">
        <v>4816</v>
      </c>
      <c r="V614" s="29"/>
      <c r="W614" s="9" t="s">
        <v>678</v>
      </c>
      <c r="X614" s="12"/>
      <c r="Y614" s="9"/>
      <c r="Z614" s="14" t="n">
        <v>162</v>
      </c>
      <c r="AA614" s="9"/>
      <c r="AB614" s="14"/>
      <c r="AC614" s="9"/>
      <c r="AD614" s="14" t="n">
        <v>150</v>
      </c>
      <c r="AE614" s="9"/>
      <c r="AF614" s="14"/>
      <c r="AG614" s="9"/>
      <c r="AH614" s="14" t="n">
        <v>2</v>
      </c>
      <c r="AI614" s="14" t="n">
        <v>78</v>
      </c>
      <c r="AJ614" s="9" t="n">
        <v>78</v>
      </c>
      <c r="AK614" s="14" t="n">
        <v>2</v>
      </c>
      <c r="AL614" s="9" t="n">
        <v>2</v>
      </c>
      <c r="AM614" s="9"/>
      <c r="AN614" s="9"/>
      <c r="AO614" s="9"/>
      <c r="AP614" s="9" t="s">
        <v>4826</v>
      </c>
      <c r="AQ614" s="12" t="s">
        <v>736</v>
      </c>
      <c r="AR614" s="9"/>
      <c r="AS614" s="31" t="s">
        <v>4827</v>
      </c>
      <c r="AT614" s="9" t="s">
        <v>4828</v>
      </c>
      <c r="AU614" s="9" t="s">
        <v>443</v>
      </c>
      <c r="AV614" s="12" t="s">
        <v>4829</v>
      </c>
      <c r="AW614" s="9"/>
      <c r="AX614" s="12"/>
      <c r="AY614" s="9"/>
      <c r="AZ614" s="9"/>
      <c r="BA614" s="9"/>
      <c r="BB614" s="9" t="s">
        <v>976</v>
      </c>
      <c r="BC614" s="9" t="s">
        <v>76</v>
      </c>
      <c r="BD614" s="9" t="s">
        <v>4808</v>
      </c>
      <c r="BE614" s="9" t="s">
        <v>4830</v>
      </c>
      <c r="BF614" s="9"/>
      <c r="BG614" s="9"/>
      <c r="BH614" s="9"/>
      <c r="BI614" s="12"/>
      <c r="BJ614" s="9"/>
      <c r="BK614" s="9"/>
      <c r="BL614" s="12"/>
      <c r="BM614" s="16"/>
      <c r="BN614" s="9"/>
    </row>
    <row r="615" customFormat="false" ht="249.75" hidden="false" customHeight="false" outlineLevel="0" collapsed="false">
      <c r="A615" s="9" t="s">
        <v>4831</v>
      </c>
      <c r="B615" s="9" t="s">
        <v>90</v>
      </c>
      <c r="C615" s="9" t="s">
        <v>4832</v>
      </c>
      <c r="D615" s="28" t="s">
        <v>4833</v>
      </c>
      <c r="E615" s="9" t="s">
        <v>4834</v>
      </c>
      <c r="F615" s="9" t="s">
        <v>4835</v>
      </c>
      <c r="G615" s="9"/>
      <c r="H615" s="9"/>
      <c r="I615" s="9" t="s">
        <v>4549</v>
      </c>
      <c r="J615" s="12" t="s">
        <v>93</v>
      </c>
      <c r="K615" s="9" t="s">
        <v>4836</v>
      </c>
      <c r="L615" s="9" t="s">
        <v>4837</v>
      </c>
      <c r="M615" s="9" t="s">
        <v>4838</v>
      </c>
      <c r="N615" s="13" t="s">
        <v>582</v>
      </c>
      <c r="O615" s="10"/>
      <c r="P615" s="9"/>
      <c r="Q615" s="9" t="s">
        <v>1399</v>
      </c>
      <c r="R615" s="9"/>
      <c r="S615" s="9" t="s">
        <v>4551</v>
      </c>
      <c r="T615" s="11" t="s">
        <v>4552</v>
      </c>
      <c r="U615" s="10" t="s">
        <v>4553</v>
      </c>
      <c r="V615" s="9" t="s">
        <v>4839</v>
      </c>
      <c r="W615" s="9" t="s">
        <v>4840</v>
      </c>
      <c r="X615" s="12" t="n">
        <v>252</v>
      </c>
      <c r="Y615" s="9"/>
      <c r="Z615" s="14" t="n">
        <v>155</v>
      </c>
      <c r="AA615" s="9"/>
      <c r="AB615" s="14" t="n">
        <v>187</v>
      </c>
      <c r="AC615" s="9" t="n">
        <v>187</v>
      </c>
      <c r="AD615" s="14" t="n">
        <v>135</v>
      </c>
      <c r="AE615" s="9"/>
      <c r="AF615" s="14" t="n">
        <v>22</v>
      </c>
      <c r="AG615" s="9" t="n">
        <v>22</v>
      </c>
      <c r="AH615" s="14" t="n">
        <v>1</v>
      </c>
      <c r="AI615" s="14" t="n">
        <v>135</v>
      </c>
      <c r="AJ615" s="9"/>
      <c r="AK615" s="14" t="n">
        <v>6</v>
      </c>
      <c r="AL615" s="9" t="n">
        <v>9</v>
      </c>
      <c r="AM615" s="9" t="s">
        <v>123</v>
      </c>
      <c r="AN615" s="9"/>
      <c r="AO615" s="9"/>
      <c r="AP615" s="9" t="s">
        <v>4841</v>
      </c>
      <c r="AQ615" s="12" t="s">
        <v>124</v>
      </c>
      <c r="AR615" s="9" t="s">
        <v>4557</v>
      </c>
      <c r="AS615" s="31" t="s">
        <v>4558</v>
      </c>
      <c r="AT615" s="9" t="s">
        <v>4559</v>
      </c>
      <c r="AU615" s="9" t="s">
        <v>588</v>
      </c>
      <c r="AV615" s="12" t="s">
        <v>4842</v>
      </c>
      <c r="AW615" s="9"/>
      <c r="AX615" s="12"/>
      <c r="AY615" s="9"/>
      <c r="AZ615" s="9"/>
      <c r="BA615" s="9"/>
      <c r="BB615" s="9" t="s">
        <v>114</v>
      </c>
      <c r="BC615" s="9" t="s">
        <v>76</v>
      </c>
      <c r="BD615" s="19" t="s">
        <v>4843</v>
      </c>
      <c r="BE615" s="9"/>
      <c r="BF615" s="9" t="s">
        <v>133</v>
      </c>
      <c r="BG615" s="9" t="s">
        <v>4844</v>
      </c>
      <c r="BH615" s="9"/>
      <c r="BI615" s="12"/>
      <c r="BJ615" s="9"/>
      <c r="BK615" s="9"/>
      <c r="BL615" s="12" t="s">
        <v>117</v>
      </c>
      <c r="BM615" s="16" t="s">
        <v>4777</v>
      </c>
      <c r="BN615" s="9"/>
    </row>
    <row r="616" customFormat="false" ht="66" hidden="false" customHeight="false" outlineLevel="0" collapsed="false">
      <c r="A616" s="9" t="s">
        <v>4845</v>
      </c>
      <c r="B616" s="9" t="s">
        <v>90</v>
      </c>
      <c r="C616" s="9" t="s">
        <v>4832</v>
      </c>
      <c r="D616" s="9"/>
      <c r="E616" s="9" t="s">
        <v>4846</v>
      </c>
      <c r="F616" s="9"/>
      <c r="G616" s="9"/>
      <c r="H616" s="9"/>
      <c r="I616" s="9"/>
      <c r="J616" s="12" t="s">
        <v>93</v>
      </c>
      <c r="K616" s="9" t="s">
        <v>4847</v>
      </c>
      <c r="L616" s="9" t="s">
        <v>4848</v>
      </c>
      <c r="M616" s="9" t="s">
        <v>4849</v>
      </c>
      <c r="N616" s="12" t="s">
        <v>4850</v>
      </c>
      <c r="O616" s="10"/>
      <c r="P616" s="9"/>
      <c r="Q616" s="9" t="s">
        <v>4851</v>
      </c>
      <c r="R616" s="9" t="s">
        <v>73</v>
      </c>
      <c r="S616" s="9" t="s">
        <v>4852</v>
      </c>
      <c r="T616" s="9" t="s">
        <v>4853</v>
      </c>
      <c r="U616" s="10" t="s">
        <v>4854</v>
      </c>
      <c r="V616" s="29"/>
      <c r="W616" s="19" t="s">
        <v>1612</v>
      </c>
      <c r="X616" s="12" t="n">
        <v>440</v>
      </c>
      <c r="Y616" s="9"/>
      <c r="Z616" s="14" t="n">
        <v>300</v>
      </c>
      <c r="AA616" s="9"/>
      <c r="AB616" s="14" t="n">
        <v>275</v>
      </c>
      <c r="AC616" s="9" t="n">
        <v>275</v>
      </c>
      <c r="AD616" s="14" t="n">
        <v>270</v>
      </c>
      <c r="AE616" s="9"/>
      <c r="AF616" s="14" t="n">
        <v>44</v>
      </c>
      <c r="AG616" s="9" t="n">
        <v>44</v>
      </c>
      <c r="AH616" s="14" t="n">
        <v>1</v>
      </c>
      <c r="AI616" s="14" t="n">
        <v>270</v>
      </c>
      <c r="AJ616" s="9"/>
      <c r="AK616" s="14" t="n">
        <v>6</v>
      </c>
      <c r="AL616" s="9" t="n">
        <v>7</v>
      </c>
      <c r="AM616" s="9"/>
      <c r="AN616" s="9"/>
      <c r="AO616" s="9"/>
      <c r="AP616" s="9" t="s">
        <v>4855</v>
      </c>
      <c r="AQ616" s="12" t="s">
        <v>1205</v>
      </c>
      <c r="AR616" s="9"/>
      <c r="AS616" s="9" t="s">
        <v>718</v>
      </c>
      <c r="AT616" s="9" t="s">
        <v>4856</v>
      </c>
      <c r="AU616" s="9" t="s">
        <v>4857</v>
      </c>
      <c r="AV616" s="12"/>
      <c r="AW616" s="9"/>
      <c r="AX616" s="12"/>
      <c r="AY616" s="9"/>
      <c r="AZ616" s="9"/>
      <c r="BA616" s="9"/>
      <c r="BB616" s="9" t="s">
        <v>4858</v>
      </c>
      <c r="BC616" s="9" t="s">
        <v>76</v>
      </c>
      <c r="BD616" s="74" t="s">
        <v>4859</v>
      </c>
      <c r="BE616" s="9" t="s">
        <v>4860</v>
      </c>
      <c r="BF616" s="9"/>
      <c r="BG616" s="9"/>
      <c r="BH616" s="9"/>
      <c r="BI616" s="12"/>
      <c r="BJ616" s="9"/>
      <c r="BK616" s="9"/>
      <c r="BL616" s="12" t="s">
        <v>117</v>
      </c>
      <c r="BM616" s="16"/>
      <c r="BN616" s="9"/>
    </row>
    <row r="617" customFormat="false" ht="79.5" hidden="false" customHeight="false" outlineLevel="0" collapsed="false">
      <c r="A617" s="9" t="s">
        <v>4861</v>
      </c>
      <c r="B617" s="9" t="s">
        <v>90</v>
      </c>
      <c r="C617" s="9" t="s">
        <v>4832</v>
      </c>
      <c r="D617" s="9"/>
      <c r="E617" s="9" t="s">
        <v>4862</v>
      </c>
      <c r="F617" s="9"/>
      <c r="G617" s="9"/>
      <c r="H617" s="9"/>
      <c r="I617" s="9"/>
      <c r="J617" s="12" t="s">
        <v>93</v>
      </c>
      <c r="K617" s="9"/>
      <c r="L617" s="9" t="s">
        <v>4863</v>
      </c>
      <c r="M617" s="9" t="s">
        <v>4864</v>
      </c>
      <c r="N617" s="13" t="s">
        <v>4865</v>
      </c>
      <c r="O617" s="10"/>
      <c r="P617" s="9"/>
      <c r="Q617" s="9" t="s">
        <v>4866</v>
      </c>
      <c r="R617" s="9" t="s">
        <v>73</v>
      </c>
      <c r="S617" s="9" t="s">
        <v>4867</v>
      </c>
      <c r="T617" s="9" t="s">
        <v>4868</v>
      </c>
      <c r="U617" s="10" t="s">
        <v>4869</v>
      </c>
      <c r="V617" s="9"/>
      <c r="W617" s="74"/>
      <c r="X617" s="12" t="n">
        <v>185</v>
      </c>
      <c r="Y617" s="9"/>
      <c r="Z617" s="14" t="n">
        <v>137</v>
      </c>
      <c r="AA617" s="9" t="n">
        <v>140</v>
      </c>
      <c r="AB617" s="14" t="n">
        <v>145</v>
      </c>
      <c r="AC617" s="9" t="n">
        <v>145</v>
      </c>
      <c r="AD617" s="14" t="n">
        <v>105</v>
      </c>
      <c r="AE617" s="9" t="n">
        <v>105</v>
      </c>
      <c r="AF617" s="14" t="n">
        <v>34</v>
      </c>
      <c r="AG617" s="9" t="n">
        <v>34</v>
      </c>
      <c r="AH617" s="14" t="n">
        <v>2</v>
      </c>
      <c r="AI617" s="14" t="n">
        <v>50</v>
      </c>
      <c r="AJ617" s="9" t="n">
        <v>50</v>
      </c>
      <c r="AK617" s="14" t="n">
        <v>4</v>
      </c>
      <c r="AL617" s="9" t="n">
        <v>4</v>
      </c>
      <c r="AM617" s="9"/>
      <c r="AN617" s="9"/>
      <c r="AO617" s="9"/>
      <c r="AP617" s="9" t="s">
        <v>4870</v>
      </c>
      <c r="AQ617" s="12" t="s">
        <v>158</v>
      </c>
      <c r="AR617" s="9" t="s">
        <v>4871</v>
      </c>
      <c r="AS617" s="9" t="s">
        <v>1280</v>
      </c>
      <c r="AT617" s="9" t="s">
        <v>1281</v>
      </c>
      <c r="AU617" s="9"/>
      <c r="AV617" s="12" t="s">
        <v>4872</v>
      </c>
      <c r="AW617" s="9"/>
      <c r="AX617" s="75"/>
      <c r="AY617" s="9"/>
      <c r="AZ617" s="15"/>
      <c r="BA617" s="76"/>
      <c r="BB617" s="9" t="s">
        <v>4873</v>
      </c>
      <c r="BC617" s="9" t="s">
        <v>76</v>
      </c>
      <c r="BD617" s="9" t="s">
        <v>4874</v>
      </c>
      <c r="BE617" s="9"/>
      <c r="BF617" s="9"/>
      <c r="BG617" s="9"/>
      <c r="BH617" s="9"/>
      <c r="BI617" s="12"/>
      <c r="BJ617" s="9"/>
      <c r="BK617" s="9"/>
      <c r="BL617" s="12" t="s">
        <v>117</v>
      </c>
      <c r="BM617" s="16" t="s">
        <v>4875</v>
      </c>
      <c r="BN617" s="9"/>
    </row>
    <row r="618" customFormat="false" ht="39.75" hidden="false" customHeight="false" outlineLevel="0" collapsed="false">
      <c r="A618" s="9" t="s">
        <v>4876</v>
      </c>
      <c r="B618" s="9" t="s">
        <v>90</v>
      </c>
      <c r="C618" s="9" t="s">
        <v>580</v>
      </c>
      <c r="D618" s="9"/>
      <c r="E618" s="9" t="s">
        <v>4877</v>
      </c>
      <c r="F618" s="9"/>
      <c r="G618" s="9"/>
      <c r="H618" s="9"/>
      <c r="I618" s="9"/>
      <c r="J618" s="12" t="s">
        <v>93</v>
      </c>
      <c r="K618" s="9"/>
      <c r="L618" s="9" t="s">
        <v>844</v>
      </c>
      <c r="M618" s="19"/>
      <c r="N618" s="13" t="s">
        <v>4878</v>
      </c>
      <c r="O618" s="10"/>
      <c r="P618" s="9"/>
      <c r="Q618" s="9" t="s">
        <v>4305</v>
      </c>
      <c r="R618" s="9" t="s">
        <v>73</v>
      </c>
      <c r="S618" s="9" t="s">
        <v>4879</v>
      </c>
      <c r="T618" s="9" t="s">
        <v>4880</v>
      </c>
      <c r="U618" s="10" t="s">
        <v>4881</v>
      </c>
      <c r="V618" s="29"/>
      <c r="W618" s="9"/>
      <c r="X618" s="12"/>
      <c r="Y618" s="9"/>
      <c r="Z618" s="14"/>
      <c r="AA618" s="9"/>
      <c r="AB618" s="14"/>
      <c r="AC618" s="9"/>
      <c r="AD618" s="14"/>
      <c r="AE618" s="9"/>
      <c r="AF618" s="14"/>
      <c r="AG618" s="9"/>
      <c r="AH618" s="14"/>
      <c r="AI618" s="14"/>
      <c r="AJ618" s="9"/>
      <c r="AK618" s="71"/>
      <c r="AL618" s="64"/>
      <c r="AM618" s="9"/>
      <c r="AN618" s="9"/>
      <c r="AO618" s="9"/>
      <c r="AP618" s="9"/>
      <c r="AQ618" s="12"/>
      <c r="AR618" s="9"/>
      <c r="AS618" s="9"/>
      <c r="AT618" s="9"/>
      <c r="AU618" s="9"/>
      <c r="AV618" s="12"/>
      <c r="AW618" s="9"/>
      <c r="AX618" s="12"/>
      <c r="AY618" s="9" t="s">
        <v>1752</v>
      </c>
      <c r="AZ618" s="9"/>
      <c r="BA618" s="9" t="s">
        <v>1754</v>
      </c>
      <c r="BB618" s="9"/>
      <c r="BC618" s="9" t="s">
        <v>76</v>
      </c>
      <c r="BD618" s="19" t="s">
        <v>4882</v>
      </c>
      <c r="BE618" s="9"/>
      <c r="BF618" s="9"/>
      <c r="BG618" s="9"/>
      <c r="BH618" s="9"/>
      <c r="BI618" s="12"/>
      <c r="BJ618" s="9"/>
      <c r="BK618" s="9"/>
      <c r="BL618" s="12"/>
      <c r="BM618" s="16"/>
      <c r="BN618" s="9"/>
    </row>
    <row r="619" customFormat="false" ht="15" hidden="false" customHeight="false" outlineLevel="0" collapsed="false">
      <c r="A619" s="9" t="s">
        <v>4883</v>
      </c>
      <c r="B619" s="9" t="s">
        <v>90</v>
      </c>
      <c r="C619" s="9" t="s">
        <v>580</v>
      </c>
      <c r="D619" s="9"/>
      <c r="E619" s="9" t="s">
        <v>4877</v>
      </c>
      <c r="F619" s="9"/>
      <c r="G619" s="9"/>
      <c r="H619" s="9"/>
      <c r="I619" s="9"/>
      <c r="J619" s="12" t="s">
        <v>93</v>
      </c>
      <c r="K619" s="9"/>
      <c r="L619" s="9"/>
      <c r="M619" s="19"/>
      <c r="N619" s="13" t="s">
        <v>4878</v>
      </c>
      <c r="O619" s="10"/>
      <c r="P619" s="9"/>
      <c r="Q619" s="9" t="s">
        <v>4305</v>
      </c>
      <c r="R619" s="9" t="s">
        <v>73</v>
      </c>
      <c r="S619" s="9" t="s">
        <v>4879</v>
      </c>
      <c r="T619" s="9" t="s">
        <v>4880</v>
      </c>
      <c r="U619" s="10" t="s">
        <v>4881</v>
      </c>
      <c r="V619" s="29"/>
      <c r="W619" s="9"/>
      <c r="X619" s="12"/>
      <c r="Y619" s="9"/>
      <c r="Z619" s="14"/>
      <c r="AA619" s="9"/>
      <c r="AB619" s="14"/>
      <c r="AC619" s="9"/>
      <c r="AD619" s="14"/>
      <c r="AE619" s="9"/>
      <c r="AF619" s="14"/>
      <c r="AG619" s="9"/>
      <c r="AH619" s="14"/>
      <c r="AI619" s="14"/>
      <c r="AJ619" s="9"/>
      <c r="AK619" s="71"/>
      <c r="AL619" s="64"/>
      <c r="AM619" s="9"/>
      <c r="AN619" s="9"/>
      <c r="AO619" s="9"/>
      <c r="AP619" s="9"/>
      <c r="AQ619" s="12"/>
      <c r="AR619" s="9"/>
      <c r="AS619" s="9"/>
      <c r="AT619" s="9"/>
      <c r="AU619" s="9"/>
      <c r="AV619" s="12"/>
      <c r="AW619" s="9"/>
      <c r="AX619" s="75"/>
      <c r="AY619" s="9"/>
      <c r="AZ619" s="15"/>
      <c r="BA619" s="76"/>
      <c r="BB619" s="9"/>
      <c r="BC619" s="9" t="s">
        <v>303</v>
      </c>
      <c r="BD619" s="9"/>
      <c r="BE619" s="9"/>
      <c r="BF619" s="9"/>
      <c r="BG619" s="9"/>
      <c r="BH619" s="9"/>
      <c r="BI619" s="12"/>
      <c r="BJ619" s="9"/>
      <c r="BK619" s="9"/>
      <c r="BL619" s="12"/>
      <c r="BM619" s="16"/>
      <c r="BN619" s="9"/>
    </row>
    <row r="620" customFormat="false" ht="105.75" hidden="false" customHeight="false" outlineLevel="0" collapsed="false">
      <c r="A620" s="9" t="s">
        <v>4884</v>
      </c>
      <c r="B620" s="9" t="s">
        <v>90</v>
      </c>
      <c r="C620" s="9" t="s">
        <v>4885</v>
      </c>
      <c r="D620" s="9"/>
      <c r="E620" s="9"/>
      <c r="F620" s="9"/>
      <c r="G620" s="9"/>
      <c r="H620" s="9"/>
      <c r="I620" s="9"/>
      <c r="J620" s="12" t="s">
        <v>235</v>
      </c>
      <c r="K620" s="9"/>
      <c r="L620" s="9" t="s">
        <v>335</v>
      </c>
      <c r="M620" s="19"/>
      <c r="N620" s="13" t="s">
        <v>582</v>
      </c>
      <c r="O620" s="10"/>
      <c r="P620" s="9"/>
      <c r="Q620" s="9" t="s">
        <v>1399</v>
      </c>
      <c r="R620" s="9" t="s">
        <v>613</v>
      </c>
      <c r="S620" s="9" t="s">
        <v>4886</v>
      </c>
      <c r="T620" s="9" t="s">
        <v>4887</v>
      </c>
      <c r="U620" s="10" t="s">
        <v>4888</v>
      </c>
      <c r="V620" s="29"/>
      <c r="W620" s="43" t="s">
        <v>169</v>
      </c>
      <c r="X620" s="12"/>
      <c r="Y620" s="9"/>
      <c r="Z620" s="14"/>
      <c r="AA620" s="9"/>
      <c r="AB620" s="14"/>
      <c r="AC620" s="9"/>
      <c r="AD620" s="14"/>
      <c r="AE620" s="9"/>
      <c r="AF620" s="14"/>
      <c r="AG620" s="9"/>
      <c r="AH620" s="14"/>
      <c r="AI620" s="14"/>
      <c r="AJ620" s="9"/>
      <c r="AK620" s="71"/>
      <c r="AL620" s="64"/>
      <c r="AM620" s="9"/>
      <c r="AN620" s="9"/>
      <c r="AO620" s="9"/>
      <c r="AP620" s="9" t="s">
        <v>4889</v>
      </c>
      <c r="AQ620" s="12" t="s">
        <v>339</v>
      </c>
      <c r="AR620" s="9"/>
      <c r="AS620" s="19" t="s">
        <v>183</v>
      </c>
      <c r="AT620" s="19" t="s">
        <v>113</v>
      </c>
      <c r="AU620" s="9"/>
      <c r="AV620" s="12" t="s">
        <v>2093</v>
      </c>
      <c r="AW620" s="9"/>
      <c r="AX620" s="75"/>
      <c r="AY620" s="9" t="s">
        <v>4890</v>
      </c>
      <c r="AZ620" s="15"/>
      <c r="BA620" s="77" t="s">
        <v>1200</v>
      </c>
      <c r="BB620" s="9"/>
      <c r="BC620" s="9" t="s">
        <v>76</v>
      </c>
      <c r="BD620" s="19" t="s">
        <v>4891</v>
      </c>
      <c r="BE620" s="9"/>
      <c r="BF620" s="9"/>
      <c r="BG620" s="9"/>
      <c r="BH620" s="9" t="s">
        <v>4892</v>
      </c>
      <c r="BI620" s="12"/>
      <c r="BJ620" s="9"/>
      <c r="BK620" s="9"/>
      <c r="BL620" s="12" t="s">
        <v>117</v>
      </c>
      <c r="BM620" s="16"/>
      <c r="BN620" s="9"/>
    </row>
    <row r="621" customFormat="false" ht="118.5" hidden="false" customHeight="false" outlineLevel="0" collapsed="false">
      <c r="A621" s="9" t="s">
        <v>4893</v>
      </c>
      <c r="B621" s="9" t="s">
        <v>90</v>
      </c>
      <c r="C621" s="9" t="s">
        <v>580</v>
      </c>
      <c r="D621" s="9"/>
      <c r="E621" s="9"/>
      <c r="F621" s="9"/>
      <c r="G621" s="11" t="s">
        <v>4894</v>
      </c>
      <c r="H621" s="9"/>
      <c r="I621" s="9" t="s">
        <v>2687</v>
      </c>
      <c r="J621" s="12" t="s">
        <v>93</v>
      </c>
      <c r="K621" s="9"/>
      <c r="L621" s="9" t="s">
        <v>4895</v>
      </c>
      <c r="M621" s="9" t="s">
        <v>4896</v>
      </c>
      <c r="N621" s="13" t="s">
        <v>4532</v>
      </c>
      <c r="O621" s="10" t="s">
        <v>183</v>
      </c>
      <c r="P621" s="9" t="s">
        <v>73</v>
      </c>
      <c r="Q621" s="9" t="s">
        <v>4897</v>
      </c>
      <c r="R621" s="9"/>
      <c r="S621" s="78" t="s">
        <v>4533</v>
      </c>
      <c r="T621" s="11" t="s">
        <v>4898</v>
      </c>
      <c r="U621" s="10" t="s">
        <v>4899</v>
      </c>
      <c r="V621" s="29"/>
      <c r="W621" s="9" t="s">
        <v>4388</v>
      </c>
      <c r="X621" s="12"/>
      <c r="Y621" s="9"/>
      <c r="Z621" s="14"/>
      <c r="AA621" s="9"/>
      <c r="AB621" s="14"/>
      <c r="AC621" s="9"/>
      <c r="AD621" s="14"/>
      <c r="AE621" s="9"/>
      <c r="AF621" s="14" t="n">
        <v>25</v>
      </c>
      <c r="AG621" s="9" t="n">
        <v>27</v>
      </c>
      <c r="AH621" s="14"/>
      <c r="AI621" s="14" t="n">
        <v>75</v>
      </c>
      <c r="AJ621" s="9" t="n">
        <v>80</v>
      </c>
      <c r="AK621" s="14" t="n">
        <v>10</v>
      </c>
      <c r="AL621" s="9" t="n">
        <v>11</v>
      </c>
      <c r="AM621" s="9"/>
      <c r="AN621" s="9"/>
      <c r="AO621" s="9"/>
      <c r="AP621" s="9" t="s">
        <v>4900</v>
      </c>
      <c r="AQ621" s="12" t="s">
        <v>69</v>
      </c>
      <c r="AR621" s="9" t="s">
        <v>2690</v>
      </c>
      <c r="AS621" s="9" t="s">
        <v>370</v>
      </c>
      <c r="AT621" s="9" t="s">
        <v>371</v>
      </c>
      <c r="AU621" s="9" t="s">
        <v>73</v>
      </c>
      <c r="AV621" s="12"/>
      <c r="AW621" s="9"/>
      <c r="AX621" s="66" t="n">
        <v>118541838</v>
      </c>
      <c r="AY621" s="9" t="s">
        <v>2654</v>
      </c>
      <c r="AZ621" s="70" t="s">
        <v>4675</v>
      </c>
      <c r="BA621" s="79" t="s">
        <v>2691</v>
      </c>
      <c r="BB621" s="9"/>
      <c r="BC621" s="9" t="s">
        <v>76</v>
      </c>
      <c r="BD621" s="9" t="s">
        <v>4901</v>
      </c>
      <c r="BE621" s="9"/>
      <c r="BF621" s="9"/>
      <c r="BG621" s="9"/>
      <c r="BH621" s="9" t="s">
        <v>4902</v>
      </c>
      <c r="BI621" s="12"/>
      <c r="BJ621" s="9"/>
      <c r="BK621" s="9"/>
      <c r="BL621" s="12" t="s">
        <v>117</v>
      </c>
      <c r="BM621" s="16" t="s">
        <v>4903</v>
      </c>
      <c r="BN621" s="9"/>
    </row>
    <row r="622" customFormat="false" ht="92.25" hidden="false" customHeight="false" outlineLevel="0" collapsed="false">
      <c r="A622" s="9" t="s">
        <v>4904</v>
      </c>
      <c r="B622" s="9" t="s">
        <v>90</v>
      </c>
      <c r="C622" s="9" t="s">
        <v>4885</v>
      </c>
      <c r="D622" s="9"/>
      <c r="E622" s="9"/>
      <c r="F622" s="9"/>
      <c r="G622" s="9"/>
      <c r="H622" s="9"/>
      <c r="I622" s="9"/>
      <c r="J622" s="12" t="s">
        <v>93</v>
      </c>
      <c r="K622" s="9"/>
      <c r="L622" s="9" t="s">
        <v>4905</v>
      </c>
      <c r="M622" s="9" t="s">
        <v>4906</v>
      </c>
      <c r="N622" s="13" t="s">
        <v>4532</v>
      </c>
      <c r="O622" s="10"/>
      <c r="P622" s="9"/>
      <c r="Q622" s="9" t="s">
        <v>4897</v>
      </c>
      <c r="R622" s="9"/>
      <c r="S622" s="78" t="s">
        <v>4533</v>
      </c>
      <c r="T622" s="11" t="s">
        <v>4898</v>
      </c>
      <c r="U622" s="10" t="s">
        <v>4899</v>
      </c>
      <c r="V622" s="29"/>
      <c r="W622" s="9" t="s">
        <v>4840</v>
      </c>
      <c r="X622" s="12"/>
      <c r="Y622" s="9"/>
      <c r="Z622" s="14"/>
      <c r="AA622" s="9"/>
      <c r="AB622" s="14"/>
      <c r="AC622" s="9"/>
      <c r="AD622" s="14"/>
      <c r="AE622" s="9"/>
      <c r="AF622" s="14"/>
      <c r="AG622" s="9"/>
      <c r="AH622" s="14"/>
      <c r="AI622" s="14"/>
      <c r="AJ622" s="9"/>
      <c r="AK622" s="14" t="n">
        <v>5</v>
      </c>
      <c r="AL622" s="9" t="n">
        <v>5</v>
      </c>
      <c r="AM622" s="9"/>
      <c r="AN622" s="9"/>
      <c r="AO622" s="9"/>
      <c r="AP622" s="9"/>
      <c r="AQ622" s="12" t="s">
        <v>158</v>
      </c>
      <c r="AR622" s="9" t="s">
        <v>1072</v>
      </c>
      <c r="AS622" s="9" t="s">
        <v>4907</v>
      </c>
      <c r="AT622" s="9" t="s">
        <v>4908</v>
      </c>
      <c r="AU622" s="9"/>
      <c r="AV622" s="12" t="s">
        <v>4909</v>
      </c>
      <c r="AW622" s="9"/>
      <c r="AX622" s="12"/>
      <c r="AY622" s="9"/>
      <c r="AZ622" s="9"/>
      <c r="BA622" s="9" t="s">
        <v>4910</v>
      </c>
      <c r="BB622" s="9"/>
      <c r="BC622" s="9" t="s">
        <v>76</v>
      </c>
      <c r="BD622" s="9" t="s">
        <v>4911</v>
      </c>
      <c r="BE622" s="9"/>
      <c r="BF622" s="9"/>
      <c r="BG622" s="9"/>
      <c r="BH622" s="9" t="s">
        <v>4912</v>
      </c>
      <c r="BI622" s="12"/>
      <c r="BJ622" s="9"/>
      <c r="BK622" s="9"/>
      <c r="BL622" s="12" t="s">
        <v>117</v>
      </c>
      <c r="BM622" s="16" t="s">
        <v>4903</v>
      </c>
      <c r="BN622" s="9"/>
    </row>
    <row r="623" customFormat="false" ht="27" hidden="false" customHeight="false" outlineLevel="0" collapsed="false">
      <c r="A623" s="9" t="s">
        <v>4913</v>
      </c>
      <c r="B623" s="9" t="s">
        <v>90</v>
      </c>
      <c r="C623" s="9" t="s">
        <v>580</v>
      </c>
      <c r="D623" s="9"/>
      <c r="E623" s="9"/>
      <c r="F623" s="9"/>
      <c r="G623" s="9"/>
      <c r="H623" s="9"/>
      <c r="I623" s="9"/>
      <c r="J623" s="12" t="s">
        <v>93</v>
      </c>
      <c r="K623" s="9"/>
      <c r="L623" s="9" t="s">
        <v>1439</v>
      </c>
      <c r="M623" s="9" t="s">
        <v>4914</v>
      </c>
      <c r="N623" s="13" t="s">
        <v>4532</v>
      </c>
      <c r="O623" s="10"/>
      <c r="P623" s="9"/>
      <c r="Q623" s="9" t="s">
        <v>4897</v>
      </c>
      <c r="R623" s="9"/>
      <c r="S623" s="78" t="s">
        <v>4533</v>
      </c>
      <c r="T623" s="11" t="s">
        <v>4898</v>
      </c>
      <c r="U623" s="10" t="s">
        <v>4899</v>
      </c>
      <c r="V623" s="9"/>
      <c r="W623" s="9" t="s">
        <v>4840</v>
      </c>
      <c r="X623" s="12"/>
      <c r="Y623" s="9"/>
      <c r="Z623" s="14"/>
      <c r="AA623" s="9"/>
      <c r="AB623" s="14"/>
      <c r="AC623" s="9"/>
      <c r="AD623" s="14"/>
      <c r="AE623" s="9"/>
      <c r="AF623" s="14"/>
      <c r="AG623" s="9"/>
      <c r="AH623" s="14"/>
      <c r="AI623" s="14"/>
      <c r="AJ623" s="9"/>
      <c r="AK623" s="71"/>
      <c r="AL623" s="64"/>
      <c r="AM623" s="9"/>
      <c r="AN623" s="9"/>
      <c r="AO623" s="9"/>
      <c r="AP623" s="9"/>
      <c r="AQ623" s="12" t="s">
        <v>736</v>
      </c>
      <c r="AR623" s="9"/>
      <c r="AS623" s="9" t="s">
        <v>3086</v>
      </c>
      <c r="AT623" s="9" t="s">
        <v>3087</v>
      </c>
      <c r="AU623" s="9"/>
      <c r="AV623" s="12"/>
      <c r="AW623" s="9"/>
      <c r="AX623" s="12"/>
      <c r="AY623" s="9"/>
      <c r="AZ623" s="9"/>
      <c r="BA623" s="9"/>
      <c r="BB623" s="9" t="s">
        <v>4915</v>
      </c>
      <c r="BC623" s="9" t="s">
        <v>76</v>
      </c>
      <c r="BD623" s="9" t="s">
        <v>4916</v>
      </c>
      <c r="BE623" s="9"/>
      <c r="BF623" s="9"/>
      <c r="BG623" s="9"/>
      <c r="BH623" s="9"/>
      <c r="BI623" s="12"/>
      <c r="BJ623" s="9"/>
      <c r="BK623" s="9"/>
      <c r="BL623" s="12" t="s">
        <v>117</v>
      </c>
      <c r="BM623" s="16" t="s">
        <v>4903</v>
      </c>
      <c r="BN623" s="9"/>
    </row>
    <row r="624" customFormat="false" ht="118.5" hidden="false" customHeight="false" outlineLevel="0" collapsed="false">
      <c r="A624" s="9" t="s">
        <v>4917</v>
      </c>
      <c r="B624" s="9" t="s">
        <v>90</v>
      </c>
      <c r="C624" s="9" t="s">
        <v>580</v>
      </c>
      <c r="D624" s="9"/>
      <c r="E624" s="9"/>
      <c r="F624" s="9"/>
      <c r="G624" s="11" t="s">
        <v>4918</v>
      </c>
      <c r="H624" s="9"/>
      <c r="I624" s="9"/>
      <c r="J624" s="12" t="s">
        <v>93</v>
      </c>
      <c r="K624" s="9"/>
      <c r="L624" s="9" t="s">
        <v>1707</v>
      </c>
      <c r="M624" s="9" t="s">
        <v>4919</v>
      </c>
      <c r="N624" s="13" t="s">
        <v>4532</v>
      </c>
      <c r="O624" s="10"/>
      <c r="P624" s="9"/>
      <c r="Q624" s="9" t="s">
        <v>4897</v>
      </c>
      <c r="R624" s="9"/>
      <c r="S624" s="78" t="s">
        <v>4533</v>
      </c>
      <c r="T624" s="11" t="s">
        <v>4898</v>
      </c>
      <c r="U624" s="10" t="s">
        <v>4899</v>
      </c>
      <c r="V624" s="9"/>
      <c r="W624" s="9" t="s">
        <v>4840</v>
      </c>
      <c r="X624" s="12" t="n">
        <v>123</v>
      </c>
      <c r="Y624" s="9"/>
      <c r="Z624" s="14" t="n">
        <v>95</v>
      </c>
      <c r="AA624" s="9"/>
      <c r="AB624" s="14" t="n">
        <v>115</v>
      </c>
      <c r="AC624" s="9" t="n">
        <v>115</v>
      </c>
      <c r="AD624" s="14" t="n">
        <v>80</v>
      </c>
      <c r="AE624" s="9" t="n">
        <v>85</v>
      </c>
      <c r="AF624" s="14" t="n">
        <v>24</v>
      </c>
      <c r="AG624" s="9" t="n">
        <v>25</v>
      </c>
      <c r="AH624" s="14" t="n">
        <v>1</v>
      </c>
      <c r="AI624" s="14" t="n">
        <v>80</v>
      </c>
      <c r="AJ624" s="9" t="n">
        <v>85</v>
      </c>
      <c r="AK624" s="14" t="n">
        <v>4</v>
      </c>
      <c r="AL624" s="9" t="n">
        <v>5</v>
      </c>
      <c r="AM624" s="9"/>
      <c r="AN624" s="9"/>
      <c r="AO624" s="9"/>
      <c r="AP624" s="9" t="s">
        <v>4920</v>
      </c>
      <c r="AQ624" s="12" t="s">
        <v>158</v>
      </c>
      <c r="AR624" s="9" t="s">
        <v>4921</v>
      </c>
      <c r="AS624" s="9" t="s">
        <v>4922</v>
      </c>
      <c r="AT624" s="9" t="s">
        <v>4923</v>
      </c>
      <c r="AU624" s="9"/>
      <c r="AV624" s="12" t="s">
        <v>4924</v>
      </c>
      <c r="AW624" s="9"/>
      <c r="AX624" s="12"/>
      <c r="AY624" s="9"/>
      <c r="AZ624" s="9"/>
      <c r="BA624" s="9"/>
      <c r="BB624" s="9" t="s">
        <v>131</v>
      </c>
      <c r="BC624" s="9" t="s">
        <v>76</v>
      </c>
      <c r="BD624" s="9" t="s">
        <v>4925</v>
      </c>
      <c r="BE624" s="9"/>
      <c r="BF624" s="9"/>
      <c r="BG624" s="9"/>
      <c r="BH624" s="9"/>
      <c r="BI624" s="12"/>
      <c r="BJ624" s="9"/>
      <c r="BK624" s="9"/>
      <c r="BL624" s="12" t="s">
        <v>117</v>
      </c>
      <c r="BM624" s="16" t="s">
        <v>4903</v>
      </c>
      <c r="BN624" s="9"/>
    </row>
    <row r="625" customFormat="false" ht="79.5" hidden="false" customHeight="false" outlineLevel="0" collapsed="false">
      <c r="A625" s="9" t="s">
        <v>4926</v>
      </c>
      <c r="B625" s="9" t="s">
        <v>90</v>
      </c>
      <c r="C625" s="27" t="s">
        <v>580</v>
      </c>
      <c r="D625" s="9"/>
      <c r="E625" s="9"/>
      <c r="F625" s="9"/>
      <c r="G625" s="9"/>
      <c r="H625" s="9"/>
      <c r="I625" s="9"/>
      <c r="J625" s="12" t="s">
        <v>93</v>
      </c>
      <c r="K625" s="9" t="s">
        <v>4927</v>
      </c>
      <c r="L625" s="9" t="s">
        <v>4928</v>
      </c>
      <c r="M625" s="9" t="s">
        <v>4929</v>
      </c>
      <c r="N625" s="13" t="s">
        <v>582</v>
      </c>
      <c r="O625" s="10"/>
      <c r="P625" s="9"/>
      <c r="Q625" s="9" t="s">
        <v>4930</v>
      </c>
      <c r="R625" s="9" t="s">
        <v>73</v>
      </c>
      <c r="S625" s="9" t="s">
        <v>4931</v>
      </c>
      <c r="T625" s="9" t="s">
        <v>4932</v>
      </c>
      <c r="U625" s="10" t="s">
        <v>4933</v>
      </c>
      <c r="V625" s="29"/>
      <c r="W625" s="9" t="s">
        <v>1612</v>
      </c>
      <c r="X625" s="12"/>
      <c r="Y625" s="9"/>
      <c r="Z625" s="14"/>
      <c r="AA625" s="9"/>
      <c r="AB625" s="14"/>
      <c r="AC625" s="9"/>
      <c r="AD625" s="14"/>
      <c r="AE625" s="9"/>
      <c r="AF625" s="14"/>
      <c r="AG625" s="9"/>
      <c r="AH625" s="14"/>
      <c r="AI625" s="14"/>
      <c r="AJ625" s="9"/>
      <c r="AK625" s="71"/>
      <c r="AL625" s="64"/>
      <c r="AM625" s="9"/>
      <c r="AN625" s="9"/>
      <c r="AO625" s="9"/>
      <c r="AP625" s="9"/>
      <c r="AQ625" s="12" t="s">
        <v>410</v>
      </c>
      <c r="AR625" s="9"/>
      <c r="AS625" s="9" t="s">
        <v>819</v>
      </c>
      <c r="AT625" s="9" t="s">
        <v>442</v>
      </c>
      <c r="AU625" s="9"/>
      <c r="AV625" s="12"/>
      <c r="AW625" s="9"/>
      <c r="AX625" s="12"/>
      <c r="AY625" s="9"/>
      <c r="AZ625" s="9"/>
      <c r="BA625" s="9"/>
      <c r="BB625" s="9" t="s">
        <v>4934</v>
      </c>
      <c r="BC625" s="9" t="s">
        <v>76</v>
      </c>
      <c r="BD625" s="9" t="s">
        <v>4935</v>
      </c>
      <c r="BE625" s="9"/>
      <c r="BF625" s="9"/>
      <c r="BG625" s="9"/>
      <c r="BH625" s="9"/>
      <c r="BI625" s="12"/>
      <c r="BJ625" s="9"/>
      <c r="BK625" s="9"/>
      <c r="BL625" s="12"/>
      <c r="BM625" s="16"/>
      <c r="BN625" s="9"/>
    </row>
    <row r="626" customFormat="false" ht="15" hidden="false" customHeight="false" outlineLevel="0" collapsed="false">
      <c r="A626" s="9" t="s">
        <v>4936</v>
      </c>
      <c r="B626" s="9" t="s">
        <v>90</v>
      </c>
      <c r="C626" s="9" t="s">
        <v>580</v>
      </c>
      <c r="D626" s="9"/>
      <c r="E626" s="9"/>
      <c r="F626" s="9"/>
      <c r="G626" s="9"/>
      <c r="H626" s="9"/>
      <c r="I626" s="9"/>
      <c r="J626" s="12" t="s">
        <v>93</v>
      </c>
      <c r="K626" s="9"/>
      <c r="L626" s="9"/>
      <c r="M626" s="9"/>
      <c r="N626" s="13" t="s">
        <v>582</v>
      </c>
      <c r="O626" s="10"/>
      <c r="P626" s="9"/>
      <c r="Q626" s="9" t="s">
        <v>4930</v>
      </c>
      <c r="R626" s="9" t="s">
        <v>73</v>
      </c>
      <c r="S626" s="9" t="s">
        <v>4931</v>
      </c>
      <c r="T626" s="9" t="s">
        <v>4932</v>
      </c>
      <c r="U626" s="10" t="s">
        <v>4933</v>
      </c>
      <c r="V626" s="29"/>
      <c r="W626" s="9" t="s">
        <v>1612</v>
      </c>
      <c r="X626" s="12"/>
      <c r="Y626" s="9"/>
      <c r="Z626" s="14"/>
      <c r="AA626" s="9"/>
      <c r="AB626" s="14"/>
      <c r="AC626" s="9"/>
      <c r="AD626" s="14"/>
      <c r="AE626" s="9"/>
      <c r="AF626" s="14"/>
      <c r="AG626" s="9"/>
      <c r="AH626" s="14"/>
      <c r="AI626" s="14"/>
      <c r="AJ626" s="9"/>
      <c r="AK626" s="71"/>
      <c r="AL626" s="64"/>
      <c r="AM626" s="9"/>
      <c r="AN626" s="9"/>
      <c r="AO626" s="9"/>
      <c r="AP626" s="9"/>
      <c r="AQ626" s="12"/>
      <c r="AR626" s="9"/>
      <c r="AS626" s="9"/>
      <c r="AT626" s="9"/>
      <c r="AU626" s="9"/>
      <c r="AV626" s="12"/>
      <c r="AW626" s="9"/>
      <c r="AX626" s="12"/>
      <c r="AY626" s="9"/>
      <c r="AZ626" s="9"/>
      <c r="BA626" s="9"/>
      <c r="BB626" s="9" t="s">
        <v>1078</v>
      </c>
      <c r="BC626" s="9" t="s">
        <v>303</v>
      </c>
      <c r="BD626" s="9"/>
      <c r="BE626" s="9"/>
      <c r="BF626" s="9"/>
      <c r="BG626" s="9"/>
      <c r="BH626" s="9"/>
      <c r="BI626" s="12"/>
      <c r="BJ626" s="9"/>
      <c r="BK626" s="9"/>
      <c r="BL626" s="12"/>
      <c r="BM626" s="16"/>
      <c r="BN626" s="9"/>
    </row>
    <row r="627" customFormat="false" ht="15" hidden="false" customHeight="false" outlineLevel="0" collapsed="false">
      <c r="A627" s="9" t="s">
        <v>4937</v>
      </c>
      <c r="B627" s="9" t="s">
        <v>90</v>
      </c>
      <c r="C627" s="9" t="s">
        <v>580</v>
      </c>
      <c r="D627" s="9"/>
      <c r="E627" s="9"/>
      <c r="F627" s="9"/>
      <c r="G627" s="9"/>
      <c r="H627" s="9"/>
      <c r="I627" s="9"/>
      <c r="J627" s="12" t="s">
        <v>93</v>
      </c>
      <c r="K627" s="9"/>
      <c r="L627" s="9"/>
      <c r="M627" s="9"/>
      <c r="N627" s="13" t="s">
        <v>582</v>
      </c>
      <c r="O627" s="10"/>
      <c r="P627" s="9"/>
      <c r="Q627" s="9" t="s">
        <v>4930</v>
      </c>
      <c r="R627" s="9" t="s">
        <v>73</v>
      </c>
      <c r="S627" s="9" t="s">
        <v>4931</v>
      </c>
      <c r="T627" s="9" t="s">
        <v>4932</v>
      </c>
      <c r="U627" s="10" t="s">
        <v>4933</v>
      </c>
      <c r="V627" s="29"/>
      <c r="W627" s="9" t="s">
        <v>1612</v>
      </c>
      <c r="X627" s="12"/>
      <c r="Y627" s="9"/>
      <c r="Z627" s="14"/>
      <c r="AA627" s="9"/>
      <c r="AB627" s="14"/>
      <c r="AC627" s="9"/>
      <c r="AD627" s="14"/>
      <c r="AE627" s="9"/>
      <c r="AF627" s="14"/>
      <c r="AG627" s="9"/>
      <c r="AH627" s="14"/>
      <c r="AI627" s="14"/>
      <c r="AJ627" s="9"/>
      <c r="AK627" s="71"/>
      <c r="AL627" s="64"/>
      <c r="AM627" s="9"/>
      <c r="AN627" s="9"/>
      <c r="AO627" s="9"/>
      <c r="AP627" s="9"/>
      <c r="AQ627" s="12"/>
      <c r="AR627" s="9"/>
      <c r="AS627" s="9"/>
      <c r="AT627" s="9"/>
      <c r="AU627" s="9"/>
      <c r="AV627" s="12"/>
      <c r="AW627" s="9"/>
      <c r="AX627" s="12"/>
      <c r="AY627" s="9"/>
      <c r="AZ627" s="9"/>
      <c r="BA627" s="9"/>
      <c r="BB627" s="9"/>
      <c r="BC627" s="9"/>
      <c r="BD627" s="9"/>
      <c r="BE627" s="9"/>
      <c r="BF627" s="9"/>
      <c r="BG627" s="9"/>
      <c r="BH627" s="9"/>
      <c r="BI627" s="12"/>
      <c r="BJ627" s="9"/>
      <c r="BK627" s="9"/>
      <c r="BL627" s="12"/>
      <c r="BM627" s="16"/>
      <c r="BN627" s="9"/>
    </row>
    <row r="628" customFormat="false" ht="39.75" hidden="false" customHeight="false" outlineLevel="0" collapsed="false">
      <c r="A628" s="9" t="s">
        <v>4938</v>
      </c>
      <c r="B628" s="9" t="s">
        <v>90</v>
      </c>
      <c r="C628" s="9" t="s">
        <v>580</v>
      </c>
      <c r="D628" s="9"/>
      <c r="E628" s="9"/>
      <c r="F628" s="9"/>
      <c r="G628" s="9"/>
      <c r="H628" s="9"/>
      <c r="I628" s="9"/>
      <c r="J628" s="12" t="s">
        <v>235</v>
      </c>
      <c r="K628" s="9"/>
      <c r="L628" s="9" t="s">
        <v>4939</v>
      </c>
      <c r="M628" s="9" t="s">
        <v>4940</v>
      </c>
      <c r="N628" s="13" t="s">
        <v>582</v>
      </c>
      <c r="O628" s="10"/>
      <c r="P628" s="9"/>
      <c r="Q628" s="9" t="s">
        <v>4930</v>
      </c>
      <c r="R628" s="9" t="s">
        <v>73</v>
      </c>
      <c r="S628" s="9" t="s">
        <v>4931</v>
      </c>
      <c r="T628" s="9" t="s">
        <v>4932</v>
      </c>
      <c r="U628" s="10" t="s">
        <v>4933</v>
      </c>
      <c r="V628" s="29"/>
      <c r="W628" s="9" t="s">
        <v>4941</v>
      </c>
      <c r="X628" s="12"/>
      <c r="Y628" s="9"/>
      <c r="Z628" s="14"/>
      <c r="AA628" s="9"/>
      <c r="AB628" s="14"/>
      <c r="AC628" s="9"/>
      <c r="AD628" s="14"/>
      <c r="AE628" s="9"/>
      <c r="AF628" s="14"/>
      <c r="AG628" s="9"/>
      <c r="AH628" s="14"/>
      <c r="AI628" s="14"/>
      <c r="AJ628" s="9"/>
      <c r="AK628" s="71"/>
      <c r="AL628" s="64"/>
      <c r="AM628" s="9"/>
      <c r="AN628" s="9"/>
      <c r="AO628" s="9"/>
      <c r="AP628" s="9"/>
      <c r="AQ628" s="12"/>
      <c r="AR628" s="9"/>
      <c r="AS628" s="9"/>
      <c r="AT628" s="9"/>
      <c r="AU628" s="9"/>
      <c r="AV628" s="12"/>
      <c r="AW628" s="9"/>
      <c r="AX628" s="12"/>
      <c r="AY628" s="9"/>
      <c r="AZ628" s="9"/>
      <c r="BA628" s="9"/>
      <c r="BB628" s="9"/>
      <c r="BC628" s="9"/>
      <c r="BD628" s="9"/>
      <c r="BE628" s="9"/>
      <c r="BF628" s="9"/>
      <c r="BG628" s="9"/>
      <c r="BH628" s="9"/>
      <c r="BI628" s="12"/>
      <c r="BJ628" s="9"/>
      <c r="BK628" s="9"/>
      <c r="BL628" s="12"/>
      <c r="BM628" s="16"/>
      <c r="BN628" s="9"/>
    </row>
    <row r="629" customFormat="false" ht="105.75" hidden="false" customHeight="false" outlineLevel="0" collapsed="false">
      <c r="A629" s="9" t="s">
        <v>4942</v>
      </c>
      <c r="B629" s="9" t="s">
        <v>90</v>
      </c>
      <c r="C629" s="9" t="s">
        <v>580</v>
      </c>
      <c r="D629" s="9"/>
      <c r="E629" s="9" t="s">
        <v>4943</v>
      </c>
      <c r="F629" s="9"/>
      <c r="G629" s="11" t="s">
        <v>4944</v>
      </c>
      <c r="H629" s="9"/>
      <c r="I629" s="9"/>
      <c r="J629" s="12" t="s">
        <v>93</v>
      </c>
      <c r="K629" s="9"/>
      <c r="L629" s="9"/>
      <c r="M629" s="19" t="s">
        <v>4945</v>
      </c>
      <c r="N629" s="13" t="s">
        <v>906</v>
      </c>
      <c r="O629" s="10"/>
      <c r="P629" s="9"/>
      <c r="Q629" s="9" t="s">
        <v>1399</v>
      </c>
      <c r="R629" s="9"/>
      <c r="S629" s="80" t="s">
        <v>4946</v>
      </c>
      <c r="T629" s="11" t="s">
        <v>4947</v>
      </c>
      <c r="U629" s="10" t="s">
        <v>4948</v>
      </c>
      <c r="V629" s="9" t="s">
        <v>4949</v>
      </c>
      <c r="W629" s="9" t="s">
        <v>4950</v>
      </c>
      <c r="X629" s="12"/>
      <c r="Y629" s="9"/>
      <c r="Z629" s="14" t="n">
        <v>205</v>
      </c>
      <c r="AA629" s="9"/>
      <c r="AB629" s="14"/>
      <c r="AC629" s="9"/>
      <c r="AD629" s="14" t="n">
        <v>200</v>
      </c>
      <c r="AE629" s="9"/>
      <c r="AF629" s="14"/>
      <c r="AG629" s="9"/>
      <c r="AH629" s="14" t="n">
        <v>1</v>
      </c>
      <c r="AI629" s="14" t="n">
        <v>200</v>
      </c>
      <c r="AJ629" s="9"/>
      <c r="AK629" s="14" t="n">
        <v>4</v>
      </c>
      <c r="AL629" s="9" t="n">
        <v>6</v>
      </c>
      <c r="AM629" s="9"/>
      <c r="AN629" s="9"/>
      <c r="AO629" s="9"/>
      <c r="AP629" s="9" t="s">
        <v>4951</v>
      </c>
      <c r="AQ629" s="12" t="s">
        <v>4952</v>
      </c>
      <c r="AR629" s="9"/>
      <c r="AS629" s="9" t="s">
        <v>819</v>
      </c>
      <c r="AT629" s="9" t="s">
        <v>442</v>
      </c>
      <c r="AU629" s="9" t="s">
        <v>588</v>
      </c>
      <c r="AV629" s="12"/>
      <c r="AW629" s="9"/>
      <c r="AX629" s="12"/>
      <c r="AY629" s="9"/>
      <c r="AZ629" s="9"/>
      <c r="BA629" s="9"/>
      <c r="BB629" s="9" t="s">
        <v>4953</v>
      </c>
      <c r="BC629" s="9" t="s">
        <v>303</v>
      </c>
      <c r="BD629" s="9" t="s">
        <v>4954</v>
      </c>
      <c r="BE629" s="9"/>
      <c r="BF629" s="9"/>
      <c r="BG629" s="9"/>
      <c r="BH629" s="9"/>
      <c r="BI629" s="12"/>
      <c r="BJ629" s="9"/>
      <c r="BK629" s="9"/>
      <c r="BL629" s="12" t="s">
        <v>117</v>
      </c>
      <c r="BM629" s="16" t="s">
        <v>4955</v>
      </c>
      <c r="BN629" s="9"/>
    </row>
    <row r="630" customFormat="false" ht="53.25" hidden="false" customHeight="false" outlineLevel="0" collapsed="false">
      <c r="A630" s="9" t="s">
        <v>4956</v>
      </c>
      <c r="B630" s="9" t="s">
        <v>90</v>
      </c>
      <c r="C630" s="9" t="s">
        <v>580</v>
      </c>
      <c r="D630" s="9"/>
      <c r="E630" s="9" t="s">
        <v>4943</v>
      </c>
      <c r="F630" s="9"/>
      <c r="G630" s="11" t="s">
        <v>4957</v>
      </c>
      <c r="H630" s="9"/>
      <c r="I630" s="9"/>
      <c r="J630" s="12" t="s">
        <v>93</v>
      </c>
      <c r="K630" s="9"/>
      <c r="L630" s="9" t="s">
        <v>363</v>
      </c>
      <c r="M630" s="9" t="s">
        <v>4958</v>
      </c>
      <c r="N630" s="13" t="s">
        <v>906</v>
      </c>
      <c r="O630" s="10"/>
      <c r="P630" s="9"/>
      <c r="Q630" s="9" t="s">
        <v>1399</v>
      </c>
      <c r="R630" s="9"/>
      <c r="S630" s="80" t="s">
        <v>4959</v>
      </c>
      <c r="T630" s="9" t="s">
        <v>4960</v>
      </c>
      <c r="U630" s="10" t="s">
        <v>4948</v>
      </c>
      <c r="V630" s="29"/>
      <c r="W630" s="9" t="s">
        <v>367</v>
      </c>
      <c r="X630" s="12"/>
      <c r="Y630" s="9"/>
      <c r="Z630" s="14" t="n">
        <v>305</v>
      </c>
      <c r="AA630" s="9"/>
      <c r="AB630" s="14"/>
      <c r="AC630" s="9"/>
      <c r="AD630" s="14" t="n">
        <v>305</v>
      </c>
      <c r="AE630" s="9"/>
      <c r="AF630" s="14"/>
      <c r="AG630" s="9"/>
      <c r="AH630" s="14" t="n">
        <v>1</v>
      </c>
      <c r="AI630" s="14" t="n">
        <v>305</v>
      </c>
      <c r="AJ630" s="9"/>
      <c r="AK630" s="14" t="n">
        <v>10</v>
      </c>
      <c r="AL630" s="9" t="n">
        <v>10</v>
      </c>
      <c r="AM630" s="9" t="s">
        <v>563</v>
      </c>
      <c r="AN630" s="9"/>
      <c r="AO630" s="9"/>
      <c r="AP630" s="9"/>
      <c r="AQ630" s="12" t="s">
        <v>149</v>
      </c>
      <c r="AR630" s="9"/>
      <c r="AS630" s="9" t="s">
        <v>802</v>
      </c>
      <c r="AT630" s="9" t="s">
        <v>4961</v>
      </c>
      <c r="AU630" s="9"/>
      <c r="AV630" s="12"/>
      <c r="AW630" s="9"/>
      <c r="AX630" s="12"/>
      <c r="AY630" s="9"/>
      <c r="AZ630" s="9"/>
      <c r="BA630" s="9"/>
      <c r="BB630" s="9" t="s">
        <v>4962</v>
      </c>
      <c r="BC630" s="9" t="s">
        <v>76</v>
      </c>
      <c r="BD630" s="9" t="s">
        <v>4963</v>
      </c>
      <c r="BE630" s="9"/>
      <c r="BF630" s="9"/>
      <c r="BG630" s="9"/>
      <c r="BH630" s="9"/>
      <c r="BI630" s="12"/>
      <c r="BJ630" s="9"/>
      <c r="BK630" s="9"/>
      <c r="BL630" s="12" t="s">
        <v>117</v>
      </c>
      <c r="BM630" s="16" t="s">
        <v>4955</v>
      </c>
      <c r="BN630" s="9"/>
    </row>
    <row r="631" customFormat="false" ht="66" hidden="false" customHeight="false" outlineLevel="0" collapsed="false">
      <c r="A631" s="9" t="s">
        <v>4964</v>
      </c>
      <c r="B631" s="9" t="s">
        <v>90</v>
      </c>
      <c r="C631" s="9" t="s">
        <v>580</v>
      </c>
      <c r="D631" s="9"/>
      <c r="E631" s="9" t="s">
        <v>4943</v>
      </c>
      <c r="F631" s="9"/>
      <c r="G631" s="11" t="s">
        <v>4965</v>
      </c>
      <c r="H631" s="9"/>
      <c r="I631" s="9"/>
      <c r="J631" s="12" t="s">
        <v>93</v>
      </c>
      <c r="K631" s="9" t="s">
        <v>4966</v>
      </c>
      <c r="L631" s="9" t="s">
        <v>4967</v>
      </c>
      <c r="M631" s="9" t="s">
        <v>4968</v>
      </c>
      <c r="N631" s="13" t="s">
        <v>906</v>
      </c>
      <c r="O631" s="10"/>
      <c r="P631" s="9"/>
      <c r="Q631" s="9" t="s">
        <v>1399</v>
      </c>
      <c r="R631" s="9"/>
      <c r="S631" s="80" t="s">
        <v>4969</v>
      </c>
      <c r="T631" s="9" t="s">
        <v>4970</v>
      </c>
      <c r="U631" s="10" t="s">
        <v>4948</v>
      </c>
      <c r="V631" s="9"/>
      <c r="W631" s="9" t="s">
        <v>1719</v>
      </c>
      <c r="X631" s="12"/>
      <c r="Y631" s="9"/>
      <c r="Z631" s="14" t="n">
        <v>360</v>
      </c>
      <c r="AA631" s="9"/>
      <c r="AB631" s="14"/>
      <c r="AC631" s="9"/>
      <c r="AD631" s="14" t="n">
        <v>290</v>
      </c>
      <c r="AE631" s="9"/>
      <c r="AF631" s="14"/>
      <c r="AG631" s="9"/>
      <c r="AH631" s="14" t="n">
        <v>1</v>
      </c>
      <c r="AI631" s="14" t="n">
        <v>290</v>
      </c>
      <c r="AJ631" s="9"/>
      <c r="AK631" s="14" t="n">
        <v>6</v>
      </c>
      <c r="AL631" s="9" t="n">
        <v>6</v>
      </c>
      <c r="AM631" s="9"/>
      <c r="AN631" s="9"/>
      <c r="AO631" s="9"/>
      <c r="AP631" s="9"/>
      <c r="AQ631" s="12" t="s">
        <v>339</v>
      </c>
      <c r="AR631" s="9"/>
      <c r="AS631" s="9" t="s">
        <v>183</v>
      </c>
      <c r="AT631" s="9" t="s">
        <v>113</v>
      </c>
      <c r="AU631" s="9"/>
      <c r="AV631" s="12" t="s">
        <v>4971</v>
      </c>
      <c r="AW631" s="9"/>
      <c r="AX631" s="12"/>
      <c r="AY631" s="9"/>
      <c r="AZ631" s="9"/>
      <c r="BA631" s="9"/>
      <c r="BB631" s="9" t="s">
        <v>4972</v>
      </c>
      <c r="BC631" s="9" t="s">
        <v>4973</v>
      </c>
      <c r="BD631" s="9" t="s">
        <v>4974</v>
      </c>
      <c r="BE631" s="9"/>
      <c r="BF631" s="9"/>
      <c r="BG631" s="9"/>
      <c r="BH631" s="9"/>
      <c r="BI631" s="12"/>
      <c r="BJ631" s="9"/>
      <c r="BK631" s="9"/>
      <c r="BL631" s="12" t="s">
        <v>117</v>
      </c>
      <c r="BM631" s="16" t="s">
        <v>4955</v>
      </c>
      <c r="BN631" s="9"/>
    </row>
    <row r="632" customFormat="false" ht="66" hidden="false" customHeight="false" outlineLevel="0" collapsed="false">
      <c r="A632" s="9" t="s">
        <v>4975</v>
      </c>
      <c r="B632" s="9" t="s">
        <v>90</v>
      </c>
      <c r="C632" s="9" t="s">
        <v>4832</v>
      </c>
      <c r="D632" s="9"/>
      <c r="E632" s="9" t="s">
        <v>4976</v>
      </c>
      <c r="F632" s="9"/>
      <c r="G632" s="9"/>
      <c r="H632" s="9"/>
      <c r="I632" s="9"/>
      <c r="J632" s="12" t="s">
        <v>93</v>
      </c>
      <c r="K632" s="9"/>
      <c r="L632" s="9" t="s">
        <v>4977</v>
      </c>
      <c r="M632" s="9" t="s">
        <v>4978</v>
      </c>
      <c r="N632" s="13" t="s">
        <v>611</v>
      </c>
      <c r="O632" s="10"/>
      <c r="P632" s="9"/>
      <c r="Q632" s="9" t="s">
        <v>4979</v>
      </c>
      <c r="R632" s="9" t="s">
        <v>4980</v>
      </c>
      <c r="S632" s="80" t="s">
        <v>4981</v>
      </c>
      <c r="T632" s="11" t="s">
        <v>4982</v>
      </c>
      <c r="U632" s="10" t="s">
        <v>4983</v>
      </c>
      <c r="V632" s="29"/>
      <c r="W632" s="9" t="s">
        <v>678</v>
      </c>
      <c r="X632" s="12" t="n">
        <v>135</v>
      </c>
      <c r="Y632" s="9"/>
      <c r="Z632" s="14" t="n">
        <v>105</v>
      </c>
      <c r="AA632" s="9" t="n">
        <v>105</v>
      </c>
      <c r="AB632" s="14" t="n">
        <v>115</v>
      </c>
      <c r="AC632" s="9" t="n">
        <v>115</v>
      </c>
      <c r="AD632" s="14" t="n">
        <v>82</v>
      </c>
      <c r="AE632" s="9" t="n">
        <v>82</v>
      </c>
      <c r="AF632" s="14" t="n">
        <v>29</v>
      </c>
      <c r="AG632" s="9" t="n">
        <v>29</v>
      </c>
      <c r="AH632" s="14" t="n">
        <v>1</v>
      </c>
      <c r="AI632" s="14" t="n">
        <v>82</v>
      </c>
      <c r="AJ632" s="9" t="n">
        <v>82</v>
      </c>
      <c r="AK632" s="14" t="n">
        <v>4</v>
      </c>
      <c r="AL632" s="9" t="n">
        <v>4</v>
      </c>
      <c r="AM632" s="9"/>
      <c r="AN632" s="9"/>
      <c r="AO632" s="9"/>
      <c r="AP632" s="9" t="s">
        <v>4984</v>
      </c>
      <c r="AQ632" s="12" t="s">
        <v>736</v>
      </c>
      <c r="AR632" s="9"/>
      <c r="AS632" s="9" t="s">
        <v>718</v>
      </c>
      <c r="AT632" s="9" t="s">
        <v>602</v>
      </c>
      <c r="AU632" s="9"/>
      <c r="AV632" s="12" t="s">
        <v>4985</v>
      </c>
      <c r="AW632" s="9"/>
      <c r="AX632" s="12"/>
      <c r="AY632" s="9"/>
      <c r="AZ632" s="9"/>
      <c r="BA632" s="9"/>
      <c r="BB632" s="9" t="s">
        <v>4986</v>
      </c>
      <c r="BC632" s="9" t="s">
        <v>76</v>
      </c>
      <c r="BD632" s="9" t="s">
        <v>4987</v>
      </c>
      <c r="BE632" s="9"/>
      <c r="BF632" s="9"/>
      <c r="BG632" s="9"/>
      <c r="BH632" s="9"/>
      <c r="BI632" s="12"/>
      <c r="BJ632" s="9"/>
      <c r="BK632" s="9"/>
      <c r="BL632" s="12" t="s">
        <v>117</v>
      </c>
      <c r="BM632" s="16"/>
      <c r="BN632" s="9"/>
    </row>
    <row r="633" customFormat="false" ht="39.75" hidden="false" customHeight="false" outlineLevel="0" collapsed="false">
      <c r="A633" s="9" t="s">
        <v>4988</v>
      </c>
      <c r="B633" s="9" t="s">
        <v>90</v>
      </c>
      <c r="C633" s="9" t="s">
        <v>580</v>
      </c>
      <c r="D633" s="9"/>
      <c r="E633" s="9" t="s">
        <v>4989</v>
      </c>
      <c r="F633" s="9"/>
      <c r="G633" s="11" t="s">
        <v>4990</v>
      </c>
      <c r="H633" s="9"/>
      <c r="I633" s="9"/>
      <c r="J633" s="12" t="s">
        <v>93</v>
      </c>
      <c r="K633" s="9" t="s">
        <v>4991</v>
      </c>
      <c r="L633" s="9" t="s">
        <v>4992</v>
      </c>
      <c r="M633" s="9" t="s">
        <v>4993</v>
      </c>
      <c r="N633" s="13" t="s">
        <v>582</v>
      </c>
      <c r="O633" s="10"/>
      <c r="P633" s="9"/>
      <c r="Q633" s="9" t="s">
        <v>1399</v>
      </c>
      <c r="R633" s="9" t="s">
        <v>1287</v>
      </c>
      <c r="S633" s="80" t="s">
        <v>4994</v>
      </c>
      <c r="T633" s="11" t="s">
        <v>4995</v>
      </c>
      <c r="U633" s="10" t="s">
        <v>4996</v>
      </c>
      <c r="V633" s="29"/>
      <c r="W633" s="9" t="s">
        <v>1107</v>
      </c>
      <c r="X633" s="12"/>
      <c r="Y633" s="9"/>
      <c r="Z633" s="14" t="n">
        <v>295</v>
      </c>
      <c r="AA633" s="9"/>
      <c r="AB633" s="14"/>
      <c r="AC633" s="9"/>
      <c r="AD633" s="14" t="n">
        <v>295</v>
      </c>
      <c r="AE633" s="9" t="n">
        <v>330</v>
      </c>
      <c r="AF633" s="14"/>
      <c r="AG633" s="9"/>
      <c r="AH633" s="14"/>
      <c r="AI633" s="14" t="n">
        <v>295</v>
      </c>
      <c r="AJ633" s="9" t="n">
        <v>330</v>
      </c>
      <c r="AK633" s="14" t="n">
        <v>13</v>
      </c>
      <c r="AL633" s="9" t="n">
        <v>13</v>
      </c>
      <c r="AM633" s="9" t="s">
        <v>1566</v>
      </c>
      <c r="AN633" s="9"/>
      <c r="AO633" s="9"/>
      <c r="AP633" s="9"/>
      <c r="AQ633" s="12" t="s">
        <v>149</v>
      </c>
      <c r="AR633" s="9" t="s">
        <v>1072</v>
      </c>
      <c r="AS633" s="9" t="s">
        <v>441</v>
      </c>
      <c r="AT633" s="9" t="s">
        <v>193</v>
      </c>
      <c r="AU633" s="9" t="s">
        <v>1287</v>
      </c>
      <c r="AV633" s="12"/>
      <c r="AW633" s="9"/>
      <c r="AX633" s="12"/>
      <c r="AY633" s="9"/>
      <c r="AZ633" s="9"/>
      <c r="BA633" s="9"/>
      <c r="BB633" s="9" t="s">
        <v>1569</v>
      </c>
      <c r="BC633" s="9" t="s">
        <v>76</v>
      </c>
      <c r="BD633" s="9" t="s">
        <v>4997</v>
      </c>
      <c r="BE633" s="9"/>
      <c r="BF633" s="9"/>
      <c r="BG633" s="9"/>
      <c r="BH633" s="9"/>
      <c r="BI633" s="12"/>
      <c r="BJ633" s="9"/>
      <c r="BK633" s="9"/>
      <c r="BL633" s="12" t="s">
        <v>117</v>
      </c>
      <c r="BM633" s="16" t="s">
        <v>4903</v>
      </c>
      <c r="BN633" s="9"/>
    </row>
    <row r="634" customFormat="false" ht="53.25" hidden="false" customHeight="false" outlineLevel="0" collapsed="false">
      <c r="A634" s="9" t="s">
        <v>4998</v>
      </c>
      <c r="B634" s="9" t="s">
        <v>90</v>
      </c>
      <c r="C634" s="9" t="s">
        <v>580</v>
      </c>
      <c r="D634" s="9" t="s">
        <v>4999</v>
      </c>
      <c r="E634" s="9" t="s">
        <v>5000</v>
      </c>
      <c r="F634" s="9"/>
      <c r="G634" s="9"/>
      <c r="H634" s="9"/>
      <c r="I634" s="9"/>
      <c r="J634" s="12" t="s">
        <v>93</v>
      </c>
      <c r="K634" s="9"/>
      <c r="L634" s="9" t="s">
        <v>5001</v>
      </c>
      <c r="M634" s="9" t="s">
        <v>5002</v>
      </c>
      <c r="N634" s="13" t="s">
        <v>5003</v>
      </c>
      <c r="O634" s="10"/>
      <c r="P634" s="9"/>
      <c r="Q634" s="9" t="s">
        <v>1784</v>
      </c>
      <c r="R634" s="9" t="s">
        <v>5004</v>
      </c>
      <c r="S634" s="80" t="s">
        <v>5005</v>
      </c>
      <c r="T634" s="11" t="s">
        <v>5006</v>
      </c>
      <c r="U634" s="10" t="s">
        <v>5007</v>
      </c>
      <c r="V634" s="9"/>
      <c r="W634" s="9" t="s">
        <v>5008</v>
      </c>
      <c r="X634" s="12" t="n">
        <v>300</v>
      </c>
      <c r="Y634" s="9"/>
      <c r="Z634" s="14"/>
      <c r="AA634" s="9"/>
      <c r="AB634" s="14" t="n">
        <v>285</v>
      </c>
      <c r="AC634" s="9"/>
      <c r="AD634" s="14"/>
      <c r="AE634" s="9"/>
      <c r="AF634" s="14" t="n">
        <v>81</v>
      </c>
      <c r="AG634" s="9"/>
      <c r="AH634" s="14"/>
      <c r="AI634" s="14"/>
      <c r="AJ634" s="9"/>
      <c r="AK634" s="14" t="n">
        <v>3</v>
      </c>
      <c r="AL634" s="9" t="n">
        <v>4</v>
      </c>
      <c r="AM634" s="9"/>
      <c r="AN634" s="9"/>
      <c r="AO634" s="9"/>
      <c r="AP634" s="9" t="s">
        <v>5009</v>
      </c>
      <c r="AQ634" s="12" t="s">
        <v>1634</v>
      </c>
      <c r="AR634" s="9" t="s">
        <v>5010</v>
      </c>
      <c r="AS634" s="9" t="s">
        <v>5011</v>
      </c>
      <c r="AT634" s="9" t="s">
        <v>1636</v>
      </c>
      <c r="AU634" s="9"/>
      <c r="AV634" s="12"/>
      <c r="AW634" s="9"/>
      <c r="AX634" s="12"/>
      <c r="AY634" s="9"/>
      <c r="AZ634" s="9"/>
      <c r="BA634" s="9"/>
      <c r="BB634" s="9"/>
      <c r="BC634" s="9" t="s">
        <v>76</v>
      </c>
      <c r="BD634" s="9" t="s">
        <v>5012</v>
      </c>
      <c r="BE634" s="9"/>
      <c r="BF634" s="9"/>
      <c r="BG634" s="9"/>
      <c r="BH634" s="9"/>
      <c r="BI634" s="12"/>
      <c r="BJ634" s="9"/>
      <c r="BK634" s="9"/>
      <c r="BL634" s="12" t="s">
        <v>117</v>
      </c>
      <c r="BM634" s="16"/>
      <c r="BN634" s="9"/>
    </row>
    <row r="635" customFormat="false" ht="53.25" hidden="false" customHeight="false" outlineLevel="0" collapsed="false">
      <c r="A635" s="9" t="s">
        <v>5013</v>
      </c>
      <c r="B635" s="9" t="s">
        <v>90</v>
      </c>
      <c r="C635" s="9" t="s">
        <v>580</v>
      </c>
      <c r="D635" s="9"/>
      <c r="E635" s="9" t="s">
        <v>5014</v>
      </c>
      <c r="F635" s="9"/>
      <c r="G635" s="9"/>
      <c r="H635" s="9"/>
      <c r="I635" s="9"/>
      <c r="J635" s="12" t="s">
        <v>93</v>
      </c>
      <c r="K635" s="9"/>
      <c r="L635" s="9" t="s">
        <v>4967</v>
      </c>
      <c r="M635" s="9" t="s">
        <v>5015</v>
      </c>
      <c r="N635" s="13" t="s">
        <v>582</v>
      </c>
      <c r="O635" s="10"/>
      <c r="P635" s="9"/>
      <c r="Q635" s="9" t="s">
        <v>1356</v>
      </c>
      <c r="R635" s="9" t="s">
        <v>73</v>
      </c>
      <c r="S635" s="9" t="s">
        <v>5016</v>
      </c>
      <c r="T635" s="9" t="s">
        <v>5017</v>
      </c>
      <c r="U635" s="10" t="s">
        <v>4724</v>
      </c>
      <c r="V635" s="29"/>
      <c r="W635" s="9" t="s">
        <v>5018</v>
      </c>
      <c r="X635" s="12" t="n">
        <v>115</v>
      </c>
      <c r="Y635" s="9"/>
      <c r="Z635" s="14" t="n">
        <v>235</v>
      </c>
      <c r="AA635" s="9"/>
      <c r="AB635" s="14" t="n">
        <v>85</v>
      </c>
      <c r="AC635" s="9"/>
      <c r="AD635" s="14" t="n">
        <v>210</v>
      </c>
      <c r="AE635" s="9"/>
      <c r="AF635" s="14" t="n">
        <v>18</v>
      </c>
      <c r="AG635" s="9"/>
      <c r="AH635" s="14" t="n">
        <v>1</v>
      </c>
      <c r="AI635" s="14" t="n">
        <v>210</v>
      </c>
      <c r="AJ635" s="9"/>
      <c r="AK635" s="14" t="n">
        <v>4</v>
      </c>
      <c r="AL635" s="9" t="n">
        <v>5</v>
      </c>
      <c r="AM635" s="9"/>
      <c r="AN635" s="9"/>
      <c r="AO635" s="9"/>
      <c r="AP635" s="9" t="s">
        <v>5019</v>
      </c>
      <c r="AQ635" s="12" t="s">
        <v>339</v>
      </c>
      <c r="AR635" s="9"/>
      <c r="AS635" s="9" t="s">
        <v>5020</v>
      </c>
      <c r="AT635" s="9" t="s">
        <v>5021</v>
      </c>
      <c r="AU635" s="9" t="s">
        <v>215</v>
      </c>
      <c r="AV635" s="12"/>
      <c r="AW635" s="9"/>
      <c r="AX635" s="12"/>
      <c r="AY635" s="9"/>
      <c r="AZ635" s="9"/>
      <c r="BA635" s="9"/>
      <c r="BB635" s="9" t="s">
        <v>5022</v>
      </c>
      <c r="BC635" s="9" t="s">
        <v>303</v>
      </c>
      <c r="BD635" s="9" t="s">
        <v>5023</v>
      </c>
      <c r="BE635" s="9"/>
      <c r="BF635" s="9"/>
      <c r="BG635" s="9"/>
      <c r="BH635" s="9"/>
      <c r="BI635" s="12"/>
      <c r="BJ635" s="9"/>
      <c r="BK635" s="9"/>
      <c r="BL635" s="12" t="s">
        <v>117</v>
      </c>
      <c r="BM635" s="16"/>
      <c r="BN635" s="9"/>
    </row>
    <row r="636" customFormat="false" ht="66" hidden="false" customHeight="false" outlineLevel="0" collapsed="false">
      <c r="A636" s="9" t="s">
        <v>5024</v>
      </c>
      <c r="B636" s="9" t="s">
        <v>90</v>
      </c>
      <c r="C636" s="9" t="s">
        <v>580</v>
      </c>
      <c r="D636" s="9"/>
      <c r="E636" s="9" t="s">
        <v>5014</v>
      </c>
      <c r="F636" s="9"/>
      <c r="G636" s="9"/>
      <c r="H636" s="9"/>
      <c r="I636" s="9"/>
      <c r="J636" s="12" t="s">
        <v>93</v>
      </c>
      <c r="K636" s="9"/>
      <c r="L636" s="9" t="s">
        <v>5025</v>
      </c>
      <c r="M636" s="9" t="s">
        <v>5026</v>
      </c>
      <c r="N636" s="13" t="s">
        <v>582</v>
      </c>
      <c r="O636" s="10"/>
      <c r="P636" s="9"/>
      <c r="Q636" s="9" t="s">
        <v>1356</v>
      </c>
      <c r="R636" s="9" t="s">
        <v>73</v>
      </c>
      <c r="S636" s="9" t="s">
        <v>5016</v>
      </c>
      <c r="T636" s="9" t="s">
        <v>5017</v>
      </c>
      <c r="U636" s="10" t="s">
        <v>4724</v>
      </c>
      <c r="V636" s="29"/>
      <c r="W636" s="9" t="s">
        <v>678</v>
      </c>
      <c r="X636" s="12"/>
      <c r="Y636" s="9"/>
      <c r="Z636" s="14" t="n">
        <v>160</v>
      </c>
      <c r="AA636" s="9"/>
      <c r="AB636" s="14"/>
      <c r="AC636" s="9"/>
      <c r="AD636" s="14" t="n">
        <v>115</v>
      </c>
      <c r="AE636" s="9"/>
      <c r="AF636" s="14"/>
      <c r="AG636" s="9"/>
      <c r="AH636" s="14" t="n">
        <v>1</v>
      </c>
      <c r="AI636" s="14" t="n">
        <v>115</v>
      </c>
      <c r="AJ636" s="9"/>
      <c r="AK636" s="14" t="n">
        <v>4</v>
      </c>
      <c r="AL636" s="9" t="n">
        <v>4</v>
      </c>
      <c r="AM636" s="9"/>
      <c r="AN636" s="9"/>
      <c r="AO636" s="9"/>
      <c r="AP636" s="9" t="s">
        <v>5027</v>
      </c>
      <c r="AQ636" s="12" t="s">
        <v>736</v>
      </c>
      <c r="AR636" s="9" t="s">
        <v>5028</v>
      </c>
      <c r="AS636" s="9" t="s">
        <v>481</v>
      </c>
      <c r="AT636" s="9" t="s">
        <v>159</v>
      </c>
      <c r="AU636" s="9"/>
      <c r="AV636" s="12" t="s">
        <v>1184</v>
      </c>
      <c r="AW636" s="9"/>
      <c r="AX636" s="12" t="n">
        <v>118513176</v>
      </c>
      <c r="AY636" s="9" t="s">
        <v>5029</v>
      </c>
      <c r="AZ636" s="9"/>
      <c r="BA636" s="9" t="s">
        <v>1178</v>
      </c>
      <c r="BB636" s="9"/>
      <c r="BC636" s="9" t="s">
        <v>76</v>
      </c>
      <c r="BD636" s="9" t="s">
        <v>5030</v>
      </c>
      <c r="BE636" s="9"/>
      <c r="BF636" s="9"/>
      <c r="BG636" s="9"/>
      <c r="BH636" s="9" t="s">
        <v>5031</v>
      </c>
      <c r="BI636" s="12"/>
      <c r="BJ636" s="9"/>
      <c r="BK636" s="9"/>
      <c r="BL636" s="12" t="s">
        <v>117</v>
      </c>
      <c r="BM636" s="16"/>
      <c r="BN636" s="9"/>
    </row>
    <row r="637" customFormat="false" ht="27" hidden="false" customHeight="false" outlineLevel="0" collapsed="false">
      <c r="A637" s="9" t="s">
        <v>5032</v>
      </c>
      <c r="B637" s="9" t="s">
        <v>90</v>
      </c>
      <c r="C637" s="9" t="s">
        <v>580</v>
      </c>
      <c r="D637" s="9"/>
      <c r="E637" s="9" t="s">
        <v>5014</v>
      </c>
      <c r="F637" s="9"/>
      <c r="G637" s="9"/>
      <c r="H637" s="9"/>
      <c r="I637" s="9"/>
      <c r="J637" s="12" t="s">
        <v>235</v>
      </c>
      <c r="K637" s="9"/>
      <c r="L637" s="9" t="s">
        <v>5033</v>
      </c>
      <c r="M637" s="9" t="s">
        <v>5034</v>
      </c>
      <c r="N637" s="13" t="s">
        <v>582</v>
      </c>
      <c r="O637" s="10"/>
      <c r="P637" s="9"/>
      <c r="Q637" s="9" t="s">
        <v>1356</v>
      </c>
      <c r="R637" s="9" t="s">
        <v>73</v>
      </c>
      <c r="S637" s="9" t="s">
        <v>5016</v>
      </c>
      <c r="T637" s="9" t="s">
        <v>5017</v>
      </c>
      <c r="U637" s="10" t="s">
        <v>4724</v>
      </c>
      <c r="V637" s="29"/>
      <c r="W637" s="9" t="s">
        <v>4941</v>
      </c>
      <c r="X637" s="12"/>
      <c r="Y637" s="9"/>
      <c r="Z637" s="14"/>
      <c r="AA637" s="9"/>
      <c r="AB637" s="14"/>
      <c r="AC637" s="9"/>
      <c r="AD637" s="14"/>
      <c r="AE637" s="9"/>
      <c r="AF637" s="14"/>
      <c r="AG637" s="9"/>
      <c r="AH637" s="14"/>
      <c r="AI637" s="14"/>
      <c r="AJ637" s="9"/>
      <c r="AK637" s="71"/>
      <c r="AL637" s="64"/>
      <c r="AM637" s="9"/>
      <c r="AN637" s="9"/>
      <c r="AO637" s="9"/>
      <c r="AP637" s="9" t="s">
        <v>5035</v>
      </c>
      <c r="AQ637" s="12"/>
      <c r="AR637" s="9"/>
      <c r="AS637" s="9"/>
      <c r="AT637" s="9"/>
      <c r="AU637" s="9"/>
      <c r="AV637" s="12"/>
      <c r="AW637" s="9"/>
      <c r="AX637" s="12"/>
      <c r="AY637" s="9"/>
      <c r="AZ637" s="9"/>
      <c r="BA637" s="9"/>
      <c r="BB637" s="9"/>
      <c r="BC637" s="9"/>
      <c r="BD637" s="9"/>
      <c r="BE637" s="9"/>
      <c r="BF637" s="9"/>
      <c r="BG637" s="9"/>
      <c r="BH637" s="9"/>
      <c r="BI637" s="12"/>
      <c r="BJ637" s="9"/>
      <c r="BK637" s="9"/>
      <c r="BL637" s="12"/>
      <c r="BM637" s="16"/>
      <c r="BN637" s="9"/>
    </row>
    <row r="638" customFormat="false" ht="118.5" hidden="false" customHeight="false" outlineLevel="0" collapsed="false">
      <c r="A638" s="9" t="s">
        <v>5036</v>
      </c>
      <c r="B638" s="9" t="s">
        <v>90</v>
      </c>
      <c r="C638" s="9" t="s">
        <v>580</v>
      </c>
      <c r="D638" s="9"/>
      <c r="E638" s="9" t="s">
        <v>5037</v>
      </c>
      <c r="F638" s="9"/>
      <c r="G638" s="9"/>
      <c r="H638" s="9"/>
      <c r="I638" s="9"/>
      <c r="J638" s="12" t="s">
        <v>93</v>
      </c>
      <c r="K638" s="9" t="s">
        <v>5038</v>
      </c>
      <c r="L638" s="9" t="s">
        <v>5039</v>
      </c>
      <c r="M638" s="9" t="s">
        <v>5040</v>
      </c>
      <c r="N638" s="13" t="s">
        <v>582</v>
      </c>
      <c r="O638" s="10"/>
      <c r="P638" s="9"/>
      <c r="Q638" s="9" t="s">
        <v>2894</v>
      </c>
      <c r="R638" s="9"/>
      <c r="S638" s="9" t="s">
        <v>5041</v>
      </c>
      <c r="T638" s="11" t="s">
        <v>5042</v>
      </c>
      <c r="U638" s="10" t="s">
        <v>2896</v>
      </c>
      <c r="V638" s="29"/>
      <c r="W638" s="9" t="s">
        <v>3198</v>
      </c>
      <c r="X638" s="12" t="n">
        <v>270</v>
      </c>
      <c r="Y638" s="9"/>
      <c r="Z638" s="14" t="n">
        <v>245</v>
      </c>
      <c r="AA638" s="9"/>
      <c r="AB638" s="14" t="n">
        <v>250</v>
      </c>
      <c r="AC638" s="9"/>
      <c r="AD638" s="14" t="n">
        <v>190</v>
      </c>
      <c r="AE638" s="9" t="n">
        <v>200</v>
      </c>
      <c r="AF638" s="14" t="n">
        <v>27</v>
      </c>
      <c r="AG638" s="9"/>
      <c r="AH638" s="14" t="n">
        <v>1</v>
      </c>
      <c r="AI638" s="14" t="n">
        <v>190</v>
      </c>
      <c r="AJ638" s="9" t="n">
        <v>200</v>
      </c>
      <c r="AK638" s="14" t="n">
        <v>8</v>
      </c>
      <c r="AL638" s="9" t="n">
        <v>10</v>
      </c>
      <c r="AM638" s="9" t="s">
        <v>754</v>
      </c>
      <c r="AN638" s="9"/>
      <c r="AO638" s="9"/>
      <c r="AP638" s="9" t="s">
        <v>5043</v>
      </c>
      <c r="AQ638" s="12" t="s">
        <v>124</v>
      </c>
      <c r="AR638" s="9"/>
      <c r="AS638" s="9" t="s">
        <v>269</v>
      </c>
      <c r="AT638" s="9" t="s">
        <v>270</v>
      </c>
      <c r="AU638" s="9" t="s">
        <v>588</v>
      </c>
      <c r="AV638" s="12" t="s">
        <v>5044</v>
      </c>
      <c r="AW638" s="9" t="s">
        <v>5045</v>
      </c>
      <c r="AX638" s="12"/>
      <c r="AY638" s="9"/>
      <c r="AZ638" s="9"/>
      <c r="BA638" s="9"/>
      <c r="BB638" s="9" t="s">
        <v>5046</v>
      </c>
      <c r="BC638" s="9" t="s">
        <v>76</v>
      </c>
      <c r="BD638" s="9" t="s">
        <v>5047</v>
      </c>
      <c r="BE638" s="9"/>
      <c r="BF638" s="9" t="s">
        <v>133</v>
      </c>
      <c r="BG638" s="9"/>
      <c r="BH638" s="9"/>
      <c r="BI638" s="12"/>
      <c r="BJ638" s="9"/>
      <c r="BK638" s="9"/>
      <c r="BL638" s="12" t="s">
        <v>117</v>
      </c>
      <c r="BM638" s="16" t="s">
        <v>4903</v>
      </c>
      <c r="BN638" s="9"/>
    </row>
    <row r="639" customFormat="false" ht="79.5" hidden="false" customHeight="false" outlineLevel="0" collapsed="false">
      <c r="A639" s="9" t="s">
        <v>5048</v>
      </c>
      <c r="B639" s="9" t="s">
        <v>90</v>
      </c>
      <c r="C639" s="9" t="s">
        <v>580</v>
      </c>
      <c r="D639" s="9"/>
      <c r="E639" s="9" t="s">
        <v>5049</v>
      </c>
      <c r="F639" s="9"/>
      <c r="G639" s="9"/>
      <c r="H639" s="9"/>
      <c r="I639" s="9"/>
      <c r="J639" s="12" t="s">
        <v>93</v>
      </c>
      <c r="K639" s="9" t="s">
        <v>5050</v>
      </c>
      <c r="L639" s="9" t="s">
        <v>5051</v>
      </c>
      <c r="M639" s="9" t="s">
        <v>5052</v>
      </c>
      <c r="N639" s="13" t="s">
        <v>611</v>
      </c>
      <c r="O639" s="10"/>
      <c r="P639" s="9"/>
      <c r="Q639" s="9" t="s">
        <v>1784</v>
      </c>
      <c r="R639" s="9" t="s">
        <v>5053</v>
      </c>
      <c r="S639" s="9" t="s">
        <v>5054</v>
      </c>
      <c r="T639" s="9" t="s">
        <v>5055</v>
      </c>
      <c r="U639" s="10" t="s">
        <v>5056</v>
      </c>
      <c r="V639" s="9"/>
      <c r="W639" s="9" t="s">
        <v>2152</v>
      </c>
      <c r="X639" s="12"/>
      <c r="Y639" s="9"/>
      <c r="Z639" s="14" t="n">
        <v>155</v>
      </c>
      <c r="AA639" s="9"/>
      <c r="AB639" s="14"/>
      <c r="AC639" s="9"/>
      <c r="AD639" s="14" t="n">
        <v>115</v>
      </c>
      <c r="AE639" s="9" t="n">
        <v>115</v>
      </c>
      <c r="AF639" s="14"/>
      <c r="AG639" s="9"/>
      <c r="AH639" s="14" t="n">
        <v>2</v>
      </c>
      <c r="AI639" s="14" t="n">
        <v>55</v>
      </c>
      <c r="AJ639" s="9" t="n">
        <v>55</v>
      </c>
      <c r="AK639" s="14" t="s">
        <v>5057</v>
      </c>
      <c r="AL639" s="9" t="n">
        <v>6</v>
      </c>
      <c r="AM639" s="9"/>
      <c r="AN639" s="9"/>
      <c r="AO639" s="9"/>
      <c r="AP639" s="9"/>
      <c r="AQ639" s="12" t="s">
        <v>158</v>
      </c>
      <c r="AR639" s="9"/>
      <c r="AS639" s="31" t="s">
        <v>2104</v>
      </c>
      <c r="AT639" s="9" t="s">
        <v>2105</v>
      </c>
      <c r="AU639" s="9" t="s">
        <v>5058</v>
      </c>
      <c r="AV639" s="12" t="s">
        <v>5059</v>
      </c>
      <c r="AW639" s="9"/>
      <c r="AX639" s="12"/>
      <c r="AY639" s="9"/>
      <c r="AZ639" s="9"/>
      <c r="BA639" s="9"/>
      <c r="BB639" s="9" t="s">
        <v>5060</v>
      </c>
      <c r="BC639" s="9" t="s">
        <v>76</v>
      </c>
      <c r="BD639" s="9" t="s">
        <v>5061</v>
      </c>
      <c r="BE639" s="9"/>
      <c r="BF639" s="9"/>
      <c r="BG639" s="9"/>
      <c r="BH639" s="9"/>
      <c r="BI639" s="12"/>
      <c r="BJ639" s="9"/>
      <c r="BK639" s="9"/>
      <c r="BL639" s="12" t="s">
        <v>117</v>
      </c>
      <c r="BM639" s="16"/>
      <c r="BN639" s="9"/>
    </row>
    <row r="640" customFormat="false" ht="66" hidden="false" customHeight="false" outlineLevel="0" collapsed="false">
      <c r="A640" s="9" t="s">
        <v>5062</v>
      </c>
      <c r="B640" s="9" t="s">
        <v>90</v>
      </c>
      <c r="C640" s="9" t="s">
        <v>580</v>
      </c>
      <c r="D640" s="9"/>
      <c r="E640" s="9"/>
      <c r="F640" s="9"/>
      <c r="G640" s="9"/>
      <c r="H640" s="9"/>
      <c r="I640" s="9"/>
      <c r="J640" s="12" t="s">
        <v>93</v>
      </c>
      <c r="K640" s="9"/>
      <c r="L640" s="9"/>
      <c r="M640" s="9"/>
      <c r="N640" s="13" t="s">
        <v>582</v>
      </c>
      <c r="O640" s="10"/>
      <c r="P640" s="9"/>
      <c r="Q640" s="9" t="s">
        <v>1399</v>
      </c>
      <c r="R640" s="9" t="s">
        <v>613</v>
      </c>
      <c r="S640" s="9" t="s">
        <v>5063</v>
      </c>
      <c r="T640" s="9" t="s">
        <v>5064</v>
      </c>
      <c r="U640" s="10" t="s">
        <v>5065</v>
      </c>
      <c r="V640" s="29"/>
      <c r="W640" s="9"/>
      <c r="X640" s="12"/>
      <c r="Y640" s="9"/>
      <c r="Z640" s="14"/>
      <c r="AA640" s="9"/>
      <c r="AB640" s="14"/>
      <c r="AC640" s="9"/>
      <c r="AD640" s="14"/>
      <c r="AE640" s="9"/>
      <c r="AF640" s="14"/>
      <c r="AG640" s="9"/>
      <c r="AH640" s="14"/>
      <c r="AI640" s="14"/>
      <c r="AJ640" s="9"/>
      <c r="AK640" s="14"/>
      <c r="AL640" s="9"/>
      <c r="AM640" s="9"/>
      <c r="AN640" s="9"/>
      <c r="AO640" s="9"/>
      <c r="AP640" s="9"/>
      <c r="AQ640" s="12" t="s">
        <v>268</v>
      </c>
      <c r="AR640" s="9"/>
      <c r="AS640" s="31" t="s">
        <v>427</v>
      </c>
      <c r="AT640" s="9" t="s">
        <v>428</v>
      </c>
      <c r="AU640" s="9"/>
      <c r="AV640" s="12"/>
      <c r="AW640" s="9"/>
      <c r="AX640" s="12"/>
      <c r="AY640" s="9"/>
      <c r="AZ640" s="9"/>
      <c r="BA640" s="9"/>
      <c r="BB640" s="9" t="s">
        <v>5066</v>
      </c>
      <c r="BC640" s="9" t="s">
        <v>76</v>
      </c>
      <c r="BD640" s="9" t="s">
        <v>5067</v>
      </c>
      <c r="BE640" s="9"/>
      <c r="BF640" s="9"/>
      <c r="BG640" s="9"/>
      <c r="BH640" s="9"/>
      <c r="BI640" s="12"/>
      <c r="BJ640" s="9"/>
      <c r="BK640" s="9"/>
      <c r="BL640" s="12" t="s">
        <v>117</v>
      </c>
      <c r="BM640" s="16"/>
      <c r="BN640" s="9"/>
    </row>
    <row r="641" customFormat="false" ht="66" hidden="false" customHeight="false" outlineLevel="0" collapsed="false">
      <c r="A641" s="9" t="s">
        <v>5068</v>
      </c>
      <c r="B641" s="9" t="s">
        <v>90</v>
      </c>
      <c r="C641" s="9" t="s">
        <v>580</v>
      </c>
      <c r="D641" s="9"/>
      <c r="E641" s="9" t="s">
        <v>5069</v>
      </c>
      <c r="F641" s="9"/>
      <c r="G641" s="9"/>
      <c r="H641" s="9"/>
      <c r="I641" s="9"/>
      <c r="J641" s="12" t="s">
        <v>93</v>
      </c>
      <c r="K641" s="9"/>
      <c r="L641" s="9" t="s">
        <v>5070</v>
      </c>
      <c r="M641" s="9" t="s">
        <v>5071</v>
      </c>
      <c r="N641" s="13" t="s">
        <v>582</v>
      </c>
      <c r="O641" s="10"/>
      <c r="P641" s="9"/>
      <c r="Q641" s="9" t="s">
        <v>1399</v>
      </c>
      <c r="R641" s="9" t="s">
        <v>613</v>
      </c>
      <c r="S641" s="9" t="s">
        <v>5072</v>
      </c>
      <c r="T641" s="9" t="s">
        <v>5073</v>
      </c>
      <c r="U641" s="10" t="s">
        <v>5074</v>
      </c>
      <c r="V641" s="29"/>
      <c r="W641" s="9"/>
      <c r="X641" s="12"/>
      <c r="Y641" s="9"/>
      <c r="Z641" s="14" t="n">
        <v>150</v>
      </c>
      <c r="AA641" s="9"/>
      <c r="AB641" s="14"/>
      <c r="AC641" s="9"/>
      <c r="AD641" s="14" t="n">
        <v>110</v>
      </c>
      <c r="AE641" s="9" t="n">
        <v>110</v>
      </c>
      <c r="AF641" s="14"/>
      <c r="AG641" s="9"/>
      <c r="AH641" s="14" t="n">
        <v>1</v>
      </c>
      <c r="AI641" s="14" t="n">
        <v>110</v>
      </c>
      <c r="AJ641" s="9" t="n">
        <v>110</v>
      </c>
      <c r="AK641" s="14" t="n">
        <v>6</v>
      </c>
      <c r="AL641" s="9" t="n">
        <v>7</v>
      </c>
      <c r="AM641" s="9"/>
      <c r="AN641" s="9"/>
      <c r="AO641" s="9"/>
      <c r="AP641" s="9" t="s">
        <v>5075</v>
      </c>
      <c r="AQ641" s="12" t="s">
        <v>5076</v>
      </c>
      <c r="AR641" s="9"/>
      <c r="AS641" s="9" t="s">
        <v>819</v>
      </c>
      <c r="AT641" s="9" t="s">
        <v>442</v>
      </c>
      <c r="AU641" s="9"/>
      <c r="AV641" s="12" t="s">
        <v>5077</v>
      </c>
      <c r="AW641" s="9"/>
      <c r="AX641" s="12"/>
      <c r="AY641" s="9"/>
      <c r="AZ641" s="9"/>
      <c r="BA641" s="9"/>
      <c r="BB641" s="9" t="s">
        <v>5078</v>
      </c>
      <c r="BC641" s="9" t="s">
        <v>76</v>
      </c>
      <c r="BD641" s="9" t="s">
        <v>5079</v>
      </c>
      <c r="BE641" s="9"/>
      <c r="BF641" s="9"/>
      <c r="BG641" s="9"/>
      <c r="BH641" s="9"/>
      <c r="BI641" s="12"/>
      <c r="BJ641" s="9"/>
      <c r="BK641" s="9"/>
      <c r="BL641" s="12" t="s">
        <v>117</v>
      </c>
      <c r="BM641" s="16"/>
      <c r="BN641" s="9"/>
    </row>
    <row r="642" customFormat="false" ht="105.75" hidden="false" customHeight="false" outlineLevel="0" collapsed="false">
      <c r="A642" s="9" t="s">
        <v>5080</v>
      </c>
      <c r="B642" s="9" t="s">
        <v>90</v>
      </c>
      <c r="C642" s="9" t="s">
        <v>580</v>
      </c>
      <c r="D642" s="9"/>
      <c r="E642" s="9" t="s">
        <v>5081</v>
      </c>
      <c r="F642" s="9" t="s">
        <v>5082</v>
      </c>
      <c r="G642" s="9"/>
      <c r="H642" s="9"/>
      <c r="I642" s="9"/>
      <c r="J642" s="12" t="s">
        <v>93</v>
      </c>
      <c r="K642" s="9" t="s">
        <v>5038</v>
      </c>
      <c r="L642" s="9" t="s">
        <v>5083</v>
      </c>
      <c r="M642" s="9" t="s">
        <v>5084</v>
      </c>
      <c r="N642" s="13" t="s">
        <v>582</v>
      </c>
      <c r="O642" s="10"/>
      <c r="P642" s="9"/>
      <c r="Q642" s="9" t="s">
        <v>1399</v>
      </c>
      <c r="R642" s="9"/>
      <c r="S642" s="9" t="s">
        <v>5085</v>
      </c>
      <c r="T642" s="11" t="s">
        <v>5086</v>
      </c>
      <c r="U642" s="10" t="s">
        <v>5087</v>
      </c>
      <c r="V642" s="29"/>
      <c r="W642" s="9" t="s">
        <v>678</v>
      </c>
      <c r="X642" s="12" t="n">
        <v>110</v>
      </c>
      <c r="Y642" s="9"/>
      <c r="Z642" s="14" t="n">
        <v>162</v>
      </c>
      <c r="AA642" s="9"/>
      <c r="AB642" s="14" t="n">
        <v>110</v>
      </c>
      <c r="AC642" s="9"/>
      <c r="AD642" s="14" t="n">
        <v>134</v>
      </c>
      <c r="AE642" s="9" t="n">
        <v>134</v>
      </c>
      <c r="AF642" s="14"/>
      <c r="AG642" s="9"/>
      <c r="AH642" s="14" t="n">
        <v>2</v>
      </c>
      <c r="AI642" s="14" t="n">
        <v>62</v>
      </c>
      <c r="AJ642" s="9" t="n">
        <v>62</v>
      </c>
      <c r="AK642" s="14" t="n">
        <v>6</v>
      </c>
      <c r="AL642" s="9" t="n">
        <v>6</v>
      </c>
      <c r="AM642" s="9"/>
      <c r="AN642" s="9"/>
      <c r="AO642" s="9"/>
      <c r="AP642" s="9" t="s">
        <v>5043</v>
      </c>
      <c r="AQ642" s="12" t="s">
        <v>137</v>
      </c>
      <c r="AR642" s="9"/>
      <c r="AS642" s="31" t="s">
        <v>2104</v>
      </c>
      <c r="AT642" s="9" t="s">
        <v>2105</v>
      </c>
      <c r="AU642" s="9" t="s">
        <v>588</v>
      </c>
      <c r="AV642" s="12" t="s">
        <v>5044</v>
      </c>
      <c r="AW642" s="9"/>
      <c r="AX642" s="12"/>
      <c r="AY642" s="9"/>
      <c r="AZ642" s="9"/>
      <c r="BA642" s="9"/>
      <c r="BB642" s="9" t="s">
        <v>131</v>
      </c>
      <c r="BC642" s="9" t="s">
        <v>76</v>
      </c>
      <c r="BD642" s="9" t="s">
        <v>5088</v>
      </c>
      <c r="BE642" s="9"/>
      <c r="BF642" s="9" t="s">
        <v>133</v>
      </c>
      <c r="BG642" s="9"/>
      <c r="BH642" s="9"/>
      <c r="BI642" s="12"/>
      <c r="BJ642" s="9"/>
      <c r="BK642" s="9"/>
      <c r="BL642" s="12" t="s">
        <v>117</v>
      </c>
      <c r="BM642" s="16" t="s">
        <v>4903</v>
      </c>
      <c r="BN642" s="9"/>
    </row>
    <row r="643" customFormat="false" ht="157.5" hidden="false" customHeight="false" outlineLevel="0" collapsed="false">
      <c r="A643" s="9" t="s">
        <v>5089</v>
      </c>
      <c r="B643" s="9" t="s">
        <v>90</v>
      </c>
      <c r="C643" s="9" t="s">
        <v>580</v>
      </c>
      <c r="D643" s="9"/>
      <c r="E643" s="9" t="s">
        <v>5081</v>
      </c>
      <c r="F643" s="9"/>
      <c r="G643" s="9"/>
      <c r="H643" s="9"/>
      <c r="I643" s="9"/>
      <c r="J643" s="12" t="s">
        <v>93</v>
      </c>
      <c r="K643" s="9"/>
      <c r="L643" s="9" t="s">
        <v>5090</v>
      </c>
      <c r="M643" s="9" t="s">
        <v>5091</v>
      </c>
      <c r="N643" s="13" t="s">
        <v>582</v>
      </c>
      <c r="O643" s="10"/>
      <c r="P643" s="9"/>
      <c r="Q643" s="9" t="s">
        <v>1399</v>
      </c>
      <c r="R643" s="9"/>
      <c r="S643" s="9" t="s">
        <v>5085</v>
      </c>
      <c r="T643" s="11" t="s">
        <v>5086</v>
      </c>
      <c r="U643" s="10" t="s">
        <v>5087</v>
      </c>
      <c r="V643" s="29"/>
      <c r="W643" s="9" t="s">
        <v>3198</v>
      </c>
      <c r="X643" s="12" t="n">
        <v>285</v>
      </c>
      <c r="Y643" s="9"/>
      <c r="Z643" s="14"/>
      <c r="AA643" s="9"/>
      <c r="AB643" s="14" t="n">
        <v>260</v>
      </c>
      <c r="AC643" s="9"/>
      <c r="AD643" s="14"/>
      <c r="AE643" s="9"/>
      <c r="AF643" s="14"/>
      <c r="AG643" s="9"/>
      <c r="AH643" s="14"/>
      <c r="AI643" s="14"/>
      <c r="AJ643" s="9"/>
      <c r="AK643" s="14" t="n">
        <v>9</v>
      </c>
      <c r="AL643" s="9"/>
      <c r="AM643" s="9"/>
      <c r="AN643" s="9"/>
      <c r="AO643" s="9"/>
      <c r="AP643" s="9" t="s">
        <v>5092</v>
      </c>
      <c r="AQ643" s="12" t="s">
        <v>124</v>
      </c>
      <c r="AR643" s="9"/>
      <c r="AS643" s="9" t="s">
        <v>269</v>
      </c>
      <c r="AT643" s="9" t="s">
        <v>270</v>
      </c>
      <c r="AU643" s="9" t="s">
        <v>1287</v>
      </c>
      <c r="AV643" s="12" t="s">
        <v>5044</v>
      </c>
      <c r="AW643" s="9"/>
      <c r="AX643" s="12"/>
      <c r="AY643" s="9"/>
      <c r="AZ643" s="9"/>
      <c r="BA643" s="9"/>
      <c r="BB643" s="9" t="s">
        <v>75</v>
      </c>
      <c r="BC643" s="9" t="s">
        <v>76</v>
      </c>
      <c r="BD643" s="9" t="s">
        <v>5093</v>
      </c>
      <c r="BE643" s="9"/>
      <c r="BF643" s="9"/>
      <c r="BG643" s="9"/>
      <c r="BH643" s="9"/>
      <c r="BI643" s="12"/>
      <c r="BJ643" s="9"/>
      <c r="BK643" s="9"/>
      <c r="BL643" s="12" t="s">
        <v>117</v>
      </c>
      <c r="BM643" s="16" t="s">
        <v>5094</v>
      </c>
      <c r="BN643" s="9"/>
    </row>
    <row r="644" customFormat="false" ht="39.75" hidden="false" customHeight="false" outlineLevel="0" collapsed="false">
      <c r="A644" s="9" t="s">
        <v>5095</v>
      </c>
      <c r="B644" s="9" t="s">
        <v>90</v>
      </c>
      <c r="C644" s="9" t="s">
        <v>580</v>
      </c>
      <c r="D644" s="9"/>
      <c r="E644" s="9" t="s">
        <v>5096</v>
      </c>
      <c r="F644" s="9"/>
      <c r="G644" s="9"/>
      <c r="H644" s="9"/>
      <c r="I644" s="9"/>
      <c r="J644" s="12" t="s">
        <v>93</v>
      </c>
      <c r="K644" s="9" t="s">
        <v>5097</v>
      </c>
      <c r="L644" s="9" t="s">
        <v>211</v>
      </c>
      <c r="M644" s="9" t="s">
        <v>5098</v>
      </c>
      <c r="N644" s="13" t="s">
        <v>980</v>
      </c>
      <c r="O644" s="10"/>
      <c r="P644" s="9"/>
      <c r="Q644" s="9" t="s">
        <v>1399</v>
      </c>
      <c r="R644" s="9" t="s">
        <v>613</v>
      </c>
      <c r="S644" s="9" t="s">
        <v>5099</v>
      </c>
      <c r="T644" s="9" t="s">
        <v>5100</v>
      </c>
      <c r="U644" s="10" t="s">
        <v>5101</v>
      </c>
      <c r="V644" s="29"/>
      <c r="W644" s="9" t="s">
        <v>5102</v>
      </c>
      <c r="X644" s="12"/>
      <c r="Y644" s="9"/>
      <c r="Z644" s="14"/>
      <c r="AA644" s="9"/>
      <c r="AB644" s="14"/>
      <c r="AC644" s="9"/>
      <c r="AD644" s="14"/>
      <c r="AE644" s="9"/>
      <c r="AF644" s="14"/>
      <c r="AG644" s="9"/>
      <c r="AH644" s="14"/>
      <c r="AI644" s="14"/>
      <c r="AJ644" s="9"/>
      <c r="AK644" s="14"/>
      <c r="AL644" s="9"/>
      <c r="AM644" s="9"/>
      <c r="AN644" s="9"/>
      <c r="AO644" s="9"/>
      <c r="AP644" s="9" t="s">
        <v>5103</v>
      </c>
      <c r="AQ644" s="12" t="s">
        <v>149</v>
      </c>
      <c r="AR644" s="9"/>
      <c r="AS644" s="9" t="s">
        <v>441</v>
      </c>
      <c r="AT644" s="9" t="s">
        <v>193</v>
      </c>
      <c r="AU644" s="9"/>
      <c r="AV644" s="12"/>
      <c r="AW644" s="9"/>
      <c r="AX644" s="12"/>
      <c r="AY644" s="9"/>
      <c r="AZ644" s="9"/>
      <c r="BA644" s="9"/>
      <c r="BB644" s="9" t="s">
        <v>5104</v>
      </c>
      <c r="BC644" s="9" t="s">
        <v>76</v>
      </c>
      <c r="BD644" s="9" t="s">
        <v>5105</v>
      </c>
      <c r="BE644" s="9"/>
      <c r="BF644" s="9"/>
      <c r="BG644" s="9"/>
      <c r="BH644" s="9"/>
      <c r="BI644" s="12"/>
      <c r="BJ644" s="9"/>
      <c r="BK644" s="9"/>
      <c r="BL644" s="12" t="s">
        <v>117</v>
      </c>
      <c r="BM644" s="16" t="s">
        <v>4875</v>
      </c>
      <c r="BN644" s="9"/>
    </row>
    <row r="645" customFormat="false" ht="27" hidden="false" customHeight="false" outlineLevel="0" collapsed="false">
      <c r="A645" s="9" t="s">
        <v>5106</v>
      </c>
      <c r="B645" s="9" t="s">
        <v>90</v>
      </c>
      <c r="C645" s="9" t="s">
        <v>580</v>
      </c>
      <c r="D645" s="9"/>
      <c r="E645" s="9" t="s">
        <v>5107</v>
      </c>
      <c r="F645" s="9"/>
      <c r="G645" s="9"/>
      <c r="H645" s="9"/>
      <c r="I645" s="9"/>
      <c r="J645" s="12" t="s">
        <v>93</v>
      </c>
      <c r="K645" s="9"/>
      <c r="L645" s="9" t="s">
        <v>211</v>
      </c>
      <c r="M645" s="9" t="s">
        <v>5108</v>
      </c>
      <c r="N645" s="13" t="s">
        <v>2888</v>
      </c>
      <c r="O645" s="10"/>
      <c r="P645" s="9"/>
      <c r="Q645" s="9" t="s">
        <v>1784</v>
      </c>
      <c r="R645" s="9" t="s">
        <v>1287</v>
      </c>
      <c r="S645" s="9" t="s">
        <v>5109</v>
      </c>
      <c r="T645" s="9" t="s">
        <v>2889</v>
      </c>
      <c r="U645" s="10" t="s">
        <v>2890</v>
      </c>
      <c r="V645" s="29"/>
      <c r="W645" s="9" t="s">
        <v>1719</v>
      </c>
      <c r="X645" s="12" t="n">
        <v>275</v>
      </c>
      <c r="Y645" s="9"/>
      <c r="Z645" s="14"/>
      <c r="AA645" s="9"/>
      <c r="AB645" s="14" t="n">
        <v>257</v>
      </c>
      <c r="AC645" s="9"/>
      <c r="AD645" s="14"/>
      <c r="AE645" s="9"/>
      <c r="AF645" s="14" t="n">
        <v>56</v>
      </c>
      <c r="AG645" s="9"/>
      <c r="AH645" s="14"/>
      <c r="AI645" s="14"/>
      <c r="AJ645" s="9"/>
      <c r="AK645" s="14" t="s">
        <v>5057</v>
      </c>
      <c r="AL645" s="9" t="s">
        <v>5057</v>
      </c>
      <c r="AM645" s="9" t="s">
        <v>702</v>
      </c>
      <c r="AN645" s="9"/>
      <c r="AO645" s="9"/>
      <c r="AP645" s="9" t="s">
        <v>5110</v>
      </c>
      <c r="AQ645" s="12" t="s">
        <v>339</v>
      </c>
      <c r="AR645" s="9"/>
      <c r="AS645" s="9" t="s">
        <v>5111</v>
      </c>
      <c r="AT645" s="9" t="s">
        <v>5112</v>
      </c>
      <c r="AU645" s="9"/>
      <c r="AV645" s="12"/>
      <c r="AW645" s="9"/>
      <c r="AX645" s="12"/>
      <c r="AY645" s="9"/>
      <c r="AZ645" s="9"/>
      <c r="BA645" s="9"/>
      <c r="BB645" s="9" t="s">
        <v>5113</v>
      </c>
      <c r="BC645" s="9" t="s">
        <v>76</v>
      </c>
      <c r="BD645" s="9" t="s">
        <v>5114</v>
      </c>
      <c r="BE645" s="9"/>
      <c r="BF645" s="9"/>
      <c r="BG645" s="9"/>
      <c r="BH645" s="9"/>
      <c r="BI645" s="12"/>
      <c r="BJ645" s="9"/>
      <c r="BK645" s="9"/>
      <c r="BL645" s="12" t="s">
        <v>117</v>
      </c>
      <c r="BM645" s="16" t="s">
        <v>4875</v>
      </c>
      <c r="BN645" s="9"/>
    </row>
    <row r="646" customFormat="false" ht="132" hidden="false" customHeight="false" outlineLevel="0" collapsed="false">
      <c r="A646" s="9" t="s">
        <v>5115</v>
      </c>
      <c r="B646" s="9" t="s">
        <v>90</v>
      </c>
      <c r="C646" s="9" t="s">
        <v>580</v>
      </c>
      <c r="D646" s="9"/>
      <c r="E646" s="9" t="s">
        <v>5116</v>
      </c>
      <c r="F646" s="9" t="s">
        <v>5117</v>
      </c>
      <c r="G646" s="9"/>
      <c r="H646" s="9"/>
      <c r="I646" s="9"/>
      <c r="J646" s="12" t="s">
        <v>93</v>
      </c>
      <c r="K646" s="9"/>
      <c r="L646" s="9" t="s">
        <v>5118</v>
      </c>
      <c r="M646" s="9" t="s">
        <v>5119</v>
      </c>
      <c r="N646" s="12" t="s">
        <v>5120</v>
      </c>
      <c r="O646" s="10" t="s">
        <v>223</v>
      </c>
      <c r="P646" s="9"/>
      <c r="Q646" s="9" t="s">
        <v>2521</v>
      </c>
      <c r="R646" s="9" t="s">
        <v>613</v>
      </c>
      <c r="S646" s="9" t="s">
        <v>4228</v>
      </c>
      <c r="T646" s="9" t="s">
        <v>3424</v>
      </c>
      <c r="U646" s="10" t="s">
        <v>4229</v>
      </c>
      <c r="V646" s="9" t="s">
        <v>5121</v>
      </c>
      <c r="W646" s="9" t="s">
        <v>4388</v>
      </c>
      <c r="X646" s="12" t="n">
        <v>273</v>
      </c>
      <c r="Y646" s="9" t="n">
        <v>280</v>
      </c>
      <c r="Z646" s="14" t="n">
        <v>140</v>
      </c>
      <c r="AA646" s="9"/>
      <c r="AB646" s="14" t="n">
        <v>200</v>
      </c>
      <c r="AC646" s="9" t="n">
        <v>210</v>
      </c>
      <c r="AD646" s="14" t="n">
        <v>100</v>
      </c>
      <c r="AE646" s="9"/>
      <c r="AF646" s="14" t="n">
        <v>6</v>
      </c>
      <c r="AG646" s="9" t="n">
        <v>6</v>
      </c>
      <c r="AH646" s="14" t="n">
        <v>1</v>
      </c>
      <c r="AI646" s="14"/>
      <c r="AJ646" s="9"/>
      <c r="AK646" s="14" t="n">
        <v>33</v>
      </c>
      <c r="AL646" s="9" t="n">
        <v>33</v>
      </c>
      <c r="AM646" s="9" t="s">
        <v>2683</v>
      </c>
      <c r="AN646" s="9"/>
      <c r="AO646" s="9"/>
      <c r="AP646" s="9" t="s">
        <v>5122</v>
      </c>
      <c r="AQ646" s="12" t="s">
        <v>158</v>
      </c>
      <c r="AR646" s="9"/>
      <c r="AS646" s="31" t="s">
        <v>819</v>
      </c>
      <c r="AT646" s="9" t="s">
        <v>248</v>
      </c>
      <c r="AU646" s="9" t="s">
        <v>588</v>
      </c>
      <c r="AV646" s="12" t="s">
        <v>5123</v>
      </c>
      <c r="AW646" s="9" t="s">
        <v>3926</v>
      </c>
      <c r="AX646" s="12"/>
      <c r="AY646" s="9"/>
      <c r="AZ646" s="9"/>
      <c r="BA646" s="9"/>
      <c r="BB646" s="9" t="s">
        <v>5124</v>
      </c>
      <c r="BC646" s="9" t="s">
        <v>76</v>
      </c>
      <c r="BD646" s="9" t="s">
        <v>5125</v>
      </c>
      <c r="BE646" s="9"/>
      <c r="BF646" s="9" t="s">
        <v>116</v>
      </c>
      <c r="BG646" s="9" t="s">
        <v>5126</v>
      </c>
      <c r="BH646" s="9"/>
      <c r="BI646" s="12"/>
      <c r="BJ646" s="9"/>
      <c r="BK646" s="9"/>
      <c r="BL646" s="12" t="s">
        <v>117</v>
      </c>
      <c r="BM646" s="16" t="s">
        <v>4691</v>
      </c>
      <c r="BN646" s="9"/>
    </row>
    <row r="647" customFormat="false" ht="66" hidden="false" customHeight="false" outlineLevel="0" collapsed="false">
      <c r="A647" s="9" t="s">
        <v>5127</v>
      </c>
      <c r="B647" s="9" t="s">
        <v>90</v>
      </c>
      <c r="C647" s="9" t="s">
        <v>580</v>
      </c>
      <c r="D647" s="9"/>
      <c r="E647" s="9"/>
      <c r="F647" s="9"/>
      <c r="G647" s="9"/>
      <c r="H647" s="9"/>
      <c r="I647" s="9" t="s">
        <v>5128</v>
      </c>
      <c r="J647" s="12" t="s">
        <v>93</v>
      </c>
      <c r="K647" s="9"/>
      <c r="L647" s="9" t="s">
        <v>5129</v>
      </c>
      <c r="M647" s="9" t="s">
        <v>5130</v>
      </c>
      <c r="N647" s="13" t="s">
        <v>582</v>
      </c>
      <c r="O647" s="10"/>
      <c r="P647" s="9"/>
      <c r="Q647" s="9" t="s">
        <v>633</v>
      </c>
      <c r="R647" s="9" t="s">
        <v>5131</v>
      </c>
      <c r="S647" s="9" t="s">
        <v>5132</v>
      </c>
      <c r="T647" s="9" t="s">
        <v>5133</v>
      </c>
      <c r="U647" s="10" t="s">
        <v>5134</v>
      </c>
      <c r="V647" s="29"/>
      <c r="W647" s="9" t="s">
        <v>678</v>
      </c>
      <c r="X647" s="12"/>
      <c r="Y647" s="14" t="n">
        <v>150</v>
      </c>
      <c r="Z647" s="14"/>
      <c r="AA647" s="14"/>
      <c r="AB647" s="14"/>
      <c r="AC647" s="14" t="n">
        <v>110</v>
      </c>
      <c r="AD647" s="14" t="n">
        <v>110</v>
      </c>
      <c r="AE647" s="14"/>
      <c r="AF647" s="14"/>
      <c r="AG647" s="14" t="n">
        <v>1</v>
      </c>
      <c r="AH647" s="14" t="n">
        <v>110</v>
      </c>
      <c r="AI647" s="14" t="n">
        <v>110</v>
      </c>
      <c r="AJ647" s="14" t="n">
        <v>6</v>
      </c>
      <c r="AK647" s="14" t="n">
        <v>7</v>
      </c>
      <c r="AL647" s="9"/>
      <c r="AM647" s="9"/>
      <c r="AN647" s="9"/>
      <c r="AO647" s="9"/>
      <c r="AP647" s="9" t="s">
        <v>5075</v>
      </c>
      <c r="AQ647" s="12" t="s">
        <v>5076</v>
      </c>
      <c r="AR647" s="9"/>
      <c r="AS647" s="9" t="s">
        <v>819</v>
      </c>
      <c r="AT647" s="9" t="s">
        <v>442</v>
      </c>
      <c r="AU647" s="9"/>
      <c r="AV647" s="12" t="s">
        <v>5135</v>
      </c>
      <c r="AW647" s="9"/>
      <c r="AX647" s="12"/>
      <c r="AY647" s="15"/>
      <c r="AZ647" s="9"/>
      <c r="BA647" s="9"/>
      <c r="BB647" s="9" t="s">
        <v>5078</v>
      </c>
      <c r="BC647" s="9" t="s">
        <v>76</v>
      </c>
      <c r="BD647" s="9" t="s">
        <v>5136</v>
      </c>
      <c r="BE647" s="9"/>
      <c r="BF647" s="9"/>
      <c r="BG647" s="9"/>
      <c r="BH647" s="9"/>
      <c r="BI647" s="12"/>
      <c r="BJ647" s="9"/>
      <c r="BK647" s="9"/>
      <c r="BL647" s="12" t="s">
        <v>117</v>
      </c>
      <c r="BM647" s="16" t="s">
        <v>4875</v>
      </c>
      <c r="BN647" s="9"/>
    </row>
    <row r="648" customFormat="false" ht="66" hidden="false" customHeight="false" outlineLevel="0" collapsed="false">
      <c r="A648" s="9" t="s">
        <v>5137</v>
      </c>
      <c r="B648" s="9" t="s">
        <v>90</v>
      </c>
      <c r="C648" s="9" t="s">
        <v>580</v>
      </c>
      <c r="D648" s="9"/>
      <c r="E648" s="9"/>
      <c r="F648" s="9"/>
      <c r="G648" s="9"/>
      <c r="H648" s="9"/>
      <c r="I648" s="9"/>
      <c r="J648" s="12" t="s">
        <v>93</v>
      </c>
      <c r="K648" s="9"/>
      <c r="L648" s="9" t="s">
        <v>5138</v>
      </c>
      <c r="M648" s="9" t="s">
        <v>5139</v>
      </c>
      <c r="N648" s="13" t="s">
        <v>5140</v>
      </c>
      <c r="O648" s="10"/>
      <c r="P648" s="9"/>
      <c r="Q648" s="9" t="s">
        <v>5141</v>
      </c>
      <c r="R648" s="9" t="s">
        <v>613</v>
      </c>
      <c r="S648" s="9" t="s">
        <v>5142</v>
      </c>
      <c r="T648" s="9" t="s">
        <v>5143</v>
      </c>
      <c r="U648" s="10" t="s">
        <v>5144</v>
      </c>
      <c r="V648" s="9"/>
      <c r="W648" s="9" t="s">
        <v>678</v>
      </c>
      <c r="X648" s="12" t="n">
        <v>80</v>
      </c>
      <c r="Y648" s="9"/>
      <c r="Z648" s="14" t="n">
        <v>90</v>
      </c>
      <c r="AA648" s="9"/>
      <c r="AB648" s="14" t="n">
        <v>80</v>
      </c>
      <c r="AC648" s="9"/>
      <c r="AD648" s="14" t="n">
        <v>90</v>
      </c>
      <c r="AE648" s="9"/>
      <c r="AF648" s="14" t="n">
        <v>18</v>
      </c>
      <c r="AG648" s="9"/>
      <c r="AH648" s="14"/>
      <c r="AI648" s="14" t="n">
        <v>90</v>
      </c>
      <c r="AJ648" s="9"/>
      <c r="AK648" s="14" t="n">
        <v>4</v>
      </c>
      <c r="AL648" s="9" t="n">
        <v>4</v>
      </c>
      <c r="AM648" s="9"/>
      <c r="AN648" s="9"/>
      <c r="AO648" s="9"/>
      <c r="AP648" s="9" t="s">
        <v>5145</v>
      </c>
      <c r="AQ648" s="12" t="s">
        <v>736</v>
      </c>
      <c r="AR648" s="9"/>
      <c r="AS648" s="9" t="s">
        <v>718</v>
      </c>
      <c r="AT648" s="9" t="s">
        <v>602</v>
      </c>
      <c r="AU648" s="9" t="s">
        <v>443</v>
      </c>
      <c r="AV648" s="12"/>
      <c r="AW648" s="9"/>
      <c r="AX648" s="12"/>
      <c r="AY648" s="9"/>
      <c r="AZ648" s="9"/>
      <c r="BA648" s="9"/>
      <c r="BB648" s="9" t="s">
        <v>5146</v>
      </c>
      <c r="BC648" s="9" t="s">
        <v>76</v>
      </c>
      <c r="BD648" s="9" t="s">
        <v>5147</v>
      </c>
      <c r="BE648" s="9"/>
      <c r="BF648" s="9"/>
      <c r="BG648" s="9"/>
      <c r="BH648" s="9"/>
      <c r="BI648" s="12"/>
      <c r="BJ648" s="9"/>
      <c r="BK648" s="9"/>
      <c r="BL648" s="12" t="s">
        <v>117</v>
      </c>
      <c r="BM648" s="16" t="s">
        <v>4513</v>
      </c>
      <c r="BN648" s="9"/>
    </row>
    <row r="649" customFormat="false" ht="39.75" hidden="false" customHeight="false" outlineLevel="0" collapsed="false">
      <c r="A649" s="9" t="s">
        <v>5148</v>
      </c>
      <c r="B649" s="9" t="s">
        <v>90</v>
      </c>
      <c r="C649" s="9" t="s">
        <v>580</v>
      </c>
      <c r="D649" s="9"/>
      <c r="E649" s="9"/>
      <c r="F649" s="9"/>
      <c r="G649" s="9"/>
      <c r="H649" s="9"/>
      <c r="I649" s="9"/>
      <c r="J649" s="12" t="s">
        <v>93</v>
      </c>
      <c r="K649" s="9"/>
      <c r="L649" s="9" t="s">
        <v>5149</v>
      </c>
      <c r="M649" s="9" t="s">
        <v>5150</v>
      </c>
      <c r="N649" s="13" t="s">
        <v>5140</v>
      </c>
      <c r="O649" s="10"/>
      <c r="P649" s="9"/>
      <c r="Q649" s="9" t="s">
        <v>5141</v>
      </c>
      <c r="R649" s="9" t="s">
        <v>613</v>
      </c>
      <c r="S649" s="9" t="s">
        <v>5142</v>
      </c>
      <c r="T649" s="9" t="s">
        <v>5143</v>
      </c>
      <c r="U649" s="10" t="s">
        <v>5144</v>
      </c>
      <c r="V649" s="9"/>
      <c r="W649" s="9" t="s">
        <v>678</v>
      </c>
      <c r="X649" s="12"/>
      <c r="Y649" s="9"/>
      <c r="Z649" s="14"/>
      <c r="AA649" s="9"/>
      <c r="AB649" s="14"/>
      <c r="AC649" s="9"/>
      <c r="AD649" s="14"/>
      <c r="AE649" s="9"/>
      <c r="AF649" s="14"/>
      <c r="AG649" s="9"/>
      <c r="AH649" s="14"/>
      <c r="AI649" s="14"/>
      <c r="AJ649" s="9"/>
      <c r="AK649" s="14" t="n">
        <v>4</v>
      </c>
      <c r="AL649" s="9" t="n">
        <v>4</v>
      </c>
      <c r="AM649" s="9"/>
      <c r="AN649" s="9"/>
      <c r="AO649" s="9"/>
      <c r="AP649" s="9" t="s">
        <v>5151</v>
      </c>
      <c r="AQ649" s="12" t="s">
        <v>158</v>
      </c>
      <c r="AR649" s="9"/>
      <c r="AS649" s="9" t="s">
        <v>481</v>
      </c>
      <c r="AT649" s="9" t="s">
        <v>159</v>
      </c>
      <c r="AU649" s="9" t="s">
        <v>443</v>
      </c>
      <c r="AV649" s="12" t="s">
        <v>194</v>
      </c>
      <c r="AW649" s="9"/>
      <c r="AX649" s="12"/>
      <c r="AY649" s="9"/>
      <c r="AZ649" s="9"/>
      <c r="BA649" s="9"/>
      <c r="BB649" s="9" t="s">
        <v>5146</v>
      </c>
      <c r="BC649" s="9" t="s">
        <v>76</v>
      </c>
      <c r="BD649" s="9" t="s">
        <v>5152</v>
      </c>
      <c r="BE649" s="9"/>
      <c r="BF649" s="9"/>
      <c r="BG649" s="9"/>
      <c r="BH649" s="9"/>
      <c r="BI649" s="12"/>
      <c r="BJ649" s="9"/>
      <c r="BK649" s="9"/>
      <c r="BL649" s="12" t="s">
        <v>117</v>
      </c>
      <c r="BM649" s="16" t="s">
        <v>4513</v>
      </c>
      <c r="BN649" s="9"/>
    </row>
    <row r="650" customFormat="false" ht="66" hidden="false" customHeight="false" outlineLevel="0" collapsed="false">
      <c r="A650" s="9" t="s">
        <v>5153</v>
      </c>
      <c r="B650" s="9" t="s">
        <v>90</v>
      </c>
      <c r="C650" s="9" t="s">
        <v>580</v>
      </c>
      <c r="D650" s="9"/>
      <c r="E650" s="9"/>
      <c r="F650" s="9"/>
      <c r="G650" s="9"/>
      <c r="H650" s="9"/>
      <c r="I650" s="9"/>
      <c r="J650" s="12" t="s">
        <v>93</v>
      </c>
      <c r="K650" s="9"/>
      <c r="L650" s="9" t="s">
        <v>5138</v>
      </c>
      <c r="M650" s="9" t="s">
        <v>5154</v>
      </c>
      <c r="N650" s="13" t="s">
        <v>5155</v>
      </c>
      <c r="O650" s="10"/>
      <c r="P650" s="9"/>
      <c r="Q650" s="9" t="s">
        <v>1399</v>
      </c>
      <c r="R650" s="9" t="s">
        <v>613</v>
      </c>
      <c r="S650" s="9" t="s">
        <v>5156</v>
      </c>
      <c r="T650" s="9" t="s">
        <v>5157</v>
      </c>
      <c r="U650" s="10" t="s">
        <v>5158</v>
      </c>
      <c r="V650" s="9"/>
      <c r="W650" s="9" t="s">
        <v>678</v>
      </c>
      <c r="X650" s="12"/>
      <c r="Y650" s="9"/>
      <c r="Z650" s="14" t="n">
        <v>90</v>
      </c>
      <c r="AA650" s="9"/>
      <c r="AB650" s="14"/>
      <c r="AC650" s="9"/>
      <c r="AD650" s="14" t="n">
        <v>80</v>
      </c>
      <c r="AE650" s="9"/>
      <c r="AF650" s="14" t="n">
        <v>10</v>
      </c>
      <c r="AG650" s="9"/>
      <c r="AH650" s="14"/>
      <c r="AI650" s="14" t="n">
        <v>80</v>
      </c>
      <c r="AJ650" s="9"/>
      <c r="AK650" s="14" t="n">
        <v>4</v>
      </c>
      <c r="AL650" s="9" t="n">
        <v>4</v>
      </c>
      <c r="AM650" s="9"/>
      <c r="AN650" s="9"/>
      <c r="AO650" s="9"/>
      <c r="AP650" s="9" t="s">
        <v>5159</v>
      </c>
      <c r="AQ650" s="12" t="s">
        <v>137</v>
      </c>
      <c r="AR650" s="9"/>
      <c r="AS650" s="9" t="s">
        <v>138</v>
      </c>
      <c r="AT650" s="9" t="s">
        <v>4524</v>
      </c>
      <c r="AU650" s="9" t="s">
        <v>443</v>
      </c>
      <c r="AV650" s="12" t="s">
        <v>5160</v>
      </c>
      <c r="AW650" s="9"/>
      <c r="AX650" s="12"/>
      <c r="AY650" s="9"/>
      <c r="AZ650" s="9"/>
      <c r="BA650" s="9"/>
      <c r="BB650" s="9" t="s">
        <v>682</v>
      </c>
      <c r="BC650" s="9" t="s">
        <v>76</v>
      </c>
      <c r="BD650" s="9" t="s">
        <v>5161</v>
      </c>
      <c r="BE650" s="9"/>
      <c r="BF650" s="9"/>
      <c r="BG650" s="9"/>
      <c r="BH650" s="9"/>
      <c r="BI650" s="12"/>
      <c r="BJ650" s="9"/>
      <c r="BK650" s="9"/>
      <c r="BL650" s="12"/>
      <c r="BM650" s="16"/>
      <c r="BN650" s="9"/>
    </row>
    <row r="651" customFormat="false" ht="27" hidden="false" customHeight="false" outlineLevel="0" collapsed="false">
      <c r="A651" s="9" t="s">
        <v>5162</v>
      </c>
      <c r="B651" s="9" t="s">
        <v>90</v>
      </c>
      <c r="C651" s="9" t="s">
        <v>580</v>
      </c>
      <c r="D651" s="9"/>
      <c r="E651" s="9"/>
      <c r="F651" s="9"/>
      <c r="G651" s="9"/>
      <c r="H651" s="9"/>
      <c r="I651" s="9"/>
      <c r="J651" s="12" t="s">
        <v>93</v>
      </c>
      <c r="K651" s="9"/>
      <c r="L651" s="9" t="s">
        <v>5163</v>
      </c>
      <c r="M651" s="9" t="s">
        <v>5164</v>
      </c>
      <c r="N651" s="13" t="s">
        <v>582</v>
      </c>
      <c r="O651" s="10"/>
      <c r="P651" s="9"/>
      <c r="Q651" s="9" t="s">
        <v>1399</v>
      </c>
      <c r="R651" s="9" t="s">
        <v>613</v>
      </c>
      <c r="S651" s="9" t="s">
        <v>5165</v>
      </c>
      <c r="T651" s="9" t="s">
        <v>5166</v>
      </c>
      <c r="U651" s="10" t="s">
        <v>5167</v>
      </c>
      <c r="V651" s="29"/>
      <c r="W651" s="9" t="s">
        <v>678</v>
      </c>
      <c r="X651" s="12" t="n">
        <v>205</v>
      </c>
      <c r="Y651" s="9" t="n">
        <v>205</v>
      </c>
      <c r="Z651" s="14" t="n">
        <v>130</v>
      </c>
      <c r="AA651" s="9" t="n">
        <v>130</v>
      </c>
      <c r="AB651" s="14" t="n">
        <v>140</v>
      </c>
      <c r="AC651" s="9"/>
      <c r="AD651" s="14" t="n">
        <v>80</v>
      </c>
      <c r="AE651" s="9" t="n">
        <v>85</v>
      </c>
      <c r="AF651" s="14" t="n">
        <v>23</v>
      </c>
      <c r="AG651" s="9"/>
      <c r="AH651" s="14" t="n">
        <v>1</v>
      </c>
      <c r="AI651" s="14" t="n">
        <v>80</v>
      </c>
      <c r="AJ651" s="9" t="n">
        <v>85</v>
      </c>
      <c r="AK651" s="14" t="s">
        <v>5168</v>
      </c>
      <c r="AL651" s="9" t="s">
        <v>5168</v>
      </c>
      <c r="AM651" s="9" t="s">
        <v>563</v>
      </c>
      <c r="AN651" s="9"/>
      <c r="AO651" s="9"/>
      <c r="AP651" s="9"/>
      <c r="AQ651" s="12" t="s">
        <v>158</v>
      </c>
      <c r="AR651" s="9"/>
      <c r="AS651" s="9" t="s">
        <v>481</v>
      </c>
      <c r="AT651" s="9" t="s">
        <v>159</v>
      </c>
      <c r="AU651" s="9" t="s">
        <v>443</v>
      </c>
      <c r="AV651" s="12" t="s">
        <v>5169</v>
      </c>
      <c r="AW651" s="9"/>
      <c r="AX651" s="12"/>
      <c r="AY651" s="9"/>
      <c r="AZ651" s="9"/>
      <c r="BA651" s="9"/>
      <c r="BB651" s="9" t="s">
        <v>682</v>
      </c>
      <c r="BC651" s="9" t="s">
        <v>76</v>
      </c>
      <c r="BD651" s="9" t="s">
        <v>5170</v>
      </c>
      <c r="BE651" s="9"/>
      <c r="BF651" s="9"/>
      <c r="BG651" s="9"/>
      <c r="BH651" s="9"/>
      <c r="BI651" s="12"/>
      <c r="BJ651" s="9"/>
      <c r="BK651" s="9"/>
      <c r="BL651" s="12"/>
      <c r="BM651" s="16"/>
      <c r="BN651" s="9"/>
    </row>
    <row r="652" customFormat="false" ht="118.5" hidden="false" customHeight="false" outlineLevel="0" collapsed="false">
      <c r="A652" s="9" t="s">
        <v>5171</v>
      </c>
      <c r="B652" s="9" t="s">
        <v>90</v>
      </c>
      <c r="C652" s="9" t="s">
        <v>580</v>
      </c>
      <c r="D652" s="9"/>
      <c r="E652" s="9"/>
      <c r="F652" s="9"/>
      <c r="G652" s="9"/>
      <c r="H652" s="9"/>
      <c r="I652" s="9"/>
      <c r="J652" s="12" t="s">
        <v>93</v>
      </c>
      <c r="K652" s="9"/>
      <c r="L652" s="9" t="s">
        <v>5172</v>
      </c>
      <c r="M652" s="9" t="s">
        <v>5173</v>
      </c>
      <c r="N652" s="9" t="s">
        <v>5174</v>
      </c>
      <c r="O652" s="10"/>
      <c r="P652" s="9"/>
      <c r="Q652" s="9" t="s">
        <v>5175</v>
      </c>
      <c r="R652" s="9" t="s">
        <v>73</v>
      </c>
      <c r="S652" s="9" t="s">
        <v>5176</v>
      </c>
      <c r="T652" s="9" t="s">
        <v>5177</v>
      </c>
      <c r="U652" s="10" t="s">
        <v>5178</v>
      </c>
      <c r="V652" s="29" t="s">
        <v>5179</v>
      </c>
      <c r="W652" s="9" t="s">
        <v>5102</v>
      </c>
      <c r="X652" s="12" t="n">
        <v>115</v>
      </c>
      <c r="Y652" s="9"/>
      <c r="Z652" s="14" t="n">
        <v>85</v>
      </c>
      <c r="AA652" s="9" t="n">
        <v>85</v>
      </c>
      <c r="AB652" s="14" t="n">
        <v>90</v>
      </c>
      <c r="AC652" s="9" t="n">
        <v>95</v>
      </c>
      <c r="AD652" s="14" t="n">
        <v>65</v>
      </c>
      <c r="AE652" s="9" t="n">
        <v>67</v>
      </c>
      <c r="AF652" s="14" t="n">
        <v>26</v>
      </c>
      <c r="AG652" s="9" t="n">
        <v>27</v>
      </c>
      <c r="AH652" s="14" t="n">
        <v>1</v>
      </c>
      <c r="AI652" s="14" t="n">
        <v>65</v>
      </c>
      <c r="AJ652" s="9" t="n">
        <v>67</v>
      </c>
      <c r="AK652" s="14" t="n">
        <v>3</v>
      </c>
      <c r="AL652" s="9" t="n">
        <v>4</v>
      </c>
      <c r="AM652" s="9" t="s">
        <v>563</v>
      </c>
      <c r="AN652" s="9" t="s">
        <v>5180</v>
      </c>
      <c r="AO652" s="9" t="s">
        <v>5181</v>
      </c>
      <c r="AP652" s="9" t="s">
        <v>5182</v>
      </c>
      <c r="AQ652" s="12" t="s">
        <v>736</v>
      </c>
      <c r="AR652" s="9" t="s">
        <v>5183</v>
      </c>
      <c r="AS652" s="9" t="s">
        <v>5184</v>
      </c>
      <c r="AT652" s="9" t="s">
        <v>159</v>
      </c>
      <c r="AU652" s="9" t="s">
        <v>443</v>
      </c>
      <c r="AV652" s="12"/>
      <c r="AW652" s="9"/>
      <c r="AX652" s="12"/>
      <c r="AY652" s="9" t="s">
        <v>5185</v>
      </c>
      <c r="AZ652" s="9"/>
      <c r="BA652" s="9" t="s">
        <v>5186</v>
      </c>
      <c r="BB652" s="9"/>
      <c r="BC652" s="9" t="s">
        <v>76</v>
      </c>
      <c r="BD652" s="9" t="s">
        <v>5187</v>
      </c>
      <c r="BE652" s="9"/>
      <c r="BF652" s="9"/>
      <c r="BG652" s="9"/>
      <c r="BH652" s="9"/>
      <c r="BI652" s="12"/>
      <c r="BJ652" s="9"/>
      <c r="BK652" s="9"/>
      <c r="BL652" s="12" t="s">
        <v>117</v>
      </c>
      <c r="BM652" s="16" t="s">
        <v>5188</v>
      </c>
      <c r="BN652" s="9"/>
    </row>
    <row r="653" customFormat="false" ht="223.5" hidden="false" customHeight="false" outlineLevel="0" collapsed="false">
      <c r="A653" s="9" t="s">
        <v>5189</v>
      </c>
      <c r="B653" s="9" t="s">
        <v>90</v>
      </c>
      <c r="C653" s="9" t="s">
        <v>580</v>
      </c>
      <c r="D653" s="9" t="s">
        <v>5190</v>
      </c>
      <c r="E653" s="9"/>
      <c r="F653" s="9"/>
      <c r="G653" s="9"/>
      <c r="H653" s="9"/>
      <c r="I653" s="9"/>
      <c r="J653" s="12" t="s">
        <v>93</v>
      </c>
      <c r="K653" s="9"/>
      <c r="L653" s="9"/>
      <c r="M653" s="9"/>
      <c r="N653" s="9" t="s">
        <v>5174</v>
      </c>
      <c r="O653" s="10"/>
      <c r="P653" s="9"/>
      <c r="Q653" s="9" t="s">
        <v>5175</v>
      </c>
      <c r="R653" s="9" t="s">
        <v>73</v>
      </c>
      <c r="S653" s="9" t="s">
        <v>5176</v>
      </c>
      <c r="T653" s="9" t="s">
        <v>5177</v>
      </c>
      <c r="U653" s="10" t="s">
        <v>5178</v>
      </c>
      <c r="V653" s="29" t="s">
        <v>5179</v>
      </c>
      <c r="W653" s="9" t="s">
        <v>5102</v>
      </c>
      <c r="X653" s="12" t="n">
        <v>120</v>
      </c>
      <c r="Y653" s="9"/>
      <c r="Z653" s="14" t="n">
        <v>97</v>
      </c>
      <c r="AA653" s="9" t="n">
        <v>97</v>
      </c>
      <c r="AB653" s="14" t="n">
        <v>102</v>
      </c>
      <c r="AC653" s="9" t="n">
        <v>102</v>
      </c>
      <c r="AD653" s="14" t="n">
        <v>78</v>
      </c>
      <c r="AE653" s="9" t="n">
        <v>82</v>
      </c>
      <c r="AF653" s="14" t="n">
        <v>34</v>
      </c>
      <c r="AG653" s="9" t="n">
        <v>36</v>
      </c>
      <c r="AH653" s="14" t="n">
        <v>1</v>
      </c>
      <c r="AI653" s="14" t="n">
        <v>78</v>
      </c>
      <c r="AJ653" s="9" t="n">
        <v>82</v>
      </c>
      <c r="AK653" s="14" t="n">
        <v>2</v>
      </c>
      <c r="AL653" s="9" t="n">
        <v>3</v>
      </c>
      <c r="AM653" s="9" t="s">
        <v>5191</v>
      </c>
      <c r="AN653" s="9"/>
      <c r="AO653" s="9" t="s">
        <v>5192</v>
      </c>
      <c r="AP653" s="9" t="s">
        <v>5193</v>
      </c>
      <c r="AQ653" s="12" t="s">
        <v>736</v>
      </c>
      <c r="AR653" s="9" t="s">
        <v>5194</v>
      </c>
      <c r="AS653" s="9" t="s">
        <v>5195</v>
      </c>
      <c r="AT653" s="9" t="s">
        <v>1281</v>
      </c>
      <c r="AU653" s="9" t="s">
        <v>443</v>
      </c>
      <c r="AV653" s="12"/>
      <c r="AW653" s="9"/>
      <c r="AX653" s="12"/>
      <c r="AY653" s="9" t="s">
        <v>5196</v>
      </c>
      <c r="AZ653" s="9"/>
      <c r="BA653" s="9"/>
      <c r="BB653" s="9"/>
      <c r="BC653" s="9" t="s">
        <v>76</v>
      </c>
      <c r="BD653" s="9" t="s">
        <v>5197</v>
      </c>
      <c r="BE653" s="9"/>
      <c r="BF653" s="9"/>
      <c r="BG653" s="9"/>
      <c r="BH653" s="9"/>
      <c r="BI653" s="12"/>
      <c r="BJ653" s="9"/>
      <c r="BK653" s="9"/>
      <c r="BL653" s="12" t="s">
        <v>117</v>
      </c>
      <c r="BM653" s="16" t="s">
        <v>5188</v>
      </c>
      <c r="BN653" s="9"/>
    </row>
    <row r="654" customFormat="false" ht="45" hidden="false" customHeight="true" outlineLevel="0" collapsed="false">
      <c r="A654" s="9" t="s">
        <v>5198</v>
      </c>
      <c r="B654" s="9" t="s">
        <v>90</v>
      </c>
      <c r="C654" s="9" t="s">
        <v>580</v>
      </c>
      <c r="D654" s="9"/>
      <c r="E654" s="9"/>
      <c r="F654" s="9"/>
      <c r="G654" s="9"/>
      <c r="H654" s="9"/>
      <c r="I654" s="9"/>
      <c r="J654" s="12" t="s">
        <v>235</v>
      </c>
      <c r="K654" s="9"/>
      <c r="L654" s="9" t="s">
        <v>5199</v>
      </c>
      <c r="M654" s="9" t="s">
        <v>5200</v>
      </c>
      <c r="N654" s="9" t="s">
        <v>5174</v>
      </c>
      <c r="O654" s="10"/>
      <c r="P654" s="9"/>
      <c r="Q654" s="9" t="s">
        <v>5175</v>
      </c>
      <c r="R654" s="9" t="s">
        <v>73</v>
      </c>
      <c r="S654" s="9" t="s">
        <v>5176</v>
      </c>
      <c r="T654" s="9" t="s">
        <v>5177</v>
      </c>
      <c r="U654" s="10" t="s">
        <v>5178</v>
      </c>
      <c r="V654" s="29" t="s">
        <v>5179</v>
      </c>
      <c r="W654" s="9" t="s">
        <v>5102</v>
      </c>
      <c r="X654" s="12"/>
      <c r="Y654" s="9"/>
      <c r="Z654" s="14"/>
      <c r="AA654" s="9"/>
      <c r="AB654" s="14"/>
      <c r="AC654" s="9"/>
      <c r="AD654" s="14"/>
      <c r="AE654" s="9"/>
      <c r="AF654" s="14"/>
      <c r="AG654" s="9"/>
      <c r="AH654" s="14"/>
      <c r="AI654" s="14"/>
      <c r="AJ654" s="9"/>
      <c r="AK654" s="14"/>
      <c r="AL654" s="9"/>
      <c r="AM654" s="9"/>
      <c r="AN654" s="9"/>
      <c r="AO654" s="9"/>
      <c r="AP654" s="9" t="s">
        <v>5201</v>
      </c>
      <c r="AQ654" s="12"/>
      <c r="AR654" s="9"/>
      <c r="AS654" s="9"/>
      <c r="AT654" s="9"/>
      <c r="AU654" s="9"/>
      <c r="AV654" s="12"/>
      <c r="AW654" s="9"/>
      <c r="AX654" s="12"/>
      <c r="AY654" s="9"/>
      <c r="AZ654" s="9"/>
      <c r="BA654" s="9"/>
      <c r="BB654" s="9"/>
      <c r="BC654" s="9"/>
      <c r="BD654" s="9" t="s">
        <v>5202</v>
      </c>
      <c r="BE654" s="9"/>
      <c r="BF654" s="9"/>
      <c r="BG654" s="9"/>
      <c r="BH654" s="9"/>
      <c r="BI654" s="12"/>
      <c r="BJ654" s="9"/>
      <c r="BK654" s="9"/>
      <c r="BL654" s="12"/>
      <c r="BM654" s="16"/>
      <c r="BN654" s="9"/>
    </row>
    <row r="655" customFormat="false" ht="45" hidden="false" customHeight="true" outlineLevel="0" collapsed="false">
      <c r="A655" s="9" t="s">
        <v>5203</v>
      </c>
      <c r="B655" s="9" t="s">
        <v>90</v>
      </c>
      <c r="C655" s="9" t="s">
        <v>580</v>
      </c>
      <c r="D655" s="9"/>
      <c r="E655" s="9" t="s">
        <v>5204</v>
      </c>
      <c r="F655" s="9"/>
      <c r="G655" s="9"/>
      <c r="H655" s="9"/>
      <c r="I655" s="9"/>
      <c r="J655" s="12" t="s">
        <v>235</v>
      </c>
      <c r="K655" s="9"/>
      <c r="L655" s="9" t="s">
        <v>5205</v>
      </c>
      <c r="M655" s="9" t="s">
        <v>5206</v>
      </c>
      <c r="N655" s="13" t="s">
        <v>5207</v>
      </c>
      <c r="O655" s="31" t="s">
        <v>223</v>
      </c>
      <c r="P655" s="9" t="s">
        <v>73</v>
      </c>
      <c r="Q655" s="9" t="s">
        <v>5208</v>
      </c>
      <c r="S655" s="81" t="s">
        <v>5209</v>
      </c>
      <c r="T655" s="9" t="s">
        <v>5210</v>
      </c>
      <c r="U655" s="10" t="s">
        <v>5211</v>
      </c>
      <c r="V655" s="29" t="s">
        <v>5212</v>
      </c>
      <c r="W655" s="9" t="s">
        <v>169</v>
      </c>
      <c r="X655" s="12"/>
      <c r="Y655" s="9"/>
      <c r="Z655" s="14"/>
      <c r="AA655" s="9"/>
      <c r="AB655" s="14"/>
      <c r="AC655" s="9"/>
      <c r="AD655" s="14"/>
      <c r="AE655" s="9"/>
      <c r="AF655" s="14"/>
      <c r="AG655" s="9"/>
      <c r="AH655" s="14"/>
      <c r="AI655" s="14"/>
      <c r="AJ655" s="9"/>
      <c r="AK655" s="14"/>
      <c r="AL655" s="9"/>
      <c r="AM655" s="9"/>
      <c r="AN655" s="9"/>
      <c r="AO655" s="9"/>
      <c r="AP655" s="9" t="s">
        <v>5213</v>
      </c>
      <c r="AQ655" s="12" t="s">
        <v>410</v>
      </c>
      <c r="AR655" s="9"/>
      <c r="AS655" s="9" t="s">
        <v>223</v>
      </c>
      <c r="AT655" s="9" t="s">
        <v>150</v>
      </c>
      <c r="AU655" s="9"/>
      <c r="AV655" s="12"/>
      <c r="AW655" s="9"/>
      <c r="AX655" s="12"/>
      <c r="AY655" s="9"/>
      <c r="AZ655" s="9"/>
      <c r="BA655" s="9"/>
      <c r="BB655" s="9" t="s">
        <v>5214</v>
      </c>
      <c r="BC655" s="9" t="s">
        <v>76</v>
      </c>
      <c r="BD655" s="9" t="s">
        <v>5215</v>
      </c>
      <c r="BE655" s="9"/>
      <c r="BF655" s="9"/>
      <c r="BG655" s="9"/>
      <c r="BH655" s="9"/>
      <c r="BI655" s="12"/>
      <c r="BJ655" s="9"/>
      <c r="BK655" s="9"/>
      <c r="BL655" s="12" t="s">
        <v>117</v>
      </c>
      <c r="BM655" s="16" t="s">
        <v>5216</v>
      </c>
      <c r="BN655" s="9"/>
    </row>
    <row r="656" customFormat="false" ht="45" hidden="false" customHeight="true" outlineLevel="0" collapsed="false">
      <c r="A656" s="9" t="s">
        <v>5217</v>
      </c>
      <c r="B656" s="9" t="s">
        <v>90</v>
      </c>
      <c r="C656" s="9" t="s">
        <v>580</v>
      </c>
      <c r="D656" s="9"/>
      <c r="E656" s="9" t="s">
        <v>5204</v>
      </c>
      <c r="F656" s="9"/>
      <c r="G656" s="11" t="s">
        <v>5218</v>
      </c>
      <c r="H656" s="9"/>
      <c r="I656" s="9"/>
      <c r="J656" s="12" t="s">
        <v>235</v>
      </c>
      <c r="K656" s="9" t="s">
        <v>5219</v>
      </c>
      <c r="L656" s="9" t="s">
        <v>5220</v>
      </c>
      <c r="M656" s="9" t="s">
        <v>5221</v>
      </c>
      <c r="N656" s="13" t="s">
        <v>5207</v>
      </c>
      <c r="O656" s="31" t="s">
        <v>223</v>
      </c>
      <c r="P656" s="9" t="s">
        <v>73</v>
      </c>
      <c r="Q656" s="9" t="s">
        <v>5208</v>
      </c>
      <c r="S656" s="81" t="s">
        <v>5209</v>
      </c>
      <c r="T656" s="9" t="s">
        <v>5210</v>
      </c>
      <c r="U656" s="10" t="s">
        <v>5211</v>
      </c>
      <c r="V656" s="29" t="s">
        <v>5212</v>
      </c>
      <c r="W656" s="9"/>
      <c r="X656" s="12" t="n">
        <v>233</v>
      </c>
      <c r="Y656" s="9"/>
      <c r="Z656" s="14" t="n">
        <v>221</v>
      </c>
      <c r="AA656" s="9"/>
      <c r="AB656" s="14" t="n">
        <v>155</v>
      </c>
      <c r="AC656" s="9"/>
      <c r="AD656" s="14" t="n">
        <v>135</v>
      </c>
      <c r="AE656" s="9" t="n">
        <v>190</v>
      </c>
      <c r="AF656" s="14" t="n">
        <v>21</v>
      </c>
      <c r="AG656" s="9"/>
      <c r="AH656" s="14" t="n">
        <v>1</v>
      </c>
      <c r="AI656" s="14" t="n">
        <v>135</v>
      </c>
      <c r="AJ656" s="9" t="n">
        <v>190</v>
      </c>
      <c r="AK656" s="14" t="n">
        <v>7</v>
      </c>
      <c r="AL656" s="9" t="n">
        <v>10</v>
      </c>
      <c r="AM656" s="9"/>
      <c r="AN656" s="9"/>
      <c r="AO656" s="9"/>
      <c r="AP656" s="9" t="s">
        <v>5222</v>
      </c>
      <c r="AQ656" s="12" t="s">
        <v>339</v>
      </c>
      <c r="AR656" s="9"/>
      <c r="AS656" s="9" t="s">
        <v>5223</v>
      </c>
      <c r="AT656" s="9" t="s">
        <v>5224</v>
      </c>
      <c r="AU656" s="9" t="s">
        <v>73</v>
      </c>
      <c r="AV656" s="12"/>
      <c r="AW656" s="9"/>
      <c r="AX656" s="12"/>
      <c r="AY656" s="9"/>
      <c r="AZ656" s="9"/>
      <c r="BA656" s="9"/>
      <c r="BB656" s="9" t="s">
        <v>3293</v>
      </c>
      <c r="BC656" s="9" t="s">
        <v>76</v>
      </c>
      <c r="BD656" s="9" t="s">
        <v>5225</v>
      </c>
      <c r="BE656" s="9"/>
      <c r="BF656" s="9"/>
      <c r="BG656" s="9"/>
      <c r="BH656" s="9"/>
      <c r="BI656" s="12"/>
      <c r="BJ656" s="9"/>
      <c r="BK656" s="9"/>
      <c r="BL656" s="12" t="s">
        <v>117</v>
      </c>
      <c r="BM656" s="16" t="s">
        <v>5216</v>
      </c>
      <c r="BN656" s="9"/>
    </row>
    <row r="657" customFormat="false" ht="45" hidden="false" customHeight="true" outlineLevel="0" collapsed="false">
      <c r="A657" s="9" t="s">
        <v>5226</v>
      </c>
      <c r="B657" s="9" t="s">
        <v>90</v>
      </c>
      <c r="C657" s="9" t="s">
        <v>580</v>
      </c>
      <c r="D657" s="9"/>
      <c r="E657" s="9" t="s">
        <v>5204</v>
      </c>
      <c r="F657" s="9"/>
      <c r="G657" s="9"/>
      <c r="H657" s="9"/>
      <c r="I657" s="9"/>
      <c r="J657" s="12" t="s">
        <v>235</v>
      </c>
      <c r="K657" s="9" t="s">
        <v>5227</v>
      </c>
      <c r="L657" s="9" t="s">
        <v>5228</v>
      </c>
      <c r="M657" s="9" t="s">
        <v>5229</v>
      </c>
      <c r="N657" s="13" t="s">
        <v>5207</v>
      </c>
      <c r="O657" s="31" t="s">
        <v>223</v>
      </c>
      <c r="P657" s="9" t="s">
        <v>73</v>
      </c>
      <c r="Q657" s="9" t="s">
        <v>5208</v>
      </c>
      <c r="S657" s="81" t="s">
        <v>5209</v>
      </c>
      <c r="T657" s="9" t="s">
        <v>5210</v>
      </c>
      <c r="U657" s="10" t="s">
        <v>5211</v>
      </c>
      <c r="V657" s="29" t="s">
        <v>5212</v>
      </c>
      <c r="W657" s="9" t="s">
        <v>5102</v>
      </c>
      <c r="X657" s="12" t="n">
        <v>185</v>
      </c>
      <c r="Y657" s="9"/>
      <c r="Z657" s="14" t="n">
        <v>170</v>
      </c>
      <c r="AA657" s="9"/>
      <c r="AB657" s="14" t="n">
        <v>115</v>
      </c>
      <c r="AC657" s="9"/>
      <c r="AD657" s="14" t="n">
        <v>165</v>
      </c>
      <c r="AE657" s="9" t="n">
        <v>170</v>
      </c>
      <c r="AF657" s="14" t="n">
        <v>11</v>
      </c>
      <c r="AG657" s="9"/>
      <c r="AH657" s="14" t="n">
        <v>1</v>
      </c>
      <c r="AI657" s="14" t="n">
        <v>165</v>
      </c>
      <c r="AJ657" s="9" t="n">
        <v>170</v>
      </c>
      <c r="AK657" s="14" t="n">
        <v>7</v>
      </c>
      <c r="AL657" s="9" t="n">
        <v>10</v>
      </c>
      <c r="AM657" s="9"/>
      <c r="AN657" s="9"/>
      <c r="AO657" s="9"/>
      <c r="AP657" s="9" t="s">
        <v>5230</v>
      </c>
      <c r="AQ657" s="12" t="s">
        <v>410</v>
      </c>
      <c r="AR657" s="9"/>
      <c r="AS657" s="9" t="n">
        <v>1526</v>
      </c>
      <c r="AT657" s="9" t="n">
        <v>1526</v>
      </c>
      <c r="AU657" s="9" t="s">
        <v>73</v>
      </c>
      <c r="AV657" s="12"/>
      <c r="AW657" s="9"/>
      <c r="AX657" s="12"/>
      <c r="AY657" s="9"/>
      <c r="AZ657" s="9"/>
      <c r="BA657" s="9"/>
      <c r="BB657" s="9" t="s">
        <v>5231</v>
      </c>
      <c r="BC657" s="9" t="s">
        <v>76</v>
      </c>
      <c r="BD657" s="23" t="s">
        <v>5232</v>
      </c>
      <c r="BE657" s="9"/>
      <c r="BF657" s="9"/>
      <c r="BG657" s="9"/>
      <c r="BH657" s="9"/>
      <c r="BI657" s="12"/>
      <c r="BJ657" s="9"/>
      <c r="BK657" s="9"/>
      <c r="BL657" s="12" t="s">
        <v>117</v>
      </c>
      <c r="BM657" s="16" t="s">
        <v>5216</v>
      </c>
      <c r="BN657" s="9"/>
    </row>
    <row r="658" customFormat="false" ht="45" hidden="false" customHeight="true" outlineLevel="0" collapsed="false">
      <c r="A658" s="9" t="s">
        <v>5233</v>
      </c>
      <c r="B658" s="9" t="s">
        <v>90</v>
      </c>
      <c r="C658" s="9" t="s">
        <v>580</v>
      </c>
      <c r="D658" s="9"/>
      <c r="E658" s="9" t="s">
        <v>5204</v>
      </c>
      <c r="F658" s="9"/>
      <c r="G658" s="9"/>
      <c r="H658" s="9"/>
      <c r="I658" s="9"/>
      <c r="J658" s="12" t="s">
        <v>235</v>
      </c>
      <c r="K658" s="9"/>
      <c r="L658" s="9" t="s">
        <v>147</v>
      </c>
      <c r="M658" s="9" t="s">
        <v>5234</v>
      </c>
      <c r="N658" s="13" t="s">
        <v>5207</v>
      </c>
      <c r="O658" s="31" t="s">
        <v>223</v>
      </c>
      <c r="P658" s="9" t="s">
        <v>73</v>
      </c>
      <c r="Q658" s="9" t="s">
        <v>5208</v>
      </c>
      <c r="S658" s="81" t="s">
        <v>5209</v>
      </c>
      <c r="T658" s="9" t="s">
        <v>5210</v>
      </c>
      <c r="U658" s="10" t="s">
        <v>5211</v>
      </c>
      <c r="V658" s="29" t="s">
        <v>5212</v>
      </c>
      <c r="W658" s="9" t="s">
        <v>5235</v>
      </c>
      <c r="X658" s="12" t="n">
        <v>95</v>
      </c>
      <c r="Y658" s="9" t="n">
        <v>95</v>
      </c>
      <c r="Z658" s="14" t="n">
        <v>67</v>
      </c>
      <c r="AA658" s="9" t="n">
        <v>67</v>
      </c>
      <c r="AB658" s="14" t="n">
        <v>65</v>
      </c>
      <c r="AC658" s="9" t="n">
        <v>65</v>
      </c>
      <c r="AD658" s="14" t="n">
        <v>47</v>
      </c>
      <c r="AE658" s="9" t="n">
        <v>47</v>
      </c>
      <c r="AF658" s="14" t="n">
        <v>17</v>
      </c>
      <c r="AG658" s="9" t="n">
        <v>17</v>
      </c>
      <c r="AH658" s="14" t="n">
        <v>1</v>
      </c>
      <c r="AI658" s="14" t="n">
        <v>47</v>
      </c>
      <c r="AJ658" s="9" t="n">
        <v>47</v>
      </c>
      <c r="AK658" s="14" t="n">
        <v>4</v>
      </c>
      <c r="AL658" s="9" t="n">
        <v>4</v>
      </c>
      <c r="AM658" s="9"/>
      <c r="AN658" s="9"/>
      <c r="AO658" s="9"/>
      <c r="AP658" s="9" t="s">
        <v>5230</v>
      </c>
      <c r="AQ658" s="12" t="s">
        <v>410</v>
      </c>
      <c r="AR658" s="9"/>
      <c r="AS658" s="9"/>
      <c r="AT658" s="9"/>
      <c r="AU658" s="9"/>
      <c r="AV658" s="12"/>
      <c r="AW658" s="9"/>
      <c r="AX658" s="12"/>
      <c r="AY658" s="9"/>
      <c r="AZ658" s="9"/>
      <c r="BA658" s="9"/>
      <c r="BB658" s="9" t="s">
        <v>5236</v>
      </c>
      <c r="BC658" s="9" t="s">
        <v>76</v>
      </c>
      <c r="BD658" s="9" t="s">
        <v>5237</v>
      </c>
      <c r="BE658" s="9"/>
      <c r="BF658" s="9"/>
      <c r="BG658" s="9"/>
      <c r="BH658" s="9"/>
      <c r="BI658" s="12"/>
      <c r="BJ658" s="9"/>
      <c r="BK658" s="9"/>
      <c r="BL658" s="12" t="s">
        <v>117</v>
      </c>
      <c r="BM658" s="16" t="s">
        <v>5238</v>
      </c>
      <c r="BN658" s="9"/>
    </row>
    <row r="659" customFormat="false" ht="45" hidden="false" customHeight="true" outlineLevel="0" collapsed="false">
      <c r="A659" s="9" t="s">
        <v>5239</v>
      </c>
      <c r="B659" s="9" t="s">
        <v>90</v>
      </c>
      <c r="C659" s="9" t="s">
        <v>580</v>
      </c>
      <c r="D659" s="9"/>
      <c r="E659" s="9" t="s">
        <v>5204</v>
      </c>
      <c r="F659" s="9"/>
      <c r="G659" s="9"/>
      <c r="H659" s="9"/>
      <c r="I659" s="9"/>
      <c r="J659" s="12" t="s">
        <v>235</v>
      </c>
      <c r="K659" s="9" t="s">
        <v>5240</v>
      </c>
      <c r="L659" s="9" t="s">
        <v>147</v>
      </c>
      <c r="M659" s="9" t="s">
        <v>5241</v>
      </c>
      <c r="N659" s="13" t="s">
        <v>5207</v>
      </c>
      <c r="O659" s="31" t="s">
        <v>223</v>
      </c>
      <c r="P659" s="9" t="s">
        <v>73</v>
      </c>
      <c r="Q659" s="9" t="s">
        <v>5208</v>
      </c>
      <c r="S659" s="81" t="s">
        <v>5209</v>
      </c>
      <c r="T659" s="9" t="s">
        <v>5210</v>
      </c>
      <c r="U659" s="10" t="s">
        <v>5211</v>
      </c>
      <c r="V659" s="29" t="s">
        <v>5212</v>
      </c>
      <c r="W659" s="9" t="s">
        <v>5235</v>
      </c>
      <c r="X659" s="12" t="n">
        <v>99</v>
      </c>
      <c r="Y659" s="9"/>
      <c r="Z659" s="14" t="n">
        <v>151</v>
      </c>
      <c r="AA659" s="9"/>
      <c r="AB659" s="14" t="n">
        <v>97</v>
      </c>
      <c r="AC659" s="9"/>
      <c r="AD659" s="14" t="n">
        <v>35</v>
      </c>
      <c r="AE659" s="9" t="n">
        <v>70</v>
      </c>
      <c r="AF659" s="14"/>
      <c r="AG659" s="9"/>
      <c r="AH659" s="14" t="n">
        <v>2</v>
      </c>
      <c r="AI659" s="14" t="n">
        <v>35</v>
      </c>
      <c r="AJ659" s="9" t="n">
        <v>70</v>
      </c>
      <c r="AK659" s="14"/>
      <c r="AL659" s="9"/>
      <c r="AM659" s="9"/>
      <c r="AN659" s="9"/>
      <c r="AO659" s="9"/>
      <c r="AP659" s="9" t="s">
        <v>5242</v>
      </c>
      <c r="AQ659" s="12" t="s">
        <v>410</v>
      </c>
      <c r="AR659" s="9"/>
      <c r="AS659" s="23" t="s">
        <v>5243</v>
      </c>
      <c r="AT659" s="23" t="s">
        <v>5244</v>
      </c>
      <c r="AU659" s="9"/>
      <c r="AV659" s="12"/>
      <c r="AW659" s="9"/>
      <c r="AX659" s="12"/>
      <c r="AY659" s="9"/>
      <c r="AZ659" s="9"/>
      <c r="BA659" s="9"/>
      <c r="BB659" s="9"/>
      <c r="BC659" s="9" t="s">
        <v>76</v>
      </c>
      <c r="BD659" s="9" t="s">
        <v>5245</v>
      </c>
      <c r="BE659" s="9"/>
      <c r="BF659" s="9"/>
      <c r="BG659" s="9"/>
      <c r="BH659" s="9"/>
      <c r="BI659" s="12"/>
      <c r="BJ659" s="9"/>
      <c r="BK659" s="9"/>
      <c r="BL659" s="12" t="s">
        <v>117</v>
      </c>
      <c r="BM659" s="16" t="s">
        <v>5238</v>
      </c>
      <c r="BN659" s="9"/>
    </row>
    <row r="660" customFormat="false" ht="45" hidden="false" customHeight="true" outlineLevel="0" collapsed="false">
      <c r="A660" s="9" t="s">
        <v>5246</v>
      </c>
      <c r="B660" s="9" t="s">
        <v>90</v>
      </c>
      <c r="C660" s="9" t="s">
        <v>580</v>
      </c>
      <c r="D660" s="9"/>
      <c r="E660" s="9" t="s">
        <v>5204</v>
      </c>
      <c r="F660" s="9"/>
      <c r="G660" s="9"/>
      <c r="H660" s="9"/>
      <c r="I660" s="9"/>
      <c r="J660" s="12" t="s">
        <v>235</v>
      </c>
      <c r="K660" s="9" t="s">
        <v>5240</v>
      </c>
      <c r="L660" s="9" t="s">
        <v>147</v>
      </c>
      <c r="M660" s="9" t="s">
        <v>5247</v>
      </c>
      <c r="N660" s="13" t="s">
        <v>5207</v>
      </c>
      <c r="O660" s="31" t="s">
        <v>223</v>
      </c>
      <c r="P660" s="9" t="s">
        <v>73</v>
      </c>
      <c r="Q660" s="9" t="s">
        <v>5208</v>
      </c>
      <c r="S660" s="81" t="s">
        <v>5209</v>
      </c>
      <c r="T660" s="9" t="s">
        <v>5210</v>
      </c>
      <c r="U660" s="10" t="s">
        <v>5211</v>
      </c>
      <c r="V660" s="29" t="s">
        <v>5212</v>
      </c>
      <c r="W660" s="9" t="s">
        <v>5235</v>
      </c>
      <c r="X660" s="12" t="n">
        <v>110</v>
      </c>
      <c r="Y660" s="9"/>
      <c r="Z660" s="14" t="n">
        <v>150</v>
      </c>
      <c r="AA660" s="9"/>
      <c r="AB660" s="14" t="n">
        <v>80</v>
      </c>
      <c r="AC660" s="9" t="n">
        <v>80</v>
      </c>
      <c r="AD660" s="14" t="n">
        <v>135</v>
      </c>
      <c r="AE660" s="9" t="n">
        <v>135</v>
      </c>
      <c r="AF660" s="14" t="n">
        <v>12</v>
      </c>
      <c r="AG660" s="9" t="n">
        <v>12</v>
      </c>
      <c r="AH660" s="14" t="n">
        <v>1</v>
      </c>
      <c r="AI660" s="14" t="n">
        <v>135</v>
      </c>
      <c r="AJ660" s="9" t="n">
        <v>135</v>
      </c>
      <c r="AK660" s="14" t="n">
        <v>7</v>
      </c>
      <c r="AL660" s="9" t="n">
        <v>7</v>
      </c>
      <c r="AM660" s="9"/>
      <c r="AN660" s="9"/>
      <c r="AO660" s="9"/>
      <c r="AP660" s="9" t="s">
        <v>5242</v>
      </c>
      <c r="AQ660" s="12" t="s">
        <v>410</v>
      </c>
      <c r="AR660" s="9"/>
      <c r="AS660" s="23" t="s">
        <v>5243</v>
      </c>
      <c r="AT660" s="23" t="s">
        <v>5248</v>
      </c>
      <c r="AU660" s="9" t="s">
        <v>588</v>
      </c>
      <c r="AV660" s="12"/>
      <c r="AW660" s="9"/>
      <c r="AX660" s="12"/>
      <c r="AY660" s="9"/>
      <c r="AZ660" s="9"/>
      <c r="BA660" s="9"/>
      <c r="BB660" s="9" t="s">
        <v>5231</v>
      </c>
      <c r="BC660" s="9" t="s">
        <v>76</v>
      </c>
      <c r="BD660" s="9" t="s">
        <v>5249</v>
      </c>
      <c r="BE660" s="9"/>
      <c r="BF660" s="9"/>
      <c r="BG660" s="9"/>
      <c r="BH660" s="9"/>
      <c r="BI660" s="12"/>
      <c r="BJ660" s="9"/>
      <c r="BK660" s="9"/>
      <c r="BL660" s="12" t="s">
        <v>117</v>
      </c>
      <c r="BM660" s="16" t="s">
        <v>5238</v>
      </c>
      <c r="BN660" s="9"/>
    </row>
    <row r="661" customFormat="false" ht="45" hidden="false" customHeight="true" outlineLevel="0" collapsed="false">
      <c r="A661" s="9" t="s">
        <v>5250</v>
      </c>
      <c r="B661" s="9" t="s">
        <v>90</v>
      </c>
      <c r="C661" s="9" t="s">
        <v>580</v>
      </c>
      <c r="D661" s="9"/>
      <c r="E661" s="9" t="s">
        <v>5204</v>
      </c>
      <c r="F661" s="9"/>
      <c r="G661" s="9"/>
      <c r="H661" s="9"/>
      <c r="I661" s="9"/>
      <c r="J661" s="12" t="s">
        <v>235</v>
      </c>
      <c r="K661" s="9" t="s">
        <v>5240</v>
      </c>
      <c r="L661" s="9" t="s">
        <v>147</v>
      </c>
      <c r="M661" s="9" t="s">
        <v>5251</v>
      </c>
      <c r="N661" s="13" t="s">
        <v>5207</v>
      </c>
      <c r="O661" s="31" t="s">
        <v>223</v>
      </c>
      <c r="P661" s="9" t="s">
        <v>73</v>
      </c>
      <c r="Q661" s="9" t="s">
        <v>5208</v>
      </c>
      <c r="S661" s="81" t="s">
        <v>5209</v>
      </c>
      <c r="T661" s="9" t="s">
        <v>5210</v>
      </c>
      <c r="U661" s="10" t="s">
        <v>5211</v>
      </c>
      <c r="V661" s="29" t="s">
        <v>5212</v>
      </c>
      <c r="W661" s="9" t="s">
        <v>5235</v>
      </c>
      <c r="X661" s="12" t="n">
        <v>114</v>
      </c>
      <c r="Y661" s="9"/>
      <c r="Z661" s="14" t="n">
        <v>140</v>
      </c>
      <c r="AA661" s="9"/>
      <c r="AB661" s="14" t="n">
        <v>114</v>
      </c>
      <c r="AC661" s="9"/>
      <c r="AD661" s="14" t="n">
        <v>140</v>
      </c>
      <c r="AE661" s="9"/>
      <c r="AF661" s="14" t="n">
        <v>10</v>
      </c>
      <c r="AG661" s="9"/>
      <c r="AH661" s="14" t="n">
        <v>1</v>
      </c>
      <c r="AI661" s="14" t="n">
        <v>140</v>
      </c>
      <c r="AJ661" s="9"/>
      <c r="AK661" s="14" t="n">
        <v>11</v>
      </c>
      <c r="AL661" s="9" t="n">
        <v>12</v>
      </c>
      <c r="AM661" s="9"/>
      <c r="AN661" s="9"/>
      <c r="AO661" s="9"/>
      <c r="AP661" s="9" t="s">
        <v>5252</v>
      </c>
      <c r="AQ661" s="12" t="s">
        <v>410</v>
      </c>
      <c r="AR661" s="9"/>
      <c r="AS661" s="9" t="n">
        <v>1524</v>
      </c>
      <c r="AT661" s="9" t="n">
        <v>1524</v>
      </c>
      <c r="AU661" s="9" t="s">
        <v>350</v>
      </c>
      <c r="AV661" s="12"/>
      <c r="AW661" s="9"/>
      <c r="AX661" s="12"/>
      <c r="AY661" s="9"/>
      <c r="AZ661" s="9"/>
      <c r="BA661" s="9"/>
      <c r="BB661" s="9" t="s">
        <v>5231</v>
      </c>
      <c r="BC661" s="9" t="s">
        <v>76</v>
      </c>
      <c r="BD661" s="23" t="s">
        <v>5253</v>
      </c>
      <c r="BE661" s="9"/>
      <c r="BF661" s="9"/>
      <c r="BG661" s="9"/>
      <c r="BH661" s="9"/>
      <c r="BI661" s="12"/>
      <c r="BJ661" s="9"/>
      <c r="BK661" s="9"/>
      <c r="BL661" s="12" t="s">
        <v>117</v>
      </c>
      <c r="BM661" s="16" t="s">
        <v>5238</v>
      </c>
      <c r="BN661" s="9"/>
    </row>
    <row r="662" customFormat="false" ht="45" hidden="false" customHeight="true" outlineLevel="0" collapsed="false">
      <c r="A662" s="9" t="s">
        <v>5254</v>
      </c>
      <c r="B662" s="9" t="s">
        <v>90</v>
      </c>
      <c r="C662" s="9" t="s">
        <v>580</v>
      </c>
      <c r="D662" s="9"/>
      <c r="E662" s="9" t="s">
        <v>5204</v>
      </c>
      <c r="F662" s="9"/>
      <c r="G662" s="9"/>
      <c r="H662" s="9"/>
      <c r="I662" s="9"/>
      <c r="J662" s="12" t="s">
        <v>235</v>
      </c>
      <c r="K662" s="9" t="s">
        <v>5240</v>
      </c>
      <c r="L662" s="9" t="s">
        <v>335</v>
      </c>
      <c r="M662" s="9" t="s">
        <v>5255</v>
      </c>
      <c r="N662" s="13" t="s">
        <v>5207</v>
      </c>
      <c r="O662" s="31" t="s">
        <v>223</v>
      </c>
      <c r="P662" s="9" t="s">
        <v>73</v>
      </c>
      <c r="Q662" s="9" t="s">
        <v>5208</v>
      </c>
      <c r="S662" s="81" t="s">
        <v>5209</v>
      </c>
      <c r="T662" s="9" t="s">
        <v>5210</v>
      </c>
      <c r="U662" s="10" t="s">
        <v>5211</v>
      </c>
      <c r="V662" s="29" t="s">
        <v>5212</v>
      </c>
      <c r="W662" s="9" t="s">
        <v>5235</v>
      </c>
      <c r="X662" s="12" t="n">
        <v>147</v>
      </c>
      <c r="Y662" s="9" t="n">
        <v>147</v>
      </c>
      <c r="Z662" s="14" t="n">
        <v>109</v>
      </c>
      <c r="AA662" s="9" t="n">
        <v>109</v>
      </c>
      <c r="AB662" s="14" t="n">
        <v>100</v>
      </c>
      <c r="AC662" s="9" t="n">
        <v>110</v>
      </c>
      <c r="AD662" s="14" t="n">
        <v>90</v>
      </c>
      <c r="AE662" s="9" t="n">
        <v>95</v>
      </c>
      <c r="AF662" s="14" t="n">
        <v>11</v>
      </c>
      <c r="AG662" s="9" t="n">
        <v>12</v>
      </c>
      <c r="AH662" s="14" t="n">
        <v>1</v>
      </c>
      <c r="AI662" s="14" t="n">
        <v>90</v>
      </c>
      <c r="AJ662" s="9" t="n">
        <v>95</v>
      </c>
      <c r="AK662" s="14" t="n">
        <v>7</v>
      </c>
      <c r="AL662" s="9" t="n">
        <v>8</v>
      </c>
      <c r="AM662" s="9"/>
      <c r="AN662" s="9"/>
      <c r="AO662" s="9"/>
      <c r="AP662" s="9" t="s">
        <v>5256</v>
      </c>
      <c r="AQ662" s="12" t="s">
        <v>339</v>
      </c>
      <c r="AR662" s="9"/>
      <c r="AS662" s="9" t="s">
        <v>297</v>
      </c>
      <c r="AT662" s="9" t="s">
        <v>1581</v>
      </c>
      <c r="AU662" s="9"/>
      <c r="AV662" s="12"/>
      <c r="AW662" s="9"/>
      <c r="AX662" s="12"/>
      <c r="AY662" s="9"/>
      <c r="AZ662" s="9"/>
      <c r="BA662" s="9"/>
      <c r="BB662" s="9" t="s">
        <v>5236</v>
      </c>
      <c r="BC662" s="9" t="s">
        <v>76</v>
      </c>
      <c r="BD662" s="9" t="s">
        <v>5257</v>
      </c>
      <c r="BE662" s="9"/>
      <c r="BF662" s="9"/>
      <c r="BG662" s="9"/>
      <c r="BH662" s="9"/>
      <c r="BI662" s="12"/>
      <c r="BJ662" s="9"/>
      <c r="BK662" s="9"/>
      <c r="BL662" s="12" t="s">
        <v>117</v>
      </c>
      <c r="BM662" s="16" t="s">
        <v>5238</v>
      </c>
      <c r="BN662" s="9"/>
    </row>
    <row r="663" customFormat="false" ht="45" hidden="false" customHeight="true" outlineLevel="0" collapsed="false">
      <c r="A663" s="9" t="s">
        <v>5258</v>
      </c>
      <c r="B663" s="9" t="s">
        <v>90</v>
      </c>
      <c r="C663" s="9" t="s">
        <v>580</v>
      </c>
      <c r="D663" s="9"/>
      <c r="E663" s="9" t="s">
        <v>5204</v>
      </c>
      <c r="F663" s="9" t="s">
        <v>5259</v>
      </c>
      <c r="G663" s="11" t="s">
        <v>5260</v>
      </c>
      <c r="H663" s="9"/>
      <c r="I663" s="9"/>
      <c r="J663" s="12" t="s">
        <v>235</v>
      </c>
      <c r="K663" s="9" t="s">
        <v>5261</v>
      </c>
      <c r="L663" s="9" t="s">
        <v>5262</v>
      </c>
      <c r="M663" s="9" t="s">
        <v>5263</v>
      </c>
      <c r="N663" s="13" t="s">
        <v>5207</v>
      </c>
      <c r="O663" s="31" t="s">
        <v>223</v>
      </c>
      <c r="P663" s="9" t="s">
        <v>73</v>
      </c>
      <c r="Q663" s="9" t="s">
        <v>5208</v>
      </c>
      <c r="S663" s="81" t="s">
        <v>5209</v>
      </c>
      <c r="T663" s="9" t="s">
        <v>5210</v>
      </c>
      <c r="U663" s="10" t="s">
        <v>5211</v>
      </c>
      <c r="V663" s="29" t="s">
        <v>5212</v>
      </c>
      <c r="W663" s="9" t="s">
        <v>5235</v>
      </c>
      <c r="X663" s="12" t="n">
        <v>150</v>
      </c>
      <c r="Y663" s="9" t="n">
        <v>150</v>
      </c>
      <c r="Z663" s="14" t="n">
        <v>115</v>
      </c>
      <c r="AA663" s="9" t="n">
        <v>115</v>
      </c>
      <c r="AB663" s="14" t="n">
        <v>128</v>
      </c>
      <c r="AC663" s="9" t="n">
        <v>128</v>
      </c>
      <c r="AD663" s="14" t="n">
        <v>95</v>
      </c>
      <c r="AE663" s="9" t="n">
        <v>97</v>
      </c>
      <c r="AF663" s="14" t="n">
        <v>6</v>
      </c>
      <c r="AG663" s="9" t="n">
        <v>6</v>
      </c>
      <c r="AH663" s="14" t="n">
        <v>1</v>
      </c>
      <c r="AI663" s="14" t="n">
        <v>95</v>
      </c>
      <c r="AJ663" s="9" t="n">
        <v>97</v>
      </c>
      <c r="AK663" s="14" t="n">
        <v>20</v>
      </c>
      <c r="AL663" s="9" t="n">
        <v>22</v>
      </c>
      <c r="AM663" s="9"/>
      <c r="AN663" s="9"/>
      <c r="AO663" s="9"/>
      <c r="AP663" s="9" t="s">
        <v>5264</v>
      </c>
      <c r="AQ663" s="12" t="s">
        <v>339</v>
      </c>
      <c r="AR663" s="9"/>
      <c r="AS663" s="23" t="s">
        <v>223</v>
      </c>
      <c r="AT663" s="23" t="s">
        <v>150</v>
      </c>
      <c r="AU663" s="9"/>
      <c r="AV663" s="12" t="s">
        <v>194</v>
      </c>
      <c r="AW663" s="9"/>
      <c r="AX663" s="12"/>
      <c r="AY663" s="9"/>
      <c r="AZ663" s="9"/>
      <c r="BA663" s="9"/>
      <c r="BB663" s="9" t="s">
        <v>5265</v>
      </c>
      <c r="BC663" s="9" t="s">
        <v>76</v>
      </c>
      <c r="BD663" s="9" t="s">
        <v>5266</v>
      </c>
      <c r="BE663" s="9"/>
      <c r="BF663" s="9" t="s">
        <v>116</v>
      </c>
      <c r="BG663" s="9" t="s">
        <v>5267</v>
      </c>
      <c r="BH663" s="9"/>
      <c r="BI663" s="12"/>
      <c r="BJ663" s="9"/>
      <c r="BK663" s="9"/>
      <c r="BL663" s="12" t="s">
        <v>117</v>
      </c>
      <c r="BM663" s="16" t="s">
        <v>5238</v>
      </c>
      <c r="BN663" s="9"/>
    </row>
    <row r="664" customFormat="false" ht="45" hidden="false" customHeight="true" outlineLevel="0" collapsed="false">
      <c r="A664" s="9" t="s">
        <v>5268</v>
      </c>
      <c r="B664" s="9" t="s">
        <v>90</v>
      </c>
      <c r="C664" s="9" t="s">
        <v>580</v>
      </c>
      <c r="D664" s="9"/>
      <c r="E664" s="9" t="s">
        <v>5204</v>
      </c>
      <c r="F664" s="9" t="s">
        <v>5259</v>
      </c>
      <c r="G664" s="11" t="s">
        <v>5269</v>
      </c>
      <c r="H664" s="9"/>
      <c r="I664" s="9"/>
      <c r="J664" s="12" t="s">
        <v>235</v>
      </c>
      <c r="K664" s="9" t="s">
        <v>5270</v>
      </c>
      <c r="L664" s="9" t="s">
        <v>5262</v>
      </c>
      <c r="M664" s="9" t="s">
        <v>5271</v>
      </c>
      <c r="N664" s="13" t="s">
        <v>5207</v>
      </c>
      <c r="O664" s="31" t="s">
        <v>223</v>
      </c>
      <c r="P664" s="9" t="s">
        <v>73</v>
      </c>
      <c r="Q664" s="9" t="s">
        <v>5208</v>
      </c>
      <c r="S664" s="81" t="s">
        <v>5209</v>
      </c>
      <c r="T664" s="9" t="s">
        <v>5210</v>
      </c>
      <c r="U664" s="10" t="s">
        <v>5211</v>
      </c>
      <c r="V664" s="29" t="s">
        <v>5212</v>
      </c>
      <c r="W664" s="9" t="s">
        <v>5235</v>
      </c>
      <c r="X664" s="12" t="n">
        <v>150</v>
      </c>
      <c r="Y664" s="9" t="n">
        <v>150</v>
      </c>
      <c r="Z664" s="14" t="n">
        <v>115</v>
      </c>
      <c r="AA664" s="9" t="n">
        <v>115</v>
      </c>
      <c r="AB664" s="14" t="n">
        <v>127</v>
      </c>
      <c r="AC664" s="9" t="n">
        <v>127</v>
      </c>
      <c r="AD664" s="14" t="n">
        <v>95</v>
      </c>
      <c r="AE664" s="9" t="n">
        <v>95</v>
      </c>
      <c r="AF664" s="14" t="n">
        <v>5</v>
      </c>
      <c r="AG664" s="9" t="n">
        <v>5</v>
      </c>
      <c r="AH664" s="14" t="n">
        <v>1</v>
      </c>
      <c r="AI664" s="14" t="n">
        <v>95</v>
      </c>
      <c r="AJ664" s="9" t="n">
        <v>95</v>
      </c>
      <c r="AK664" s="14" t="n">
        <v>25</v>
      </c>
      <c r="AL664" s="9" t="n">
        <v>27</v>
      </c>
      <c r="AM664" s="9"/>
      <c r="AN664" s="9"/>
      <c r="AO664" s="9"/>
      <c r="AP664" s="9" t="s">
        <v>5272</v>
      </c>
      <c r="AQ664" s="12" t="s">
        <v>410</v>
      </c>
      <c r="AR664" s="9"/>
      <c r="AS664" s="23" t="s">
        <v>223</v>
      </c>
      <c r="AT664" s="23" t="s">
        <v>150</v>
      </c>
      <c r="AU664" s="9" t="s">
        <v>443</v>
      </c>
      <c r="AV664" s="12"/>
      <c r="AW664" s="9"/>
      <c r="AX664" s="12"/>
      <c r="AY664" s="9"/>
      <c r="AZ664" s="9"/>
      <c r="BA664" s="9"/>
      <c r="BB664" s="9" t="s">
        <v>682</v>
      </c>
      <c r="BC664" s="9" t="s">
        <v>76</v>
      </c>
      <c r="BD664" s="9" t="s">
        <v>5273</v>
      </c>
      <c r="BE664" s="9"/>
      <c r="BF664" s="9" t="s">
        <v>116</v>
      </c>
      <c r="BG664" s="9" t="s">
        <v>5274</v>
      </c>
      <c r="BH664" s="9"/>
      <c r="BI664" s="12"/>
      <c r="BJ664" s="9"/>
      <c r="BK664" s="9"/>
      <c r="BL664" s="12" t="s">
        <v>117</v>
      </c>
      <c r="BM664" s="16" t="s">
        <v>5238</v>
      </c>
      <c r="BN664" s="9"/>
    </row>
    <row r="665" customFormat="false" ht="45" hidden="false" customHeight="true" outlineLevel="0" collapsed="false">
      <c r="A665" s="9" t="s">
        <v>5275</v>
      </c>
      <c r="B665" s="9" t="s">
        <v>90</v>
      </c>
      <c r="C665" s="9" t="s">
        <v>580</v>
      </c>
      <c r="D665" s="9"/>
      <c r="E665" s="9" t="s">
        <v>5204</v>
      </c>
      <c r="F665" s="9"/>
      <c r="G665" s="11" t="s">
        <v>5276</v>
      </c>
      <c r="H665" s="9"/>
      <c r="I665" s="9"/>
      <c r="J665" s="12" t="s">
        <v>235</v>
      </c>
      <c r="K665" s="9"/>
      <c r="L665" s="9" t="s">
        <v>5228</v>
      </c>
      <c r="M665" s="9" t="s">
        <v>5277</v>
      </c>
      <c r="N665" s="13" t="s">
        <v>5207</v>
      </c>
      <c r="O665" s="31" t="s">
        <v>223</v>
      </c>
      <c r="P665" s="9" t="s">
        <v>73</v>
      </c>
      <c r="Q665" s="9" t="s">
        <v>5208</v>
      </c>
      <c r="S665" s="81" t="s">
        <v>5209</v>
      </c>
      <c r="T665" s="9" t="s">
        <v>5210</v>
      </c>
      <c r="U665" s="10" t="s">
        <v>5211</v>
      </c>
      <c r="V665" s="29" t="s">
        <v>5212</v>
      </c>
      <c r="W665" s="9" t="s">
        <v>5235</v>
      </c>
      <c r="X665" s="12"/>
      <c r="Y665" s="9"/>
      <c r="Z665" s="14" t="n">
        <v>285</v>
      </c>
      <c r="AA665" s="9"/>
      <c r="AB665" s="14"/>
      <c r="AC665" s="9"/>
      <c r="AD665" s="14" t="n">
        <v>285</v>
      </c>
      <c r="AE665" s="9"/>
      <c r="AF665" s="14"/>
      <c r="AG665" s="9"/>
      <c r="AH665" s="14"/>
      <c r="AI665" s="14"/>
      <c r="AJ665" s="9"/>
      <c r="AK665" s="14" t="n">
        <v>54</v>
      </c>
      <c r="AL665" s="9" t="n">
        <v>54</v>
      </c>
      <c r="AM665" s="9" t="s">
        <v>5278</v>
      </c>
      <c r="AN665" s="9"/>
      <c r="AO665" s="9"/>
      <c r="AP665" s="9"/>
      <c r="AQ665" s="12" t="s">
        <v>149</v>
      </c>
      <c r="AR665" s="9"/>
      <c r="AS665" s="23" t="s">
        <v>5279</v>
      </c>
      <c r="AT665" s="23" t="s">
        <v>5280</v>
      </c>
      <c r="AU665" s="9"/>
      <c r="AV665" s="12"/>
      <c r="AW665" s="9"/>
      <c r="AX665" s="12"/>
      <c r="AY665" s="9"/>
      <c r="AZ665" s="9"/>
      <c r="BA665" s="9"/>
      <c r="BB665" s="9" t="s">
        <v>5281</v>
      </c>
      <c r="BC665" s="9" t="s">
        <v>76</v>
      </c>
      <c r="BD665" s="9" t="s">
        <v>5282</v>
      </c>
      <c r="BE665" s="9"/>
      <c r="BF665" s="9"/>
      <c r="BG665" s="9"/>
      <c r="BH665" s="9"/>
      <c r="BI665" s="12"/>
      <c r="BJ665" s="9"/>
      <c r="BK665" s="9"/>
      <c r="BL665" s="12" t="s">
        <v>117</v>
      </c>
      <c r="BM665" s="16" t="s">
        <v>5216</v>
      </c>
      <c r="BN665" s="9"/>
    </row>
    <row r="666" customFormat="false" ht="45" hidden="false" customHeight="true" outlineLevel="0" collapsed="false">
      <c r="A666" s="9" t="s">
        <v>5283</v>
      </c>
      <c r="B666" s="9" t="s">
        <v>90</v>
      </c>
      <c r="C666" s="9" t="s">
        <v>580</v>
      </c>
      <c r="D666" s="9"/>
      <c r="E666" s="9" t="s">
        <v>5204</v>
      </c>
      <c r="F666" s="9"/>
      <c r="G666" s="11" t="s">
        <v>5284</v>
      </c>
      <c r="H666" s="9"/>
      <c r="I666" s="9"/>
      <c r="J666" s="12" t="s">
        <v>93</v>
      </c>
      <c r="L666" s="9" t="s">
        <v>5285</v>
      </c>
      <c r="M666" s="9" t="s">
        <v>5286</v>
      </c>
      <c r="N666" s="13" t="s">
        <v>5207</v>
      </c>
      <c r="O666" s="31" t="s">
        <v>223</v>
      </c>
      <c r="P666" s="9" t="s">
        <v>73</v>
      </c>
      <c r="Q666" s="9" t="s">
        <v>5208</v>
      </c>
      <c r="S666" s="81" t="s">
        <v>5209</v>
      </c>
      <c r="T666" s="9" t="s">
        <v>5210</v>
      </c>
      <c r="U666" s="10" t="s">
        <v>5211</v>
      </c>
      <c r="V666" s="29" t="s">
        <v>5212</v>
      </c>
      <c r="W666" s="9" t="s">
        <v>5287</v>
      </c>
      <c r="X666" s="12"/>
      <c r="Y666" s="9"/>
      <c r="Z666" s="14" t="n">
        <v>157</v>
      </c>
      <c r="AA666" s="9"/>
      <c r="AB666" s="14"/>
      <c r="AC666" s="9"/>
      <c r="AD666" s="14" t="n">
        <v>11</v>
      </c>
      <c r="AE666" s="9" t="n">
        <v>12</v>
      </c>
      <c r="AF666" s="14"/>
      <c r="AG666" s="9"/>
      <c r="AH666" s="14" t="n">
        <v>2</v>
      </c>
      <c r="AI666" s="14" t="n">
        <v>52</v>
      </c>
      <c r="AJ666" s="9" t="n">
        <v>55</v>
      </c>
      <c r="AK666" s="14" t="n">
        <v>4</v>
      </c>
      <c r="AL666" s="9" t="n">
        <v>5</v>
      </c>
      <c r="AM666" s="9"/>
      <c r="AN666" s="9"/>
      <c r="AO666" s="9"/>
      <c r="AP666" s="9"/>
      <c r="AQ666" s="12" t="s">
        <v>158</v>
      </c>
      <c r="AR666" s="9"/>
      <c r="AS666" s="9" t="s">
        <v>5288</v>
      </c>
      <c r="AT666" s="9" t="s">
        <v>5289</v>
      </c>
      <c r="AU666" s="9" t="s">
        <v>443</v>
      </c>
      <c r="AV666" s="12"/>
      <c r="AW666" s="9"/>
      <c r="AX666" s="82" t="str">
        <f aca="false">HYPERLINK("http://d-nb.info/gnd/118556401","118556401")</f>
        <v>118556401</v>
      </c>
      <c r="AY666" s="9" t="s">
        <v>1155</v>
      </c>
      <c r="AZ666" s="70" t="s">
        <v>1156</v>
      </c>
      <c r="BA666" s="9" t="s">
        <v>5290</v>
      </c>
      <c r="BB666" s="9"/>
      <c r="BC666" s="9" t="s">
        <v>76</v>
      </c>
      <c r="BD666" s="9" t="s">
        <v>5291</v>
      </c>
      <c r="BE666" s="9"/>
      <c r="BF666" s="9"/>
      <c r="BG666" s="9"/>
      <c r="BH666" s="9"/>
      <c r="BI666" s="12"/>
      <c r="BJ666" s="9"/>
      <c r="BK666" s="9"/>
      <c r="BL666" s="12" t="s">
        <v>117</v>
      </c>
      <c r="BM666" s="16" t="s">
        <v>5238</v>
      </c>
      <c r="BN666" s="9"/>
    </row>
    <row r="667" customFormat="false" ht="45" hidden="false" customHeight="true" outlineLevel="0" collapsed="false">
      <c r="A667" s="9" t="s">
        <v>5292</v>
      </c>
      <c r="B667" s="9" t="s">
        <v>90</v>
      </c>
      <c r="C667" s="9" t="s">
        <v>580</v>
      </c>
      <c r="D667" s="9"/>
      <c r="E667" s="9" t="s">
        <v>5204</v>
      </c>
      <c r="F667" s="9"/>
      <c r="G667" s="9"/>
      <c r="H667" s="9"/>
      <c r="I667" s="9"/>
      <c r="J667" s="12" t="s">
        <v>93</v>
      </c>
      <c r="K667" s="9"/>
      <c r="L667" s="9" t="s">
        <v>5285</v>
      </c>
      <c r="M667" s="9" t="s">
        <v>5293</v>
      </c>
      <c r="N667" s="13" t="s">
        <v>5207</v>
      </c>
      <c r="O667" s="31" t="s">
        <v>223</v>
      </c>
      <c r="P667" s="9" t="s">
        <v>73</v>
      </c>
      <c r="Q667" s="9" t="s">
        <v>5208</v>
      </c>
      <c r="S667" s="81" t="s">
        <v>5209</v>
      </c>
      <c r="T667" s="9" t="s">
        <v>5210</v>
      </c>
      <c r="U667" s="10" t="s">
        <v>5211</v>
      </c>
      <c r="V667" s="29" t="s">
        <v>5212</v>
      </c>
      <c r="W667" s="9" t="s">
        <v>1719</v>
      </c>
      <c r="X667" s="12"/>
      <c r="Y667" s="9"/>
      <c r="Z667" s="14" t="n">
        <v>155</v>
      </c>
      <c r="AA667" s="9"/>
      <c r="AB667" s="14"/>
      <c r="AC667" s="9"/>
      <c r="AD667" s="14" t="n">
        <v>115</v>
      </c>
      <c r="AE667" s="9" t="n">
        <v>120</v>
      </c>
      <c r="AF667" s="14"/>
      <c r="AG667" s="9"/>
      <c r="AH667" s="14" t="n">
        <v>1</v>
      </c>
      <c r="AI667" s="14" t="n">
        <v>115</v>
      </c>
      <c r="AJ667" s="9" t="n">
        <v>120</v>
      </c>
      <c r="AK667" s="14" t="n">
        <v>3</v>
      </c>
      <c r="AL667" s="9" t="n">
        <v>4</v>
      </c>
      <c r="AM667" s="9"/>
      <c r="AN667" s="9"/>
      <c r="AO667" s="9"/>
      <c r="AP667" s="9"/>
      <c r="AQ667" s="12" t="s">
        <v>736</v>
      </c>
      <c r="AR667" s="9"/>
      <c r="AS667" s="9" t="s">
        <v>718</v>
      </c>
      <c r="AT667" s="9" t="s">
        <v>602</v>
      </c>
      <c r="AU667" s="9"/>
      <c r="AV667" s="12"/>
      <c r="AW667" s="9"/>
      <c r="AX667" s="12"/>
      <c r="AY667" s="9"/>
      <c r="AZ667" s="9"/>
      <c r="BA667" s="9"/>
      <c r="BB667" s="9" t="s">
        <v>1178</v>
      </c>
      <c r="BC667" s="9" t="s">
        <v>76</v>
      </c>
      <c r="BD667" s="9" t="s">
        <v>5294</v>
      </c>
      <c r="BE667" s="9"/>
      <c r="BF667" s="9"/>
      <c r="BG667" s="9"/>
      <c r="BH667" s="9"/>
      <c r="BI667" s="12"/>
      <c r="BJ667" s="9"/>
      <c r="BK667" s="9"/>
      <c r="BL667" s="12" t="s">
        <v>117</v>
      </c>
      <c r="BM667" s="16" t="s">
        <v>5238</v>
      </c>
      <c r="BN667" s="9"/>
    </row>
    <row r="668" customFormat="false" ht="45" hidden="false" customHeight="true" outlineLevel="0" collapsed="false">
      <c r="A668" s="9" t="s">
        <v>5295</v>
      </c>
      <c r="B668" s="9" t="s">
        <v>90</v>
      </c>
      <c r="C668" s="9" t="s">
        <v>580</v>
      </c>
      <c r="D668" s="9"/>
      <c r="E668" s="9" t="s">
        <v>5204</v>
      </c>
      <c r="F668" s="9"/>
      <c r="G668" s="9"/>
      <c r="H668" s="9"/>
      <c r="I668" s="9"/>
      <c r="J668" s="12" t="s">
        <v>235</v>
      </c>
      <c r="K668" s="9"/>
      <c r="L668" s="9" t="s">
        <v>2140</v>
      </c>
      <c r="M668" s="9" t="s">
        <v>5296</v>
      </c>
      <c r="N668" s="13" t="s">
        <v>5207</v>
      </c>
      <c r="O668" s="31" t="s">
        <v>223</v>
      </c>
      <c r="P668" s="9" t="s">
        <v>73</v>
      </c>
      <c r="Q668" s="9" t="s">
        <v>5208</v>
      </c>
      <c r="S668" s="81" t="s">
        <v>5209</v>
      </c>
      <c r="T668" s="9" t="s">
        <v>5210</v>
      </c>
      <c r="U668" s="10" t="s">
        <v>5211</v>
      </c>
      <c r="V668" s="29" t="s">
        <v>5212</v>
      </c>
      <c r="W668" s="9" t="s">
        <v>4747</v>
      </c>
      <c r="X668" s="12"/>
      <c r="Y668" s="9"/>
      <c r="Z668" s="14"/>
      <c r="AA668" s="9"/>
      <c r="AB668" s="14"/>
      <c r="AC668" s="9"/>
      <c r="AD668" s="14"/>
      <c r="AE668" s="9"/>
      <c r="AF668" s="14"/>
      <c r="AG668" s="9"/>
      <c r="AH668" s="14"/>
      <c r="AI668" s="14"/>
      <c r="AJ668" s="9"/>
      <c r="AK668" s="14"/>
      <c r="AL668" s="9"/>
      <c r="AM668" s="9"/>
      <c r="AN668" s="9"/>
      <c r="AO668" s="9"/>
      <c r="AP668" s="9"/>
      <c r="AQ668" s="12"/>
      <c r="AR668" s="9"/>
      <c r="AS668" s="9"/>
      <c r="AT668" s="9"/>
      <c r="AU668" s="9"/>
      <c r="AV668" s="12"/>
      <c r="AW668" s="9"/>
      <c r="AX668" s="12"/>
      <c r="AY668" s="9"/>
      <c r="AZ668" s="9"/>
      <c r="BA668" s="9"/>
      <c r="BB668" s="9" t="s">
        <v>976</v>
      </c>
      <c r="BC668" s="9" t="s">
        <v>303</v>
      </c>
      <c r="BD668" s="9" t="s">
        <v>5297</v>
      </c>
      <c r="BE668" s="9"/>
      <c r="BF668" s="9"/>
      <c r="BG668" s="9"/>
      <c r="BH668" s="9"/>
      <c r="BI668" s="12"/>
      <c r="BJ668" s="9"/>
      <c r="BK668" s="9"/>
      <c r="BL668" s="12" t="s">
        <v>117</v>
      </c>
      <c r="BM668" s="16" t="s">
        <v>5238</v>
      </c>
      <c r="BN668" s="9"/>
    </row>
    <row r="669" customFormat="false" ht="45" hidden="false" customHeight="true" outlineLevel="0" collapsed="false">
      <c r="A669" s="9" t="s">
        <v>5298</v>
      </c>
      <c r="B669" s="9" t="s">
        <v>90</v>
      </c>
      <c r="C669" s="9" t="s">
        <v>580</v>
      </c>
      <c r="D669" s="9"/>
      <c r="E669" s="9" t="s">
        <v>5204</v>
      </c>
      <c r="F669" s="9"/>
      <c r="G669" s="11" t="s">
        <v>5299</v>
      </c>
      <c r="H669" s="9"/>
      <c r="I669" s="9" t="s">
        <v>5300</v>
      </c>
      <c r="J669" s="12" t="s">
        <v>93</v>
      </c>
      <c r="K669" s="9"/>
      <c r="L669" s="9" t="s">
        <v>4805</v>
      </c>
      <c r="M669" s="9" t="s">
        <v>5301</v>
      </c>
      <c r="N669" s="13" t="s">
        <v>5207</v>
      </c>
      <c r="O669" s="31" t="s">
        <v>223</v>
      </c>
      <c r="P669" s="9" t="s">
        <v>73</v>
      </c>
      <c r="Q669" s="9" t="s">
        <v>5208</v>
      </c>
      <c r="S669" s="81" t="s">
        <v>5209</v>
      </c>
      <c r="T669" s="9" t="s">
        <v>5210</v>
      </c>
      <c r="U669" s="10" t="s">
        <v>5211</v>
      </c>
      <c r="V669" s="29" t="s">
        <v>5212</v>
      </c>
      <c r="W669" s="9" t="s">
        <v>4388</v>
      </c>
      <c r="X669" s="12" t="n">
        <v>278</v>
      </c>
      <c r="Y669" s="9"/>
      <c r="Z669" s="14" t="n">
        <v>195</v>
      </c>
      <c r="AA669" s="9"/>
      <c r="AB669" s="14" t="n">
        <v>205</v>
      </c>
      <c r="AC669" s="9" t="n">
        <v>205</v>
      </c>
      <c r="AD669" s="14" t="n">
        <v>140</v>
      </c>
      <c r="AE669" s="9" t="n">
        <v>140</v>
      </c>
      <c r="AF669" s="14" t="n">
        <v>28</v>
      </c>
      <c r="AG669" s="9" t="n">
        <v>28</v>
      </c>
      <c r="AH669" s="14" t="n">
        <v>2</v>
      </c>
      <c r="AI669" s="14" t="n">
        <v>70</v>
      </c>
      <c r="AJ669" s="9" t="n">
        <v>70</v>
      </c>
      <c r="AK669" s="14" t="n">
        <v>7</v>
      </c>
      <c r="AL669" s="9" t="n">
        <v>8</v>
      </c>
      <c r="AM669" s="9"/>
      <c r="AN669" s="9"/>
      <c r="AO669" s="9"/>
      <c r="AP669" s="9"/>
      <c r="AQ669" s="12" t="s">
        <v>158</v>
      </c>
      <c r="AR669" s="9"/>
      <c r="AS669" s="9" t="s">
        <v>213</v>
      </c>
      <c r="AT669" s="9" t="s">
        <v>214</v>
      </c>
      <c r="AU669" s="9" t="s">
        <v>443</v>
      </c>
      <c r="AV669" s="12" t="s">
        <v>2084</v>
      </c>
      <c r="AW669" s="9" t="s">
        <v>5302</v>
      </c>
      <c r="AX669" s="12"/>
      <c r="AY669" s="9"/>
      <c r="AZ669" s="9"/>
      <c r="BA669" s="9"/>
      <c r="BB669" s="9" t="s">
        <v>682</v>
      </c>
      <c r="BC669" s="9" t="s">
        <v>76</v>
      </c>
      <c r="BD669" s="9" t="s">
        <v>5303</v>
      </c>
      <c r="BE669" s="9"/>
      <c r="BF669" s="9" t="s">
        <v>133</v>
      </c>
      <c r="BG669" s="9" t="s">
        <v>5304</v>
      </c>
      <c r="BH669" s="9"/>
      <c r="BI669" s="12"/>
      <c r="BJ669" s="9"/>
      <c r="BK669" s="9"/>
      <c r="BL669" s="12" t="s">
        <v>117</v>
      </c>
      <c r="BM669" s="16" t="s">
        <v>5305</v>
      </c>
      <c r="BN669" s="9"/>
    </row>
    <row r="670" customFormat="false" ht="45" hidden="false" customHeight="true" outlineLevel="0" collapsed="false">
      <c r="A670" s="9" t="s">
        <v>5306</v>
      </c>
      <c r="B670" s="9" t="s">
        <v>90</v>
      </c>
      <c r="C670" s="9" t="s">
        <v>580</v>
      </c>
      <c r="D670" s="9"/>
      <c r="E670" s="9" t="s">
        <v>5204</v>
      </c>
      <c r="F670" s="9"/>
      <c r="G670" s="9"/>
      <c r="H670" s="9"/>
      <c r="I670" s="9"/>
      <c r="J670" s="12" t="s">
        <v>93</v>
      </c>
      <c r="K670" s="9"/>
      <c r="L670" s="9" t="s">
        <v>5307</v>
      </c>
      <c r="M670" s="9" t="s">
        <v>5308</v>
      </c>
      <c r="N670" s="13" t="s">
        <v>5207</v>
      </c>
      <c r="O670" s="31" t="s">
        <v>223</v>
      </c>
      <c r="P670" s="9" t="s">
        <v>73</v>
      </c>
      <c r="Q670" s="9" t="s">
        <v>5208</v>
      </c>
      <c r="S670" s="81" t="s">
        <v>5209</v>
      </c>
      <c r="T670" s="9" t="s">
        <v>5210</v>
      </c>
      <c r="U670" s="10" t="s">
        <v>5211</v>
      </c>
      <c r="V670" s="29" t="s">
        <v>5212</v>
      </c>
      <c r="W670" s="9" t="s">
        <v>4388</v>
      </c>
      <c r="X670" s="12"/>
      <c r="Y670" s="9"/>
      <c r="Z670" s="14"/>
      <c r="AA670" s="9"/>
      <c r="AB670" s="14"/>
      <c r="AC670" s="9"/>
      <c r="AD670" s="14"/>
      <c r="AE670" s="9"/>
      <c r="AF670" s="14"/>
      <c r="AG670" s="9"/>
      <c r="AH670" s="14"/>
      <c r="AI670" s="14"/>
      <c r="AJ670" s="9"/>
      <c r="AK670" s="14" t="n">
        <v>6</v>
      </c>
      <c r="AL670" s="9" t="n">
        <v>6</v>
      </c>
      <c r="AM670" s="9"/>
      <c r="AN670" s="9"/>
      <c r="AO670" s="9"/>
      <c r="AP670" s="9"/>
      <c r="AQ670" s="12"/>
      <c r="AR670" s="9"/>
      <c r="AS670" s="9"/>
      <c r="AT670" s="9"/>
      <c r="AU670" s="9"/>
      <c r="AV670" s="12"/>
      <c r="AW670" s="9"/>
      <c r="AX670" s="12"/>
      <c r="AY670" s="9"/>
      <c r="AZ670" s="9"/>
      <c r="BA670" s="9"/>
      <c r="BB670" s="9" t="s">
        <v>1149</v>
      </c>
      <c r="BC670" s="9" t="s">
        <v>76</v>
      </c>
      <c r="BD670" s="9" t="s">
        <v>5309</v>
      </c>
      <c r="BE670" s="9" t="s">
        <v>5310</v>
      </c>
      <c r="BF670" s="9"/>
      <c r="BG670" s="9"/>
      <c r="BH670" s="9"/>
      <c r="BI670" s="12"/>
      <c r="BJ670" s="9"/>
      <c r="BK670" s="9"/>
      <c r="BL670" s="12" t="s">
        <v>117</v>
      </c>
      <c r="BM670" s="16" t="s">
        <v>5305</v>
      </c>
      <c r="BN670" s="9"/>
    </row>
    <row r="671" customFormat="false" ht="45" hidden="false" customHeight="true" outlineLevel="0" collapsed="false">
      <c r="A671" s="9" t="s">
        <v>5311</v>
      </c>
      <c r="B671" s="9" t="s">
        <v>90</v>
      </c>
      <c r="C671" s="9" t="s">
        <v>580</v>
      </c>
      <c r="D671" s="9"/>
      <c r="E671" s="9" t="s">
        <v>5204</v>
      </c>
      <c r="F671" s="9"/>
      <c r="G671" s="9"/>
      <c r="H671" s="9"/>
      <c r="I671" s="9"/>
      <c r="J671" s="12" t="s">
        <v>93</v>
      </c>
      <c r="K671" s="9"/>
      <c r="L671" s="9" t="s">
        <v>2140</v>
      </c>
      <c r="M671" s="9" t="s">
        <v>5312</v>
      </c>
      <c r="N671" s="13" t="s">
        <v>5207</v>
      </c>
      <c r="O671" s="31" t="s">
        <v>223</v>
      </c>
      <c r="P671" s="9" t="s">
        <v>73</v>
      </c>
      <c r="Q671" s="9" t="s">
        <v>5208</v>
      </c>
      <c r="S671" s="81" t="s">
        <v>5209</v>
      </c>
      <c r="T671" s="9" t="s">
        <v>5210</v>
      </c>
      <c r="U671" s="10" t="s">
        <v>5211</v>
      </c>
      <c r="V671" s="29" t="s">
        <v>5212</v>
      </c>
      <c r="W671" s="9" t="s">
        <v>4388</v>
      </c>
      <c r="X671" s="12" t="n">
        <v>45</v>
      </c>
      <c r="Y671" s="9"/>
      <c r="Z671" s="14" t="n">
        <v>55</v>
      </c>
      <c r="AA671" s="9"/>
      <c r="AB671" s="14" t="n">
        <v>40</v>
      </c>
      <c r="AC671" s="9"/>
      <c r="AD671" s="14" t="n">
        <v>47</v>
      </c>
      <c r="AE671" s="9"/>
      <c r="AF671" s="14"/>
      <c r="AG671" s="9"/>
      <c r="AH671" s="14"/>
      <c r="AI671" s="14" t="n">
        <v>47</v>
      </c>
      <c r="AJ671" s="9" t="n">
        <v>50</v>
      </c>
      <c r="AK671" s="14" t="n">
        <v>3</v>
      </c>
      <c r="AL671" s="9" t="n">
        <v>5</v>
      </c>
      <c r="AM671" s="9"/>
      <c r="AN671" s="9"/>
      <c r="AO671" s="9"/>
      <c r="AP671" s="9"/>
      <c r="AQ671" s="12" t="s">
        <v>736</v>
      </c>
      <c r="AR671" s="9"/>
      <c r="AS671" s="9" t="s">
        <v>481</v>
      </c>
      <c r="AT671" s="9" t="s">
        <v>159</v>
      </c>
      <c r="AU671" s="9"/>
      <c r="AV671" s="12" t="s">
        <v>5313</v>
      </c>
      <c r="AW671" s="9"/>
      <c r="AX671" s="12"/>
      <c r="AY671" s="9"/>
      <c r="AZ671" s="9"/>
      <c r="BA671" s="9"/>
      <c r="BB671" s="9" t="s">
        <v>1569</v>
      </c>
      <c r="BC671" s="9" t="s">
        <v>76</v>
      </c>
      <c r="BD671" s="9" t="s">
        <v>5314</v>
      </c>
      <c r="BE671" s="9"/>
      <c r="BF671" s="9"/>
      <c r="BG671" s="9"/>
      <c r="BH671" s="9"/>
      <c r="BI671" s="12"/>
      <c r="BJ671" s="9"/>
      <c r="BK671" s="9"/>
      <c r="BL671" s="12" t="s">
        <v>117</v>
      </c>
      <c r="BM671" s="16" t="s">
        <v>5305</v>
      </c>
      <c r="BN671" s="9"/>
    </row>
    <row r="672" customFormat="false" ht="45" hidden="false" customHeight="true" outlineLevel="0" collapsed="false">
      <c r="A672" s="9" t="s">
        <v>5315</v>
      </c>
      <c r="B672" s="9" t="s">
        <v>90</v>
      </c>
      <c r="C672" s="9" t="s">
        <v>580</v>
      </c>
      <c r="D672" s="9"/>
      <c r="E672" s="9" t="s">
        <v>5204</v>
      </c>
      <c r="F672" s="9"/>
      <c r="G672" s="9"/>
      <c r="H672" s="9"/>
      <c r="I672" s="9"/>
      <c r="J672" s="12" t="s">
        <v>93</v>
      </c>
      <c r="K672" s="9"/>
      <c r="L672" s="9" t="s">
        <v>2140</v>
      </c>
      <c r="M672" s="9"/>
      <c r="N672" s="13" t="s">
        <v>5207</v>
      </c>
      <c r="O672" s="31" t="s">
        <v>223</v>
      </c>
      <c r="P672" s="9" t="s">
        <v>73</v>
      </c>
      <c r="Q672" s="9" t="s">
        <v>5208</v>
      </c>
      <c r="S672" s="81" t="s">
        <v>5209</v>
      </c>
      <c r="T672" s="9" t="s">
        <v>5210</v>
      </c>
      <c r="U672" s="10" t="s">
        <v>5211</v>
      </c>
      <c r="V672" s="29" t="s">
        <v>5212</v>
      </c>
      <c r="W672" s="9" t="s">
        <v>4388</v>
      </c>
      <c r="X672" s="12"/>
      <c r="Y672" s="9"/>
      <c r="Z672" s="14"/>
      <c r="AA672" s="9"/>
      <c r="AB672" s="14"/>
      <c r="AC672" s="9"/>
      <c r="AD672" s="14"/>
      <c r="AE672" s="9"/>
      <c r="AF672" s="14"/>
      <c r="AG672" s="9"/>
      <c r="AH672" s="14"/>
      <c r="AI672" s="14"/>
      <c r="AJ672" s="9"/>
      <c r="AK672" s="14"/>
      <c r="AL672" s="9"/>
      <c r="AM672" s="9"/>
      <c r="AN672" s="9"/>
      <c r="AO672" s="9"/>
      <c r="AP672" s="9"/>
      <c r="AQ672" s="12" t="s">
        <v>158</v>
      </c>
      <c r="AR672" s="9"/>
      <c r="AS672" s="9" t="s">
        <v>481</v>
      </c>
      <c r="AT672" s="9" t="s">
        <v>159</v>
      </c>
      <c r="AU672" s="9"/>
      <c r="AV672" s="12" t="s">
        <v>5316</v>
      </c>
      <c r="AW672" s="9"/>
      <c r="AX672" s="12"/>
      <c r="AY672" s="9"/>
      <c r="AZ672" s="9"/>
      <c r="BA672" s="9"/>
      <c r="BB672" s="9" t="s">
        <v>5317</v>
      </c>
      <c r="BC672" s="9" t="s">
        <v>76</v>
      </c>
      <c r="BD672" s="9" t="s">
        <v>5318</v>
      </c>
      <c r="BE672" s="9"/>
      <c r="BF672" s="9"/>
      <c r="BG672" s="9"/>
      <c r="BH672" s="9"/>
      <c r="BI672" s="12"/>
      <c r="BJ672" s="9"/>
      <c r="BK672" s="9"/>
      <c r="BL672" s="12" t="s">
        <v>117</v>
      </c>
      <c r="BM672" s="16" t="s">
        <v>5305</v>
      </c>
      <c r="BN672" s="9"/>
    </row>
    <row r="673" customFormat="false" ht="45" hidden="false" customHeight="true" outlineLevel="0" collapsed="false">
      <c r="A673" s="9" t="s">
        <v>5319</v>
      </c>
      <c r="B673" s="9" t="s">
        <v>90</v>
      </c>
      <c r="C673" s="9" t="s">
        <v>580</v>
      </c>
      <c r="D673" s="9"/>
      <c r="E673" s="9" t="s">
        <v>5204</v>
      </c>
      <c r="F673" s="9"/>
      <c r="G673" s="9"/>
      <c r="H673" s="9"/>
      <c r="I673" s="9"/>
      <c r="J673" s="12" t="s">
        <v>93</v>
      </c>
      <c r="K673" s="9"/>
      <c r="L673" s="9" t="s">
        <v>2140</v>
      </c>
      <c r="M673" s="9" t="s">
        <v>5320</v>
      </c>
      <c r="N673" s="13" t="s">
        <v>5207</v>
      </c>
      <c r="O673" s="31" t="s">
        <v>223</v>
      </c>
      <c r="P673" s="9" t="s">
        <v>73</v>
      </c>
      <c r="Q673" s="9" t="s">
        <v>5208</v>
      </c>
      <c r="S673" s="81" t="s">
        <v>5209</v>
      </c>
      <c r="T673" s="9" t="s">
        <v>5210</v>
      </c>
      <c r="U673" s="10" t="s">
        <v>5211</v>
      </c>
      <c r="V673" s="29" t="s">
        <v>5212</v>
      </c>
      <c r="W673" s="9" t="s">
        <v>4388</v>
      </c>
      <c r="X673" s="12"/>
      <c r="Y673" s="9"/>
      <c r="Z673" s="14"/>
      <c r="AA673" s="9"/>
      <c r="AB673" s="14"/>
      <c r="AC673" s="9"/>
      <c r="AD673" s="14"/>
      <c r="AE673" s="9"/>
      <c r="AF673" s="14"/>
      <c r="AG673" s="9"/>
      <c r="AH673" s="14"/>
      <c r="AI673" s="14"/>
      <c r="AJ673" s="9"/>
      <c r="AK673" s="14" t="n">
        <v>4</v>
      </c>
      <c r="AL673" s="9" t="n">
        <v>4</v>
      </c>
      <c r="AM673" s="9"/>
      <c r="AN673" s="9"/>
      <c r="AO673" s="9"/>
      <c r="AP673" s="9"/>
      <c r="AQ673" s="12" t="s">
        <v>158</v>
      </c>
      <c r="AR673" s="9"/>
      <c r="AS673" s="9" t="s">
        <v>576</v>
      </c>
      <c r="AT673" s="9" t="s">
        <v>577</v>
      </c>
      <c r="AU673" s="9"/>
      <c r="AV673" s="12"/>
      <c r="AW673" s="9"/>
      <c r="AX673" s="12"/>
      <c r="AY673" s="9"/>
      <c r="AZ673" s="9"/>
      <c r="BA673" s="9"/>
      <c r="BB673" s="9" t="s">
        <v>976</v>
      </c>
      <c r="BC673" s="9" t="s">
        <v>76</v>
      </c>
      <c r="BD673" s="9" t="s">
        <v>5321</v>
      </c>
      <c r="BE673" s="9"/>
      <c r="BF673" s="9"/>
      <c r="BG673" s="9"/>
      <c r="BH673" s="9"/>
      <c r="BI673" s="12"/>
      <c r="BJ673" s="9"/>
      <c r="BK673" s="9"/>
      <c r="BL673" s="12" t="s">
        <v>117</v>
      </c>
      <c r="BM673" s="16" t="s">
        <v>5305</v>
      </c>
      <c r="BN673" s="9"/>
    </row>
    <row r="674" customFormat="false" ht="45" hidden="false" customHeight="true" outlineLevel="0" collapsed="false">
      <c r="A674" s="9" t="s">
        <v>5322</v>
      </c>
      <c r="B674" s="9" t="s">
        <v>90</v>
      </c>
      <c r="C674" s="9" t="s">
        <v>580</v>
      </c>
      <c r="D674" s="9"/>
      <c r="E674" s="9" t="s">
        <v>5323</v>
      </c>
      <c r="F674" s="9"/>
      <c r="G674" s="9"/>
      <c r="H674" s="9"/>
      <c r="I674" s="9"/>
      <c r="J674" s="12" t="s">
        <v>93</v>
      </c>
      <c r="K674" s="9"/>
      <c r="L674" s="9" t="s">
        <v>4967</v>
      </c>
      <c r="M674" s="9" t="s">
        <v>5324</v>
      </c>
      <c r="N674" s="13" t="s">
        <v>611</v>
      </c>
      <c r="O674" s="10"/>
      <c r="P674" s="9"/>
      <c r="Q674" s="9" t="s">
        <v>5325</v>
      </c>
      <c r="R674" s="9" t="s">
        <v>73</v>
      </c>
      <c r="S674" s="9" t="s">
        <v>5326</v>
      </c>
      <c r="T674" s="9" t="s">
        <v>5327</v>
      </c>
      <c r="U674" s="10" t="s">
        <v>5328</v>
      </c>
      <c r="V674" s="29"/>
      <c r="W674" s="9" t="s">
        <v>2247</v>
      </c>
      <c r="X674" s="12" t="n">
        <v>235</v>
      </c>
      <c r="Y674" s="9"/>
      <c r="Z674" s="14" t="n">
        <v>305</v>
      </c>
      <c r="AA674" s="9"/>
      <c r="AB674" s="14" t="n">
        <v>200</v>
      </c>
      <c r="AC674" s="9"/>
      <c r="AD674" s="14" t="n">
        <v>274</v>
      </c>
      <c r="AE674" s="9" t="n">
        <v>274</v>
      </c>
      <c r="AF674" s="14" t="n">
        <v>35</v>
      </c>
      <c r="AG674" s="9"/>
      <c r="AH674" s="14" t="n">
        <v>1</v>
      </c>
      <c r="AI674" s="14" t="n">
        <v>274</v>
      </c>
      <c r="AJ674" s="9" t="n">
        <v>274</v>
      </c>
      <c r="AK674" s="14" t="n">
        <v>5</v>
      </c>
      <c r="AL674" s="9" t="n">
        <v>6</v>
      </c>
      <c r="AM674" s="9"/>
      <c r="AN674" s="9"/>
      <c r="AO674" s="9" t="s">
        <v>5329</v>
      </c>
      <c r="AP674" s="9" t="s">
        <v>5330</v>
      </c>
      <c r="AQ674" s="12" t="s">
        <v>339</v>
      </c>
      <c r="AR674" s="9"/>
      <c r="AS674" s="9" t="s">
        <v>481</v>
      </c>
      <c r="AT674" s="9" t="s">
        <v>5331</v>
      </c>
      <c r="AU674" s="9" t="s">
        <v>5332</v>
      </c>
      <c r="AV674" s="12"/>
      <c r="AW674" s="9" t="s">
        <v>5333</v>
      </c>
      <c r="AX674" s="12"/>
      <c r="AY674" s="9"/>
      <c r="AZ674" s="9"/>
      <c r="BA674" s="9"/>
      <c r="BB674" s="9" t="s">
        <v>1078</v>
      </c>
      <c r="BC674" s="9" t="s">
        <v>303</v>
      </c>
      <c r="BD674" s="9" t="s">
        <v>5334</v>
      </c>
      <c r="BE674" s="9"/>
      <c r="BF674" s="9"/>
      <c r="BG674" s="9"/>
      <c r="BH674" s="9"/>
      <c r="BI674" s="12"/>
      <c r="BJ674" s="9"/>
      <c r="BK674" s="9"/>
      <c r="BL674" s="12"/>
      <c r="BM674" s="16"/>
      <c r="BN674" s="9"/>
    </row>
    <row r="675" customFormat="false" ht="45" hidden="false" customHeight="true" outlineLevel="0" collapsed="false">
      <c r="A675" s="9" t="s">
        <v>5335</v>
      </c>
      <c r="B675" s="9" t="s">
        <v>90</v>
      </c>
      <c r="C675" s="9" t="s">
        <v>580</v>
      </c>
      <c r="D675" s="9"/>
      <c r="E675" s="9" t="s">
        <v>5336</v>
      </c>
      <c r="F675" s="9"/>
      <c r="G675" s="9"/>
      <c r="H675" s="9"/>
      <c r="I675" s="9"/>
      <c r="J675" s="12" t="s">
        <v>93</v>
      </c>
      <c r="K675" s="9"/>
      <c r="L675" s="9" t="s">
        <v>5337</v>
      </c>
      <c r="M675" s="9" t="s">
        <v>5338</v>
      </c>
      <c r="N675" s="13" t="s">
        <v>5339</v>
      </c>
      <c r="O675" s="10"/>
      <c r="P675" s="9"/>
      <c r="Q675" s="9" t="s">
        <v>1993</v>
      </c>
      <c r="R675" s="9" t="s">
        <v>5340</v>
      </c>
      <c r="S675" s="9" t="s">
        <v>5341</v>
      </c>
      <c r="T675" s="9" t="s">
        <v>5342</v>
      </c>
      <c r="U675" s="10" t="s">
        <v>5343</v>
      </c>
      <c r="V675" s="29"/>
      <c r="W675" s="9" t="s">
        <v>1107</v>
      </c>
      <c r="X675" s="12" t="n">
        <v>115</v>
      </c>
      <c r="Y675" s="9"/>
      <c r="Z675" s="14" t="n">
        <v>287</v>
      </c>
      <c r="AA675" s="9"/>
      <c r="AB675" s="14"/>
      <c r="AC675" s="9"/>
      <c r="AD675" s="14" t="n">
        <v>265</v>
      </c>
      <c r="AE675" s="9"/>
      <c r="AF675" s="14"/>
      <c r="AG675" s="9"/>
      <c r="AH675" s="14" t="n">
        <v>1</v>
      </c>
      <c r="AI675" s="14" t="n">
        <v>265</v>
      </c>
      <c r="AJ675" s="9"/>
      <c r="AK675" s="14" t="n">
        <v>6</v>
      </c>
      <c r="AL675" s="9" t="n">
        <v>8</v>
      </c>
      <c r="AM675" s="9"/>
      <c r="AN675" s="9"/>
      <c r="AO675" s="9"/>
      <c r="AP675" s="9" t="s">
        <v>5330</v>
      </c>
      <c r="AQ675" s="12" t="s">
        <v>339</v>
      </c>
      <c r="AR675" s="9"/>
      <c r="AS675" s="9" t="s">
        <v>183</v>
      </c>
      <c r="AT675" s="9" t="s">
        <v>113</v>
      </c>
      <c r="AU675" s="9"/>
      <c r="AV675" s="12" t="s">
        <v>5344</v>
      </c>
      <c r="AW675" s="9"/>
      <c r="AX675" s="12"/>
      <c r="AY675" s="9"/>
      <c r="AZ675" s="9"/>
      <c r="BA675" s="9"/>
      <c r="BB675" s="9" t="s">
        <v>5345</v>
      </c>
      <c r="BC675" s="9" t="s">
        <v>76</v>
      </c>
      <c r="BD675" s="9" t="s">
        <v>5346</v>
      </c>
      <c r="BE675" s="9" t="s">
        <v>5347</v>
      </c>
      <c r="BH675" s="9"/>
      <c r="BI675" s="12"/>
      <c r="BJ675" s="9"/>
      <c r="BK675" s="9"/>
      <c r="BL675" s="12" t="s">
        <v>117</v>
      </c>
      <c r="BM675" s="16" t="s">
        <v>5305</v>
      </c>
      <c r="BN675" s="9"/>
    </row>
    <row r="676" customFormat="false" ht="223.5" hidden="false" customHeight="false" outlineLevel="0" collapsed="false">
      <c r="A676" s="9" t="s">
        <v>5348</v>
      </c>
      <c r="B676" s="9" t="s">
        <v>90</v>
      </c>
      <c r="C676" s="9" t="s">
        <v>580</v>
      </c>
      <c r="D676" s="9"/>
      <c r="E676" s="9" t="s">
        <v>5349</v>
      </c>
      <c r="F676" s="9" t="s">
        <v>5350</v>
      </c>
      <c r="G676" s="9"/>
      <c r="H676" s="9"/>
      <c r="I676" s="9" t="s">
        <v>210</v>
      </c>
      <c r="J676" s="12" t="s">
        <v>93</v>
      </c>
      <c r="K676" s="9"/>
      <c r="L676" s="9" t="s">
        <v>5351</v>
      </c>
      <c r="M676" s="9" t="s">
        <v>5352</v>
      </c>
      <c r="N676" s="13" t="s">
        <v>5353</v>
      </c>
      <c r="O676" s="10"/>
      <c r="P676" s="9"/>
      <c r="Q676" s="9" t="s">
        <v>1399</v>
      </c>
      <c r="R676" s="9" t="s">
        <v>613</v>
      </c>
      <c r="S676" s="9" t="s">
        <v>5354</v>
      </c>
      <c r="T676" s="9" t="s">
        <v>5355</v>
      </c>
      <c r="U676" s="10" t="s">
        <v>5356</v>
      </c>
      <c r="V676" s="29"/>
      <c r="W676" s="9" t="s">
        <v>3198</v>
      </c>
      <c r="X676" s="12" t="n">
        <v>278</v>
      </c>
      <c r="Y676" s="9"/>
      <c r="Z676" s="14" t="n">
        <v>195</v>
      </c>
      <c r="AA676" s="9"/>
      <c r="AB676" s="14" t="n">
        <v>205</v>
      </c>
      <c r="AC676" s="9" t="n">
        <v>205</v>
      </c>
      <c r="AD676" s="14" t="n">
        <v>140</v>
      </c>
      <c r="AE676" s="9" t="n">
        <v>140</v>
      </c>
      <c r="AF676" s="14" t="n">
        <v>28</v>
      </c>
      <c r="AG676" s="9" t="n">
        <v>28</v>
      </c>
      <c r="AH676" s="14" t="n">
        <v>2</v>
      </c>
      <c r="AI676" s="14" t="n">
        <v>70</v>
      </c>
      <c r="AJ676" s="9" t="n">
        <v>70</v>
      </c>
      <c r="AK676" s="14" t="n">
        <v>7</v>
      </c>
      <c r="AL676" s="9" t="n">
        <v>8</v>
      </c>
      <c r="AM676" s="9"/>
      <c r="AN676" s="9"/>
      <c r="AO676" s="9"/>
      <c r="AP676" s="9"/>
      <c r="AQ676" s="12" t="s">
        <v>158</v>
      </c>
      <c r="AR676" s="9"/>
      <c r="AS676" s="9" t="s">
        <v>213</v>
      </c>
      <c r="AT676" s="9" t="s">
        <v>214</v>
      </c>
      <c r="AU676" s="9" t="s">
        <v>215</v>
      </c>
      <c r="AV676" s="12" t="s">
        <v>5357</v>
      </c>
      <c r="AW676" s="9" t="s">
        <v>5358</v>
      </c>
      <c r="AX676" s="12"/>
      <c r="AY676" s="9"/>
      <c r="AZ676" s="9"/>
      <c r="BA676" s="9"/>
      <c r="BB676" s="9" t="s">
        <v>131</v>
      </c>
      <c r="BC676" s="9" t="s">
        <v>76</v>
      </c>
      <c r="BD676" s="9" t="s">
        <v>5359</v>
      </c>
      <c r="BE676" s="9"/>
      <c r="BF676" s="9" t="s">
        <v>133</v>
      </c>
      <c r="BG676" s="9" t="s">
        <v>5304</v>
      </c>
      <c r="BH676" s="9"/>
      <c r="BI676" s="12"/>
      <c r="BJ676" s="9"/>
      <c r="BK676" s="9"/>
      <c r="BL676" s="12" t="s">
        <v>117</v>
      </c>
      <c r="BM676" s="16" t="s">
        <v>5305</v>
      </c>
      <c r="BN676" s="9" t="s">
        <v>5360</v>
      </c>
    </row>
    <row r="677" customFormat="false" ht="15" hidden="false" customHeight="false" outlineLevel="0" collapsed="false">
      <c r="A677" s="9" t="s">
        <v>5361</v>
      </c>
      <c r="B677" s="9" t="s">
        <v>90</v>
      </c>
      <c r="C677" s="9" t="s">
        <v>580</v>
      </c>
      <c r="D677" s="9"/>
      <c r="E677" s="9"/>
      <c r="F677" s="9"/>
      <c r="G677" s="9"/>
      <c r="H677" s="9"/>
      <c r="I677" s="9"/>
      <c r="J677" s="12" t="s">
        <v>93</v>
      </c>
      <c r="K677" s="9"/>
      <c r="L677" s="9" t="s">
        <v>2140</v>
      </c>
      <c r="M677" s="9" t="s">
        <v>5362</v>
      </c>
      <c r="N677" s="13" t="s">
        <v>5353</v>
      </c>
      <c r="O677" s="10"/>
      <c r="P677" s="9"/>
      <c r="Q677" s="9" t="s">
        <v>1399</v>
      </c>
      <c r="R677" s="9" t="s">
        <v>613</v>
      </c>
      <c r="S677" s="9" t="s">
        <v>5354</v>
      </c>
      <c r="T677" s="9" t="s">
        <v>5355</v>
      </c>
      <c r="U677" s="10" t="s">
        <v>5356</v>
      </c>
      <c r="V677" s="29"/>
      <c r="W677" s="9" t="s">
        <v>4747</v>
      </c>
      <c r="X677" s="12"/>
      <c r="Y677" s="9"/>
      <c r="Z677" s="14"/>
      <c r="AA677" s="9"/>
      <c r="AB677" s="14"/>
      <c r="AC677" s="9"/>
      <c r="AD677" s="14"/>
      <c r="AE677" s="9"/>
      <c r="AF677" s="14"/>
      <c r="AG677" s="9"/>
      <c r="AH677" s="14"/>
      <c r="AI677" s="14"/>
      <c r="AJ677" s="9"/>
      <c r="AK677" s="14"/>
      <c r="AL677" s="9"/>
      <c r="AM677" s="9"/>
      <c r="AN677" s="9"/>
      <c r="AO677" s="9"/>
      <c r="AP677" s="9"/>
      <c r="AQ677" s="83"/>
      <c r="AR677" s="9"/>
      <c r="AS677" s="31"/>
      <c r="AV677" s="83"/>
      <c r="AW677" s="9"/>
      <c r="AX677" s="12"/>
      <c r="AY677" s="9"/>
      <c r="AZ677" s="9"/>
      <c r="BA677" s="9"/>
      <c r="BB677" s="9" t="s">
        <v>5363</v>
      </c>
      <c r="BC677" s="9"/>
      <c r="BD677" s="9" t="s">
        <v>5364</v>
      </c>
      <c r="BE677" s="9"/>
      <c r="BF677" s="9" t="s">
        <v>206</v>
      </c>
      <c r="BG677" s="9" t="s">
        <v>5365</v>
      </c>
      <c r="BH677" s="9"/>
      <c r="BI677" s="12"/>
      <c r="BJ677" s="9"/>
      <c r="BK677" s="9"/>
      <c r="BL677" s="12" t="s">
        <v>117</v>
      </c>
      <c r="BM677" s="16" t="s">
        <v>5305</v>
      </c>
      <c r="BN677" s="9"/>
    </row>
    <row r="678" customFormat="false" ht="53.25" hidden="false" customHeight="false" outlineLevel="0" collapsed="false">
      <c r="A678" s="9" t="s">
        <v>5366</v>
      </c>
      <c r="B678" s="9" t="s">
        <v>90</v>
      </c>
      <c r="C678" s="9" t="s">
        <v>580</v>
      </c>
      <c r="D678" s="9"/>
      <c r="E678" s="9" t="s">
        <v>5367</v>
      </c>
      <c r="F678" s="9"/>
      <c r="G678" s="9"/>
      <c r="H678" s="9"/>
      <c r="I678" s="9"/>
      <c r="J678" s="12" t="s">
        <v>93</v>
      </c>
      <c r="K678" s="9"/>
      <c r="L678" s="9" t="s">
        <v>5368</v>
      </c>
      <c r="M678" s="9" t="s">
        <v>5369</v>
      </c>
      <c r="N678" s="13" t="s">
        <v>582</v>
      </c>
      <c r="O678" s="10"/>
      <c r="P678" s="9"/>
      <c r="Q678" s="9" t="s">
        <v>1399</v>
      </c>
      <c r="R678" s="9" t="s">
        <v>613</v>
      </c>
      <c r="S678" s="9" t="s">
        <v>5370</v>
      </c>
      <c r="T678" s="9" t="s">
        <v>5371</v>
      </c>
      <c r="U678" s="10" t="s">
        <v>5372</v>
      </c>
      <c r="V678" s="29"/>
      <c r="W678" s="9" t="s">
        <v>678</v>
      </c>
      <c r="X678" s="12" t="n">
        <v>200</v>
      </c>
      <c r="Y678" s="9"/>
      <c r="Z678" s="14" t="n">
        <v>190</v>
      </c>
      <c r="AA678" s="9"/>
      <c r="AB678" s="14" t="n">
        <v>195</v>
      </c>
      <c r="AC678" s="9"/>
      <c r="AD678" s="14" t="n">
        <v>135</v>
      </c>
      <c r="AE678" s="9" t="n">
        <v>135</v>
      </c>
      <c r="AF678" s="14" t="n">
        <v>20</v>
      </c>
      <c r="AG678" s="9"/>
      <c r="AH678" s="14" t="n">
        <v>1</v>
      </c>
      <c r="AI678" s="14" t="n">
        <v>135</v>
      </c>
      <c r="AJ678" s="9" t="n">
        <v>135</v>
      </c>
      <c r="AK678" s="14" t="n">
        <v>10</v>
      </c>
      <c r="AL678" s="9" t="n">
        <v>10</v>
      </c>
      <c r="AM678" s="9"/>
      <c r="AN678" s="9"/>
      <c r="AO678" s="9"/>
      <c r="AP678" s="9"/>
      <c r="AQ678" s="12" t="s">
        <v>158</v>
      </c>
      <c r="AR678" s="9"/>
      <c r="AS678" s="9" t="s">
        <v>1524</v>
      </c>
      <c r="AT678" s="9" t="s">
        <v>1525</v>
      </c>
      <c r="AU678" s="9" t="s">
        <v>215</v>
      </c>
      <c r="AV678" s="12" t="s">
        <v>5373</v>
      </c>
      <c r="AW678" s="9"/>
      <c r="AX678" s="12"/>
      <c r="AY678" s="9"/>
      <c r="AZ678" s="9"/>
      <c r="BA678" s="9"/>
      <c r="BB678" s="9" t="s">
        <v>5374</v>
      </c>
      <c r="BC678" s="9" t="s">
        <v>76</v>
      </c>
      <c r="BD678" s="9" t="s">
        <v>5375</v>
      </c>
      <c r="BE678" s="9"/>
      <c r="BF678" s="9"/>
      <c r="BG678" s="9"/>
      <c r="BH678" s="9"/>
      <c r="BI678" s="12"/>
      <c r="BJ678" s="9"/>
      <c r="BK678" s="9"/>
      <c r="BL678" s="12" t="s">
        <v>117</v>
      </c>
      <c r="BM678" s="16" t="s">
        <v>5376</v>
      </c>
      <c r="BN678" s="9"/>
    </row>
    <row r="679" customFormat="false" ht="79.5" hidden="false" customHeight="false" outlineLevel="0" collapsed="false">
      <c r="A679" s="9" t="s">
        <v>5377</v>
      </c>
      <c r="B679" s="9" t="s">
        <v>90</v>
      </c>
      <c r="C679" s="9" t="s">
        <v>580</v>
      </c>
      <c r="D679" s="9"/>
      <c r="E679" s="9" t="s">
        <v>5378</v>
      </c>
      <c r="F679" s="9"/>
      <c r="G679" s="9"/>
      <c r="H679" s="9"/>
      <c r="I679" s="9"/>
      <c r="J679" s="12" t="s">
        <v>93</v>
      </c>
      <c r="K679" s="9" t="s">
        <v>5379</v>
      </c>
      <c r="L679" s="9" t="s">
        <v>5380</v>
      </c>
      <c r="M679" s="9" t="s">
        <v>5381</v>
      </c>
      <c r="N679" s="13" t="s">
        <v>5382</v>
      </c>
      <c r="O679" s="10"/>
      <c r="P679" s="9"/>
      <c r="Q679" s="9" t="s">
        <v>5383</v>
      </c>
      <c r="R679" s="9" t="s">
        <v>1287</v>
      </c>
      <c r="S679" s="9" t="s">
        <v>5384</v>
      </c>
      <c r="T679" s="9" t="s">
        <v>5385</v>
      </c>
      <c r="U679" s="10" t="s">
        <v>5386</v>
      </c>
      <c r="V679" s="29"/>
      <c r="W679" s="9" t="s">
        <v>5387</v>
      </c>
      <c r="X679" s="12" t="n">
        <v>285</v>
      </c>
      <c r="Y679" s="9"/>
      <c r="Z679" s="14"/>
      <c r="AA679" s="9"/>
      <c r="AB679" s="14" t="n">
        <v>211</v>
      </c>
      <c r="AC679" s="9" t="n">
        <v>211</v>
      </c>
      <c r="AD679" s="14" t="n">
        <v>53</v>
      </c>
      <c r="AE679" s="9"/>
      <c r="AF679" s="14" t="n">
        <v>31</v>
      </c>
      <c r="AG679" s="9" t="n">
        <v>33</v>
      </c>
      <c r="AH679" s="14"/>
      <c r="AI679" s="14" t="n">
        <v>53</v>
      </c>
      <c r="AJ679" s="9"/>
      <c r="AK679" s="14" t="n">
        <v>5</v>
      </c>
      <c r="AL679" s="9" t="n">
        <v>7</v>
      </c>
      <c r="AM679" s="9" t="s">
        <v>5388</v>
      </c>
      <c r="AN679" s="9"/>
      <c r="AO679" s="9" t="s">
        <v>5389</v>
      </c>
      <c r="AP679" s="9" t="s">
        <v>5390</v>
      </c>
      <c r="AQ679" s="12" t="s">
        <v>339</v>
      </c>
      <c r="AR679" s="9"/>
      <c r="AS679" s="9" t="s">
        <v>183</v>
      </c>
      <c r="AT679" s="9" t="s">
        <v>113</v>
      </c>
      <c r="AU679" s="9"/>
      <c r="AV679" s="12" t="s">
        <v>5391</v>
      </c>
      <c r="AW679" s="9"/>
      <c r="AX679" s="12"/>
      <c r="AY679" s="9"/>
      <c r="AZ679" s="9"/>
      <c r="BA679" s="9"/>
      <c r="BB679" s="9"/>
      <c r="BC679" s="9" t="s">
        <v>303</v>
      </c>
      <c r="BD679" s="23"/>
      <c r="BE679" s="9"/>
      <c r="BF679" s="9"/>
      <c r="BG679" s="9"/>
      <c r="BH679" s="9"/>
      <c r="BI679" s="12"/>
      <c r="BJ679" s="9"/>
      <c r="BK679" s="9"/>
      <c r="BL679" s="12" t="s">
        <v>2472</v>
      </c>
      <c r="BM679" s="16" t="s">
        <v>2482</v>
      </c>
      <c r="BN679" s="9"/>
    </row>
    <row r="680" customFormat="false" ht="171" hidden="false" customHeight="false" outlineLevel="0" collapsed="false">
      <c r="A680" s="9" t="s">
        <v>5392</v>
      </c>
      <c r="B680" s="9" t="s">
        <v>90</v>
      </c>
      <c r="C680" s="9" t="s">
        <v>580</v>
      </c>
      <c r="D680" s="9"/>
      <c r="E680" s="9" t="s">
        <v>5393</v>
      </c>
      <c r="F680" s="9"/>
      <c r="G680" s="9"/>
      <c r="H680" s="9"/>
      <c r="I680" s="9"/>
      <c r="J680" s="12" t="s">
        <v>93</v>
      </c>
      <c r="K680" s="9"/>
      <c r="L680" s="9" t="s">
        <v>5394</v>
      </c>
      <c r="M680" s="9" t="s">
        <v>5395</v>
      </c>
      <c r="N680" s="13" t="s">
        <v>5396</v>
      </c>
      <c r="O680" s="10"/>
      <c r="P680" s="9"/>
      <c r="Q680" s="9" t="s">
        <v>5397</v>
      </c>
      <c r="R680" s="9" t="s">
        <v>790</v>
      </c>
      <c r="S680" s="9" t="s">
        <v>5398</v>
      </c>
      <c r="T680" s="9" t="s">
        <v>5399</v>
      </c>
      <c r="U680" s="10" t="s">
        <v>5400</v>
      </c>
      <c r="V680" s="9"/>
      <c r="W680" s="9" t="s">
        <v>1612</v>
      </c>
      <c r="X680" s="12" t="n">
        <v>85</v>
      </c>
      <c r="Y680" s="9"/>
      <c r="Z680" s="14" t="n">
        <v>257</v>
      </c>
      <c r="AA680" s="9"/>
      <c r="AB680" s="14" t="n">
        <v>55</v>
      </c>
      <c r="AC680" s="9"/>
      <c r="AD680" s="14" t="n">
        <v>205</v>
      </c>
      <c r="AE680" s="9" t="n">
        <v>205</v>
      </c>
      <c r="AF680" s="14" t="n">
        <v>9</v>
      </c>
      <c r="AG680" s="9"/>
      <c r="AH680" s="14" t="n">
        <v>1</v>
      </c>
      <c r="AI680" s="14" t="n">
        <v>205</v>
      </c>
      <c r="AJ680" s="9" t="n">
        <v>205</v>
      </c>
      <c r="AK680" s="14" t="n">
        <v>5</v>
      </c>
      <c r="AL680" s="9" t="n">
        <v>5</v>
      </c>
      <c r="AM680" s="9"/>
      <c r="AN680" s="9"/>
      <c r="AO680" s="9"/>
      <c r="AP680" s="9" t="s">
        <v>5401</v>
      </c>
      <c r="AQ680" s="12" t="s">
        <v>339</v>
      </c>
      <c r="AR680" s="9"/>
      <c r="AS680" s="9" t="s">
        <v>5402</v>
      </c>
      <c r="AT680" s="9" t="s">
        <v>5403</v>
      </c>
      <c r="AU680" s="9" t="s">
        <v>73</v>
      </c>
      <c r="AV680" s="12"/>
      <c r="AW680" s="9"/>
      <c r="AX680" s="12"/>
      <c r="AY680" s="9"/>
      <c r="AZ680" s="9"/>
      <c r="BA680" s="9"/>
      <c r="BB680" s="9" t="s">
        <v>5404</v>
      </c>
      <c r="BC680" s="9" t="s">
        <v>76</v>
      </c>
      <c r="BD680" s="84" t="s">
        <v>5405</v>
      </c>
      <c r="BE680" s="9"/>
      <c r="BF680" s="9"/>
      <c r="BG680" s="9"/>
      <c r="BH680" s="9"/>
      <c r="BI680" s="12" t="s">
        <v>5406</v>
      </c>
      <c r="BJ680" s="9"/>
      <c r="BK680" s="9"/>
      <c r="BL680" s="12" t="s">
        <v>117</v>
      </c>
      <c r="BM680" s="16" t="s">
        <v>5376</v>
      </c>
      <c r="BN680" s="9"/>
    </row>
    <row r="681" customFormat="false" ht="132" hidden="false" customHeight="false" outlineLevel="0" collapsed="false">
      <c r="A681" s="9" t="s">
        <v>5407</v>
      </c>
      <c r="B681" s="9" t="s">
        <v>90</v>
      </c>
      <c r="C681" s="9" t="s">
        <v>580</v>
      </c>
      <c r="D681" s="9"/>
      <c r="E681" s="9" t="s">
        <v>5393</v>
      </c>
      <c r="F681" s="9"/>
      <c r="G681" s="9"/>
      <c r="H681" s="9"/>
      <c r="I681" s="9"/>
      <c r="J681" s="12" t="s">
        <v>93</v>
      </c>
      <c r="K681" s="9"/>
      <c r="L681" s="9" t="s">
        <v>5408</v>
      </c>
      <c r="M681" s="9" t="s">
        <v>5409</v>
      </c>
      <c r="N681" s="13" t="s">
        <v>5396</v>
      </c>
      <c r="O681" s="10"/>
      <c r="P681" s="9"/>
      <c r="Q681" s="9" t="s">
        <v>5397</v>
      </c>
      <c r="R681" s="9" t="s">
        <v>790</v>
      </c>
      <c r="S681" s="9" t="s">
        <v>5398</v>
      </c>
      <c r="T681" s="9" t="s">
        <v>5399</v>
      </c>
      <c r="U681" s="10" t="s">
        <v>5400</v>
      </c>
      <c r="V681" s="9"/>
      <c r="W681" s="9" t="s">
        <v>5287</v>
      </c>
      <c r="X681" s="12" t="n">
        <v>100</v>
      </c>
      <c r="Y681" s="9"/>
      <c r="Z681" s="14" t="n">
        <v>184</v>
      </c>
      <c r="AA681" s="9" t="n">
        <v>184</v>
      </c>
      <c r="AB681" s="14" t="n">
        <v>45</v>
      </c>
      <c r="AC681" s="9"/>
      <c r="AD681" s="14" t="n">
        <v>117</v>
      </c>
      <c r="AE681" s="9" t="n">
        <v>117</v>
      </c>
      <c r="AF681" s="14" t="n">
        <v>5</v>
      </c>
      <c r="AG681" s="9"/>
      <c r="AH681" s="14" t="n">
        <v>1</v>
      </c>
      <c r="AI681" s="14" t="n">
        <v>117</v>
      </c>
      <c r="AJ681" s="9" t="n">
        <v>117</v>
      </c>
      <c r="AK681" s="14" t="n">
        <v>8</v>
      </c>
      <c r="AL681" s="9" t="n">
        <v>9</v>
      </c>
      <c r="AM681" s="9"/>
      <c r="AN681" s="9"/>
      <c r="AO681" s="9"/>
      <c r="AP681" s="9" t="s">
        <v>5410</v>
      </c>
      <c r="AQ681" s="12" t="s">
        <v>149</v>
      </c>
      <c r="AR681" s="9"/>
      <c r="AS681" s="9" t="s">
        <v>5411</v>
      </c>
      <c r="AT681" s="9" t="s">
        <v>3994</v>
      </c>
      <c r="AU681" s="9"/>
      <c r="AV681" s="12" t="s">
        <v>5412</v>
      </c>
      <c r="AW681" s="9"/>
      <c r="AX681" s="12"/>
      <c r="AY681" s="9"/>
      <c r="AZ681" s="9"/>
      <c r="BA681" s="9"/>
      <c r="BC681" s="9" t="s">
        <v>76</v>
      </c>
      <c r="BD681" s="9" t="s">
        <v>5413</v>
      </c>
      <c r="BE681" s="9"/>
      <c r="BF681" s="9"/>
      <c r="BG681" s="9"/>
      <c r="BH681" s="9"/>
      <c r="BI681" s="12"/>
      <c r="BJ681" s="9"/>
      <c r="BK681" s="9"/>
      <c r="BL681" s="12" t="s">
        <v>117</v>
      </c>
      <c r="BM681" s="16" t="s">
        <v>5376</v>
      </c>
      <c r="BN681" s="9"/>
    </row>
    <row r="682" customFormat="false" ht="183.75" hidden="false" customHeight="false" outlineLevel="0" collapsed="false">
      <c r="A682" s="9" t="s">
        <v>5414</v>
      </c>
      <c r="B682" s="9" t="s">
        <v>90</v>
      </c>
      <c r="C682" s="9" t="s">
        <v>580</v>
      </c>
      <c r="D682" s="9"/>
      <c r="E682" s="9"/>
      <c r="F682" s="9"/>
      <c r="G682" s="11" t="s">
        <v>5415</v>
      </c>
      <c r="H682" s="9"/>
      <c r="I682" s="9"/>
      <c r="J682" s="12" t="s">
        <v>93</v>
      </c>
      <c r="K682" s="9"/>
      <c r="L682" s="9" t="s">
        <v>230</v>
      </c>
      <c r="M682" s="9" t="s">
        <v>5416</v>
      </c>
      <c r="N682" s="13"/>
      <c r="O682" s="10"/>
      <c r="P682" s="9"/>
      <c r="Q682" s="9"/>
      <c r="R682" s="9"/>
      <c r="S682" s="9"/>
      <c r="T682" s="9"/>
      <c r="U682" s="18"/>
      <c r="V682" s="9"/>
      <c r="W682" s="9" t="s">
        <v>169</v>
      </c>
      <c r="X682" s="12" t="n">
        <v>302</v>
      </c>
      <c r="Y682" s="9"/>
      <c r="Z682" s="14" t="n">
        <v>195</v>
      </c>
      <c r="AA682" s="9"/>
      <c r="AB682" s="14" t="n">
        <v>190</v>
      </c>
      <c r="AC682" s="9" t="n">
        <v>190</v>
      </c>
      <c r="AD682" s="14" t="n">
        <v>130</v>
      </c>
      <c r="AE682" s="9" t="n">
        <v>130</v>
      </c>
      <c r="AF682" s="14" t="n">
        <v>20</v>
      </c>
      <c r="AG682" s="9" t="n">
        <v>22</v>
      </c>
      <c r="AH682" s="14" t="n">
        <v>1</v>
      </c>
      <c r="AI682" s="14" t="n">
        <v>130</v>
      </c>
      <c r="AJ682" s="9" t="n">
        <v>130</v>
      </c>
      <c r="AK682" s="14" t="n">
        <v>9</v>
      </c>
      <c r="AL682" s="9" t="n">
        <v>26</v>
      </c>
      <c r="AM682" s="9" t="s">
        <v>3642</v>
      </c>
      <c r="AN682" s="9"/>
      <c r="AO682" s="9"/>
      <c r="AP682" s="9" t="s">
        <v>5417</v>
      </c>
      <c r="AQ682" s="12" t="s">
        <v>149</v>
      </c>
      <c r="AR682" s="9"/>
      <c r="AS682" s="9" t="s">
        <v>441</v>
      </c>
      <c r="AT682" s="9" t="s">
        <v>193</v>
      </c>
      <c r="AU682" s="9" t="s">
        <v>215</v>
      </c>
      <c r="AV682" s="12" t="s">
        <v>5418</v>
      </c>
      <c r="AW682" s="9"/>
      <c r="AX682" s="12"/>
      <c r="AY682" s="9"/>
      <c r="AZ682" s="9"/>
      <c r="BA682" s="9"/>
      <c r="BB682" s="9" t="s">
        <v>161</v>
      </c>
      <c r="BC682" s="9" t="s">
        <v>76</v>
      </c>
      <c r="BD682" s="9" t="s">
        <v>5419</v>
      </c>
      <c r="BE682" s="9"/>
      <c r="BF682" s="9" t="s">
        <v>2060</v>
      </c>
      <c r="BG682" s="9" t="s">
        <v>1622</v>
      </c>
      <c r="BH682" s="9"/>
      <c r="BI682" s="12"/>
      <c r="BJ682" s="9"/>
      <c r="BK682" s="9"/>
      <c r="BL682" s="12" t="s">
        <v>117</v>
      </c>
      <c r="BM682" s="16" t="s">
        <v>5420</v>
      </c>
      <c r="BN682" s="9"/>
    </row>
    <row r="683" customFormat="false" ht="183.75" hidden="false" customHeight="false" outlineLevel="0" collapsed="false">
      <c r="A683" s="9" t="s">
        <v>5421</v>
      </c>
      <c r="B683" s="9" t="s">
        <v>90</v>
      </c>
      <c r="C683" s="9"/>
      <c r="D683" s="9"/>
      <c r="E683" s="9" t="s">
        <v>5422</v>
      </c>
      <c r="F683" s="9"/>
      <c r="G683" s="9"/>
      <c r="H683" s="9"/>
      <c r="I683" s="9"/>
      <c r="J683" s="12" t="s">
        <v>93</v>
      </c>
      <c r="K683" s="9" t="s">
        <v>5423</v>
      </c>
      <c r="L683" s="9" t="s">
        <v>5424</v>
      </c>
      <c r="M683" s="9" t="s">
        <v>5425</v>
      </c>
      <c r="N683" s="13" t="s">
        <v>980</v>
      </c>
      <c r="O683" s="10"/>
      <c r="P683" s="9"/>
      <c r="Q683" s="9" t="s">
        <v>1399</v>
      </c>
      <c r="R683" s="9" t="s">
        <v>613</v>
      </c>
      <c r="S683" s="9" t="s">
        <v>5099</v>
      </c>
      <c r="T683" s="9" t="s">
        <v>5100</v>
      </c>
      <c r="U683" s="10" t="s">
        <v>5101</v>
      </c>
      <c r="V683" s="29"/>
      <c r="W683" s="9" t="s">
        <v>169</v>
      </c>
      <c r="X683" s="12" t="n">
        <v>293</v>
      </c>
      <c r="Y683" s="9"/>
      <c r="Z683" s="14" t="n">
        <v>180</v>
      </c>
      <c r="AA683" s="9"/>
      <c r="AB683" s="14" t="n">
        <v>230</v>
      </c>
      <c r="AC683" s="9" t="n">
        <v>230</v>
      </c>
      <c r="AD683" s="14" t="n">
        <v>160</v>
      </c>
      <c r="AE683" s="9" t="n">
        <v>160</v>
      </c>
      <c r="AF683" s="14" t="n">
        <v>23</v>
      </c>
      <c r="AG683" s="9" t="n">
        <v>23</v>
      </c>
      <c r="AH683" s="14" t="n">
        <v>1</v>
      </c>
      <c r="AI683" s="14" t="n">
        <v>160</v>
      </c>
      <c r="AJ683" s="9" t="n">
        <v>160</v>
      </c>
      <c r="AK683" s="14" t="n">
        <v>10</v>
      </c>
      <c r="AL683" s="9" t="n">
        <v>11</v>
      </c>
      <c r="AM683" s="9"/>
      <c r="AN683" s="9"/>
      <c r="AO683" s="9"/>
      <c r="AP683" s="9" t="s">
        <v>5426</v>
      </c>
      <c r="AQ683" s="12" t="s">
        <v>158</v>
      </c>
      <c r="AR683" s="9"/>
      <c r="AS683" s="9" t="s">
        <v>2104</v>
      </c>
      <c r="AT683" s="9" t="s">
        <v>2105</v>
      </c>
      <c r="AU683" s="9" t="s">
        <v>215</v>
      </c>
      <c r="AV683" s="12" t="s">
        <v>5427</v>
      </c>
      <c r="AW683" s="9"/>
      <c r="AX683" s="12"/>
      <c r="AY683" s="9"/>
      <c r="AZ683" s="9"/>
      <c r="BA683" s="9"/>
      <c r="BB683" s="9" t="s">
        <v>5428</v>
      </c>
      <c r="BC683" s="9" t="s">
        <v>76</v>
      </c>
      <c r="BD683" s="9" t="s">
        <v>5429</v>
      </c>
      <c r="BE683" s="9"/>
      <c r="BF683" s="9"/>
      <c r="BG683" s="9"/>
      <c r="BH683" s="9"/>
      <c r="BI683" s="12"/>
      <c r="BJ683" s="9"/>
      <c r="BK683" s="9"/>
      <c r="BL683" s="12" t="s">
        <v>117</v>
      </c>
      <c r="BM683" s="16" t="s">
        <v>5430</v>
      </c>
      <c r="BN683" s="9"/>
    </row>
    <row r="684" customFormat="false" ht="354" hidden="false" customHeight="false" outlineLevel="0" collapsed="false">
      <c r="A684" s="9" t="s">
        <v>5431</v>
      </c>
      <c r="B684" s="9" t="s">
        <v>90</v>
      </c>
      <c r="C684" s="9" t="s">
        <v>580</v>
      </c>
      <c r="D684" s="9" t="s">
        <v>5432</v>
      </c>
      <c r="E684" s="9"/>
      <c r="F684" s="9" t="s">
        <v>5433</v>
      </c>
      <c r="G684" s="11" t="s">
        <v>5434</v>
      </c>
      <c r="H684" s="9"/>
      <c r="I684" s="9" t="s">
        <v>609</v>
      </c>
      <c r="J684" s="12" t="s">
        <v>93</v>
      </c>
      <c r="K684" s="9"/>
      <c r="L684" s="9" t="s">
        <v>221</v>
      </c>
      <c r="M684" s="9" t="s">
        <v>5435</v>
      </c>
      <c r="N684" s="13" t="s">
        <v>582</v>
      </c>
      <c r="O684" s="10" t="s">
        <v>5436</v>
      </c>
      <c r="P684" s="9"/>
      <c r="Q684" s="9" t="s">
        <v>1057</v>
      </c>
      <c r="R684" s="9" t="s">
        <v>790</v>
      </c>
      <c r="S684" s="9" t="s">
        <v>2508</v>
      </c>
      <c r="T684" s="11" t="s">
        <v>5437</v>
      </c>
      <c r="U684" s="10" t="s">
        <v>2510</v>
      </c>
      <c r="V684" s="29"/>
      <c r="W684" s="9" t="s">
        <v>367</v>
      </c>
      <c r="X684" s="12" t="n">
        <v>162</v>
      </c>
      <c r="Y684" s="9"/>
      <c r="Z684" s="14" t="n">
        <v>218</v>
      </c>
      <c r="AA684" s="9"/>
      <c r="AB684" s="14" t="n">
        <v>150</v>
      </c>
      <c r="AC684" s="9"/>
      <c r="AD684" s="14" t="n">
        <v>148</v>
      </c>
      <c r="AE684" s="9" t="n">
        <v>148</v>
      </c>
      <c r="AF684" s="14" t="n">
        <v>14</v>
      </c>
      <c r="AG684" s="9"/>
      <c r="AH684" s="14" t="n">
        <v>1</v>
      </c>
      <c r="AI684" s="14" t="n">
        <v>148</v>
      </c>
      <c r="AJ684" s="9" t="n">
        <v>148</v>
      </c>
      <c r="AK684" s="14" t="n">
        <v>10</v>
      </c>
      <c r="AL684" s="9" t="n">
        <v>10</v>
      </c>
      <c r="AM684" s="9" t="s">
        <v>754</v>
      </c>
      <c r="AN684" s="9"/>
      <c r="AO684" s="9"/>
      <c r="AP684" s="9" t="s">
        <v>5438</v>
      </c>
      <c r="AQ684" s="12" t="s">
        <v>124</v>
      </c>
      <c r="AR684" s="9" t="s">
        <v>5439</v>
      </c>
      <c r="AS684" s="31" t="s">
        <v>461</v>
      </c>
      <c r="AT684" s="25" t="s">
        <v>259</v>
      </c>
      <c r="AU684" s="9" t="s">
        <v>588</v>
      </c>
      <c r="AV684" s="12" t="s">
        <v>5440</v>
      </c>
      <c r="AW684" s="9"/>
      <c r="AX684" s="12"/>
      <c r="AY684" s="9"/>
      <c r="AZ684" s="9"/>
      <c r="BA684" s="9"/>
      <c r="BB684" s="9" t="s">
        <v>151</v>
      </c>
      <c r="BC684" s="9" t="s">
        <v>76</v>
      </c>
      <c r="BD684" s="9" t="s">
        <v>5441</v>
      </c>
      <c r="BE684" s="9" t="s">
        <v>5442</v>
      </c>
      <c r="BF684" s="9" t="s">
        <v>133</v>
      </c>
      <c r="BG684" s="9" t="s">
        <v>5443</v>
      </c>
      <c r="BH684" s="9"/>
      <c r="BI684" s="12"/>
      <c r="BJ684" s="9"/>
      <c r="BK684" s="9"/>
      <c r="BL684" s="12" t="s">
        <v>117</v>
      </c>
      <c r="BM684" s="16" t="s">
        <v>2482</v>
      </c>
      <c r="BN684" s="9"/>
    </row>
    <row r="685" customFormat="false" ht="183.75" hidden="false" customHeight="false" outlineLevel="0" collapsed="false">
      <c r="A685" s="9" t="s">
        <v>5444</v>
      </c>
      <c r="B685" s="9" t="s">
        <v>90</v>
      </c>
      <c r="C685" s="9" t="s">
        <v>580</v>
      </c>
      <c r="D685" s="9" t="s">
        <v>3998</v>
      </c>
      <c r="E685" s="9"/>
      <c r="F685" s="9" t="s">
        <v>5433</v>
      </c>
      <c r="G685" s="11" t="s">
        <v>5445</v>
      </c>
      <c r="H685" s="9"/>
      <c r="I685" s="30" t="s">
        <v>5446</v>
      </c>
      <c r="J685" s="12" t="s">
        <v>93</v>
      </c>
      <c r="K685" s="9"/>
      <c r="L685" s="9" t="s">
        <v>363</v>
      </c>
      <c r="M685" s="9" t="s">
        <v>5447</v>
      </c>
      <c r="N685" s="13"/>
      <c r="O685" s="10"/>
      <c r="P685" s="9"/>
      <c r="Q685" s="9"/>
      <c r="R685" s="9"/>
      <c r="S685" s="9"/>
      <c r="T685" s="9"/>
      <c r="U685" s="10"/>
      <c r="V685" s="9"/>
      <c r="W685" s="9" t="s">
        <v>367</v>
      </c>
      <c r="X685" s="12" t="n">
        <v>210</v>
      </c>
      <c r="Y685" s="9"/>
      <c r="Z685" s="14" t="n">
        <v>165</v>
      </c>
      <c r="AA685" s="9"/>
      <c r="AB685" s="14" t="n">
        <v>190</v>
      </c>
      <c r="AC685" s="9"/>
      <c r="AD685" s="14" t="n">
        <v>130</v>
      </c>
      <c r="AE685" s="9"/>
      <c r="AF685" s="14" t="n">
        <v>19</v>
      </c>
      <c r="AG685" s="9"/>
      <c r="AH685" s="14" t="n">
        <v>1</v>
      </c>
      <c r="AI685" s="14" t="n">
        <v>130</v>
      </c>
      <c r="AJ685" s="9"/>
      <c r="AK685" s="14" t="n">
        <v>10</v>
      </c>
      <c r="AL685" s="9" t="n">
        <v>11</v>
      </c>
      <c r="AM685" s="9" t="s">
        <v>754</v>
      </c>
      <c r="AN685" s="9"/>
      <c r="AO685" s="9"/>
      <c r="AP685" s="9" t="s">
        <v>5448</v>
      </c>
      <c r="AQ685" s="12" t="s">
        <v>124</v>
      </c>
      <c r="AR685" s="9"/>
      <c r="AS685" s="9" t="s">
        <v>461</v>
      </c>
      <c r="AT685" s="9" t="s">
        <v>259</v>
      </c>
      <c r="AU685" s="9" t="s">
        <v>588</v>
      </c>
      <c r="AV685" s="12" t="s">
        <v>5449</v>
      </c>
      <c r="AW685" s="9" t="s">
        <v>5450</v>
      </c>
      <c r="AX685" s="12"/>
      <c r="AY685" s="9"/>
      <c r="AZ685" s="9"/>
      <c r="BA685" s="9"/>
      <c r="BB685" s="9" t="s">
        <v>151</v>
      </c>
      <c r="BC685" s="9" t="s">
        <v>76</v>
      </c>
      <c r="BD685" s="9" t="s">
        <v>5451</v>
      </c>
      <c r="BE685" s="9"/>
      <c r="BF685" s="9" t="s">
        <v>133</v>
      </c>
      <c r="BG685" s="9"/>
      <c r="BH685" s="9"/>
      <c r="BI685" s="12"/>
      <c r="BJ685" s="9" t="s">
        <v>5452</v>
      </c>
      <c r="BK685" s="9"/>
      <c r="BL685" s="12" t="s">
        <v>117</v>
      </c>
      <c r="BM685" s="16" t="s">
        <v>2441</v>
      </c>
      <c r="BN685" s="9"/>
    </row>
    <row r="686" customFormat="false" ht="92.25" hidden="false" customHeight="false" outlineLevel="0" collapsed="false">
      <c r="A686" s="9" t="s">
        <v>5453</v>
      </c>
      <c r="B686" s="9" t="s">
        <v>90</v>
      </c>
      <c r="C686" s="9" t="s">
        <v>580</v>
      </c>
      <c r="D686" s="9"/>
      <c r="E686" s="9" t="s">
        <v>5454</v>
      </c>
      <c r="F686" s="9" t="s">
        <v>5455</v>
      </c>
      <c r="G686" s="11" t="s">
        <v>5456</v>
      </c>
      <c r="H686" s="9"/>
      <c r="I686" s="9"/>
      <c r="J686" s="12" t="s">
        <v>93</v>
      </c>
      <c r="K686" s="9"/>
      <c r="L686" s="9" t="s">
        <v>221</v>
      </c>
      <c r="M686" s="9" t="s">
        <v>5457</v>
      </c>
      <c r="N686" s="13" t="s">
        <v>3155</v>
      </c>
      <c r="O686" s="10" t="s">
        <v>1587</v>
      </c>
      <c r="P686" s="9"/>
      <c r="Q686" s="9" t="s">
        <v>3156</v>
      </c>
      <c r="R686" s="9" t="s">
        <v>613</v>
      </c>
      <c r="S686" s="9" t="s">
        <v>5458</v>
      </c>
      <c r="T686" s="9" t="s">
        <v>3157</v>
      </c>
      <c r="U686" s="10" t="s">
        <v>5459</v>
      </c>
      <c r="V686" s="9" t="s">
        <v>3159</v>
      </c>
      <c r="W686" s="9" t="s">
        <v>367</v>
      </c>
      <c r="X686" s="12" t="n">
        <v>180</v>
      </c>
      <c r="Y686" s="9"/>
      <c r="Z686" s="14" t="n">
        <v>203</v>
      </c>
      <c r="AA686" s="9"/>
      <c r="AB686" s="14" t="n">
        <v>175</v>
      </c>
      <c r="AC686" s="9"/>
      <c r="AD686" s="14" t="n">
        <v>145</v>
      </c>
      <c r="AE686" s="9" t="n">
        <v>145</v>
      </c>
      <c r="AF686" s="14" t="n">
        <v>18</v>
      </c>
      <c r="AG686" s="9"/>
      <c r="AH686" s="14" t="n">
        <v>1</v>
      </c>
      <c r="AI686" s="14" t="n">
        <v>145</v>
      </c>
      <c r="AJ686" s="9" t="n">
        <v>145</v>
      </c>
      <c r="AK686" s="14" t="n">
        <v>9</v>
      </c>
      <c r="AL686" s="9" t="n">
        <v>10</v>
      </c>
      <c r="AM686" s="9" t="s">
        <v>754</v>
      </c>
      <c r="AN686" s="9"/>
      <c r="AO686" s="9"/>
      <c r="AP686" s="9" t="s">
        <v>5460</v>
      </c>
      <c r="AQ686" s="12" t="s">
        <v>124</v>
      </c>
      <c r="AR686" s="9"/>
      <c r="AS686" s="9" t="s">
        <v>269</v>
      </c>
      <c r="AT686" s="9" t="s">
        <v>270</v>
      </c>
      <c r="AU686" s="9"/>
      <c r="AV686" s="12" t="s">
        <v>5461</v>
      </c>
      <c r="AW686" s="9"/>
      <c r="AX686" s="12"/>
      <c r="AY686" s="9"/>
      <c r="AZ686" s="9"/>
      <c r="BA686" s="9"/>
      <c r="BB686" s="9" t="s">
        <v>161</v>
      </c>
      <c r="BC686" s="9" t="s">
        <v>76</v>
      </c>
      <c r="BD686" s="9" t="s">
        <v>5462</v>
      </c>
      <c r="BE686" s="9"/>
      <c r="BF686" s="9" t="s">
        <v>133</v>
      </c>
      <c r="BG686" s="9" t="s">
        <v>2470</v>
      </c>
      <c r="BH686" s="9"/>
      <c r="BI686" s="12"/>
      <c r="BJ686" s="9"/>
      <c r="BK686" s="9"/>
      <c r="BL686" s="12" t="s">
        <v>117</v>
      </c>
      <c r="BM686" s="16" t="s">
        <v>2482</v>
      </c>
      <c r="BN686" s="9"/>
    </row>
    <row r="687" customFormat="false" ht="249.75" hidden="false" customHeight="false" outlineLevel="0" collapsed="false">
      <c r="A687" s="9" t="s">
        <v>5463</v>
      </c>
      <c r="B687" s="9" t="s">
        <v>90</v>
      </c>
      <c r="C687" s="9" t="s">
        <v>580</v>
      </c>
      <c r="D687" s="9"/>
      <c r="E687" s="9" t="s">
        <v>5464</v>
      </c>
      <c r="F687" s="9" t="s">
        <v>5465</v>
      </c>
      <c r="G687" s="11" t="s">
        <v>5466</v>
      </c>
      <c r="H687" s="9"/>
      <c r="I687" s="11" t="str">
        <f aca="false">HYPERLINK("http://www.cantusplanus.at/de-at/fragmentphp/fragmente/gruppenGET.php?Gruppe=NNG5","NNG5, zugehörige Fragmente: in situ Cod. 3615, Fragm. 4")</f>
        <v>NNG5, zugehörige Fragmente: in situ Cod. 3615, Fragm. 4</v>
      </c>
      <c r="J687" s="12" t="s">
        <v>93</v>
      </c>
      <c r="K687" s="9"/>
      <c r="L687" s="9" t="s">
        <v>664</v>
      </c>
      <c r="M687" s="9" t="s">
        <v>5467</v>
      </c>
      <c r="N687" s="13" t="s">
        <v>2461</v>
      </c>
      <c r="O687" s="10"/>
      <c r="P687" s="9"/>
      <c r="Q687" s="9" t="s">
        <v>2462</v>
      </c>
      <c r="R687" s="9" t="s">
        <v>73</v>
      </c>
      <c r="S687" s="9" t="s">
        <v>2463</v>
      </c>
      <c r="T687" s="9" t="s">
        <v>2464</v>
      </c>
      <c r="U687" s="10" t="s">
        <v>2465</v>
      </c>
      <c r="V687" s="29"/>
      <c r="W687" s="9" t="s">
        <v>1107</v>
      </c>
      <c r="X687" s="12" t="n">
        <v>197</v>
      </c>
      <c r="Y687" s="9"/>
      <c r="Z687" s="14" t="n">
        <v>203</v>
      </c>
      <c r="AA687" s="9"/>
      <c r="AB687" s="14" t="n">
        <v>165</v>
      </c>
      <c r="AC687" s="9"/>
      <c r="AD687" s="14" t="n">
        <v>140</v>
      </c>
      <c r="AE687" s="9" t="n">
        <v>142</v>
      </c>
      <c r="AF687" s="14"/>
      <c r="AG687" s="9"/>
      <c r="AH687" s="14" t="n">
        <v>1</v>
      </c>
      <c r="AI687" s="14" t="n">
        <v>140</v>
      </c>
      <c r="AJ687" s="9" t="n">
        <v>142</v>
      </c>
      <c r="AK687" s="14" t="n">
        <v>12</v>
      </c>
      <c r="AL687" s="9" t="n">
        <v>12</v>
      </c>
      <c r="AM687" s="9" t="s">
        <v>754</v>
      </c>
      <c r="AN687" s="9"/>
      <c r="AO687" s="9"/>
      <c r="AP687" s="9" t="s">
        <v>5468</v>
      </c>
      <c r="AQ687" s="12" t="s">
        <v>268</v>
      </c>
      <c r="AR687" s="9"/>
      <c r="AS687" s="9" t="s">
        <v>471</v>
      </c>
      <c r="AT687" s="9" t="s">
        <v>472</v>
      </c>
      <c r="AU687" s="9" t="s">
        <v>588</v>
      </c>
      <c r="AV687" s="12" t="s">
        <v>5469</v>
      </c>
      <c r="AW687" s="9"/>
      <c r="AX687" s="12"/>
      <c r="AY687" s="9"/>
      <c r="AZ687" s="9"/>
      <c r="BA687" s="9"/>
      <c r="BB687" s="9" t="s">
        <v>114</v>
      </c>
      <c r="BC687" s="9" t="s">
        <v>76</v>
      </c>
      <c r="BD687" s="9" t="s">
        <v>5470</v>
      </c>
      <c r="BE687" s="9"/>
      <c r="BF687" s="9" t="s">
        <v>133</v>
      </c>
      <c r="BG687" s="9" t="s">
        <v>2470</v>
      </c>
      <c r="BH687" s="9"/>
      <c r="BI687" s="12" t="s">
        <v>2471</v>
      </c>
      <c r="BJ687" s="9"/>
      <c r="BK687" s="9"/>
      <c r="BL687" s="12" t="s">
        <v>117</v>
      </c>
      <c r="BM687" s="16" t="s">
        <v>2482</v>
      </c>
      <c r="BN687" s="9"/>
    </row>
    <row r="688" customFormat="false" ht="236.25" hidden="false" customHeight="false" outlineLevel="0" collapsed="false">
      <c r="A688" s="9" t="s">
        <v>5471</v>
      </c>
      <c r="B688" s="9" t="s">
        <v>90</v>
      </c>
      <c r="C688" s="9" t="s">
        <v>580</v>
      </c>
      <c r="D688" s="9" t="s">
        <v>5472</v>
      </c>
      <c r="E688" s="9"/>
      <c r="F688" s="9" t="s">
        <v>5473</v>
      </c>
      <c r="G688" s="11" t="s">
        <v>5474</v>
      </c>
      <c r="H688" s="9"/>
      <c r="I688" s="30" t="s">
        <v>5446</v>
      </c>
      <c r="J688" s="12" t="s">
        <v>93</v>
      </c>
      <c r="K688" s="9"/>
      <c r="L688" s="9" t="s">
        <v>363</v>
      </c>
      <c r="M688" s="9" t="s">
        <v>5475</v>
      </c>
      <c r="N688" s="13" t="s">
        <v>582</v>
      </c>
      <c r="O688" s="10"/>
      <c r="P688" s="9"/>
      <c r="Q688" s="9" t="s">
        <v>1057</v>
      </c>
      <c r="R688" s="9" t="s">
        <v>790</v>
      </c>
      <c r="S688" s="9" t="s">
        <v>2508</v>
      </c>
      <c r="T688" s="9" t="s">
        <v>2509</v>
      </c>
      <c r="U688" s="10" t="s">
        <v>2510</v>
      </c>
      <c r="V688" s="29"/>
      <c r="W688" s="9" t="s">
        <v>169</v>
      </c>
      <c r="X688" s="12" t="n">
        <v>165</v>
      </c>
      <c r="Y688" s="9"/>
      <c r="Z688" s="14" t="n">
        <v>218</v>
      </c>
      <c r="AA688" s="9"/>
      <c r="AB688" s="14" t="n">
        <v>150</v>
      </c>
      <c r="AC688" s="9"/>
      <c r="AD688" s="14" t="n">
        <v>146</v>
      </c>
      <c r="AE688" s="9" t="n">
        <v>150</v>
      </c>
      <c r="AF688" s="14" t="n">
        <v>14</v>
      </c>
      <c r="AG688" s="9"/>
      <c r="AH688" s="14" t="n">
        <v>1</v>
      </c>
      <c r="AI688" s="14" t="n">
        <v>146</v>
      </c>
      <c r="AJ688" s="9" t="n">
        <v>150</v>
      </c>
      <c r="AK688" s="14" t="n">
        <v>11</v>
      </c>
      <c r="AL688" s="9" t="n">
        <v>12</v>
      </c>
      <c r="AM688" s="9" t="s">
        <v>754</v>
      </c>
      <c r="AN688" s="9"/>
      <c r="AO688" s="9"/>
      <c r="AP688" s="9" t="s">
        <v>5476</v>
      </c>
      <c r="AQ688" s="12" t="s">
        <v>124</v>
      </c>
      <c r="AR688" s="9"/>
      <c r="AS688" s="9" t="s">
        <v>461</v>
      </c>
      <c r="AT688" s="9" t="s">
        <v>259</v>
      </c>
      <c r="AU688" s="9" t="s">
        <v>588</v>
      </c>
      <c r="AV688" s="12" t="s">
        <v>5477</v>
      </c>
      <c r="AW688" s="9" t="s">
        <v>5478</v>
      </c>
      <c r="AX688" s="12"/>
      <c r="AY688" s="9"/>
      <c r="AZ688" s="9"/>
      <c r="BA688" s="9"/>
      <c r="BB688" s="9" t="s">
        <v>151</v>
      </c>
      <c r="BC688" s="9" t="s">
        <v>76</v>
      </c>
      <c r="BD688" s="9" t="s">
        <v>5479</v>
      </c>
      <c r="BE688" s="9"/>
      <c r="BF688" s="9" t="s">
        <v>133</v>
      </c>
      <c r="BG688" s="9"/>
      <c r="BH688" s="9"/>
      <c r="BI688" s="12"/>
      <c r="BJ688" s="9"/>
      <c r="BK688" s="9"/>
      <c r="BL688" s="12" t="s">
        <v>117</v>
      </c>
      <c r="BM688" s="16" t="s">
        <v>2441</v>
      </c>
      <c r="BN688" s="9"/>
    </row>
    <row r="689" customFormat="false" ht="275.25" hidden="false" customHeight="false" outlineLevel="0" collapsed="false">
      <c r="A689" s="9" t="s">
        <v>5480</v>
      </c>
      <c r="B689" s="9" t="s">
        <v>90</v>
      </c>
      <c r="C689" s="9" t="s">
        <v>580</v>
      </c>
      <c r="D689" s="9" t="s">
        <v>5481</v>
      </c>
      <c r="E689" s="9"/>
      <c r="F689" s="9" t="s">
        <v>5482</v>
      </c>
      <c r="G689" s="11" t="s">
        <v>5483</v>
      </c>
      <c r="H689" s="9"/>
      <c r="I689" s="30" t="s">
        <v>5446</v>
      </c>
      <c r="J689" s="12" t="s">
        <v>93</v>
      </c>
      <c r="K689" s="9"/>
      <c r="L689" s="9" t="s">
        <v>5484</v>
      </c>
      <c r="M689" s="9" t="s">
        <v>5485</v>
      </c>
      <c r="N689" s="13"/>
      <c r="O689" s="10"/>
      <c r="P689" s="9"/>
      <c r="Q689" s="9"/>
      <c r="R689" s="9"/>
      <c r="S689" s="9"/>
      <c r="T689" s="9"/>
      <c r="U689" s="10"/>
      <c r="V689" s="9"/>
      <c r="W689" s="9" t="s">
        <v>169</v>
      </c>
      <c r="X689" s="12" t="n">
        <v>220</v>
      </c>
      <c r="Y689" s="9"/>
      <c r="Z689" s="14" t="n">
        <v>170</v>
      </c>
      <c r="AA689" s="9"/>
      <c r="AB689" s="14" t="n">
        <v>185</v>
      </c>
      <c r="AC689" s="9"/>
      <c r="AD689" s="14" t="n">
        <v>140</v>
      </c>
      <c r="AE689" s="9" t="n">
        <v>145</v>
      </c>
      <c r="AF689" s="14" t="n">
        <v>18</v>
      </c>
      <c r="AG689" s="9"/>
      <c r="AH689" s="14" t="n">
        <v>1</v>
      </c>
      <c r="AI689" s="14" t="n">
        <v>140</v>
      </c>
      <c r="AJ689" s="9" t="n">
        <v>145</v>
      </c>
      <c r="AK689" s="14" t="n">
        <v>10</v>
      </c>
      <c r="AL689" s="9" t="n">
        <v>12</v>
      </c>
      <c r="AM689" s="9" t="s">
        <v>754</v>
      </c>
      <c r="AN689" s="9"/>
      <c r="AO689" s="9"/>
      <c r="AP689" s="9" t="s">
        <v>5486</v>
      </c>
      <c r="AQ689" s="12" t="s">
        <v>124</v>
      </c>
      <c r="AR689" s="9"/>
      <c r="AS689" s="9" t="s">
        <v>2984</v>
      </c>
      <c r="AT689" s="9" t="s">
        <v>172</v>
      </c>
      <c r="AU689" s="9" t="s">
        <v>588</v>
      </c>
      <c r="AV689" s="12" t="s">
        <v>5487</v>
      </c>
      <c r="AW689" s="9" t="s">
        <v>5488</v>
      </c>
      <c r="AX689" s="12"/>
      <c r="AY689" s="9"/>
      <c r="AZ689" s="9"/>
      <c r="BA689" s="9"/>
      <c r="BB689" s="9" t="s">
        <v>151</v>
      </c>
      <c r="BC689" s="9" t="s">
        <v>76</v>
      </c>
      <c r="BD689" s="9" t="s">
        <v>5489</v>
      </c>
      <c r="BE689" s="9"/>
      <c r="BF689" s="9" t="s">
        <v>133</v>
      </c>
      <c r="BG689" s="9"/>
      <c r="BH689" s="9"/>
      <c r="BI689" s="12"/>
      <c r="BJ689" s="9"/>
      <c r="BK689" s="9"/>
      <c r="BL689" s="12" t="s">
        <v>117</v>
      </c>
      <c r="BM689" s="16" t="s">
        <v>5490</v>
      </c>
      <c r="BN689" s="9"/>
    </row>
    <row r="690" customFormat="false" ht="66" hidden="false" customHeight="false" outlineLevel="0" collapsed="false">
      <c r="A690" s="9" t="s">
        <v>5491</v>
      </c>
      <c r="B690" s="9" t="s">
        <v>90</v>
      </c>
      <c r="C690" s="9" t="s">
        <v>580</v>
      </c>
      <c r="D690" s="9"/>
      <c r="E690" s="9"/>
      <c r="F690" s="9" t="s">
        <v>5492</v>
      </c>
      <c r="G690" s="11" t="s">
        <v>5493</v>
      </c>
      <c r="H690" s="9"/>
      <c r="I690" s="9" t="s">
        <v>1925</v>
      </c>
      <c r="J690" s="12" t="s">
        <v>93</v>
      </c>
      <c r="K690" s="9"/>
      <c r="L690" s="9" t="s">
        <v>147</v>
      </c>
      <c r="M690" s="9" t="s">
        <v>5494</v>
      </c>
      <c r="N690" s="13"/>
      <c r="O690" s="10"/>
      <c r="P690" s="9"/>
      <c r="Q690" s="9"/>
      <c r="R690" s="9"/>
      <c r="S690" s="9"/>
      <c r="T690" s="9"/>
      <c r="U690" s="10"/>
      <c r="V690" s="9"/>
      <c r="W690" s="9" t="s">
        <v>964</v>
      </c>
      <c r="X690" s="12" t="n">
        <v>217</v>
      </c>
      <c r="Y690" s="9"/>
      <c r="Z690" s="14" t="n">
        <v>151</v>
      </c>
      <c r="AA690" s="9"/>
      <c r="AB690" s="14" t="n">
        <v>168</v>
      </c>
      <c r="AC690" s="9"/>
      <c r="AD690" s="14" t="n">
        <v>109</v>
      </c>
      <c r="AE690" s="9" t="n">
        <v>115</v>
      </c>
      <c r="AF690" s="14" t="n">
        <v>22</v>
      </c>
      <c r="AG690" s="9"/>
      <c r="AH690" s="14" t="n">
        <v>1</v>
      </c>
      <c r="AI690" s="14" t="n">
        <v>109</v>
      </c>
      <c r="AJ690" s="9" t="n">
        <v>115</v>
      </c>
      <c r="AK690" s="14" t="n">
        <v>7</v>
      </c>
      <c r="AL690" s="9" t="n">
        <v>8</v>
      </c>
      <c r="AM690" s="9" t="s">
        <v>754</v>
      </c>
      <c r="AN690" s="9"/>
      <c r="AO690" s="9"/>
      <c r="AP690" s="9"/>
      <c r="AQ690" s="12" t="s">
        <v>124</v>
      </c>
      <c r="AR690" s="9" t="s">
        <v>5495</v>
      </c>
      <c r="AS690" s="9" t="s">
        <v>461</v>
      </c>
      <c r="AT690" s="9" t="s">
        <v>259</v>
      </c>
      <c r="AU690" s="9" t="s">
        <v>588</v>
      </c>
      <c r="AV690" s="12" t="s">
        <v>5496</v>
      </c>
      <c r="AW690" s="9"/>
      <c r="AX690" s="12"/>
      <c r="AY690" s="9"/>
      <c r="AZ690" s="9"/>
      <c r="BA690" s="9"/>
      <c r="BB690" s="9" t="s">
        <v>114</v>
      </c>
      <c r="BC690" s="9" t="s">
        <v>76</v>
      </c>
      <c r="BD690" s="9" t="s">
        <v>5497</v>
      </c>
      <c r="BE690" s="9"/>
      <c r="BF690" s="9" t="s">
        <v>133</v>
      </c>
      <c r="BG690" s="9" t="s">
        <v>5498</v>
      </c>
      <c r="BH690" s="9"/>
      <c r="BI690" s="12" t="s">
        <v>1934</v>
      </c>
      <c r="BJ690" s="9"/>
      <c r="BK690" s="9"/>
      <c r="BL690" s="12" t="s">
        <v>117</v>
      </c>
      <c r="BM690" s="16" t="s">
        <v>5499</v>
      </c>
      <c r="BN690" s="9"/>
    </row>
    <row r="691" customFormat="false" ht="30" hidden="false" customHeight="true" outlineLevel="0" collapsed="false">
      <c r="A691" s="9" t="s">
        <v>5500</v>
      </c>
      <c r="B691" s="9" t="s">
        <v>90</v>
      </c>
      <c r="C691" s="9" t="s">
        <v>580</v>
      </c>
      <c r="D691" s="9"/>
      <c r="E691" s="9"/>
      <c r="F691" s="9" t="s">
        <v>5501</v>
      </c>
      <c r="G691" s="11" t="s">
        <v>5502</v>
      </c>
      <c r="H691" s="9"/>
      <c r="I691" s="30" t="s">
        <v>609</v>
      </c>
      <c r="J691" s="12" t="s">
        <v>93</v>
      </c>
      <c r="K691" s="9"/>
      <c r="L691" s="9" t="s">
        <v>5503</v>
      </c>
      <c r="M691" s="9" t="s">
        <v>5504</v>
      </c>
      <c r="N691" s="13"/>
      <c r="O691" s="10"/>
      <c r="P691" s="9"/>
      <c r="Q691" s="9"/>
      <c r="R691" s="9"/>
      <c r="S691" s="9"/>
      <c r="T691" s="9"/>
      <c r="U691" s="10"/>
      <c r="V691" s="9"/>
      <c r="W691" s="9" t="s">
        <v>678</v>
      </c>
      <c r="X691" s="12" t="n">
        <v>240</v>
      </c>
      <c r="Y691" s="9"/>
      <c r="Z691" s="14" t="n">
        <v>205</v>
      </c>
      <c r="AA691" s="9"/>
      <c r="AB691" s="14" t="n">
        <v>220</v>
      </c>
      <c r="AC691" s="9"/>
      <c r="AD691" s="14" t="n">
        <v>140</v>
      </c>
      <c r="AE691" s="9" t="n">
        <v>145</v>
      </c>
      <c r="AF691" s="14" t="n">
        <v>21</v>
      </c>
      <c r="AG691" s="9" t="n">
        <v>21</v>
      </c>
      <c r="AH691" s="14" t="n">
        <v>1</v>
      </c>
      <c r="AI691" s="14" t="n">
        <v>140</v>
      </c>
      <c r="AJ691" s="9" t="n">
        <v>145</v>
      </c>
      <c r="AK691" s="14" t="n">
        <v>10</v>
      </c>
      <c r="AL691" s="9" t="n">
        <v>11</v>
      </c>
      <c r="AM691" s="9" t="s">
        <v>754</v>
      </c>
      <c r="AN691" s="9"/>
      <c r="AO691" s="9"/>
      <c r="AP691" s="9" t="s">
        <v>5505</v>
      </c>
      <c r="AQ691" s="12" t="s">
        <v>124</v>
      </c>
      <c r="AR691" s="9"/>
      <c r="AS691" s="9" t="s">
        <v>2984</v>
      </c>
      <c r="AT691" s="9" t="s">
        <v>172</v>
      </c>
      <c r="AU691" s="9" t="s">
        <v>588</v>
      </c>
      <c r="AV691" s="12" t="s">
        <v>5477</v>
      </c>
      <c r="AW691" s="9"/>
      <c r="AX691" s="12"/>
      <c r="AY691" s="9"/>
      <c r="AZ691" s="9"/>
      <c r="BA691" s="9"/>
      <c r="BB691" s="9" t="s">
        <v>151</v>
      </c>
      <c r="BC691" s="9" t="s">
        <v>76</v>
      </c>
      <c r="BD691" s="9" t="s">
        <v>5506</v>
      </c>
      <c r="BE691" s="9"/>
      <c r="BF691" s="9" t="s">
        <v>133</v>
      </c>
      <c r="BG691" s="9"/>
      <c r="BH691" s="9"/>
      <c r="BI691" s="12"/>
      <c r="BJ691" s="9"/>
      <c r="BK691" s="9"/>
      <c r="BL691" s="12" t="s">
        <v>117</v>
      </c>
      <c r="BM691" s="16" t="s">
        <v>5490</v>
      </c>
      <c r="BN691" s="9"/>
    </row>
    <row r="692" customFormat="false" ht="30" hidden="false" customHeight="true" outlineLevel="0" collapsed="false">
      <c r="A692" s="9" t="s">
        <v>5507</v>
      </c>
      <c r="B692" s="9" t="s">
        <v>90</v>
      </c>
      <c r="C692" s="9" t="s">
        <v>580</v>
      </c>
      <c r="D692" s="9"/>
      <c r="E692" s="9"/>
      <c r="F692" s="9"/>
      <c r="G692" s="11" t="s">
        <v>5508</v>
      </c>
      <c r="H692" s="9"/>
      <c r="I692" s="9"/>
      <c r="J692" s="12" t="s">
        <v>93</v>
      </c>
      <c r="K692" s="9" t="s">
        <v>5509</v>
      </c>
      <c r="L692" s="9" t="s">
        <v>258</v>
      </c>
      <c r="M692" s="9" t="s">
        <v>5510</v>
      </c>
      <c r="N692" s="13" t="s">
        <v>2520</v>
      </c>
      <c r="O692" s="85" t="s">
        <v>5511</v>
      </c>
      <c r="P692" s="9"/>
      <c r="Q692" s="19" t="s">
        <v>2521</v>
      </c>
      <c r="R692" s="19" t="s">
        <v>613</v>
      </c>
      <c r="S692" s="19" t="s">
        <v>2522</v>
      </c>
      <c r="T692" s="19" t="s">
        <v>2523</v>
      </c>
      <c r="U692" s="86" t="s">
        <v>2524</v>
      </c>
      <c r="V692" s="19"/>
      <c r="W692" s="9"/>
      <c r="X692" s="12" t="n">
        <v>213</v>
      </c>
      <c r="Y692" s="9"/>
      <c r="Z692" s="14" t="n">
        <v>150</v>
      </c>
      <c r="AA692" s="9"/>
      <c r="AB692" s="14" t="n">
        <v>165</v>
      </c>
      <c r="AC692" s="9" t="n">
        <v>165</v>
      </c>
      <c r="AD692" s="14" t="n">
        <v>111</v>
      </c>
      <c r="AE692" s="9" t="n">
        <v>111</v>
      </c>
      <c r="AF692" s="14" t="n">
        <v>35</v>
      </c>
      <c r="AG692" s="9" t="n">
        <v>35</v>
      </c>
      <c r="AH692" s="14" t="n">
        <v>2</v>
      </c>
      <c r="AI692" s="14" t="n">
        <v>50</v>
      </c>
      <c r="AJ692" s="9" t="n">
        <v>53</v>
      </c>
      <c r="AK692" s="14" t="n">
        <v>4</v>
      </c>
      <c r="AL692" s="9" t="n">
        <v>5</v>
      </c>
      <c r="AM692" s="9" t="s">
        <v>1830</v>
      </c>
      <c r="AN692" s="9"/>
      <c r="AO692" s="9"/>
      <c r="AP692" s="9" t="s">
        <v>5512</v>
      </c>
      <c r="AQ692" s="12" t="s">
        <v>158</v>
      </c>
      <c r="AS692" s="9" t="s">
        <v>481</v>
      </c>
      <c r="AT692" s="9" t="s">
        <v>159</v>
      </c>
      <c r="AU692" s="9" t="s">
        <v>443</v>
      </c>
      <c r="AV692" s="12" t="s">
        <v>5513</v>
      </c>
      <c r="AW692" s="9"/>
      <c r="AX692" s="12"/>
      <c r="AY692" s="9"/>
      <c r="AZ692" s="9"/>
      <c r="BA692" s="9"/>
      <c r="BB692" s="9" t="s">
        <v>131</v>
      </c>
      <c r="BC692" s="9" t="s">
        <v>76</v>
      </c>
      <c r="BD692" s="9" t="s">
        <v>5514</v>
      </c>
      <c r="BE692" s="9"/>
      <c r="BF692" s="9"/>
      <c r="BG692" s="9"/>
      <c r="BH692" s="9"/>
      <c r="BI692" s="12"/>
      <c r="BJ692" s="9"/>
      <c r="BK692" s="9"/>
      <c r="BL692" s="12" t="s">
        <v>117</v>
      </c>
      <c r="BM692" s="16" t="n">
        <v>26.062017</v>
      </c>
      <c r="BN692" s="9"/>
    </row>
    <row r="693" customFormat="false" ht="30" hidden="false" customHeight="true" outlineLevel="0" collapsed="false">
      <c r="A693" s="9" t="s">
        <v>5515</v>
      </c>
      <c r="B693" s="9" t="s">
        <v>90</v>
      </c>
      <c r="C693" s="9" t="s">
        <v>580</v>
      </c>
      <c r="D693" s="9"/>
      <c r="E693" s="9"/>
      <c r="F693" s="9"/>
      <c r="G693" s="11" t="s">
        <v>5516</v>
      </c>
      <c r="H693" s="9"/>
      <c r="I693" s="9"/>
      <c r="J693" s="12" t="s">
        <v>93</v>
      </c>
      <c r="K693" s="9" t="s">
        <v>5517</v>
      </c>
      <c r="L693" s="9" t="s">
        <v>221</v>
      </c>
      <c r="M693" s="9" t="s">
        <v>5518</v>
      </c>
      <c r="N693" s="13" t="s">
        <v>2520</v>
      </c>
      <c r="O693" s="85" t="s">
        <v>5511</v>
      </c>
      <c r="P693" s="9"/>
      <c r="Q693" s="19" t="s">
        <v>2521</v>
      </c>
      <c r="R693" s="19" t="s">
        <v>613</v>
      </c>
      <c r="S693" s="19" t="s">
        <v>2522</v>
      </c>
      <c r="T693" s="19" t="s">
        <v>2523</v>
      </c>
      <c r="U693" s="86" t="s">
        <v>2524</v>
      </c>
      <c r="V693" s="19"/>
      <c r="W693" s="9" t="s">
        <v>169</v>
      </c>
      <c r="X693" s="12" t="n">
        <v>170</v>
      </c>
      <c r="Y693" s="9"/>
      <c r="Z693" s="14" t="n">
        <v>150</v>
      </c>
      <c r="AA693" s="9"/>
      <c r="AB693" s="14" t="n">
        <v>153</v>
      </c>
      <c r="AC693" s="9"/>
      <c r="AD693" s="14" t="n">
        <v>123</v>
      </c>
      <c r="AE693" s="9" t="n">
        <v>123</v>
      </c>
      <c r="AF693" s="14" t="n">
        <v>40</v>
      </c>
      <c r="AG693" s="9"/>
      <c r="AH693" s="14" t="n">
        <v>2</v>
      </c>
      <c r="AI693" s="14" t="n">
        <v>56</v>
      </c>
      <c r="AJ693" s="9" t="n">
        <v>60</v>
      </c>
      <c r="AK693" s="14" t="n">
        <v>3</v>
      </c>
      <c r="AL693" s="9" t="n">
        <v>4</v>
      </c>
      <c r="AM693" s="9"/>
      <c r="AN693" s="9"/>
      <c r="AO693" s="9"/>
      <c r="AP693" s="9" t="s">
        <v>5519</v>
      </c>
      <c r="AQ693" s="12" t="s">
        <v>158</v>
      </c>
      <c r="AR693" s="9"/>
      <c r="AS693" s="9" t="s">
        <v>481</v>
      </c>
      <c r="AT693" s="9" t="s">
        <v>159</v>
      </c>
      <c r="AU693" s="9" t="s">
        <v>443</v>
      </c>
      <c r="AV693" s="12" t="s">
        <v>5520</v>
      </c>
      <c r="AW693" s="9" t="s">
        <v>5521</v>
      </c>
      <c r="AX693" s="87" t="n">
        <v>118637649</v>
      </c>
      <c r="AY693" s="9" t="s">
        <v>5522</v>
      </c>
      <c r="AZ693" s="9"/>
      <c r="BA693" s="9" t="s">
        <v>906</v>
      </c>
      <c r="BB693" s="9"/>
      <c r="BC693" s="9" t="s">
        <v>76</v>
      </c>
      <c r="BD693" s="9" t="s">
        <v>5523</v>
      </c>
      <c r="BE693" s="9" t="s">
        <v>5524</v>
      </c>
      <c r="BF693" s="9"/>
      <c r="BG693" s="9"/>
      <c r="BH693" s="9" t="s">
        <v>5525</v>
      </c>
      <c r="BI693" s="12"/>
      <c r="BJ693" s="9"/>
      <c r="BK693" s="9"/>
      <c r="BL693" s="12" t="s">
        <v>117</v>
      </c>
      <c r="BM693" s="16" t="s">
        <v>5526</v>
      </c>
      <c r="BN693" s="9"/>
    </row>
    <row r="694" customFormat="false" ht="30" hidden="false" customHeight="true" outlineLevel="0" collapsed="false">
      <c r="A694" s="9" t="s">
        <v>5527</v>
      </c>
      <c r="B694" s="9" t="s">
        <v>90</v>
      </c>
      <c r="C694" s="9" t="s">
        <v>580</v>
      </c>
      <c r="D694" s="9"/>
      <c r="E694" s="9" t="s">
        <v>5528</v>
      </c>
      <c r="F694" s="9"/>
      <c r="G694" s="11" t="s">
        <v>5529</v>
      </c>
      <c r="H694" s="9"/>
      <c r="I694" s="9"/>
      <c r="J694" s="12" t="s">
        <v>93</v>
      </c>
      <c r="K694" s="9"/>
      <c r="L694" s="9" t="s">
        <v>147</v>
      </c>
      <c r="M694" s="9" t="s">
        <v>5530</v>
      </c>
      <c r="N694" s="13" t="s">
        <v>582</v>
      </c>
      <c r="O694" s="10"/>
      <c r="P694" s="9"/>
      <c r="Q694" s="9" t="s">
        <v>5531</v>
      </c>
      <c r="R694" s="9" t="s">
        <v>613</v>
      </c>
      <c r="S694" s="9" t="s">
        <v>5532</v>
      </c>
      <c r="T694" s="9" t="s">
        <v>5533</v>
      </c>
      <c r="U694" s="10" t="s">
        <v>5534</v>
      </c>
      <c r="V694" s="29"/>
      <c r="W694" s="9" t="s">
        <v>5535</v>
      </c>
      <c r="X694" s="12" t="n">
        <v>287</v>
      </c>
      <c r="Y694" s="9"/>
      <c r="Z694" s="14" t="n">
        <v>215</v>
      </c>
      <c r="AA694" s="9" t="n">
        <v>215</v>
      </c>
      <c r="AB694" s="14" t="n">
        <v>208</v>
      </c>
      <c r="AC694" s="9" t="n">
        <v>208</v>
      </c>
      <c r="AD694" s="14" t="n">
        <v>134</v>
      </c>
      <c r="AE694" s="9" t="n">
        <v>134</v>
      </c>
      <c r="AF694" s="14" t="n">
        <v>33</v>
      </c>
      <c r="AG694" s="9" t="n">
        <v>33</v>
      </c>
      <c r="AH694" s="14" t="n">
        <v>2</v>
      </c>
      <c r="AI694" s="14" t="n">
        <v>61</v>
      </c>
      <c r="AJ694" s="9" t="n">
        <v>61</v>
      </c>
      <c r="AK694" s="14" t="n">
        <v>6</v>
      </c>
      <c r="AL694" s="9" t="n">
        <v>6</v>
      </c>
      <c r="AM694" s="9" t="s">
        <v>1830</v>
      </c>
      <c r="AN694" s="9"/>
      <c r="AO694" s="9"/>
      <c r="AP694" s="9" t="s">
        <v>5536</v>
      </c>
      <c r="AQ694" s="12" t="s">
        <v>158</v>
      </c>
      <c r="AR694" s="9" t="s">
        <v>5537</v>
      </c>
      <c r="AS694" s="9" t="s">
        <v>780</v>
      </c>
      <c r="AT694" s="9" t="s">
        <v>781</v>
      </c>
      <c r="AU694" s="9" t="s">
        <v>443</v>
      </c>
      <c r="AV694" s="12" t="s">
        <v>5538</v>
      </c>
      <c r="AW694" s="9"/>
      <c r="AX694" s="12"/>
      <c r="AY694" s="9"/>
      <c r="AZ694" s="9"/>
      <c r="BA694" s="9"/>
      <c r="BB694" s="9" t="s">
        <v>131</v>
      </c>
      <c r="BC694" s="9" t="s">
        <v>76</v>
      </c>
      <c r="BD694" s="9" t="s">
        <v>5539</v>
      </c>
      <c r="BE694" s="9" t="s">
        <v>5540</v>
      </c>
      <c r="BF694" s="9"/>
      <c r="BG694" s="9"/>
      <c r="BH694" s="9"/>
      <c r="BI694" s="12"/>
      <c r="BJ694" s="9"/>
      <c r="BK694" s="9"/>
      <c r="BL694" s="12" t="s">
        <v>117</v>
      </c>
      <c r="BM694" s="16" t="s">
        <v>5526</v>
      </c>
      <c r="BN694" s="9"/>
    </row>
    <row r="695" customFormat="false" ht="30" hidden="false" customHeight="true" outlineLevel="0" collapsed="false">
      <c r="A695" s="9" t="s">
        <v>5541</v>
      </c>
      <c r="B695" s="9" t="s">
        <v>90</v>
      </c>
      <c r="C695" s="9" t="s">
        <v>580</v>
      </c>
      <c r="D695" s="9"/>
      <c r="E695" s="9" t="s">
        <v>5528</v>
      </c>
      <c r="F695" s="9"/>
      <c r="G695" s="11" t="s">
        <v>5542</v>
      </c>
      <c r="H695" s="9"/>
      <c r="I695" s="9"/>
      <c r="J695" s="12" t="s">
        <v>93</v>
      </c>
      <c r="K695" s="9"/>
      <c r="L695" s="9" t="s">
        <v>363</v>
      </c>
      <c r="M695" s="9" t="s">
        <v>5543</v>
      </c>
      <c r="N695" s="13"/>
      <c r="O695" s="10"/>
      <c r="P695" s="9"/>
      <c r="Q695" s="9"/>
      <c r="R695" s="9"/>
      <c r="S695" s="9"/>
      <c r="T695" s="9"/>
      <c r="U695" s="18"/>
      <c r="V695" s="9" t="s">
        <v>5544</v>
      </c>
      <c r="W695" s="9" t="s">
        <v>384</v>
      </c>
      <c r="X695" s="12" t="n">
        <v>265</v>
      </c>
      <c r="Y695" s="9"/>
      <c r="Z695" s="14" t="n">
        <v>190</v>
      </c>
      <c r="AA695" s="9"/>
      <c r="AB695" s="14" t="n">
        <v>239</v>
      </c>
      <c r="AC695" s="9"/>
      <c r="AD695" s="14" t="n">
        <v>175</v>
      </c>
      <c r="AE695" s="9"/>
      <c r="AF695" s="14" t="n">
        <v>33</v>
      </c>
      <c r="AG695" s="9" t="n">
        <v>33</v>
      </c>
      <c r="AH695" s="14" t="n">
        <v>2</v>
      </c>
      <c r="AI695" s="14" t="n">
        <v>80</v>
      </c>
      <c r="AJ695" s="9" t="n">
        <v>81</v>
      </c>
      <c r="AK695" s="14" t="n">
        <v>7</v>
      </c>
      <c r="AL695" s="9" t="s">
        <v>5545</v>
      </c>
      <c r="AM695" s="9" t="s">
        <v>1830</v>
      </c>
      <c r="AN695" s="9"/>
      <c r="AO695" s="9"/>
      <c r="AP695" s="9" t="s">
        <v>5546</v>
      </c>
      <c r="AQ695" s="12" t="s">
        <v>158</v>
      </c>
      <c r="AR695" s="9"/>
      <c r="AS695" s="9" t="s">
        <v>213</v>
      </c>
      <c r="AT695" s="9" t="s">
        <v>214</v>
      </c>
      <c r="AU695" s="9" t="s">
        <v>443</v>
      </c>
      <c r="AV695" s="12" t="s">
        <v>5547</v>
      </c>
      <c r="AW695" s="9"/>
      <c r="AX695" s="12"/>
      <c r="AY695" s="9"/>
      <c r="AZ695" s="9"/>
      <c r="BA695" s="9"/>
      <c r="BB695" s="9" t="s">
        <v>131</v>
      </c>
      <c r="BC695" s="9" t="s">
        <v>76</v>
      </c>
      <c r="BD695" s="9" t="s">
        <v>5548</v>
      </c>
      <c r="BE695" s="9"/>
      <c r="BF695" s="9"/>
      <c r="BG695" s="9"/>
      <c r="BH695" s="9"/>
      <c r="BI695" s="12"/>
      <c r="BJ695" s="9"/>
      <c r="BK695" s="9"/>
      <c r="BL695" s="12" t="s">
        <v>117</v>
      </c>
      <c r="BM695" s="16" t="s">
        <v>3082</v>
      </c>
      <c r="BN695" s="9"/>
    </row>
    <row r="696" customFormat="false" ht="30" hidden="false" customHeight="true" outlineLevel="0" collapsed="false">
      <c r="A696" s="9" t="s">
        <v>5549</v>
      </c>
      <c r="B696" s="9" t="s">
        <v>90</v>
      </c>
      <c r="C696" s="9" t="s">
        <v>580</v>
      </c>
      <c r="D696" s="9"/>
      <c r="E696" s="9" t="s">
        <v>5528</v>
      </c>
      <c r="F696" s="9"/>
      <c r="G696" s="11" t="s">
        <v>5550</v>
      </c>
      <c r="H696" s="9"/>
      <c r="I696" s="9"/>
      <c r="J696" s="12" t="s">
        <v>93</v>
      </c>
      <c r="K696" s="9"/>
      <c r="L696" s="9" t="s">
        <v>166</v>
      </c>
      <c r="M696" s="9" t="s">
        <v>5551</v>
      </c>
      <c r="N696" s="13"/>
      <c r="O696" s="10"/>
      <c r="P696" s="9"/>
      <c r="Q696" s="9"/>
      <c r="R696" s="9"/>
      <c r="S696" s="9"/>
      <c r="T696" s="9"/>
      <c r="U696" s="10"/>
      <c r="V696" s="29"/>
      <c r="W696" s="9" t="s">
        <v>5552</v>
      </c>
      <c r="X696" s="12" t="n">
        <v>180</v>
      </c>
      <c r="Y696" s="9"/>
      <c r="Z696" s="14" t="n">
        <v>219</v>
      </c>
      <c r="AA696" s="9"/>
      <c r="AB696" s="14" t="n">
        <v>180</v>
      </c>
      <c r="AC696" s="9"/>
      <c r="AD696" s="14" t="n">
        <v>137</v>
      </c>
      <c r="AE696" s="9" t="n">
        <v>137</v>
      </c>
      <c r="AF696" s="14" t="n">
        <v>20</v>
      </c>
      <c r="AG696" s="9"/>
      <c r="AH696" s="14" t="n">
        <v>1</v>
      </c>
      <c r="AI696" s="14" t="n">
        <v>137</v>
      </c>
      <c r="AJ696" s="9" t="n">
        <v>137</v>
      </c>
      <c r="AK696" s="14" t="n">
        <v>9</v>
      </c>
      <c r="AL696" s="9" t="n">
        <v>9</v>
      </c>
      <c r="AM696" s="9" t="s">
        <v>1830</v>
      </c>
      <c r="AN696" s="9"/>
      <c r="AO696" s="9"/>
      <c r="AP696" s="9" t="s">
        <v>5553</v>
      </c>
      <c r="AQ696" s="12" t="s">
        <v>158</v>
      </c>
      <c r="AR696" s="9"/>
      <c r="AS696" s="31" t="s">
        <v>780</v>
      </c>
      <c r="AT696" s="18" t="s">
        <v>781</v>
      </c>
      <c r="AU696" s="9" t="s">
        <v>443</v>
      </c>
      <c r="AV696" s="12" t="s">
        <v>5554</v>
      </c>
      <c r="AW696" s="9"/>
      <c r="AX696" s="12"/>
      <c r="AY696" s="9"/>
      <c r="AZ696" s="9"/>
      <c r="BA696" s="9"/>
      <c r="BB696" s="9" t="s">
        <v>161</v>
      </c>
      <c r="BC696" s="9" t="s">
        <v>76</v>
      </c>
      <c r="BD696" s="9" t="s">
        <v>5555</v>
      </c>
      <c r="BE696" s="9"/>
      <c r="BF696" s="9"/>
      <c r="BG696" s="9"/>
      <c r="BH696" s="9"/>
      <c r="BI696" s="12"/>
      <c r="BJ696" s="9"/>
      <c r="BK696" s="9"/>
      <c r="BL696" s="12" t="s">
        <v>117</v>
      </c>
      <c r="BM696" s="16" t="s">
        <v>3082</v>
      </c>
      <c r="BN696" s="9"/>
    </row>
    <row r="697" customFormat="false" ht="30" hidden="false" customHeight="true" outlineLevel="0" collapsed="false">
      <c r="A697" s="9" t="s">
        <v>5556</v>
      </c>
      <c r="B697" s="9" t="s">
        <v>90</v>
      </c>
      <c r="C697" s="9" t="s">
        <v>580</v>
      </c>
      <c r="D697" s="9"/>
      <c r="E697" s="9" t="s">
        <v>5557</v>
      </c>
      <c r="F697" s="9"/>
      <c r="G697" s="11" t="s">
        <v>5558</v>
      </c>
      <c r="H697" s="9"/>
      <c r="I697" s="9"/>
      <c r="J697" s="12" t="s">
        <v>93</v>
      </c>
      <c r="K697" s="9"/>
      <c r="L697" s="9" t="s">
        <v>230</v>
      </c>
      <c r="M697" s="9" t="s">
        <v>5559</v>
      </c>
      <c r="N697" s="13" t="s">
        <v>5560</v>
      </c>
      <c r="O697" s="10"/>
      <c r="P697" s="9"/>
      <c r="Q697" s="9" t="s">
        <v>1399</v>
      </c>
      <c r="R697" s="9" t="s">
        <v>613</v>
      </c>
      <c r="S697" s="9" t="s">
        <v>5561</v>
      </c>
      <c r="T697" s="9" t="s">
        <v>5562</v>
      </c>
      <c r="U697" s="10" t="s">
        <v>5563</v>
      </c>
      <c r="V697" s="29"/>
      <c r="W697" s="9" t="s">
        <v>169</v>
      </c>
      <c r="X697" s="12" t="n">
        <v>296</v>
      </c>
      <c r="Y697" s="9"/>
      <c r="Z697" s="14" t="n">
        <v>220</v>
      </c>
      <c r="AA697" s="9"/>
      <c r="AB697" s="14" t="n">
        <v>223</v>
      </c>
      <c r="AC697" s="9" t="n">
        <v>223</v>
      </c>
      <c r="AD697" s="14" t="n">
        <v>173</v>
      </c>
      <c r="AE697" s="9" t="n">
        <v>175</v>
      </c>
      <c r="AF697" s="14" t="n">
        <v>32</v>
      </c>
      <c r="AG697" s="9" t="n">
        <v>32</v>
      </c>
      <c r="AH697" s="14" t="n">
        <v>2</v>
      </c>
      <c r="AI697" s="14" t="n">
        <v>80</v>
      </c>
      <c r="AJ697" s="9" t="n">
        <v>83</v>
      </c>
      <c r="AK697" s="14" t="n">
        <v>7</v>
      </c>
      <c r="AL697" s="9" t="n">
        <v>7</v>
      </c>
      <c r="AM697" s="9" t="s">
        <v>778</v>
      </c>
      <c r="AN697" s="9"/>
      <c r="AO697" s="9"/>
      <c r="AP697" s="9" t="s">
        <v>5564</v>
      </c>
      <c r="AQ697" s="12" t="s">
        <v>158</v>
      </c>
      <c r="AR697" s="9" t="s">
        <v>5565</v>
      </c>
      <c r="AS697" s="9" t="s">
        <v>718</v>
      </c>
      <c r="AT697" s="9" t="s">
        <v>602</v>
      </c>
      <c r="AU697" s="9" t="s">
        <v>443</v>
      </c>
      <c r="AV697" s="12" t="s">
        <v>5566</v>
      </c>
      <c r="AW697" s="9"/>
      <c r="AX697" s="12"/>
      <c r="AY697" s="9"/>
      <c r="AZ697" s="9"/>
      <c r="BA697" s="9"/>
      <c r="BB697" s="9" t="s">
        <v>1178</v>
      </c>
      <c r="BC697" s="9" t="s">
        <v>76</v>
      </c>
      <c r="BD697" s="9" t="s">
        <v>5567</v>
      </c>
      <c r="BE697" s="9"/>
      <c r="BF697" s="9"/>
      <c r="BG697" s="9"/>
      <c r="BH697" s="9"/>
      <c r="BI697" s="12"/>
      <c r="BJ697" s="9"/>
      <c r="BK697" s="9"/>
      <c r="BL697" s="12" t="s">
        <v>117</v>
      </c>
      <c r="BM697" s="16" t="s">
        <v>5490</v>
      </c>
      <c r="BN697" s="9"/>
    </row>
    <row r="698" customFormat="false" ht="30" hidden="false" customHeight="true" outlineLevel="0" collapsed="false">
      <c r="A698" s="9" t="s">
        <v>5568</v>
      </c>
      <c r="B698" s="9" t="s">
        <v>90</v>
      </c>
      <c r="C698" s="9" t="s">
        <v>580</v>
      </c>
      <c r="D698" s="9" t="s">
        <v>5569</v>
      </c>
      <c r="E698" s="9"/>
      <c r="F698" s="9"/>
      <c r="G698" s="11" t="s">
        <v>5570</v>
      </c>
      <c r="H698" s="9"/>
      <c r="I698" s="9" t="s">
        <v>5571</v>
      </c>
      <c r="J698" s="12" t="s">
        <v>93</v>
      </c>
      <c r="K698" s="9"/>
      <c r="L698" s="9" t="s">
        <v>5572</v>
      </c>
      <c r="M698" s="9" t="s">
        <v>5573</v>
      </c>
      <c r="N698" s="13" t="s">
        <v>582</v>
      </c>
      <c r="O698" s="10" t="s">
        <v>223</v>
      </c>
      <c r="P698" s="9" t="s">
        <v>73</v>
      </c>
      <c r="Q698" s="9" t="s">
        <v>1824</v>
      </c>
      <c r="R698" s="9" t="s">
        <v>1825</v>
      </c>
      <c r="S698" s="9" t="s">
        <v>1826</v>
      </c>
      <c r="T698" s="9" t="s">
        <v>1827</v>
      </c>
      <c r="U698" s="10" t="s">
        <v>1828</v>
      </c>
      <c r="V698" s="9"/>
      <c r="W698" s="9" t="s">
        <v>3198</v>
      </c>
      <c r="X698" s="12" t="n">
        <v>210</v>
      </c>
      <c r="Y698" s="9"/>
      <c r="Z698" s="14"/>
      <c r="AA698" s="9"/>
      <c r="AB698" s="14" t="n">
        <v>175</v>
      </c>
      <c r="AC698" s="9"/>
      <c r="AD698" s="14" t="n">
        <v>150</v>
      </c>
      <c r="AE698" s="9"/>
      <c r="AF698" s="14" t="n">
        <v>16</v>
      </c>
      <c r="AG698" s="9"/>
      <c r="AH698" s="14" t="n">
        <v>2</v>
      </c>
      <c r="AI698" s="14" t="n">
        <v>60</v>
      </c>
      <c r="AJ698" s="9" t="n">
        <v>70</v>
      </c>
      <c r="AK698" s="14" t="n">
        <v>10</v>
      </c>
      <c r="AL698" s="9" t="n">
        <v>12</v>
      </c>
      <c r="AM698" s="9" t="s">
        <v>5574</v>
      </c>
      <c r="AN698" s="9"/>
      <c r="AO698" s="9"/>
      <c r="AP698" s="9" t="s">
        <v>5575</v>
      </c>
      <c r="AQ698" s="12" t="s">
        <v>69</v>
      </c>
      <c r="AR698" s="9" t="s">
        <v>4636</v>
      </c>
      <c r="AS698" s="9" t="s">
        <v>4504</v>
      </c>
      <c r="AT698" s="9" t="s">
        <v>4174</v>
      </c>
      <c r="AU698" s="9" t="s">
        <v>73</v>
      </c>
      <c r="AV698" s="12"/>
      <c r="AW698" s="9"/>
      <c r="AX698" s="12"/>
      <c r="AY698" s="9"/>
      <c r="AZ698" s="9"/>
      <c r="BA698" s="9"/>
      <c r="BB698" s="9" t="s">
        <v>3201</v>
      </c>
      <c r="BC698" s="9" t="s">
        <v>76</v>
      </c>
      <c r="BD698" s="1" t="s">
        <v>5576</v>
      </c>
      <c r="BE698" s="9" t="s">
        <v>5577</v>
      </c>
      <c r="BF698" s="9"/>
      <c r="BG698" s="9"/>
      <c r="BH698" s="9"/>
      <c r="BI698" s="12"/>
      <c r="BJ698" s="9" t="s">
        <v>5578</v>
      </c>
      <c r="BK698" s="9"/>
      <c r="BL698" s="12" t="s">
        <v>117</v>
      </c>
      <c r="BM698" s="16" t="s">
        <v>5579</v>
      </c>
      <c r="BN698" s="9" t="s">
        <v>5360</v>
      </c>
    </row>
    <row r="699" customFormat="false" ht="30" hidden="false" customHeight="true" outlineLevel="0" collapsed="false">
      <c r="A699" s="9" t="s">
        <v>5580</v>
      </c>
      <c r="B699" s="9" t="s">
        <v>90</v>
      </c>
      <c r="C699" s="28" t="s">
        <v>580</v>
      </c>
      <c r="D699" s="28" t="s">
        <v>5581</v>
      </c>
      <c r="E699" s="9"/>
      <c r="F699" s="9" t="s">
        <v>5582</v>
      </c>
      <c r="G699" s="11" t="s">
        <v>5583</v>
      </c>
      <c r="H699" s="9"/>
      <c r="I699" s="9"/>
      <c r="J699" s="12" t="s">
        <v>93</v>
      </c>
      <c r="K699" s="9" t="s">
        <v>5584</v>
      </c>
      <c r="L699" s="9" t="s">
        <v>5585</v>
      </c>
      <c r="M699" s="9" t="s">
        <v>5586</v>
      </c>
      <c r="N699" s="13" t="s">
        <v>611</v>
      </c>
      <c r="O699" s="10"/>
      <c r="P699" s="9"/>
      <c r="Q699" s="9" t="s">
        <v>1399</v>
      </c>
      <c r="R699" s="9" t="s">
        <v>73</v>
      </c>
      <c r="S699" s="9" t="s">
        <v>5587</v>
      </c>
      <c r="T699" s="9" t="s">
        <v>667</v>
      </c>
      <c r="U699" s="10" t="s">
        <v>668</v>
      </c>
      <c r="V699" s="29"/>
      <c r="W699" s="9" t="s">
        <v>169</v>
      </c>
      <c r="X699" s="12" t="n">
        <v>225</v>
      </c>
      <c r="Y699" s="9"/>
      <c r="Z699" s="14" t="n">
        <v>185</v>
      </c>
      <c r="AA699" s="9"/>
      <c r="AB699" s="14" t="n">
        <v>180</v>
      </c>
      <c r="AC699" s="9" t="n">
        <v>182</v>
      </c>
      <c r="AD699" s="14" t="n">
        <v>130</v>
      </c>
      <c r="AE699" s="9" t="n">
        <v>130</v>
      </c>
      <c r="AF699" s="14" t="n">
        <v>20</v>
      </c>
      <c r="AG699" s="9" t="n">
        <v>20</v>
      </c>
      <c r="AH699" s="14" t="n">
        <v>1</v>
      </c>
      <c r="AI699" s="14" t="n">
        <v>130</v>
      </c>
      <c r="AJ699" s="9" t="n">
        <v>130</v>
      </c>
      <c r="AK699" s="14" t="n">
        <v>9</v>
      </c>
      <c r="AL699" s="9" t="n">
        <v>9</v>
      </c>
      <c r="AM699" s="9" t="s">
        <v>5574</v>
      </c>
      <c r="AN699" s="9"/>
      <c r="AO699" s="9"/>
      <c r="AP699" s="9" t="s">
        <v>5588</v>
      </c>
      <c r="AQ699" s="12" t="s">
        <v>124</v>
      </c>
      <c r="AR699" s="9" t="s">
        <v>5589</v>
      </c>
      <c r="AS699" s="9" t="s">
        <v>269</v>
      </c>
      <c r="AT699" s="9" t="s">
        <v>270</v>
      </c>
      <c r="AU699" s="9" t="s">
        <v>73</v>
      </c>
      <c r="AV699" s="12" t="s">
        <v>5590</v>
      </c>
      <c r="AW699" s="9"/>
      <c r="AX699" s="12"/>
      <c r="AY699" s="9"/>
      <c r="AZ699" s="9"/>
      <c r="BA699" s="9"/>
      <c r="BB699" s="9" t="s">
        <v>5591</v>
      </c>
      <c r="BC699" s="9" t="s">
        <v>76</v>
      </c>
      <c r="BD699" s="9" t="s">
        <v>5592</v>
      </c>
      <c r="BE699" s="9"/>
      <c r="BF699" s="9"/>
      <c r="BG699" s="9"/>
      <c r="BH699" s="9"/>
      <c r="BI699" s="12"/>
      <c r="BJ699" s="9"/>
      <c r="BK699" s="9"/>
      <c r="BL699" s="12" t="s">
        <v>117</v>
      </c>
      <c r="BM699" s="16" t="s">
        <v>674</v>
      </c>
      <c r="BN699" s="9"/>
    </row>
    <row r="700" customFormat="false" ht="157.5" hidden="false" customHeight="false" outlineLevel="0" collapsed="false">
      <c r="A700" s="9" t="s">
        <v>5593</v>
      </c>
      <c r="B700" s="9" t="s">
        <v>90</v>
      </c>
      <c r="C700" s="18" t="s">
        <v>580</v>
      </c>
      <c r="D700" s="9"/>
      <c r="E700" s="9" t="s">
        <v>5594</v>
      </c>
      <c r="F700" s="9"/>
      <c r="G700" s="11" t="s">
        <v>5595</v>
      </c>
      <c r="H700" s="9"/>
      <c r="I700" s="9"/>
      <c r="J700" s="12" t="s">
        <v>93</v>
      </c>
      <c r="K700" s="9"/>
      <c r="L700" s="9" t="s">
        <v>5596</v>
      </c>
      <c r="M700" s="9" t="s">
        <v>5597</v>
      </c>
      <c r="N700" s="13" t="s">
        <v>611</v>
      </c>
      <c r="O700" s="10"/>
      <c r="P700" s="9"/>
      <c r="Q700" s="9" t="s">
        <v>727</v>
      </c>
      <c r="R700" s="9" t="s">
        <v>73</v>
      </c>
      <c r="S700" s="9" t="s">
        <v>728</v>
      </c>
      <c r="T700" s="9" t="s">
        <v>729</v>
      </c>
      <c r="U700" s="10" t="s">
        <v>730</v>
      </c>
      <c r="V700" s="29"/>
      <c r="W700" s="9" t="s">
        <v>1719</v>
      </c>
      <c r="X700" s="12" t="n">
        <v>283</v>
      </c>
      <c r="Y700" s="9"/>
      <c r="Z700" s="14" t="n">
        <v>80</v>
      </c>
      <c r="AA700" s="9"/>
      <c r="AB700" s="14" t="n">
        <v>212</v>
      </c>
      <c r="AC700" s="9" t="n">
        <v>212</v>
      </c>
      <c r="AD700" s="14" t="n">
        <v>55</v>
      </c>
      <c r="AE700" s="9"/>
      <c r="AF700" s="14" t="n">
        <v>19</v>
      </c>
      <c r="AG700" s="9" t="n">
        <v>19</v>
      </c>
      <c r="AH700" s="14"/>
      <c r="AI700" s="14"/>
      <c r="AJ700" s="9"/>
      <c r="AK700" s="14" t="n">
        <v>11</v>
      </c>
      <c r="AL700" s="9" t="n">
        <v>13</v>
      </c>
      <c r="AM700" s="9"/>
      <c r="AN700" s="9"/>
      <c r="AO700" s="9"/>
      <c r="AP700" s="88" t="s">
        <v>5598</v>
      </c>
      <c r="AQ700" s="12" t="s">
        <v>69</v>
      </c>
      <c r="AR700" s="9" t="s">
        <v>4636</v>
      </c>
      <c r="AS700" s="9" t="s">
        <v>4504</v>
      </c>
      <c r="AT700" s="9" t="s">
        <v>4174</v>
      </c>
      <c r="AU700" s="9" t="s">
        <v>73</v>
      </c>
      <c r="AV700" s="12"/>
      <c r="AW700" s="9"/>
      <c r="AX700" s="12"/>
      <c r="AY700" s="9"/>
      <c r="AZ700" s="9"/>
      <c r="BA700" s="9"/>
      <c r="BB700" s="9" t="s">
        <v>589</v>
      </c>
      <c r="BC700" s="9" t="s">
        <v>76</v>
      </c>
      <c r="BD700" s="9" t="s">
        <v>5599</v>
      </c>
      <c r="BE700" s="9"/>
      <c r="BF700" s="9"/>
      <c r="BG700" s="9"/>
      <c r="BH700" s="9"/>
      <c r="BI700" s="12"/>
      <c r="BJ700" s="9"/>
      <c r="BK700" s="9"/>
      <c r="BL700" s="12" t="s">
        <v>117</v>
      </c>
      <c r="BM700" s="16" t="s">
        <v>5430</v>
      </c>
      <c r="BN700" s="9"/>
    </row>
    <row r="701" customFormat="false" ht="157.5" hidden="false" customHeight="false" outlineLevel="0" collapsed="false">
      <c r="A701" s="73" t="s">
        <v>5600</v>
      </c>
      <c r="B701" s="9" t="s">
        <v>90</v>
      </c>
      <c r="C701" s="73" t="s">
        <v>580</v>
      </c>
      <c r="D701" s="73"/>
      <c r="E701" s="73" t="s">
        <v>5601</v>
      </c>
      <c r="F701" s="73"/>
      <c r="G701" s="89" t="s">
        <v>5602</v>
      </c>
      <c r="H701" s="73"/>
      <c r="I701" s="73"/>
      <c r="J701" s="90" t="s">
        <v>93</v>
      </c>
      <c r="K701" s="73"/>
      <c r="L701" s="73" t="s">
        <v>221</v>
      </c>
      <c r="M701" s="73" t="s">
        <v>5603</v>
      </c>
      <c r="N701" s="72" t="s">
        <v>582</v>
      </c>
      <c r="O701" s="47"/>
      <c r="P701" s="73"/>
      <c r="Q701" s="73" t="s">
        <v>1733</v>
      </c>
      <c r="R701" s="73" t="s">
        <v>790</v>
      </c>
      <c r="S701" s="73" t="s">
        <v>5604</v>
      </c>
      <c r="T701" s="73" t="s">
        <v>5605</v>
      </c>
      <c r="U701" s="91" t="s">
        <v>5606</v>
      </c>
      <c r="V701" s="29"/>
      <c r="W701" s="73" t="s">
        <v>169</v>
      </c>
      <c r="X701" s="90" t="n">
        <v>218</v>
      </c>
      <c r="Y701" s="73"/>
      <c r="Z701" s="92" t="n">
        <v>165</v>
      </c>
      <c r="AA701" s="73"/>
      <c r="AB701" s="92" t="n">
        <v>170</v>
      </c>
      <c r="AC701" s="73" t="n">
        <v>170</v>
      </c>
      <c r="AD701" s="92" t="n">
        <v>105</v>
      </c>
      <c r="AE701" s="73"/>
      <c r="AF701" s="92" t="n">
        <v>29</v>
      </c>
      <c r="AG701" s="73" t="n">
        <v>29</v>
      </c>
      <c r="AH701" s="92"/>
      <c r="AI701" s="92"/>
      <c r="AJ701" s="73"/>
      <c r="AK701" s="92" t="n">
        <v>5</v>
      </c>
      <c r="AL701" s="73" t="n">
        <v>6</v>
      </c>
      <c r="AM701" s="73"/>
      <c r="AN701" s="73"/>
      <c r="AO701" s="73"/>
      <c r="AP701" s="73" t="s">
        <v>5607</v>
      </c>
      <c r="AQ701" s="90" t="s">
        <v>339</v>
      </c>
      <c r="AR701" s="73"/>
      <c r="AS701" s="48" t="s">
        <v>5608</v>
      </c>
      <c r="AT701" s="73" t="s">
        <v>5609</v>
      </c>
      <c r="AU701" s="73" t="s">
        <v>5610</v>
      </c>
      <c r="AV701" s="90"/>
      <c r="AW701" s="73"/>
      <c r="AX701" s="90"/>
      <c r="AY701" s="73"/>
      <c r="AZ701" s="73"/>
      <c r="BA701" s="73"/>
      <c r="BB701" s="73" t="s">
        <v>1078</v>
      </c>
      <c r="BC701" s="73" t="s">
        <v>76</v>
      </c>
      <c r="BD701" s="73" t="s">
        <v>5611</v>
      </c>
      <c r="BE701" s="73" t="s">
        <v>5612</v>
      </c>
      <c r="BF701" s="73"/>
      <c r="BG701" s="73"/>
      <c r="BH701" s="73"/>
      <c r="BI701" s="12"/>
      <c r="BJ701" s="73"/>
      <c r="BK701" s="73"/>
      <c r="BL701" s="90" t="s">
        <v>117</v>
      </c>
      <c r="BM701" s="93" t="s">
        <v>5613</v>
      </c>
      <c r="BN701" s="73"/>
    </row>
    <row r="702" customFormat="false" ht="53.25" hidden="false" customHeight="false" outlineLevel="0" collapsed="false">
      <c r="A702" s="9" t="s">
        <v>5614</v>
      </c>
      <c r="B702" s="9" t="s">
        <v>90</v>
      </c>
      <c r="C702" s="9" t="s">
        <v>580</v>
      </c>
      <c r="D702" s="9"/>
      <c r="E702" s="9" t="s">
        <v>5615</v>
      </c>
      <c r="F702" s="9"/>
      <c r="G702" s="11" t="s">
        <v>5616</v>
      </c>
      <c r="H702" s="9"/>
      <c r="I702" s="9"/>
      <c r="J702" s="12" t="s">
        <v>93</v>
      </c>
      <c r="K702" s="9"/>
      <c r="L702" s="9" t="s">
        <v>308</v>
      </c>
      <c r="M702" s="9" t="s">
        <v>5617</v>
      </c>
      <c r="N702" s="13" t="s">
        <v>5618</v>
      </c>
      <c r="O702" s="10"/>
      <c r="P702" s="9"/>
      <c r="Q702" s="9" t="s">
        <v>1356</v>
      </c>
      <c r="R702" s="9" t="s">
        <v>73</v>
      </c>
      <c r="S702" s="9" t="s">
        <v>5619</v>
      </c>
      <c r="T702" s="9" t="s">
        <v>5620</v>
      </c>
      <c r="U702" s="10" t="s">
        <v>5621</v>
      </c>
      <c r="V702" s="29"/>
      <c r="W702" s="9" t="s">
        <v>1719</v>
      </c>
      <c r="X702" s="12"/>
      <c r="Y702" s="9"/>
      <c r="Z702" s="14" t="n">
        <v>155</v>
      </c>
      <c r="AA702" s="9"/>
      <c r="AB702" s="14"/>
      <c r="AC702" s="9"/>
      <c r="AD702" s="14" t="n">
        <v>110</v>
      </c>
      <c r="AE702" s="9" t="n">
        <v>110</v>
      </c>
      <c r="AF702" s="14"/>
      <c r="AG702" s="9"/>
      <c r="AH702" s="14" t="n">
        <v>1</v>
      </c>
      <c r="AI702" s="14" t="n">
        <v>110</v>
      </c>
      <c r="AJ702" s="9" t="n">
        <v>110</v>
      </c>
      <c r="AK702" s="14" t="n">
        <v>8</v>
      </c>
      <c r="AL702" s="9" t="n">
        <v>8</v>
      </c>
      <c r="AM702" s="9"/>
      <c r="AN702" s="9"/>
      <c r="AO702" s="9"/>
      <c r="AP702" s="9"/>
      <c r="AQ702" s="12" t="s">
        <v>268</v>
      </c>
      <c r="AR702" s="9"/>
      <c r="AS702" s="9" t="s">
        <v>945</v>
      </c>
      <c r="AT702" s="9" t="s">
        <v>1173</v>
      </c>
      <c r="AU702" s="9"/>
      <c r="AV702" s="12" t="s">
        <v>5622</v>
      </c>
      <c r="AW702" s="9"/>
      <c r="AX702" s="12"/>
      <c r="AY702" s="9"/>
      <c r="AZ702" s="9"/>
      <c r="BA702" s="9"/>
      <c r="BB702" s="9" t="s">
        <v>5623</v>
      </c>
      <c r="BC702" s="9" t="s">
        <v>76</v>
      </c>
      <c r="BD702" s="9" t="s">
        <v>5624</v>
      </c>
      <c r="BE702" s="9"/>
      <c r="BF702" s="9"/>
      <c r="BG702" s="9"/>
      <c r="BH702" s="9"/>
      <c r="BI702" s="12"/>
      <c r="BJ702" s="9"/>
      <c r="BK702" s="9"/>
      <c r="BL702" s="12" t="s">
        <v>117</v>
      </c>
      <c r="BM702" s="16" t="s">
        <v>5430</v>
      </c>
      <c r="BN702" s="9"/>
    </row>
    <row r="703" customFormat="false" ht="39.75" hidden="false" customHeight="false" outlineLevel="0" collapsed="false">
      <c r="A703" s="73" t="s">
        <v>5625</v>
      </c>
      <c r="B703" s="9" t="s">
        <v>90</v>
      </c>
      <c r="C703" s="73" t="s">
        <v>580</v>
      </c>
      <c r="D703" s="73"/>
      <c r="E703" s="73" t="s">
        <v>5626</v>
      </c>
      <c r="F703" s="73"/>
      <c r="G703" s="89" t="s">
        <v>5627</v>
      </c>
      <c r="H703" s="73"/>
      <c r="I703" s="73"/>
      <c r="J703" s="90" t="s">
        <v>93</v>
      </c>
      <c r="K703" s="73"/>
      <c r="L703" s="73" t="s">
        <v>111</v>
      </c>
      <c r="M703" s="73" t="s">
        <v>5628</v>
      </c>
      <c r="N703" s="72" t="s">
        <v>3435</v>
      </c>
      <c r="O703" s="47"/>
      <c r="P703" s="73"/>
      <c r="Q703" s="73" t="s">
        <v>3437</v>
      </c>
      <c r="R703" s="73" t="s">
        <v>3124</v>
      </c>
      <c r="S703" s="73" t="s">
        <v>5629</v>
      </c>
      <c r="T703" s="73" t="s">
        <v>3438</v>
      </c>
      <c r="U703" s="91" t="s">
        <v>5630</v>
      </c>
      <c r="V703" s="48" t="s">
        <v>5631</v>
      </c>
      <c r="W703" s="73" t="s">
        <v>169</v>
      </c>
      <c r="X703" s="90" t="n">
        <v>292</v>
      </c>
      <c r="Y703" s="73"/>
      <c r="Z703" s="92" t="n">
        <v>205</v>
      </c>
      <c r="AA703" s="73"/>
      <c r="AB703" s="92" t="n">
        <v>60</v>
      </c>
      <c r="AC703" s="73"/>
      <c r="AD703" s="92" t="n">
        <v>55</v>
      </c>
      <c r="AE703" s="73" t="n">
        <v>110</v>
      </c>
      <c r="AF703" s="92" t="n">
        <v>8</v>
      </c>
      <c r="AG703" s="73"/>
      <c r="AH703" s="92" t="n">
        <v>1</v>
      </c>
      <c r="AI703" s="92" t="n">
        <v>55</v>
      </c>
      <c r="AJ703" s="73" t="n">
        <v>110</v>
      </c>
      <c r="AK703" s="92" t="n">
        <v>7</v>
      </c>
      <c r="AL703" s="73" t="n">
        <v>7</v>
      </c>
      <c r="AM703" s="73"/>
      <c r="AN703" s="73"/>
      <c r="AO703" s="73"/>
      <c r="AP703" s="73" t="s">
        <v>5632</v>
      </c>
      <c r="AQ703" s="90" t="s">
        <v>339</v>
      </c>
      <c r="AR703" s="73"/>
      <c r="AS703" s="48" t="s">
        <v>223</v>
      </c>
      <c r="AT703" s="73" t="s">
        <v>150</v>
      </c>
      <c r="AU703" s="73"/>
      <c r="AV703" s="90"/>
      <c r="AW703" s="73"/>
      <c r="AX703" s="90"/>
      <c r="AY703" s="73"/>
      <c r="AZ703" s="73"/>
      <c r="BA703" s="73" t="s">
        <v>5633</v>
      </c>
      <c r="BB703" s="73" t="s">
        <v>5634</v>
      </c>
      <c r="BC703" s="73" t="s">
        <v>4973</v>
      </c>
      <c r="BD703" s="73" t="s">
        <v>5635</v>
      </c>
      <c r="BE703" s="73"/>
      <c r="BF703" s="73"/>
      <c r="BG703" s="73"/>
      <c r="BH703" s="73"/>
      <c r="BI703" s="12"/>
      <c r="BJ703" s="73"/>
      <c r="BK703" s="73"/>
      <c r="BL703" s="90" t="s">
        <v>1485</v>
      </c>
      <c r="BM703" s="93" t="s">
        <v>5613</v>
      </c>
      <c r="BN703" s="73"/>
    </row>
    <row r="704" customFormat="false" ht="39.75" hidden="false" customHeight="false" outlineLevel="0" collapsed="false">
      <c r="A704" s="94" t="s">
        <v>5636</v>
      </c>
      <c r="B704" s="94"/>
      <c r="C704" s="94"/>
      <c r="D704" s="94" t="s">
        <v>5637</v>
      </c>
      <c r="E704" s="94"/>
      <c r="F704" s="94"/>
      <c r="G704" s="94"/>
      <c r="H704" s="94"/>
      <c r="I704" s="94"/>
      <c r="J704" s="95"/>
      <c r="K704" s="94"/>
      <c r="L704" s="94"/>
      <c r="M704" s="94"/>
      <c r="N704" s="96" t="s">
        <v>582</v>
      </c>
      <c r="O704" s="97"/>
      <c r="P704" s="94"/>
      <c r="Q704" s="94" t="s">
        <v>5638</v>
      </c>
      <c r="R704" s="94" t="s">
        <v>790</v>
      </c>
      <c r="S704" s="94" t="s">
        <v>5639</v>
      </c>
      <c r="T704" s="94" t="s">
        <v>5640</v>
      </c>
      <c r="U704" s="97" t="s">
        <v>5641</v>
      </c>
      <c r="V704" s="29"/>
      <c r="W704" s="94"/>
      <c r="X704" s="95"/>
      <c r="Y704" s="94"/>
      <c r="Z704" s="98"/>
      <c r="AA704" s="94"/>
      <c r="AB704" s="98"/>
      <c r="AC704" s="94"/>
      <c r="AD704" s="98"/>
      <c r="AE704" s="94"/>
      <c r="AF704" s="98"/>
      <c r="AG704" s="94"/>
      <c r="AH704" s="98"/>
      <c r="AI704" s="98"/>
      <c r="AJ704" s="94"/>
      <c r="AK704" s="98"/>
      <c r="AL704" s="94"/>
      <c r="AM704" s="94"/>
      <c r="AN704" s="94"/>
      <c r="AO704" s="94"/>
      <c r="AP704" s="94"/>
      <c r="AQ704" s="95"/>
      <c r="AR704" s="94"/>
      <c r="AS704" s="94"/>
      <c r="AT704" s="94"/>
      <c r="AU704" s="94"/>
      <c r="AV704" s="95"/>
      <c r="AW704" s="94"/>
      <c r="AX704" s="95"/>
      <c r="AY704" s="94"/>
      <c r="AZ704" s="94"/>
      <c r="BA704" s="94"/>
      <c r="BB704" s="94"/>
      <c r="BC704" s="94"/>
      <c r="BD704" s="94"/>
      <c r="BE704" s="94"/>
      <c r="BF704" s="94"/>
      <c r="BG704" s="94"/>
      <c r="BH704" s="94"/>
      <c r="BI704" s="95"/>
      <c r="BJ704" s="94"/>
      <c r="BK704" s="94"/>
      <c r="BL704" s="95"/>
      <c r="BM704" s="99"/>
      <c r="BN704" s="94"/>
    </row>
    <row r="705" customFormat="false" ht="144.75" hidden="false" customHeight="false" outlineLevel="0" collapsed="false">
      <c r="A705" s="9" t="s">
        <v>5642</v>
      </c>
      <c r="B705" s="9" t="s">
        <v>90</v>
      </c>
      <c r="C705" s="9" t="s">
        <v>580</v>
      </c>
      <c r="D705" s="9"/>
      <c r="E705" s="9" t="s">
        <v>5643</v>
      </c>
      <c r="F705" s="9"/>
      <c r="G705" s="11" t="s">
        <v>5644</v>
      </c>
      <c r="H705" s="9"/>
      <c r="I705" s="9"/>
      <c r="J705" s="12" t="s">
        <v>235</v>
      </c>
      <c r="K705" s="9" t="s">
        <v>5645</v>
      </c>
      <c r="L705" s="9" t="s">
        <v>5646</v>
      </c>
      <c r="M705" s="9" t="s">
        <v>5647</v>
      </c>
      <c r="N705" s="13" t="s">
        <v>582</v>
      </c>
      <c r="O705" s="10"/>
      <c r="P705" s="9"/>
      <c r="Q705" s="9" t="s">
        <v>1399</v>
      </c>
      <c r="R705" s="9" t="s">
        <v>613</v>
      </c>
      <c r="S705" s="9" t="s">
        <v>5648</v>
      </c>
      <c r="T705" s="9" t="s">
        <v>5649</v>
      </c>
      <c r="U705" s="10" t="s">
        <v>5650</v>
      </c>
      <c r="V705" s="29"/>
      <c r="W705" s="9" t="s">
        <v>1612</v>
      </c>
      <c r="X705" s="12" t="n">
        <v>310</v>
      </c>
      <c r="Y705" s="9"/>
      <c r="Z705" s="14" t="n">
        <v>200</v>
      </c>
      <c r="AA705" s="9"/>
      <c r="AB705" s="14" t="n">
        <v>290</v>
      </c>
      <c r="AC705" s="9"/>
      <c r="AD705" s="14" t="n">
        <v>170</v>
      </c>
      <c r="AE705" s="9"/>
      <c r="AF705" s="14"/>
      <c r="AG705" s="9"/>
      <c r="AH705" s="14"/>
      <c r="AI705" s="14"/>
      <c r="AJ705" s="9"/>
      <c r="AK705" s="14"/>
      <c r="AL705" s="9"/>
      <c r="AM705" s="9" t="s">
        <v>1830</v>
      </c>
      <c r="AN705" s="9"/>
      <c r="AO705" s="9"/>
      <c r="AP705" s="9" t="s">
        <v>5651</v>
      </c>
      <c r="AQ705" s="12" t="s">
        <v>5652</v>
      </c>
      <c r="AR705" s="9"/>
      <c r="AS705" s="9" t="s">
        <v>5653</v>
      </c>
      <c r="AT705" s="9" t="s">
        <v>1581</v>
      </c>
      <c r="AU705" s="9"/>
      <c r="AV705" s="12"/>
      <c r="AW705" s="9"/>
      <c r="AX705" s="12"/>
      <c r="AY705" s="9"/>
      <c r="AZ705" s="9"/>
      <c r="BA705" s="9"/>
      <c r="BB705" s="19" t="s">
        <v>5654</v>
      </c>
      <c r="BC705" s="9" t="s">
        <v>303</v>
      </c>
      <c r="BD705" s="19"/>
      <c r="BE705" s="9"/>
      <c r="BF705" s="9"/>
      <c r="BG705" s="9"/>
      <c r="BH705" s="9"/>
      <c r="BI705" s="12"/>
      <c r="BJ705" s="9"/>
      <c r="BK705" s="9"/>
      <c r="BL705" s="12" t="s">
        <v>117</v>
      </c>
      <c r="BM705" s="16" t="s">
        <v>2796</v>
      </c>
      <c r="BN705" s="9"/>
    </row>
    <row r="706" customFormat="false" ht="171" hidden="false" customHeight="false" outlineLevel="0" collapsed="false">
      <c r="A706" s="48" t="s">
        <v>5655</v>
      </c>
      <c r="B706" s="9" t="s">
        <v>90</v>
      </c>
      <c r="C706" s="73" t="s">
        <v>580</v>
      </c>
      <c r="D706" s="73"/>
      <c r="E706" s="73" t="s">
        <v>5656</v>
      </c>
      <c r="F706" s="73"/>
      <c r="G706" s="89" t="s">
        <v>5657</v>
      </c>
      <c r="H706" s="73"/>
      <c r="I706" s="73"/>
      <c r="J706" s="90" t="s">
        <v>93</v>
      </c>
      <c r="K706" s="73"/>
      <c r="L706" s="73" t="s">
        <v>646</v>
      </c>
      <c r="M706" s="73" t="s">
        <v>5658</v>
      </c>
      <c r="N706" s="13" t="s">
        <v>582</v>
      </c>
      <c r="O706" s="31"/>
      <c r="Q706" s="9" t="s">
        <v>1399</v>
      </c>
      <c r="R706" s="9" t="s">
        <v>613</v>
      </c>
      <c r="S706" s="9" t="s">
        <v>5659</v>
      </c>
      <c r="T706" s="9" t="s">
        <v>5660</v>
      </c>
      <c r="U706" s="10" t="s">
        <v>5661</v>
      </c>
      <c r="V706" s="29"/>
      <c r="W706" s="73" t="s">
        <v>817</v>
      </c>
      <c r="X706" s="90" t="n">
        <v>155</v>
      </c>
      <c r="Y706" s="73"/>
      <c r="Z706" s="92" t="n">
        <v>108</v>
      </c>
      <c r="AA706" s="73" t="n">
        <v>111</v>
      </c>
      <c r="AB706" s="92" t="n">
        <v>125</v>
      </c>
      <c r="AC706" s="73" t="n">
        <v>125</v>
      </c>
      <c r="AD706" s="92" t="n">
        <v>85</v>
      </c>
      <c r="AE706" s="73" t="n">
        <v>88</v>
      </c>
      <c r="AF706" s="92" t="n">
        <v>26</v>
      </c>
      <c r="AG706" s="73" t="n">
        <v>26</v>
      </c>
      <c r="AH706" s="92" t="n">
        <v>1</v>
      </c>
      <c r="AI706" s="92" t="n">
        <v>85</v>
      </c>
      <c r="AJ706" s="73" t="n">
        <v>88</v>
      </c>
      <c r="AK706" s="92" t="n">
        <v>5</v>
      </c>
      <c r="AL706" s="73" t="n">
        <v>5</v>
      </c>
      <c r="AM706" s="73"/>
      <c r="AN706" s="73" t="s">
        <v>5662</v>
      </c>
      <c r="AO706" s="73"/>
      <c r="AP706" s="73" t="s">
        <v>5663</v>
      </c>
      <c r="AQ706" s="90" t="s">
        <v>137</v>
      </c>
      <c r="AR706" s="73"/>
      <c r="AS706" s="48" t="s">
        <v>987</v>
      </c>
      <c r="AT706" s="73" t="s">
        <v>988</v>
      </c>
      <c r="AU706" s="73" t="s">
        <v>215</v>
      </c>
      <c r="AV706" s="90" t="s">
        <v>5664</v>
      </c>
      <c r="AW706" s="73"/>
      <c r="AX706" s="100" t="n">
        <v>1127751530</v>
      </c>
      <c r="AY706" s="73" t="s">
        <v>5665</v>
      </c>
      <c r="AZ706" s="73"/>
      <c r="BA706" s="73" t="s">
        <v>1178</v>
      </c>
      <c r="BB706" s="73"/>
      <c r="BC706" s="73" t="s">
        <v>76</v>
      </c>
      <c r="BD706" s="73" t="s">
        <v>5666</v>
      </c>
      <c r="BE706" s="48"/>
      <c r="BF706" s="48"/>
      <c r="BG706" s="48"/>
      <c r="BH706" s="48"/>
      <c r="BI706" s="12"/>
      <c r="BJ706" s="48"/>
      <c r="BK706" s="48"/>
      <c r="BL706" s="56" t="s">
        <v>117</v>
      </c>
      <c r="BM706" s="58" t="s">
        <v>5667</v>
      </c>
      <c r="BN706" s="48"/>
    </row>
    <row r="707" customFormat="false" ht="197.25" hidden="false" customHeight="false" outlineLevel="0" collapsed="false">
      <c r="A707" s="9" t="s">
        <v>5668</v>
      </c>
      <c r="B707" s="9" t="s">
        <v>90</v>
      </c>
      <c r="C707" s="73" t="s">
        <v>580</v>
      </c>
      <c r="D707" s="9"/>
      <c r="E707" s="9" t="s">
        <v>5669</v>
      </c>
      <c r="F707" s="9"/>
      <c r="G707" s="9"/>
      <c r="H707" s="9"/>
      <c r="I707" s="19" t="s">
        <v>5670</v>
      </c>
      <c r="J707" s="12" t="s">
        <v>93</v>
      </c>
      <c r="K707" s="9" t="s">
        <v>5671</v>
      </c>
      <c r="L707" s="9" t="s">
        <v>5672</v>
      </c>
      <c r="M707" s="9" t="s">
        <v>5673</v>
      </c>
      <c r="N707" s="13" t="s">
        <v>2786</v>
      </c>
      <c r="O707" s="10" t="s">
        <v>223</v>
      </c>
      <c r="P707" s="9" t="s">
        <v>73</v>
      </c>
      <c r="Q707" s="9" t="s">
        <v>2787</v>
      </c>
      <c r="R707" s="9" t="s">
        <v>613</v>
      </c>
      <c r="S707" s="9" t="s">
        <v>2788</v>
      </c>
      <c r="T707" s="9" t="s">
        <v>2789</v>
      </c>
      <c r="U707" s="10" t="s">
        <v>2790</v>
      </c>
      <c r="V707" s="101"/>
      <c r="W707" s="9" t="s">
        <v>1719</v>
      </c>
      <c r="X707" s="12" t="n">
        <v>285</v>
      </c>
      <c r="Y707" s="9"/>
      <c r="Z707" s="14"/>
      <c r="AA707" s="9"/>
      <c r="AB707" s="14" t="n">
        <v>265</v>
      </c>
      <c r="AC707" s="9"/>
      <c r="AD707" s="14"/>
      <c r="AE707" s="9"/>
      <c r="AF707" s="14" t="n">
        <v>26</v>
      </c>
      <c r="AG707" s="9"/>
      <c r="AH707" s="14"/>
      <c r="AI707" s="14"/>
      <c r="AJ707" s="9"/>
      <c r="AK707" s="14" t="n">
        <v>10</v>
      </c>
      <c r="AL707" s="9" t="n">
        <v>11</v>
      </c>
      <c r="AM707" s="9" t="s">
        <v>754</v>
      </c>
      <c r="AN707" s="9"/>
      <c r="AO707" s="9"/>
      <c r="AP707" s="9"/>
      <c r="AQ707" s="12" t="s">
        <v>69</v>
      </c>
      <c r="AR707" s="9" t="s">
        <v>5674</v>
      </c>
      <c r="AS707" s="9" t="s">
        <v>370</v>
      </c>
      <c r="AT707" s="9" t="s">
        <v>371</v>
      </c>
      <c r="AU707" s="9" t="s">
        <v>73</v>
      </c>
      <c r="AV707" s="12"/>
      <c r="AW707" s="9"/>
      <c r="AX707" s="12"/>
      <c r="AY707" s="9"/>
      <c r="AZ707" s="9"/>
      <c r="BA707" s="9"/>
      <c r="BB707" s="9" t="s">
        <v>589</v>
      </c>
      <c r="BC707" s="9" t="s">
        <v>76</v>
      </c>
      <c r="BD707" s="9" t="s">
        <v>5675</v>
      </c>
      <c r="BE707" s="9"/>
      <c r="BF707" s="9"/>
      <c r="BG707" s="9"/>
      <c r="BH707" s="9"/>
      <c r="BI707" s="12"/>
      <c r="BJ707" s="9"/>
      <c r="BK707" s="9"/>
      <c r="BL707" s="12" t="s">
        <v>117</v>
      </c>
      <c r="BM707" s="16" t="s">
        <v>742</v>
      </c>
      <c r="BN707" s="9"/>
    </row>
    <row r="708" customFormat="false" ht="30" hidden="false" customHeight="true" outlineLevel="0" collapsed="false">
      <c r="A708" s="9" t="s">
        <v>5676</v>
      </c>
      <c r="B708" s="9" t="s">
        <v>90</v>
      </c>
      <c r="C708" s="73" t="s">
        <v>580</v>
      </c>
      <c r="D708" s="9"/>
      <c r="E708" s="9" t="s">
        <v>5677</v>
      </c>
      <c r="F708" s="11" t="str">
        <f aca="false">HYPERLINK("http://www.cantusplanus.at/de-at/fragmentphp/fragmente/signaturGET.php?Signatur=Fragm855","CantusPlanus")</f>
        <v>CantusPlanus</v>
      </c>
      <c r="G708" s="9"/>
      <c r="H708" s="9"/>
      <c r="I708" s="9" t="s">
        <v>5678</v>
      </c>
      <c r="J708" s="12" t="s">
        <v>93</v>
      </c>
      <c r="K708" s="9"/>
      <c r="L708" s="9" t="s">
        <v>676</v>
      </c>
      <c r="M708" s="9" t="s">
        <v>5679</v>
      </c>
      <c r="N708" s="13" t="s">
        <v>4517</v>
      </c>
      <c r="O708" s="10"/>
      <c r="P708" s="9"/>
      <c r="Q708" s="9" t="s">
        <v>3258</v>
      </c>
      <c r="R708" s="9" t="s">
        <v>613</v>
      </c>
      <c r="S708" s="9" t="s">
        <v>4518</v>
      </c>
      <c r="T708" s="11" t="s">
        <v>5680</v>
      </c>
      <c r="U708" s="10" t="s">
        <v>4520</v>
      </c>
      <c r="V708" s="101"/>
      <c r="W708" s="9" t="s">
        <v>1719</v>
      </c>
      <c r="X708" s="12" t="n">
        <v>205</v>
      </c>
      <c r="Y708" s="9"/>
      <c r="Z708" s="14" t="n">
        <v>207</v>
      </c>
      <c r="AA708" s="9"/>
      <c r="AB708" s="14" t="n">
        <v>205</v>
      </c>
      <c r="AC708" s="9"/>
      <c r="AD708" s="14" t="n">
        <v>150</v>
      </c>
      <c r="AE708" s="9" t="n">
        <v>155</v>
      </c>
      <c r="AF708" s="14" t="n">
        <v>22</v>
      </c>
      <c r="AG708" s="9"/>
      <c r="AH708" s="14" t="n">
        <v>1</v>
      </c>
      <c r="AI708" s="14" t="n">
        <v>150</v>
      </c>
      <c r="AJ708" s="9" t="n">
        <v>155</v>
      </c>
      <c r="AK708" s="14" t="n">
        <v>9</v>
      </c>
      <c r="AL708" s="9" t="n">
        <v>9</v>
      </c>
      <c r="AM708" s="9" t="s">
        <v>754</v>
      </c>
      <c r="AN708" s="9"/>
      <c r="AO708" s="9"/>
      <c r="AP708" s="9"/>
      <c r="AQ708" s="12" t="s">
        <v>268</v>
      </c>
      <c r="AR708" s="9"/>
      <c r="AS708" s="9" t="s">
        <v>126</v>
      </c>
      <c r="AT708" s="9" t="s">
        <v>127</v>
      </c>
      <c r="AU708" s="9"/>
      <c r="AV708" s="12" t="s">
        <v>5681</v>
      </c>
      <c r="AW708" s="9"/>
      <c r="AX708" s="12"/>
      <c r="AY708" s="9"/>
      <c r="AZ708" s="9"/>
      <c r="BA708" s="9"/>
      <c r="BB708" s="9" t="s">
        <v>161</v>
      </c>
      <c r="BC708" s="9" t="s">
        <v>76</v>
      </c>
      <c r="BD708" s="9" t="s">
        <v>5682</v>
      </c>
      <c r="BE708" s="9"/>
      <c r="BF708" s="9" t="s">
        <v>133</v>
      </c>
      <c r="BG708" s="9"/>
      <c r="BH708" s="9"/>
      <c r="BI708" s="12"/>
      <c r="BJ708" s="9"/>
      <c r="BK708" s="9"/>
      <c r="BL708" s="12" t="s">
        <v>117</v>
      </c>
      <c r="BM708" s="16" t="s">
        <v>5667</v>
      </c>
      <c r="BN708" s="9"/>
    </row>
    <row r="709" customFormat="false" ht="30" hidden="false" customHeight="true" outlineLevel="0" collapsed="false">
      <c r="A709" s="9" t="s">
        <v>5683</v>
      </c>
      <c r="B709" s="9" t="s">
        <v>90</v>
      </c>
      <c r="C709" s="73" t="s">
        <v>580</v>
      </c>
      <c r="D709" s="9"/>
      <c r="E709" s="9"/>
      <c r="F709" s="9"/>
      <c r="G709" s="11" t="s">
        <v>5684</v>
      </c>
      <c r="H709" s="9"/>
      <c r="I709" s="9" t="s">
        <v>5685</v>
      </c>
      <c r="J709" s="12" t="s">
        <v>93</v>
      </c>
      <c r="K709" s="9"/>
      <c r="L709" s="9" t="s">
        <v>5686</v>
      </c>
      <c r="M709" s="9" t="s">
        <v>5687</v>
      </c>
      <c r="N709" s="13" t="s">
        <v>2979</v>
      </c>
      <c r="O709" s="10"/>
      <c r="P709" s="9"/>
      <c r="Q709" s="9" t="s">
        <v>1356</v>
      </c>
      <c r="R709" s="9" t="s">
        <v>73</v>
      </c>
      <c r="S709" s="9" t="s">
        <v>2980</v>
      </c>
      <c r="T709" s="9" t="s">
        <v>2981</v>
      </c>
      <c r="U709" s="10" t="s">
        <v>2982</v>
      </c>
      <c r="V709" s="29"/>
      <c r="W709" s="9" t="s">
        <v>1719</v>
      </c>
      <c r="X709" s="12" t="n">
        <v>290</v>
      </c>
      <c r="Y709" s="9"/>
      <c r="Z709" s="14" t="n">
        <v>135</v>
      </c>
      <c r="AA709" s="9"/>
      <c r="AB709" s="14" t="n">
        <v>213</v>
      </c>
      <c r="AC709" s="9" t="n">
        <v>213</v>
      </c>
      <c r="AD709" s="14" t="n">
        <v>120</v>
      </c>
      <c r="AE709" s="9" t="n">
        <v>120</v>
      </c>
      <c r="AF709" s="14" t="n">
        <v>19</v>
      </c>
      <c r="AG709" s="9" t="n">
        <v>19</v>
      </c>
      <c r="AH709" s="14" t="n">
        <v>2</v>
      </c>
      <c r="AI709" s="14" t="n">
        <v>60</v>
      </c>
      <c r="AJ709" s="9" t="n">
        <v>65</v>
      </c>
      <c r="AK709" s="14" t="n">
        <v>11</v>
      </c>
      <c r="AL709" s="9" t="n">
        <v>12</v>
      </c>
      <c r="AM709" s="9" t="s">
        <v>754</v>
      </c>
      <c r="AN709" s="9"/>
      <c r="AO709" s="9" t="s">
        <v>5688</v>
      </c>
      <c r="AP709" s="9" t="s">
        <v>5689</v>
      </c>
      <c r="AQ709" s="12" t="s">
        <v>69</v>
      </c>
      <c r="AR709" s="9"/>
      <c r="AS709" s="9" t="s">
        <v>370</v>
      </c>
      <c r="AT709" s="9" t="s">
        <v>371</v>
      </c>
      <c r="AU709" s="9" t="s">
        <v>588</v>
      </c>
      <c r="AV709" s="12"/>
      <c r="AW709" s="9"/>
      <c r="AX709" s="12"/>
      <c r="AY709" s="9"/>
      <c r="AZ709" s="9"/>
      <c r="BA709" s="9"/>
      <c r="BB709" s="9" t="s">
        <v>589</v>
      </c>
      <c r="BC709" s="9" t="s">
        <v>76</v>
      </c>
      <c r="BD709" s="9" t="s">
        <v>5690</v>
      </c>
      <c r="BE709" s="9"/>
      <c r="BF709" s="9"/>
      <c r="BG709" s="9"/>
      <c r="BH709" s="9"/>
      <c r="BI709" s="12"/>
      <c r="BJ709" s="9"/>
      <c r="BK709" s="9"/>
      <c r="BL709" s="12" t="s">
        <v>117</v>
      </c>
      <c r="BM709" s="16" t="s">
        <v>5691</v>
      </c>
      <c r="BN709" s="9"/>
    </row>
    <row r="710" customFormat="false" ht="39.75" hidden="false" customHeight="false" outlineLevel="0" collapsed="false">
      <c r="A710" s="9" t="s">
        <v>5692</v>
      </c>
      <c r="B710" s="9" t="s">
        <v>90</v>
      </c>
      <c r="C710" s="73" t="s">
        <v>580</v>
      </c>
      <c r="D710" s="9"/>
      <c r="E710" s="9"/>
      <c r="F710" s="9"/>
      <c r="G710" s="11" t="s">
        <v>5693</v>
      </c>
      <c r="H710" s="9"/>
      <c r="I710" s="9"/>
      <c r="J710" s="12" t="s">
        <v>93</v>
      </c>
      <c r="K710" s="9"/>
      <c r="L710" s="9" t="s">
        <v>5694</v>
      </c>
      <c r="M710" s="9" t="s">
        <v>5695</v>
      </c>
      <c r="N710" s="13" t="s">
        <v>2979</v>
      </c>
      <c r="O710" s="10"/>
      <c r="P710" s="9"/>
      <c r="Q710" s="9" t="s">
        <v>1356</v>
      </c>
      <c r="R710" s="9" t="s">
        <v>73</v>
      </c>
      <c r="S710" s="9" t="s">
        <v>2980</v>
      </c>
      <c r="T710" s="9" t="s">
        <v>2981</v>
      </c>
      <c r="U710" s="10" t="s">
        <v>2982</v>
      </c>
      <c r="V710" s="29"/>
      <c r="W710" s="9" t="s">
        <v>1719</v>
      </c>
      <c r="X710" s="12" t="n">
        <v>273</v>
      </c>
      <c r="Y710" s="9"/>
      <c r="Z710" s="14"/>
      <c r="AA710" s="9"/>
      <c r="AB710" s="14" t="n">
        <v>213</v>
      </c>
      <c r="AC710" s="9" t="n">
        <v>213</v>
      </c>
      <c r="AD710" s="14"/>
      <c r="AE710" s="9"/>
      <c r="AF710" s="14" t="n">
        <v>26</v>
      </c>
      <c r="AG710" s="9" t="n">
        <v>26</v>
      </c>
      <c r="AH710" s="14"/>
      <c r="AI710" s="14"/>
      <c r="AJ710" s="9"/>
      <c r="AK710" s="14" t="n">
        <v>8</v>
      </c>
      <c r="AL710" s="9" t="n">
        <v>8</v>
      </c>
      <c r="AM710" s="9" t="s">
        <v>754</v>
      </c>
      <c r="AN710" s="9"/>
      <c r="AO710" s="9"/>
      <c r="AP710" s="9"/>
      <c r="AQ710" s="12" t="s">
        <v>268</v>
      </c>
      <c r="AR710" s="9"/>
      <c r="AS710" s="9" t="s">
        <v>126</v>
      </c>
      <c r="AT710" s="9" t="s">
        <v>127</v>
      </c>
      <c r="AU710" s="73" t="s">
        <v>215</v>
      </c>
      <c r="AV710" s="12" t="s">
        <v>5696</v>
      </c>
      <c r="AW710" s="9"/>
      <c r="AX710" s="12"/>
      <c r="AY710" s="9"/>
      <c r="AZ710" s="9"/>
      <c r="BA710" s="9"/>
      <c r="BB710" s="9" t="s">
        <v>1860</v>
      </c>
      <c r="BC710" s="9" t="s">
        <v>76</v>
      </c>
      <c r="BD710" s="9" t="s">
        <v>2706</v>
      </c>
      <c r="BE710" s="9"/>
      <c r="BF710" s="9" t="s">
        <v>133</v>
      </c>
      <c r="BG710" s="9"/>
      <c r="BH710" s="9"/>
      <c r="BI710" s="12"/>
      <c r="BJ710" s="9"/>
      <c r="BK710" s="9"/>
      <c r="BL710" s="12" t="s">
        <v>117</v>
      </c>
      <c r="BM710" s="16" t="s">
        <v>5691</v>
      </c>
      <c r="BN710" s="9"/>
    </row>
    <row r="711" customFormat="false" ht="236.25" hidden="false" customHeight="false" outlineLevel="0" collapsed="false">
      <c r="A711" s="9" t="s">
        <v>5697</v>
      </c>
      <c r="B711" s="9" t="s">
        <v>90</v>
      </c>
      <c r="C711" s="73" t="s">
        <v>580</v>
      </c>
      <c r="D711" s="9"/>
      <c r="E711" s="9"/>
      <c r="F711" s="9" t="s">
        <v>5698</v>
      </c>
      <c r="G711" s="11" t="s">
        <v>5699</v>
      </c>
      <c r="H711" s="9"/>
      <c r="I711" s="9" t="s">
        <v>5700</v>
      </c>
      <c r="J711" s="12" t="s">
        <v>93</v>
      </c>
      <c r="K711" s="9"/>
      <c r="L711" s="9" t="s">
        <v>221</v>
      </c>
      <c r="M711" s="9" t="s">
        <v>5701</v>
      </c>
      <c r="N711" s="13"/>
      <c r="O711" s="10"/>
      <c r="P711" s="9"/>
      <c r="Q711" s="9"/>
      <c r="R711" s="9"/>
      <c r="S711" s="9"/>
      <c r="T711" s="9"/>
      <c r="U711" s="10"/>
      <c r="V711" s="9"/>
      <c r="W711" s="9" t="s">
        <v>169</v>
      </c>
      <c r="X711" s="12" t="n">
        <v>100</v>
      </c>
      <c r="Y711" s="9"/>
      <c r="Z711" s="14" t="n">
        <v>150</v>
      </c>
      <c r="AA711" s="9"/>
      <c r="AB711" s="14" t="n">
        <v>100</v>
      </c>
      <c r="AC711" s="9"/>
      <c r="AD711" s="14" t="n">
        <v>145</v>
      </c>
      <c r="AE711" s="9"/>
      <c r="AF711" s="14" t="n">
        <v>14</v>
      </c>
      <c r="AG711" s="9"/>
      <c r="AH711" s="14" t="n">
        <v>2</v>
      </c>
      <c r="AI711" s="14" t="n">
        <v>72</v>
      </c>
      <c r="AJ711" s="9" t="n">
        <v>72</v>
      </c>
      <c r="AK711" s="14" t="n">
        <v>8</v>
      </c>
      <c r="AL711" s="9" t="n">
        <v>8</v>
      </c>
      <c r="AM711" s="9" t="s">
        <v>1830</v>
      </c>
      <c r="AN711" s="9"/>
      <c r="AO711" s="9"/>
      <c r="AP711" s="9" t="s">
        <v>5702</v>
      </c>
      <c r="AQ711" s="12" t="s">
        <v>158</v>
      </c>
      <c r="AR711" s="9"/>
      <c r="AS711" s="9" t="s">
        <v>1280</v>
      </c>
      <c r="AT711" s="9" t="s">
        <v>1281</v>
      </c>
      <c r="AU711" s="48" t="s">
        <v>215</v>
      </c>
      <c r="AV711" s="12" t="s">
        <v>5703</v>
      </c>
      <c r="AW711" s="9"/>
      <c r="AX711" s="12"/>
      <c r="AY711" s="9"/>
      <c r="AZ711" s="9"/>
      <c r="BA711" s="9"/>
      <c r="BB711" s="9" t="s">
        <v>131</v>
      </c>
      <c r="BC711" s="9" t="s">
        <v>76</v>
      </c>
      <c r="BD711" s="9" t="s">
        <v>5704</v>
      </c>
      <c r="BE711" s="9"/>
      <c r="BF711" s="9" t="s">
        <v>133</v>
      </c>
      <c r="BG711" s="9" t="s">
        <v>5705</v>
      </c>
      <c r="BH711" s="9"/>
      <c r="BI711" s="12"/>
      <c r="BJ711" s="9"/>
      <c r="BK711" s="9"/>
      <c r="BL711" s="12" t="s">
        <v>117</v>
      </c>
      <c r="BM711" s="16" t="s">
        <v>5691</v>
      </c>
      <c r="BN711" s="9"/>
    </row>
    <row r="712" customFormat="false" ht="210" hidden="false" customHeight="false" outlineLevel="0" collapsed="false">
      <c r="A712" s="9" t="s">
        <v>5706</v>
      </c>
      <c r="B712" s="9" t="s">
        <v>90</v>
      </c>
      <c r="C712" s="9" t="s">
        <v>580</v>
      </c>
      <c r="D712" s="9"/>
      <c r="E712" s="9"/>
      <c r="F712" s="9" t="s">
        <v>5707</v>
      </c>
      <c r="G712" s="11" t="s">
        <v>5708</v>
      </c>
      <c r="H712" s="9"/>
      <c r="I712" s="30" t="s">
        <v>609</v>
      </c>
      <c r="J712" s="12" t="s">
        <v>93</v>
      </c>
      <c r="K712" s="9" t="s">
        <v>5709</v>
      </c>
      <c r="L712" s="9" t="s">
        <v>147</v>
      </c>
      <c r="M712" s="9" t="s">
        <v>5710</v>
      </c>
      <c r="N712" s="13"/>
      <c r="O712" s="10"/>
      <c r="P712" s="9"/>
      <c r="Q712" s="9"/>
      <c r="R712" s="9"/>
      <c r="S712" s="9"/>
      <c r="T712" s="9"/>
      <c r="U712" s="10"/>
      <c r="V712" s="9"/>
      <c r="W712" s="9" t="s">
        <v>367</v>
      </c>
      <c r="X712" s="12" t="n">
        <v>285</v>
      </c>
      <c r="Y712" s="9"/>
      <c r="Z712" s="14" t="n">
        <v>185</v>
      </c>
      <c r="AA712" s="9"/>
      <c r="AB712" s="14" t="n">
        <v>213</v>
      </c>
      <c r="AC712" s="9" t="n">
        <v>213</v>
      </c>
      <c r="AD712" s="14" t="n">
        <v>135</v>
      </c>
      <c r="AE712" s="9" t="n">
        <v>135</v>
      </c>
      <c r="AF712" s="14" t="n">
        <v>21</v>
      </c>
      <c r="AG712" s="9" t="n">
        <v>21</v>
      </c>
      <c r="AH712" s="14" t="n">
        <v>1</v>
      </c>
      <c r="AI712" s="14" t="n">
        <v>132</v>
      </c>
      <c r="AJ712" s="9" t="n">
        <v>132</v>
      </c>
      <c r="AK712" s="14" t="n">
        <v>10</v>
      </c>
      <c r="AL712" s="9" t="n">
        <v>10</v>
      </c>
      <c r="AM712" s="9" t="s">
        <v>754</v>
      </c>
      <c r="AN712" s="9"/>
      <c r="AO712" s="9"/>
      <c r="AP712" s="9" t="s">
        <v>5711</v>
      </c>
      <c r="AQ712" s="12" t="s">
        <v>124</v>
      </c>
      <c r="AR712" s="9"/>
      <c r="AS712" s="9" t="s">
        <v>171</v>
      </c>
      <c r="AT712" s="9" t="s">
        <v>172</v>
      </c>
      <c r="AU712" s="9" t="s">
        <v>73</v>
      </c>
      <c r="AV712" s="12" t="s">
        <v>5712</v>
      </c>
      <c r="AW712" s="9"/>
      <c r="AX712" s="12"/>
      <c r="AY712" s="9"/>
      <c r="AZ712" s="9"/>
      <c r="BA712" s="9"/>
      <c r="BB712" s="9" t="s">
        <v>151</v>
      </c>
      <c r="BC712" s="9" t="s">
        <v>76</v>
      </c>
      <c r="BD712" s="9" t="s">
        <v>5713</v>
      </c>
      <c r="BE712" s="9"/>
      <c r="BF712" s="9" t="s">
        <v>133</v>
      </c>
      <c r="BG712" s="9" t="s">
        <v>5714</v>
      </c>
      <c r="BH712" s="9"/>
      <c r="BI712" s="12"/>
      <c r="BJ712" s="9"/>
      <c r="BK712" s="9"/>
      <c r="BL712" s="12" t="s">
        <v>117</v>
      </c>
      <c r="BM712" s="16" t="s">
        <v>5691</v>
      </c>
      <c r="BN712" s="9"/>
    </row>
    <row r="713" customFormat="false" ht="223.5" hidden="false" customHeight="false" outlineLevel="0" collapsed="false">
      <c r="A713" s="9" t="s">
        <v>5715</v>
      </c>
      <c r="B713" s="9" t="s">
        <v>90</v>
      </c>
      <c r="C713" s="9" t="s">
        <v>580</v>
      </c>
      <c r="D713" s="9"/>
      <c r="E713" s="9"/>
      <c r="F713" s="9" t="s">
        <v>5716</v>
      </c>
      <c r="G713" s="11" t="s">
        <v>5717</v>
      </c>
      <c r="H713" s="9"/>
      <c r="I713" s="30" t="s">
        <v>609</v>
      </c>
      <c r="J713" s="12" t="s">
        <v>93</v>
      </c>
      <c r="K713" s="9"/>
      <c r="L713" s="9" t="s">
        <v>5718</v>
      </c>
      <c r="M713" s="9" t="s">
        <v>5719</v>
      </c>
      <c r="N713" s="13"/>
      <c r="O713" s="10"/>
      <c r="P713" s="9"/>
      <c r="Q713" s="9"/>
      <c r="R713" s="9"/>
      <c r="S713" s="9"/>
      <c r="T713" s="9"/>
      <c r="U713" s="10"/>
      <c r="V713" s="9"/>
      <c r="W713" s="9" t="s">
        <v>1612</v>
      </c>
      <c r="X713" s="12" t="n">
        <v>292</v>
      </c>
      <c r="Y713" s="9"/>
      <c r="Z713" s="14"/>
      <c r="AA713" s="9"/>
      <c r="AB713" s="14" t="n">
        <v>215</v>
      </c>
      <c r="AC713" s="9" t="n">
        <v>217</v>
      </c>
      <c r="AD713" s="14"/>
      <c r="AE713" s="9"/>
      <c r="AF713" s="14" t="n">
        <v>21</v>
      </c>
      <c r="AG713" s="9" t="n">
        <v>21</v>
      </c>
      <c r="AH713" s="14" t="n">
        <v>1</v>
      </c>
      <c r="AI713" s="14"/>
      <c r="AJ713" s="9"/>
      <c r="AK713" s="14" t="n">
        <v>10</v>
      </c>
      <c r="AL713" s="9" t="n">
        <v>10</v>
      </c>
      <c r="AM713" s="9" t="s">
        <v>754</v>
      </c>
      <c r="AN713" s="9"/>
      <c r="AO713" s="9"/>
      <c r="AP713" s="9" t="s">
        <v>5720</v>
      </c>
      <c r="AQ713" s="12" t="s">
        <v>124</v>
      </c>
      <c r="AR713" s="9"/>
      <c r="AS713" s="9" t="s">
        <v>171</v>
      </c>
      <c r="AT713" s="9" t="s">
        <v>172</v>
      </c>
      <c r="AU713" s="9" t="s">
        <v>73</v>
      </c>
      <c r="AV713" s="12" t="s">
        <v>5721</v>
      </c>
      <c r="AW713" s="9"/>
      <c r="AX713" s="12"/>
      <c r="AY713" s="9"/>
      <c r="AZ713" s="9"/>
      <c r="BA713" s="9"/>
      <c r="BB713" s="9" t="s">
        <v>151</v>
      </c>
      <c r="BC713" s="9" t="s">
        <v>76</v>
      </c>
      <c r="BD713" s="9" t="s">
        <v>5722</v>
      </c>
      <c r="BE713" s="9"/>
      <c r="BF713" s="9" t="s">
        <v>133</v>
      </c>
      <c r="BG713" s="9" t="s">
        <v>5714</v>
      </c>
      <c r="BH713" s="9"/>
      <c r="BI713" s="12"/>
      <c r="BJ713" s="9"/>
      <c r="BK713" s="9"/>
      <c r="BL713" s="12" t="s">
        <v>117</v>
      </c>
      <c r="BM713" s="16" t="s">
        <v>5691</v>
      </c>
      <c r="BN713" s="9"/>
    </row>
    <row r="714" customFormat="false" ht="144.75" hidden="false" customHeight="false" outlineLevel="0" collapsed="false">
      <c r="A714" s="9" t="s">
        <v>5723</v>
      </c>
      <c r="B714" s="9" t="s">
        <v>90</v>
      </c>
      <c r="C714" s="9" t="s">
        <v>580</v>
      </c>
      <c r="D714" s="9"/>
      <c r="E714" s="9"/>
      <c r="F714" s="11" t="str">
        <f aca="false">HYPERLINK("http://www.cantusplanus.at/de-at/fragmentphp/fragmente/signaturGET.php?Signatur=Fragm955","CantusPlanus")</f>
        <v>CantusPlanus</v>
      </c>
      <c r="G714" s="9"/>
      <c r="H714" s="9"/>
      <c r="I714" s="9" t="s">
        <v>1306</v>
      </c>
      <c r="J714" s="12" t="s">
        <v>93</v>
      </c>
      <c r="K714" s="9"/>
      <c r="L714" s="9" t="s">
        <v>5424</v>
      </c>
      <c r="M714" s="9" t="s">
        <v>5724</v>
      </c>
      <c r="N714" s="13"/>
      <c r="O714" s="10"/>
      <c r="P714" s="9"/>
      <c r="Q714" s="9"/>
      <c r="R714" s="9"/>
      <c r="S714" s="9"/>
      <c r="T714" s="9"/>
      <c r="U714" s="10"/>
      <c r="V714" s="9"/>
      <c r="W714" s="9" t="s">
        <v>5287</v>
      </c>
      <c r="X714" s="12" t="n">
        <v>200</v>
      </c>
      <c r="Y714" s="9"/>
      <c r="Z714" s="14" t="n">
        <v>50</v>
      </c>
      <c r="AA714" s="9"/>
      <c r="AB714" s="14" t="n">
        <v>200</v>
      </c>
      <c r="AC714" s="9"/>
      <c r="AD714" s="14" t="n">
        <v>50</v>
      </c>
      <c r="AE714" s="9"/>
      <c r="AF714" s="14" t="n">
        <v>19</v>
      </c>
      <c r="AG714" s="9"/>
      <c r="AH714" s="14"/>
      <c r="AI714" s="14"/>
      <c r="AJ714" s="9"/>
      <c r="AK714" s="14" t="n">
        <v>10</v>
      </c>
      <c r="AL714" s="9" t="n">
        <v>11</v>
      </c>
      <c r="AM714" s="9"/>
      <c r="AN714" s="9"/>
      <c r="AO714" s="9"/>
      <c r="AP714" s="9" t="s">
        <v>5725</v>
      </c>
      <c r="AQ714" s="12" t="s">
        <v>158</v>
      </c>
      <c r="AR714" s="9"/>
      <c r="AS714" s="9" t="s">
        <v>836</v>
      </c>
      <c r="AT714" s="9" t="s">
        <v>837</v>
      </c>
      <c r="AU714" s="9" t="s">
        <v>588</v>
      </c>
      <c r="AV714" s="12" t="s">
        <v>5726</v>
      </c>
      <c r="AW714" s="9"/>
      <c r="AX714" s="12"/>
      <c r="AY714" s="9"/>
      <c r="AZ714" s="9"/>
      <c r="BA714" s="9"/>
      <c r="BB714" s="9" t="s">
        <v>114</v>
      </c>
      <c r="BC714" s="9" t="s">
        <v>76</v>
      </c>
      <c r="BD714" s="9" t="s">
        <v>5727</v>
      </c>
      <c r="BE714" s="9"/>
      <c r="BF714" s="9" t="s">
        <v>133</v>
      </c>
      <c r="BG714" s="9" t="s">
        <v>5714</v>
      </c>
      <c r="BH714" s="9"/>
      <c r="BI714" s="12"/>
      <c r="BJ714" s="9"/>
      <c r="BK714" s="9"/>
      <c r="BL714" s="12" t="s">
        <v>117</v>
      </c>
      <c r="BM714" s="16" t="s">
        <v>5728</v>
      </c>
      <c r="BN714" s="9"/>
    </row>
    <row r="715" customFormat="false" ht="30" hidden="false" customHeight="true" outlineLevel="0" collapsed="false">
      <c r="A715" s="9" t="s">
        <v>5729</v>
      </c>
      <c r="B715" s="9" t="s">
        <v>90</v>
      </c>
      <c r="C715" s="9" t="s">
        <v>580</v>
      </c>
      <c r="D715" s="9"/>
      <c r="E715" s="9"/>
      <c r="F715" s="9" t="s">
        <v>5730</v>
      </c>
      <c r="G715" s="11" t="s">
        <v>5731</v>
      </c>
      <c r="H715" s="9"/>
      <c r="I715" s="30" t="s">
        <v>609</v>
      </c>
      <c r="J715" s="12" t="s">
        <v>93</v>
      </c>
      <c r="K715" s="9"/>
      <c r="L715" s="9" t="s">
        <v>5732</v>
      </c>
      <c r="M715" s="9" t="s">
        <v>5733</v>
      </c>
      <c r="N715" s="13"/>
      <c r="O715" s="10"/>
      <c r="P715" s="9"/>
      <c r="Q715" s="9"/>
      <c r="R715" s="9"/>
      <c r="S715" s="9"/>
      <c r="T715" s="9"/>
      <c r="U715" s="10"/>
      <c r="V715" s="9"/>
      <c r="W715" s="9" t="s">
        <v>1719</v>
      </c>
      <c r="X715" s="12" t="n">
        <v>220</v>
      </c>
      <c r="Y715" s="9"/>
      <c r="Z715" s="14" t="n">
        <v>205</v>
      </c>
      <c r="AA715" s="9"/>
      <c r="AB715" s="14" t="n">
        <v>210</v>
      </c>
      <c r="AC715" s="9"/>
      <c r="AD715" s="14" t="n">
        <v>135</v>
      </c>
      <c r="AE715" s="9" t="n">
        <v>145</v>
      </c>
      <c r="AF715" s="14" t="n">
        <v>20</v>
      </c>
      <c r="AG715" s="9"/>
      <c r="AH715" s="14" t="n">
        <v>1</v>
      </c>
      <c r="AI715" s="14" t="n">
        <v>135</v>
      </c>
      <c r="AJ715" s="9" t="n">
        <v>145</v>
      </c>
      <c r="AK715" s="14" t="n">
        <v>10</v>
      </c>
      <c r="AL715" s="9" t="n">
        <v>11</v>
      </c>
      <c r="AM715" s="9" t="s">
        <v>754</v>
      </c>
      <c r="AN715" s="9"/>
      <c r="AO715" s="9" t="s">
        <v>5734</v>
      </c>
      <c r="AP715" s="9"/>
      <c r="AQ715" s="12" t="s">
        <v>124</v>
      </c>
      <c r="AR715" s="9"/>
      <c r="AS715" s="9" t="s">
        <v>171</v>
      </c>
      <c r="AT715" s="9" t="s">
        <v>172</v>
      </c>
      <c r="AU715" s="9" t="s">
        <v>73</v>
      </c>
      <c r="AV715" s="12" t="s">
        <v>5735</v>
      </c>
      <c r="AW715" s="9"/>
      <c r="AX715" s="12"/>
      <c r="AY715" s="9"/>
      <c r="AZ715" s="9"/>
      <c r="BA715" s="9"/>
      <c r="BB715" s="9" t="s">
        <v>151</v>
      </c>
      <c r="BC715" s="9" t="s">
        <v>76</v>
      </c>
      <c r="BD715" s="9" t="s">
        <v>5736</v>
      </c>
      <c r="BE715" s="9"/>
      <c r="BF715" s="9" t="s">
        <v>133</v>
      </c>
      <c r="BG715" s="9" t="s">
        <v>5714</v>
      </c>
      <c r="BH715" s="9"/>
      <c r="BI715" s="12"/>
      <c r="BJ715" s="9"/>
      <c r="BK715" s="9"/>
      <c r="BL715" s="12" t="s">
        <v>117</v>
      </c>
      <c r="BM715" s="16" t="s">
        <v>5728</v>
      </c>
      <c r="BN715" s="9"/>
    </row>
    <row r="716" customFormat="false" ht="30" hidden="false" customHeight="true" outlineLevel="0" collapsed="false">
      <c r="A716" s="9" t="s">
        <v>5737</v>
      </c>
      <c r="B716" s="9" t="s">
        <v>90</v>
      </c>
      <c r="C716" s="9" t="s">
        <v>580</v>
      </c>
      <c r="D716" s="9"/>
      <c r="E716" s="9"/>
      <c r="F716" s="9"/>
      <c r="G716" s="9"/>
      <c r="H716" s="9"/>
      <c r="I716" s="9" t="s">
        <v>5738</v>
      </c>
      <c r="J716" s="12" t="s">
        <v>93</v>
      </c>
      <c r="K716" s="9"/>
      <c r="L716" s="9" t="s">
        <v>5739</v>
      </c>
      <c r="M716" s="9" t="s">
        <v>5740</v>
      </c>
      <c r="N716" s="13" t="s">
        <v>5741</v>
      </c>
      <c r="O716" s="10"/>
      <c r="P716" s="9"/>
      <c r="Q716" s="9" t="s">
        <v>5742</v>
      </c>
      <c r="R716" s="9" t="s">
        <v>73</v>
      </c>
      <c r="S716" s="9" t="s">
        <v>5743</v>
      </c>
      <c r="T716" s="9" t="s">
        <v>5744</v>
      </c>
      <c r="U716" s="10" t="s">
        <v>5745</v>
      </c>
      <c r="V716" s="9"/>
      <c r="W716" s="9" t="s">
        <v>1719</v>
      </c>
      <c r="X716" s="12" t="n">
        <v>295</v>
      </c>
      <c r="Y716" s="9"/>
      <c r="Z716" s="14"/>
      <c r="AA716" s="9"/>
      <c r="AB716" s="14"/>
      <c r="AC716" s="9"/>
      <c r="AD716" s="14"/>
      <c r="AE716" s="9"/>
      <c r="AF716" s="14" t="n">
        <v>25</v>
      </c>
      <c r="AG716" s="9" t="n">
        <v>26</v>
      </c>
      <c r="AH716" s="14" t="n">
        <v>1</v>
      </c>
      <c r="AI716" s="14"/>
      <c r="AJ716" s="9"/>
      <c r="AK716" s="14" t="n">
        <v>11</v>
      </c>
      <c r="AL716" s="9" t="n">
        <v>11</v>
      </c>
      <c r="AM716" s="9" t="s">
        <v>754</v>
      </c>
      <c r="AN716" s="9"/>
      <c r="AO716" s="9"/>
      <c r="AQ716" s="12" t="s">
        <v>69</v>
      </c>
      <c r="AR716" s="9" t="s">
        <v>5746</v>
      </c>
      <c r="AS716" s="9" t="s">
        <v>427</v>
      </c>
      <c r="AT716" s="9" t="s">
        <v>428</v>
      </c>
      <c r="AU716" s="9" t="s">
        <v>73</v>
      </c>
      <c r="AV716" s="12"/>
      <c r="AW716" s="9"/>
      <c r="AX716" s="12"/>
      <c r="AY716" s="9"/>
      <c r="AZ716" s="9"/>
      <c r="BA716" s="9"/>
      <c r="BB716" s="9" t="s">
        <v>589</v>
      </c>
      <c r="BC716" s="9" t="s">
        <v>76</v>
      </c>
      <c r="BD716" s="9" t="s">
        <v>5747</v>
      </c>
      <c r="BE716" s="9"/>
      <c r="BF716" s="9"/>
      <c r="BG716" s="9"/>
      <c r="BH716" s="9"/>
      <c r="BI716" s="12"/>
      <c r="BJ716" s="9"/>
      <c r="BK716" s="9"/>
      <c r="BL716" s="12" t="s">
        <v>117</v>
      </c>
      <c r="BM716" s="16" t="s">
        <v>5579</v>
      </c>
      <c r="BN716" s="9" t="s">
        <v>5748</v>
      </c>
    </row>
    <row r="717" customFormat="false" ht="30" hidden="false" customHeight="true" outlineLevel="0" collapsed="false">
      <c r="A717" s="9" t="s">
        <v>5749</v>
      </c>
      <c r="B717" s="9" t="s">
        <v>90</v>
      </c>
      <c r="C717" s="9" t="s">
        <v>580</v>
      </c>
      <c r="D717" s="9"/>
      <c r="E717" s="9"/>
      <c r="F717" s="9"/>
      <c r="G717" s="11" t="s">
        <v>5750</v>
      </c>
      <c r="H717" s="9"/>
      <c r="I717" s="9" t="s">
        <v>5751</v>
      </c>
      <c r="J717" s="12"/>
      <c r="K717" s="9"/>
      <c r="L717" s="9"/>
      <c r="M717" s="9"/>
      <c r="N717" s="13"/>
      <c r="O717" s="10"/>
      <c r="P717" s="9"/>
      <c r="Q717" s="9"/>
      <c r="R717" s="9"/>
      <c r="S717" s="9"/>
      <c r="T717" s="9"/>
      <c r="U717" s="10"/>
      <c r="V717" s="9"/>
      <c r="W717" s="9" t="s">
        <v>1719</v>
      </c>
      <c r="X717" s="12"/>
      <c r="Y717" s="9"/>
      <c r="Z717" s="14"/>
      <c r="AA717" s="9"/>
      <c r="AB717" s="14"/>
      <c r="AC717" s="9"/>
      <c r="AD717" s="14"/>
      <c r="AE717" s="9"/>
      <c r="AF717" s="14"/>
      <c r="AG717" s="9"/>
      <c r="AH717" s="14"/>
      <c r="AI717" s="14"/>
      <c r="AJ717" s="9"/>
      <c r="AK717" s="14"/>
      <c r="AL717" s="9"/>
      <c r="AM717" s="9"/>
      <c r="AN717" s="9"/>
      <c r="AO717" s="9"/>
      <c r="AP717" s="9" t="s">
        <v>5752</v>
      </c>
      <c r="AQ717" s="12" t="s">
        <v>69</v>
      </c>
      <c r="AR717" s="9"/>
      <c r="AS717" s="9" t="s">
        <v>370</v>
      </c>
      <c r="AT717" s="9" t="s">
        <v>371</v>
      </c>
      <c r="AU717" s="9" t="s">
        <v>73</v>
      </c>
      <c r="AV717" s="12"/>
      <c r="AW717" s="9"/>
      <c r="AX717" s="12"/>
      <c r="AY717" s="9"/>
      <c r="AZ717" s="9"/>
      <c r="BA717" s="9"/>
      <c r="BB717" s="9" t="s">
        <v>589</v>
      </c>
      <c r="BC717" s="9" t="s">
        <v>76</v>
      </c>
      <c r="BD717" s="9" t="s">
        <v>5753</v>
      </c>
      <c r="BE717" s="9"/>
      <c r="BF717" s="9"/>
      <c r="BG717" s="9"/>
      <c r="BH717" s="9"/>
      <c r="BI717" s="12"/>
      <c r="BJ717" s="9"/>
      <c r="BK717" s="9"/>
      <c r="BL717" s="12" t="s">
        <v>117</v>
      </c>
      <c r="BM717" s="16" t="s">
        <v>742</v>
      </c>
      <c r="BN717" s="9"/>
    </row>
    <row r="718" customFormat="false" ht="30" hidden="false" customHeight="true" outlineLevel="0" collapsed="false">
      <c r="A718" s="9" t="s">
        <v>5754</v>
      </c>
      <c r="B718" s="9" t="s">
        <v>90</v>
      </c>
      <c r="C718" s="9"/>
      <c r="D718" s="9"/>
      <c r="E718" s="9"/>
      <c r="F718" s="9" t="s">
        <v>5755</v>
      </c>
      <c r="G718" s="9"/>
      <c r="H718" s="9"/>
      <c r="I718" s="9"/>
      <c r="J718" s="12" t="s">
        <v>93</v>
      </c>
      <c r="K718" s="9"/>
      <c r="L718" s="9" t="s">
        <v>5756</v>
      </c>
      <c r="M718" s="9" t="s">
        <v>5757</v>
      </c>
      <c r="N718" s="13" t="s">
        <v>2747</v>
      </c>
      <c r="O718" s="10"/>
      <c r="P718" s="9"/>
      <c r="Q718" s="9" t="s">
        <v>2748</v>
      </c>
      <c r="R718" s="9" t="s">
        <v>613</v>
      </c>
      <c r="S718" s="9" t="s">
        <v>2749</v>
      </c>
      <c r="T718" s="9" t="s">
        <v>2750</v>
      </c>
      <c r="U718" s="10" t="s">
        <v>2751</v>
      </c>
      <c r="V718" s="29"/>
      <c r="W718" s="9" t="s">
        <v>1107</v>
      </c>
      <c r="X718" s="12" t="n">
        <v>240</v>
      </c>
      <c r="Y718" s="9"/>
      <c r="Z718" s="14" t="n">
        <v>130</v>
      </c>
      <c r="AA718" s="9"/>
      <c r="AB718" s="14" t="n">
        <v>175</v>
      </c>
      <c r="AC718" s="9"/>
      <c r="AD718" s="14" t="n">
        <v>115</v>
      </c>
      <c r="AE718" s="9"/>
      <c r="AF718" s="14" t="n">
        <v>20</v>
      </c>
      <c r="AG718" s="9" t="n">
        <v>20</v>
      </c>
      <c r="AH718" s="14" t="n">
        <v>1</v>
      </c>
      <c r="AI718" s="14" t="n">
        <v>115</v>
      </c>
      <c r="AJ718" s="9"/>
      <c r="AK718" s="14" t="n">
        <v>9</v>
      </c>
      <c r="AL718" s="9" t="n">
        <v>9</v>
      </c>
      <c r="AM718" s="9" t="s">
        <v>754</v>
      </c>
      <c r="AN718" s="9"/>
      <c r="AO718" s="9"/>
      <c r="AP718" s="9" t="s">
        <v>5758</v>
      </c>
      <c r="AQ718" s="12" t="s">
        <v>268</v>
      </c>
      <c r="AR718" s="9"/>
      <c r="AS718" s="9" t="s">
        <v>269</v>
      </c>
      <c r="AT718" s="9" t="s">
        <v>270</v>
      </c>
      <c r="AU718" s="9"/>
      <c r="AV718" s="12" t="s">
        <v>5759</v>
      </c>
      <c r="AW718" s="9"/>
      <c r="AX718" s="12"/>
      <c r="AY718" s="9"/>
      <c r="AZ718" s="9"/>
      <c r="BA718" s="9"/>
      <c r="BB718" s="9" t="s">
        <v>682</v>
      </c>
      <c r="BC718" s="9" t="s">
        <v>76</v>
      </c>
      <c r="BD718" s="9" t="s">
        <v>5760</v>
      </c>
      <c r="BE718" s="9"/>
      <c r="BF718" s="9"/>
      <c r="BG718" s="9"/>
      <c r="BH718" s="9"/>
      <c r="BI718" s="12"/>
      <c r="BJ718" s="9"/>
      <c r="BK718" s="9"/>
      <c r="BL718" s="12" t="s">
        <v>117</v>
      </c>
      <c r="BM718" s="16" t="s">
        <v>5420</v>
      </c>
      <c r="BN718" s="9"/>
    </row>
    <row r="719" customFormat="false" ht="30" hidden="false" customHeight="true" outlineLevel="0" collapsed="false">
      <c r="A719" s="9" t="s">
        <v>5761</v>
      </c>
      <c r="B719" s="9" t="s">
        <v>90</v>
      </c>
      <c r="C719" s="9"/>
      <c r="D719" s="9"/>
      <c r="E719" s="9"/>
      <c r="F719" s="9"/>
      <c r="G719" s="9"/>
      <c r="H719" s="9"/>
      <c r="I719" s="9"/>
      <c r="J719" s="12" t="s">
        <v>93</v>
      </c>
      <c r="K719" s="9"/>
      <c r="L719" s="9" t="s">
        <v>5762</v>
      </c>
      <c r="M719" s="9" t="s">
        <v>5763</v>
      </c>
      <c r="N719" s="13" t="s">
        <v>2747</v>
      </c>
      <c r="O719" s="10"/>
      <c r="P719" s="9"/>
      <c r="Q719" s="9" t="s">
        <v>2748</v>
      </c>
      <c r="R719" s="9" t="s">
        <v>613</v>
      </c>
      <c r="S719" s="9" t="s">
        <v>2749</v>
      </c>
      <c r="T719" s="9" t="s">
        <v>2750</v>
      </c>
      <c r="U719" s="10" t="s">
        <v>2751</v>
      </c>
      <c r="V719" s="29"/>
      <c r="W719" s="9" t="s">
        <v>678</v>
      </c>
      <c r="X719" s="12" t="n">
        <v>123</v>
      </c>
      <c r="Y719" s="9"/>
      <c r="Z719" s="14"/>
      <c r="AA719" s="9"/>
      <c r="AB719" s="14" t="n">
        <v>85</v>
      </c>
      <c r="AC719" s="9"/>
      <c r="AD719" s="14"/>
      <c r="AE719" s="9"/>
      <c r="AF719" s="14"/>
      <c r="AG719" s="9"/>
      <c r="AH719" s="14"/>
      <c r="AI719" s="14"/>
      <c r="AJ719" s="9"/>
      <c r="AK719" s="14" t="n">
        <v>23</v>
      </c>
      <c r="AL719" s="9" t="n">
        <v>23</v>
      </c>
      <c r="AM719" s="9" t="s">
        <v>1182</v>
      </c>
      <c r="AN719" s="9"/>
      <c r="AO719" s="9"/>
      <c r="AP719" s="9"/>
      <c r="AQ719" s="12" t="s">
        <v>158</v>
      </c>
      <c r="AR719" s="9"/>
      <c r="AS719" s="9" t="s">
        <v>481</v>
      </c>
      <c r="AT719" s="9" t="s">
        <v>159</v>
      </c>
      <c r="AU719" s="9"/>
      <c r="AV719" s="12" t="s">
        <v>5764</v>
      </c>
      <c r="AW719" s="9"/>
      <c r="AX719" s="12"/>
      <c r="AY719" s="9"/>
      <c r="AZ719" s="9"/>
      <c r="BA719" s="9"/>
      <c r="BB719" s="9" t="s">
        <v>195</v>
      </c>
      <c r="BC719" s="9" t="s">
        <v>76</v>
      </c>
      <c r="BD719" s="9" t="s">
        <v>5765</v>
      </c>
      <c r="BE719" s="9"/>
      <c r="BF719" s="9" t="s">
        <v>116</v>
      </c>
      <c r="BG719" s="9" t="s">
        <v>445</v>
      </c>
      <c r="BH719" s="9"/>
      <c r="BI719" s="12"/>
      <c r="BJ719" s="9"/>
      <c r="BK719" s="9"/>
      <c r="BL719" s="12" t="s">
        <v>117</v>
      </c>
      <c r="BM719" s="16" t="s">
        <v>5420</v>
      </c>
      <c r="BN719" s="9"/>
    </row>
    <row r="720" customFormat="false" ht="30" hidden="false" customHeight="true" outlineLevel="0" collapsed="false">
      <c r="A720" s="9" t="s">
        <v>5766</v>
      </c>
      <c r="B720" s="9" t="s">
        <v>90</v>
      </c>
      <c r="C720" s="9"/>
      <c r="D720" s="9"/>
      <c r="E720" s="9"/>
      <c r="F720" s="9"/>
      <c r="G720" s="9"/>
      <c r="H720" s="9"/>
      <c r="I720" s="9" t="s">
        <v>5767</v>
      </c>
      <c r="J720" s="12" t="s">
        <v>93</v>
      </c>
      <c r="K720" s="9"/>
      <c r="L720" s="9" t="s">
        <v>5768</v>
      </c>
      <c r="M720" s="9" t="s">
        <v>5769</v>
      </c>
      <c r="N720" s="13" t="s">
        <v>2747</v>
      </c>
      <c r="O720" s="10"/>
      <c r="P720" s="9"/>
      <c r="Q720" s="9" t="s">
        <v>2748</v>
      </c>
      <c r="R720" s="9" t="s">
        <v>613</v>
      </c>
      <c r="S720" s="9" t="s">
        <v>2749</v>
      </c>
      <c r="T720" s="9" t="s">
        <v>2750</v>
      </c>
      <c r="U720" s="10" t="s">
        <v>2751</v>
      </c>
      <c r="V720" s="29"/>
      <c r="W720" s="9" t="s">
        <v>4388</v>
      </c>
      <c r="X720" s="12" t="n">
        <v>120</v>
      </c>
      <c r="Y720" s="9"/>
      <c r="Z720" s="14" t="n">
        <v>105</v>
      </c>
      <c r="AA720" s="9"/>
      <c r="AB720" s="14" t="n">
        <v>120</v>
      </c>
      <c r="AC720" s="9"/>
      <c r="AD720" s="14" t="n">
        <v>105</v>
      </c>
      <c r="AE720" s="9"/>
      <c r="AF720" s="14"/>
      <c r="AG720" s="9"/>
      <c r="AH720" s="14"/>
      <c r="AI720" s="14"/>
      <c r="AJ720" s="9"/>
      <c r="AK720" s="14" t="n">
        <v>10</v>
      </c>
      <c r="AL720" s="9" t="n">
        <v>10</v>
      </c>
      <c r="AM720" s="9" t="s">
        <v>754</v>
      </c>
      <c r="AN720" s="9"/>
      <c r="AO720" s="9"/>
      <c r="AP720" s="9" t="s">
        <v>5770</v>
      </c>
      <c r="AQ720" s="12" t="s">
        <v>268</v>
      </c>
      <c r="AR720" s="9" t="s">
        <v>5746</v>
      </c>
      <c r="AS720" s="9" t="s">
        <v>427</v>
      </c>
      <c r="AT720" s="9" t="s">
        <v>428</v>
      </c>
      <c r="AU720" s="9" t="s">
        <v>73</v>
      </c>
      <c r="AV720" s="12"/>
      <c r="AW720" s="9"/>
      <c r="AX720" s="12"/>
      <c r="AY720" s="9"/>
      <c r="AZ720" s="9"/>
      <c r="BA720" s="9"/>
      <c r="BB720" s="9" t="s">
        <v>589</v>
      </c>
      <c r="BC720" s="9" t="s">
        <v>76</v>
      </c>
      <c r="BD720" s="9" t="s">
        <v>5771</v>
      </c>
      <c r="BE720" s="9"/>
      <c r="BF720" s="9"/>
      <c r="BG720" s="9"/>
      <c r="BH720" s="9"/>
      <c r="BI720" s="12"/>
      <c r="BJ720" s="9"/>
      <c r="BK720" s="9"/>
      <c r="BL720" s="12" t="s">
        <v>117</v>
      </c>
      <c r="BM720" s="16" t="s">
        <v>5420</v>
      </c>
      <c r="BN720" s="9"/>
    </row>
    <row r="721" customFormat="false" ht="30" hidden="false" customHeight="true" outlineLevel="0" collapsed="false">
      <c r="A721" s="40" t="s">
        <v>5772</v>
      </c>
      <c r="B721" s="9"/>
      <c r="C721" s="9"/>
      <c r="D721" s="9"/>
      <c r="E721" s="9"/>
      <c r="F721" s="11" t="str">
        <f aca="false">HYPERLINK("http://www.cantusplanus.at/de-at/fragmentphp/fragmente/signaturGET.php?Signatur=FragmCod117","CantusPlanus")</f>
        <v>CantusPlanus</v>
      </c>
      <c r="G721" s="9"/>
      <c r="H721" s="9"/>
      <c r="I721" s="30" t="s">
        <v>609</v>
      </c>
      <c r="J721" s="12"/>
      <c r="K721" s="9"/>
      <c r="L721" s="9" t="s">
        <v>1435</v>
      </c>
      <c r="M721" s="9"/>
      <c r="N721" s="13"/>
      <c r="O721" s="10"/>
      <c r="P721" s="9"/>
      <c r="Q721" s="9"/>
      <c r="R721" s="9"/>
      <c r="S721" s="11" t="str">
        <f aca="false">HYPERLINK("http://data.onb.ac.at/rec/AL00176807","Wien, ÖNB, Cod. 3889")</f>
        <v>Wien, ÖNB, Cod. 3889</v>
      </c>
      <c r="T721" s="9"/>
      <c r="U721" s="10"/>
      <c r="V721" s="9"/>
      <c r="W721" s="9"/>
      <c r="X721" s="12"/>
      <c r="Y721" s="9"/>
      <c r="Z721" s="14"/>
      <c r="AA721" s="9"/>
      <c r="AB721" s="14"/>
      <c r="AC721" s="9"/>
      <c r="AD721" s="14"/>
      <c r="AE721" s="9"/>
      <c r="AF721" s="14"/>
      <c r="AG721" s="9"/>
      <c r="AH721" s="14"/>
      <c r="AI721" s="14"/>
      <c r="AJ721" s="9"/>
      <c r="AK721" s="14"/>
      <c r="AL721" s="9"/>
      <c r="AM721" s="9"/>
      <c r="AN721" s="9"/>
      <c r="AO721" s="9"/>
      <c r="AP721" s="9"/>
      <c r="AQ721" s="12"/>
      <c r="AR721" s="9"/>
      <c r="AS721" s="25" t="s">
        <v>259</v>
      </c>
      <c r="AT721" s="9"/>
      <c r="AU721" s="9"/>
      <c r="AV721" s="12"/>
      <c r="AW721" s="9"/>
      <c r="AX721" s="12"/>
      <c r="AY721" s="9"/>
      <c r="AZ721" s="9"/>
      <c r="BA721" s="9"/>
      <c r="BB721" s="9"/>
      <c r="BC721" s="9"/>
      <c r="BD721" s="9" t="s">
        <v>151</v>
      </c>
      <c r="BE721" s="9"/>
      <c r="BF721" s="9"/>
      <c r="BG721" s="9" t="s">
        <v>134</v>
      </c>
      <c r="BH721" s="9"/>
      <c r="BI721" s="12"/>
      <c r="BJ721" s="9"/>
      <c r="BK721" s="9"/>
      <c r="BL721" s="12"/>
      <c r="BM721" s="16"/>
      <c r="BN721" s="9"/>
    </row>
    <row r="722" customFormat="false" ht="30" hidden="false" customHeight="true" outlineLevel="0" collapsed="false">
      <c r="A722" s="9" t="s">
        <v>5773</v>
      </c>
      <c r="B722" s="9" t="s">
        <v>108</v>
      </c>
      <c r="C722" s="9"/>
      <c r="D722" s="9" t="s">
        <v>5774</v>
      </c>
      <c r="E722" s="9"/>
      <c r="F722" s="11" t="str">
        <f aca="false">HYPERLINK("http://www.cantusplanus.at/de-at/fragmentphp/fragmente/signaturGET.php?Signatur=ink23.C.16","CantusPlanus")</f>
        <v>CantusPlanus</v>
      </c>
      <c r="G722" s="9"/>
      <c r="H722" s="9"/>
      <c r="I722" s="29" t="s">
        <v>460</v>
      </c>
      <c r="J722" s="12" t="s">
        <v>93</v>
      </c>
      <c r="K722" s="9"/>
      <c r="L722" s="23" t="s">
        <v>5775</v>
      </c>
      <c r="M722" s="23"/>
      <c r="N722" s="13" t="s">
        <v>5776</v>
      </c>
      <c r="O722" s="10" t="s">
        <v>223</v>
      </c>
      <c r="P722" s="9" t="s">
        <v>73</v>
      </c>
      <c r="Q722" s="9" t="n">
        <v>1485</v>
      </c>
      <c r="R722" s="9" t="s">
        <v>453</v>
      </c>
      <c r="S722" s="9" t="s">
        <v>5777</v>
      </c>
      <c r="T722" s="11" t="s">
        <v>5778</v>
      </c>
      <c r="U722" s="10" t="s">
        <v>5779</v>
      </c>
      <c r="V722" s="29"/>
      <c r="W722" s="9"/>
      <c r="X722" s="22"/>
      <c r="Y722" s="23"/>
      <c r="Z722" s="14"/>
      <c r="AA722" s="9"/>
      <c r="AB722" s="14"/>
      <c r="AC722" s="9"/>
      <c r="AD722" s="14"/>
      <c r="AE722" s="9"/>
      <c r="AF722" s="14"/>
      <c r="AG722" s="9"/>
      <c r="AH722" s="14"/>
      <c r="AI722" s="14"/>
      <c r="AJ722" s="9"/>
      <c r="AK722" s="14"/>
      <c r="AL722" s="9"/>
      <c r="AM722" s="9"/>
      <c r="AN722" s="9"/>
      <c r="AO722" s="9"/>
      <c r="AP722" s="9"/>
      <c r="AQ722" s="12" t="s">
        <v>268</v>
      </c>
      <c r="AR722" s="9"/>
      <c r="AS722" s="9" t="s">
        <v>461</v>
      </c>
      <c r="AT722" s="9" t="s">
        <v>259</v>
      </c>
      <c r="AU722" s="9" t="s">
        <v>73</v>
      </c>
      <c r="AV722" s="12"/>
      <c r="AW722" s="9"/>
      <c r="AX722" s="12"/>
      <c r="AY722" s="9"/>
      <c r="AZ722" s="9"/>
      <c r="BA722" s="9"/>
      <c r="BB722" s="9" t="s">
        <v>114</v>
      </c>
      <c r="BC722" s="9" t="s">
        <v>76</v>
      </c>
      <c r="BD722" s="9" t="s">
        <v>5780</v>
      </c>
      <c r="BE722" s="9"/>
      <c r="BF722" s="9" t="s">
        <v>133</v>
      </c>
      <c r="BG722" s="9"/>
      <c r="BH722" s="9"/>
      <c r="BI722" s="12" t="s">
        <v>5781</v>
      </c>
      <c r="BJ722" s="9"/>
      <c r="BK722" s="9"/>
      <c r="BL722" s="12" t="s">
        <v>117</v>
      </c>
      <c r="BM722" s="16" t="s">
        <v>5782</v>
      </c>
      <c r="BN722" s="9"/>
    </row>
    <row r="723" customFormat="false" ht="30" hidden="false" customHeight="true" outlineLevel="0" collapsed="false">
      <c r="A723" s="9" t="s">
        <v>5773</v>
      </c>
      <c r="B723" s="9" t="s">
        <v>108</v>
      </c>
      <c r="C723" s="9"/>
      <c r="D723" s="9" t="s">
        <v>5783</v>
      </c>
      <c r="E723" s="9"/>
      <c r="F723" s="9"/>
      <c r="G723" s="9"/>
      <c r="H723" s="9"/>
      <c r="I723" s="9"/>
      <c r="J723" s="12" t="s">
        <v>235</v>
      </c>
      <c r="K723" s="9"/>
      <c r="L723" s="23" t="s">
        <v>5784</v>
      </c>
      <c r="M723" s="23"/>
      <c r="N723" s="13" t="s">
        <v>5785</v>
      </c>
      <c r="O723" s="10" t="s">
        <v>223</v>
      </c>
      <c r="P723" s="9" t="s">
        <v>73</v>
      </c>
      <c r="Q723" s="9" t="n">
        <v>1485</v>
      </c>
      <c r="R723" s="9" t="s">
        <v>453</v>
      </c>
      <c r="S723" s="9" t="s">
        <v>5777</v>
      </c>
      <c r="T723" s="11" t="s">
        <v>5778</v>
      </c>
      <c r="U723" s="10" t="s">
        <v>5779</v>
      </c>
      <c r="V723" s="29"/>
      <c r="W723" s="9" t="s">
        <v>169</v>
      </c>
      <c r="X723" s="22"/>
      <c r="Y723" s="23"/>
      <c r="Z723" s="14"/>
      <c r="AA723" s="9"/>
      <c r="AB723" s="14"/>
      <c r="AC723" s="9"/>
      <c r="AD723" s="14"/>
      <c r="AE723" s="9"/>
      <c r="AF723" s="14"/>
      <c r="AG723" s="9"/>
      <c r="AH723" s="14"/>
      <c r="AI723" s="14"/>
      <c r="AJ723" s="9"/>
      <c r="AK723" s="14"/>
      <c r="AL723" s="9"/>
      <c r="AM723" s="9"/>
      <c r="AN723" s="9"/>
      <c r="AO723" s="9"/>
      <c r="AP723" s="9"/>
      <c r="AQ723" s="12" t="s">
        <v>339</v>
      </c>
      <c r="AR723" s="9"/>
      <c r="AS723" s="9" t="s">
        <v>223</v>
      </c>
      <c r="AT723" s="9" t="s">
        <v>150</v>
      </c>
      <c r="AU723" s="9"/>
      <c r="AV723" s="12"/>
      <c r="AW723" s="9"/>
      <c r="AX723" s="12"/>
      <c r="AY723" s="9"/>
      <c r="AZ723" s="9"/>
      <c r="BA723" s="9"/>
      <c r="BB723" s="9"/>
      <c r="BC723" s="9" t="s">
        <v>76</v>
      </c>
      <c r="BD723" s="9"/>
      <c r="BE723" s="9"/>
      <c r="BF723" s="9"/>
      <c r="BG723" s="9"/>
      <c r="BH723" s="9"/>
      <c r="BI723" s="12"/>
      <c r="BJ723" s="9"/>
      <c r="BK723" s="9"/>
      <c r="BL723" s="12"/>
      <c r="BM723" s="16"/>
      <c r="BN723" s="9"/>
    </row>
    <row r="724" customFormat="false" ht="30" hidden="false" customHeight="true" outlineLevel="0" collapsed="false">
      <c r="A724" s="9" t="s">
        <v>5786</v>
      </c>
      <c r="B724" s="9" t="s">
        <v>108</v>
      </c>
      <c r="C724" s="9"/>
      <c r="D724" s="9"/>
      <c r="E724" s="9"/>
      <c r="F724" s="11" t="str">
        <f aca="false">HYPERLINK("http://www.cantusplanus.at/de-at/fragmentphp/fragmente/signaturGET.php?Signatur=ink24.D.22","CantusPlanus")</f>
        <v>CantusPlanus</v>
      </c>
      <c r="G724" s="9"/>
      <c r="H724" s="9"/>
      <c r="I724" s="9" t="s">
        <v>1306</v>
      </c>
      <c r="J724" s="12" t="s">
        <v>93</v>
      </c>
      <c r="K724" s="9"/>
      <c r="L724" s="9" t="s">
        <v>1782</v>
      </c>
      <c r="M724" s="23"/>
      <c r="N724" s="13" t="s">
        <v>5787</v>
      </c>
      <c r="O724" s="10"/>
      <c r="P724" s="9"/>
      <c r="Q724" s="9" t="n">
        <v>1491</v>
      </c>
      <c r="R724" s="9" t="s">
        <v>5788</v>
      </c>
      <c r="S724" s="9" t="s">
        <v>5789</v>
      </c>
      <c r="T724" s="11" t="s">
        <v>5790</v>
      </c>
      <c r="U724" s="10"/>
      <c r="V724" s="9"/>
      <c r="W724" s="9"/>
      <c r="X724" s="12"/>
      <c r="Y724" s="9"/>
      <c r="Z724" s="14"/>
      <c r="AA724" s="9"/>
      <c r="AB724" s="14"/>
      <c r="AC724" s="9"/>
      <c r="AD724" s="14"/>
      <c r="AE724" s="9"/>
      <c r="AF724" s="14"/>
      <c r="AG724" s="9"/>
      <c r="AH724" s="14"/>
      <c r="AI724" s="14"/>
      <c r="AJ724" s="9"/>
      <c r="AK724" s="14"/>
      <c r="AL724" s="9"/>
      <c r="AM724" s="9"/>
      <c r="AN724" s="9"/>
      <c r="AO724" s="9"/>
      <c r="AP724" s="9"/>
      <c r="AQ724" s="12"/>
      <c r="AR724" s="9"/>
      <c r="AS724" s="9" t="s">
        <v>837</v>
      </c>
      <c r="AT724" s="9"/>
      <c r="AU724" s="9"/>
      <c r="AV724" s="12"/>
      <c r="AW724" s="9"/>
      <c r="AX724" s="12"/>
      <c r="AY724" s="9"/>
      <c r="AZ724" s="9"/>
      <c r="BA724" s="9"/>
      <c r="BB724" s="9" t="s">
        <v>114</v>
      </c>
      <c r="BC724" s="9" t="s">
        <v>76</v>
      </c>
      <c r="BD724" s="9" t="s">
        <v>5791</v>
      </c>
      <c r="BE724" s="9"/>
      <c r="BF724" s="9"/>
      <c r="BG724" s="9" t="s">
        <v>134</v>
      </c>
      <c r="BH724" s="9"/>
      <c r="BI724" s="12"/>
      <c r="BJ724" s="9"/>
      <c r="BK724" s="9"/>
      <c r="BL724" s="12"/>
      <c r="BM724" s="16"/>
      <c r="BN724" s="9"/>
    </row>
    <row r="725" customFormat="false" ht="30" hidden="false" customHeight="true" outlineLevel="0" collapsed="false">
      <c r="A725" s="9" t="s">
        <v>5792</v>
      </c>
      <c r="B725" s="9"/>
      <c r="C725" s="9"/>
      <c r="D725" s="9"/>
      <c r="E725" s="9"/>
      <c r="F725" s="9" t="s">
        <v>5793</v>
      </c>
      <c r="G725" s="9"/>
      <c r="H725" s="9"/>
      <c r="I725" s="9"/>
      <c r="J725" s="12"/>
      <c r="K725" s="9"/>
      <c r="L725" s="9" t="s">
        <v>5794</v>
      </c>
      <c r="M725" s="9"/>
      <c r="N725" s="13"/>
      <c r="O725" s="10"/>
      <c r="P725" s="9"/>
      <c r="Q725" s="9"/>
      <c r="R725" s="9"/>
      <c r="S725" s="9"/>
      <c r="T725" s="9"/>
      <c r="U725" s="10"/>
      <c r="V725" s="9"/>
      <c r="W725" s="9"/>
      <c r="X725" s="12"/>
      <c r="Y725" s="9"/>
      <c r="Z725" s="14"/>
      <c r="AA725" s="9"/>
      <c r="AB725" s="14"/>
      <c r="AC725" s="9"/>
      <c r="AD725" s="14"/>
      <c r="AE725" s="9"/>
      <c r="AF725" s="14"/>
      <c r="AG725" s="9"/>
      <c r="AH725" s="14"/>
      <c r="AI725" s="14"/>
      <c r="AJ725" s="9"/>
      <c r="AK725" s="14"/>
      <c r="AL725" s="9"/>
      <c r="AM725" s="9"/>
      <c r="AN725" s="9"/>
      <c r="AO725" s="9"/>
      <c r="AP725" s="9"/>
      <c r="AQ725" s="12"/>
      <c r="AR725" s="9"/>
      <c r="AS725" s="9" t="s">
        <v>4473</v>
      </c>
      <c r="AT725" s="9"/>
      <c r="AU725" s="9"/>
      <c r="AV725" s="12"/>
      <c r="AW725" s="9"/>
      <c r="AX725" s="12"/>
      <c r="AY725" s="9"/>
      <c r="AZ725" s="9"/>
      <c r="BA725" s="9"/>
      <c r="BB725" s="9"/>
      <c r="BC725" s="9"/>
      <c r="BD725" s="9" t="s">
        <v>2776</v>
      </c>
      <c r="BE725" s="9"/>
      <c r="BF725" s="9"/>
      <c r="BG725" s="9"/>
      <c r="BH725" s="9"/>
      <c r="BI725" s="12"/>
      <c r="BJ725" s="9"/>
      <c r="BK725" s="9"/>
      <c r="BL725" s="12"/>
      <c r="BM725" s="16"/>
      <c r="BN725" s="9"/>
    </row>
    <row r="726" customFormat="false" ht="30" hidden="false" customHeight="true" outlineLevel="0" collapsed="false">
      <c r="A726" s="9" t="s">
        <v>5792</v>
      </c>
      <c r="B726" s="9"/>
      <c r="C726" s="9"/>
      <c r="D726" s="9"/>
      <c r="E726" s="9"/>
      <c r="F726" s="9" t="s">
        <v>5795</v>
      </c>
      <c r="G726" s="9"/>
      <c r="H726" s="9"/>
      <c r="I726" s="9"/>
      <c r="J726" s="12"/>
      <c r="K726" s="9"/>
      <c r="L726" s="9" t="s">
        <v>111</v>
      </c>
      <c r="M726" s="9"/>
      <c r="N726" s="13"/>
      <c r="O726" s="10"/>
      <c r="P726" s="9"/>
      <c r="Q726" s="9"/>
      <c r="R726" s="9"/>
      <c r="S726" s="9"/>
      <c r="T726" s="9"/>
      <c r="U726" s="10"/>
      <c r="V726" s="9"/>
      <c r="W726" s="9"/>
      <c r="X726" s="12"/>
      <c r="Y726" s="9"/>
      <c r="Z726" s="14"/>
      <c r="AA726" s="9"/>
      <c r="AB726" s="14"/>
      <c r="AC726" s="9"/>
      <c r="AD726" s="14"/>
      <c r="AE726" s="9"/>
      <c r="AF726" s="14"/>
      <c r="AG726" s="9"/>
      <c r="AH726" s="14"/>
      <c r="AI726" s="14"/>
      <c r="AJ726" s="9"/>
      <c r="AK726" s="14"/>
      <c r="AL726" s="9"/>
      <c r="AM726" s="9"/>
      <c r="AN726" s="9"/>
      <c r="AO726" s="9"/>
      <c r="AP726" s="9"/>
      <c r="AQ726" s="12"/>
      <c r="AR726" s="9"/>
      <c r="AS726" s="9" t="s">
        <v>4473</v>
      </c>
      <c r="AT726" s="9"/>
      <c r="AU726" s="9"/>
      <c r="AV726" s="12"/>
      <c r="AW726" s="9"/>
      <c r="AX726" s="12"/>
      <c r="AY726" s="9"/>
      <c r="AZ726" s="9"/>
      <c r="BA726" s="9"/>
      <c r="BB726" s="9"/>
      <c r="BC726" s="9"/>
      <c r="BD726" s="9" t="s">
        <v>5796</v>
      </c>
      <c r="BE726" s="9"/>
      <c r="BF726" s="9"/>
      <c r="BG726" s="9"/>
      <c r="BH726" s="9"/>
      <c r="BI726" s="12"/>
      <c r="BJ726" s="9"/>
      <c r="BK726" s="9"/>
      <c r="BL726" s="12"/>
      <c r="BM726" s="16"/>
      <c r="BN726" s="9"/>
    </row>
    <row r="727" customFormat="false" ht="30" hidden="false" customHeight="true" outlineLevel="0" collapsed="false">
      <c r="A727" s="9" t="s">
        <v>5797</v>
      </c>
      <c r="B727" s="9"/>
      <c r="C727" s="9"/>
      <c r="D727" s="9"/>
      <c r="E727" s="9"/>
      <c r="F727" s="9" t="s">
        <v>5798</v>
      </c>
      <c r="G727" s="9"/>
      <c r="H727" s="9"/>
      <c r="I727" s="9"/>
      <c r="J727" s="12"/>
      <c r="K727" s="9"/>
      <c r="L727" s="9"/>
      <c r="M727" s="9"/>
      <c r="N727" s="13"/>
      <c r="O727" s="10"/>
      <c r="P727" s="9"/>
      <c r="Q727" s="9"/>
      <c r="R727" s="9"/>
      <c r="S727" s="9"/>
      <c r="T727" s="9"/>
      <c r="U727" s="10"/>
      <c r="V727" s="9"/>
      <c r="W727" s="9"/>
      <c r="X727" s="12"/>
      <c r="Y727" s="9"/>
      <c r="Z727" s="14"/>
      <c r="AA727" s="9"/>
      <c r="AB727" s="14"/>
      <c r="AC727" s="9"/>
      <c r="AD727" s="14"/>
      <c r="AE727" s="9"/>
      <c r="AF727" s="14"/>
      <c r="AG727" s="9"/>
      <c r="AH727" s="14"/>
      <c r="AI727" s="14"/>
      <c r="AJ727" s="9"/>
      <c r="AK727" s="14"/>
      <c r="AL727" s="9"/>
      <c r="AM727" s="9"/>
      <c r="AN727" s="9"/>
      <c r="AO727" s="9"/>
      <c r="AP727" s="9"/>
      <c r="AQ727" s="12"/>
      <c r="AR727" s="9"/>
      <c r="AS727" s="25"/>
      <c r="AT727" s="9"/>
      <c r="AU727" s="9"/>
      <c r="AV727" s="12"/>
      <c r="AW727" s="9"/>
      <c r="AX727" s="12"/>
      <c r="AY727" s="9"/>
      <c r="AZ727" s="9"/>
      <c r="BA727" s="9"/>
      <c r="BB727" s="9"/>
      <c r="BC727" s="9"/>
      <c r="BD727" s="9" t="s">
        <v>5799</v>
      </c>
      <c r="BE727" s="9"/>
      <c r="BF727" s="9"/>
      <c r="BG727" s="9"/>
      <c r="BH727" s="9"/>
      <c r="BI727" s="12"/>
      <c r="BJ727" s="9"/>
      <c r="BK727" s="9"/>
      <c r="BL727" s="12"/>
      <c r="BM727" s="16"/>
      <c r="BN727" s="9"/>
    </row>
    <row r="728" customFormat="false" ht="44.25" hidden="false" customHeight="true" outlineLevel="0" collapsed="false">
      <c r="A728" s="9" t="s">
        <v>5800</v>
      </c>
      <c r="B728" s="9" t="s">
        <v>90</v>
      </c>
      <c r="C728" s="9"/>
      <c r="D728" s="9"/>
      <c r="E728" s="9"/>
      <c r="F728" s="9" t="s">
        <v>5801</v>
      </c>
      <c r="G728" s="9"/>
      <c r="H728" s="9" t="s">
        <v>5802</v>
      </c>
      <c r="I728" s="9" t="s">
        <v>5803</v>
      </c>
      <c r="J728" s="12" t="s">
        <v>93</v>
      </c>
      <c r="K728" s="9"/>
      <c r="L728" s="9" t="s">
        <v>5804</v>
      </c>
      <c r="M728" s="9"/>
      <c r="N728" s="13"/>
      <c r="O728" s="10"/>
      <c r="P728" s="9"/>
      <c r="Q728" s="9"/>
      <c r="R728" s="9"/>
      <c r="S728" s="9"/>
      <c r="T728" s="9"/>
      <c r="U728" s="10"/>
      <c r="V728" s="9"/>
      <c r="W728" s="9"/>
      <c r="X728" s="12"/>
      <c r="Y728" s="9"/>
      <c r="Z728" s="14"/>
      <c r="AA728" s="9"/>
      <c r="AB728" s="14"/>
      <c r="AC728" s="9"/>
      <c r="AD728" s="14"/>
      <c r="AE728" s="9"/>
      <c r="AF728" s="14"/>
      <c r="AG728" s="9"/>
      <c r="AH728" s="14"/>
      <c r="AI728" s="14"/>
      <c r="AJ728" s="9"/>
      <c r="AK728" s="14"/>
      <c r="AL728" s="9"/>
      <c r="AM728" s="9"/>
      <c r="AN728" s="9"/>
      <c r="AO728" s="9"/>
      <c r="AP728" s="9"/>
      <c r="AQ728" s="12"/>
      <c r="AR728" s="9"/>
      <c r="AS728" s="9"/>
      <c r="AT728" s="9"/>
      <c r="AU728" s="9"/>
      <c r="AV728" s="12"/>
      <c r="AW728" s="9"/>
      <c r="AX728" s="12"/>
      <c r="AY728" s="9"/>
      <c r="AZ728" s="9"/>
      <c r="BA728" s="9"/>
      <c r="BB728" s="9"/>
      <c r="BC728" s="9"/>
      <c r="BD728" s="9" t="s">
        <v>5805</v>
      </c>
      <c r="BE728" s="9"/>
      <c r="BF728" s="9"/>
      <c r="BG728" s="9"/>
      <c r="BH728" s="9"/>
      <c r="BI728" s="12"/>
      <c r="BJ728" s="9"/>
      <c r="BK728" s="9"/>
      <c r="BL728" s="12"/>
      <c r="BM728" s="16"/>
      <c r="BN728" s="9"/>
    </row>
    <row r="729" customFormat="false" ht="15" hidden="false" customHeight="false" outlineLevel="0" collapsed="false">
      <c r="A729" s="9" t="s">
        <v>5806</v>
      </c>
      <c r="B729" s="9"/>
      <c r="C729" s="9"/>
      <c r="D729" s="9"/>
      <c r="E729" s="9"/>
      <c r="F729" s="9"/>
      <c r="G729" s="9"/>
      <c r="H729" s="9"/>
      <c r="I729" s="9"/>
      <c r="J729" s="12"/>
      <c r="K729" s="9"/>
      <c r="L729" s="9"/>
      <c r="M729" s="9"/>
      <c r="N729" s="13"/>
      <c r="O729" s="10"/>
      <c r="P729" s="9"/>
      <c r="Q729" s="9"/>
      <c r="R729" s="9"/>
      <c r="S729" s="9"/>
      <c r="T729" s="9"/>
      <c r="U729" s="10"/>
      <c r="V729" s="9"/>
      <c r="W729" s="9"/>
      <c r="X729" s="12"/>
      <c r="Y729" s="9"/>
      <c r="Z729" s="14"/>
      <c r="AA729" s="9"/>
      <c r="AB729" s="14"/>
      <c r="AC729" s="9"/>
      <c r="AD729" s="14"/>
      <c r="AE729" s="9"/>
      <c r="AF729" s="14"/>
      <c r="AG729" s="9"/>
      <c r="AH729" s="14"/>
      <c r="AI729" s="14"/>
      <c r="AJ729" s="9"/>
      <c r="AK729" s="14"/>
      <c r="AL729" s="9"/>
      <c r="AM729" s="9"/>
      <c r="AN729" s="9"/>
      <c r="AO729" s="9"/>
      <c r="AP729" s="9"/>
      <c r="AQ729" s="12"/>
      <c r="AR729" s="9"/>
      <c r="AS729" s="9"/>
      <c r="AT729" s="9"/>
      <c r="AU729" s="9"/>
      <c r="AV729" s="12"/>
      <c r="AW729" s="9"/>
      <c r="AX729" s="12"/>
      <c r="AY729" s="9"/>
      <c r="AZ729" s="9"/>
      <c r="BA729" s="9"/>
      <c r="BB729" s="9"/>
      <c r="BC729" s="9"/>
      <c r="BD729" s="9"/>
      <c r="BE729" s="9"/>
      <c r="BF729" s="9"/>
      <c r="BG729" s="9"/>
      <c r="BH729" s="9"/>
      <c r="BI729" s="12"/>
      <c r="BJ729" s="9"/>
      <c r="BK729" s="9"/>
      <c r="BL729" s="12"/>
      <c r="BM729" s="16"/>
      <c r="BN729" s="9"/>
    </row>
    <row r="730" customFormat="false" ht="15" hidden="false" customHeight="false" outlineLevel="0" collapsed="false">
      <c r="A730" s="9" t="s">
        <v>5807</v>
      </c>
      <c r="B730" s="9"/>
      <c r="C730" s="9"/>
      <c r="D730" s="9"/>
      <c r="E730" s="9"/>
      <c r="F730" s="9"/>
      <c r="G730" s="9"/>
      <c r="H730" s="9"/>
      <c r="I730" s="9"/>
      <c r="J730" s="12"/>
      <c r="K730" s="9"/>
      <c r="L730" s="9"/>
      <c r="M730" s="9"/>
      <c r="N730" s="13"/>
      <c r="O730" s="10"/>
      <c r="P730" s="9"/>
      <c r="Q730" s="9"/>
      <c r="R730" s="9"/>
      <c r="S730" s="9"/>
      <c r="T730" s="9"/>
      <c r="U730" s="10"/>
      <c r="V730" s="9"/>
      <c r="W730" s="9"/>
      <c r="X730" s="12"/>
      <c r="Y730" s="9"/>
      <c r="Z730" s="14"/>
      <c r="AA730" s="9"/>
      <c r="AB730" s="14"/>
      <c r="AC730" s="9"/>
      <c r="AD730" s="14"/>
      <c r="AE730" s="9"/>
      <c r="AF730" s="14"/>
      <c r="AG730" s="9"/>
      <c r="AH730" s="14"/>
      <c r="AI730" s="14"/>
      <c r="AJ730" s="9"/>
      <c r="AK730" s="14"/>
      <c r="AL730" s="9"/>
      <c r="AM730" s="9"/>
      <c r="AN730" s="9"/>
      <c r="AO730" s="9"/>
      <c r="AP730" s="9"/>
      <c r="AQ730" s="12"/>
      <c r="AR730" s="9"/>
      <c r="AS730" s="9"/>
      <c r="AT730" s="9"/>
      <c r="AU730" s="9"/>
      <c r="AV730" s="12"/>
      <c r="AW730" s="9"/>
      <c r="AX730" s="12"/>
      <c r="AY730" s="9"/>
      <c r="AZ730" s="9"/>
      <c r="BA730" s="9"/>
      <c r="BB730" s="9"/>
      <c r="BC730" s="9"/>
      <c r="BD730" s="9"/>
      <c r="BE730" s="9"/>
      <c r="BF730" s="9"/>
      <c r="BG730" s="9"/>
      <c r="BH730" s="9"/>
      <c r="BI730" s="12"/>
      <c r="BJ730" s="9"/>
      <c r="BK730" s="9"/>
      <c r="BL730" s="12"/>
      <c r="BM730" s="16"/>
      <c r="BN730" s="9"/>
    </row>
    <row r="731" customFormat="false" ht="15" hidden="false" customHeight="false" outlineLevel="0" collapsed="false">
      <c r="A731" s="9" t="s">
        <v>5808</v>
      </c>
      <c r="B731" s="9"/>
      <c r="C731" s="9"/>
      <c r="D731" s="9"/>
      <c r="E731" s="9"/>
      <c r="F731" s="9"/>
      <c r="G731" s="9"/>
      <c r="H731" s="9"/>
      <c r="I731" s="9"/>
      <c r="J731" s="12"/>
      <c r="K731" s="9"/>
      <c r="L731" s="9"/>
      <c r="M731" s="9"/>
      <c r="N731" s="13" t="s">
        <v>582</v>
      </c>
      <c r="O731" s="10"/>
      <c r="P731" s="9"/>
      <c r="Q731" s="9" t="s">
        <v>1399</v>
      </c>
      <c r="R731" s="9" t="s">
        <v>3124</v>
      </c>
      <c r="S731" s="9" t="s">
        <v>5809</v>
      </c>
      <c r="T731" s="9" t="s">
        <v>3125</v>
      </c>
      <c r="U731" s="10" t="s">
        <v>3126</v>
      </c>
      <c r="V731" s="9"/>
      <c r="W731" s="9"/>
      <c r="X731" s="12"/>
      <c r="Y731" s="9"/>
      <c r="Z731" s="14"/>
      <c r="AA731" s="9"/>
      <c r="AB731" s="14"/>
      <c r="AC731" s="9"/>
      <c r="AD731" s="14"/>
      <c r="AE731" s="9"/>
      <c r="AF731" s="14"/>
      <c r="AG731" s="9"/>
      <c r="AH731" s="14"/>
      <c r="AI731" s="14"/>
      <c r="AJ731" s="9"/>
      <c r="AK731" s="14"/>
      <c r="AL731" s="9"/>
      <c r="AM731" s="9"/>
      <c r="AN731" s="9"/>
      <c r="AO731" s="9"/>
      <c r="AP731" s="9"/>
      <c r="AQ731" s="12"/>
      <c r="AR731" s="9"/>
      <c r="AS731" s="9"/>
      <c r="AT731" s="9"/>
      <c r="AU731" s="9"/>
      <c r="AV731" s="12"/>
      <c r="AW731" s="9"/>
      <c r="AX731" s="12"/>
      <c r="AY731" s="9"/>
      <c r="AZ731" s="9"/>
      <c r="BA731" s="9"/>
      <c r="BB731" s="9"/>
      <c r="BC731" s="9"/>
      <c r="BD731" s="9"/>
      <c r="BE731" s="9"/>
      <c r="BF731" s="9"/>
      <c r="BG731" s="9"/>
      <c r="BH731" s="9"/>
      <c r="BI731" s="12"/>
      <c r="BJ731" s="9"/>
      <c r="BK731" s="9"/>
      <c r="BL731" s="12"/>
      <c r="BM731" s="16"/>
      <c r="BN731" s="9"/>
    </row>
    <row r="732" customFormat="false" ht="15" hidden="false" customHeight="false" outlineLevel="0" collapsed="false">
      <c r="A732" s="9" t="s">
        <v>5810</v>
      </c>
      <c r="B732" s="9"/>
      <c r="C732" s="9"/>
      <c r="D732" s="9"/>
      <c r="E732" s="9"/>
      <c r="F732" s="9"/>
      <c r="G732" s="9"/>
      <c r="H732" s="9"/>
      <c r="I732" s="9"/>
      <c r="J732" s="12"/>
      <c r="K732" s="9"/>
      <c r="L732" s="9"/>
      <c r="M732" s="9"/>
      <c r="N732" s="13"/>
      <c r="O732" s="10"/>
      <c r="P732" s="9"/>
      <c r="Q732" s="9"/>
      <c r="R732" s="9"/>
      <c r="S732" s="9"/>
      <c r="T732" s="9"/>
      <c r="U732" s="10"/>
      <c r="V732" s="9"/>
      <c r="W732" s="9"/>
      <c r="X732" s="12"/>
      <c r="Y732" s="9"/>
      <c r="Z732" s="14"/>
      <c r="AA732" s="9"/>
      <c r="AB732" s="14"/>
      <c r="AC732" s="9"/>
      <c r="AD732" s="14"/>
      <c r="AE732" s="9"/>
      <c r="AF732" s="14"/>
      <c r="AG732" s="9"/>
      <c r="AH732" s="14"/>
      <c r="AI732" s="14"/>
      <c r="AJ732" s="9"/>
      <c r="AK732" s="14"/>
      <c r="AL732" s="9"/>
      <c r="AM732" s="9"/>
      <c r="AN732" s="9"/>
      <c r="AO732" s="9"/>
      <c r="AP732" s="9"/>
      <c r="AQ732" s="12"/>
      <c r="AR732" s="9"/>
      <c r="AS732" s="9"/>
      <c r="AT732" s="9"/>
      <c r="AU732" s="9"/>
      <c r="AV732" s="12"/>
      <c r="AW732" s="9"/>
      <c r="AX732" s="12"/>
      <c r="AY732" s="9"/>
      <c r="AZ732" s="9"/>
      <c r="BA732" s="9"/>
      <c r="BB732" s="9"/>
      <c r="BC732" s="9"/>
      <c r="BD732" s="9"/>
      <c r="BE732" s="9"/>
      <c r="BF732" s="9"/>
      <c r="BG732" s="9"/>
      <c r="BH732" s="9"/>
      <c r="BI732" s="12"/>
      <c r="BJ732" s="9"/>
      <c r="BK732" s="9"/>
      <c r="BL732" s="12"/>
      <c r="BM732" s="16"/>
      <c r="BN732" s="9"/>
    </row>
    <row r="733" customFormat="false" ht="15" hidden="false" customHeight="false" outlineLevel="0" collapsed="false">
      <c r="A733" s="9" t="s">
        <v>5811</v>
      </c>
      <c r="B733" s="9"/>
      <c r="C733" s="9"/>
      <c r="D733" s="9"/>
      <c r="E733" s="9"/>
      <c r="F733" s="9"/>
      <c r="G733" s="9"/>
      <c r="H733" s="9"/>
      <c r="I733" s="9"/>
      <c r="J733" s="12"/>
      <c r="K733" s="9"/>
      <c r="L733" s="9"/>
      <c r="M733" s="9"/>
      <c r="N733" s="13"/>
      <c r="O733" s="10"/>
      <c r="P733" s="9"/>
      <c r="Q733" s="9"/>
      <c r="R733" s="9"/>
      <c r="S733" s="9"/>
      <c r="T733" s="9"/>
      <c r="U733" s="10"/>
      <c r="V733" s="9"/>
      <c r="W733" s="9"/>
      <c r="X733" s="12"/>
      <c r="Y733" s="9"/>
      <c r="Z733" s="14"/>
      <c r="AA733" s="9"/>
      <c r="AB733" s="14"/>
      <c r="AC733" s="9"/>
      <c r="AD733" s="14"/>
      <c r="AE733" s="9"/>
      <c r="AF733" s="14"/>
      <c r="AG733" s="9"/>
      <c r="AH733" s="14"/>
      <c r="AI733" s="14"/>
      <c r="AJ733" s="9"/>
      <c r="AK733" s="14"/>
      <c r="AL733" s="9"/>
      <c r="AM733" s="9"/>
      <c r="AN733" s="9"/>
      <c r="AO733" s="9"/>
      <c r="AP733" s="9"/>
      <c r="AQ733" s="12"/>
      <c r="AR733" s="9"/>
      <c r="AS733" s="9"/>
      <c r="AT733" s="9"/>
      <c r="AU733" s="9"/>
      <c r="AV733" s="12"/>
      <c r="AW733" s="9"/>
      <c r="AX733" s="12"/>
      <c r="AY733" s="9"/>
      <c r="AZ733" s="9"/>
      <c r="BA733" s="9"/>
      <c r="BB733" s="9"/>
      <c r="BC733" s="9"/>
      <c r="BD733" s="9"/>
      <c r="BE733" s="9"/>
      <c r="BF733" s="9"/>
      <c r="BG733" s="9"/>
      <c r="BH733" s="9"/>
      <c r="BI733" s="12"/>
      <c r="BJ733" s="9"/>
      <c r="BK733" s="9"/>
      <c r="BL733" s="12"/>
      <c r="BM733" s="16"/>
      <c r="BN733" s="9"/>
    </row>
    <row r="734" customFormat="false" ht="15" hidden="false" customHeight="false" outlineLevel="0" collapsed="false">
      <c r="A734" s="9" t="s">
        <v>5812</v>
      </c>
      <c r="B734" s="9"/>
      <c r="C734" s="9"/>
      <c r="D734" s="9"/>
      <c r="E734" s="9"/>
      <c r="F734" s="9"/>
      <c r="G734" s="9"/>
      <c r="H734" s="9"/>
      <c r="I734" s="9"/>
      <c r="J734" s="12"/>
      <c r="K734" s="9"/>
      <c r="L734" s="9"/>
      <c r="M734" s="9"/>
      <c r="N734" s="13" t="s">
        <v>5813</v>
      </c>
      <c r="O734" s="10"/>
      <c r="P734" s="9"/>
      <c r="Q734" s="9" t="s">
        <v>5814</v>
      </c>
      <c r="R734" s="9" t="s">
        <v>1825</v>
      </c>
      <c r="S734" s="9" t="s">
        <v>5815</v>
      </c>
      <c r="T734" s="9" t="s">
        <v>5816</v>
      </c>
      <c r="U734" s="10"/>
      <c r="V734" s="9"/>
      <c r="W734" s="9"/>
      <c r="X734" s="12"/>
      <c r="Y734" s="9"/>
      <c r="Z734" s="14"/>
      <c r="AA734" s="9"/>
      <c r="AB734" s="14"/>
      <c r="AC734" s="9"/>
      <c r="AD734" s="14"/>
      <c r="AE734" s="9"/>
      <c r="AF734" s="14"/>
      <c r="AG734" s="9"/>
      <c r="AH734" s="14"/>
      <c r="AI734" s="14"/>
      <c r="AJ734" s="9"/>
      <c r="AK734" s="14"/>
      <c r="AL734" s="9"/>
      <c r="AM734" s="9"/>
      <c r="AN734" s="9"/>
      <c r="AO734" s="9"/>
      <c r="AP734" s="9"/>
      <c r="AQ734" s="12"/>
      <c r="AR734" s="9"/>
      <c r="AS734" s="9"/>
      <c r="AT734" s="9"/>
      <c r="AU734" s="9"/>
      <c r="AV734" s="12"/>
      <c r="AW734" s="9"/>
      <c r="AX734" s="12"/>
      <c r="AY734" s="9"/>
      <c r="AZ734" s="9"/>
      <c r="BA734" s="9"/>
      <c r="BB734" s="9"/>
      <c r="BC734" s="9"/>
      <c r="BD734" s="9"/>
      <c r="BE734" s="9"/>
      <c r="BF734" s="9"/>
      <c r="BG734" s="9"/>
      <c r="BH734" s="9"/>
      <c r="BI734" s="12"/>
      <c r="BJ734" s="9"/>
      <c r="BK734" s="9"/>
      <c r="BL734" s="12"/>
      <c r="BM734" s="16"/>
      <c r="BN734" s="9"/>
    </row>
  </sheetData>
  <conditionalFormatting sqref="BD574">
    <cfRule type="expression" priority="2" aboveAverage="0" equalAverage="0" bottom="0" percent="0" rank="0" text="" dxfId="0">
      <formula>LEN(TRIM(BD574))&gt;0</formula>
    </cfRule>
  </conditionalFormatting>
  <dataValidations count="6">
    <dataValidation allowBlank="true" operator="between" showDropDown="false" showErrorMessage="false" showInputMessage="false" sqref="W2:W8 W11 W13:W97 W100:W115 W117:W118 W121:W158 W160:W193 W195:W213 W215:W222 W225 W227:W245 W247 W249:W253 W255:W258 W260:W350 W352:W408 W410:W427 W432:W480 W495:W560 W563:W678 W680:W693 W695 W697:W734" type="list">
      <formula1>#REF!</formula1>
      <formula2>0</formula2>
    </dataValidation>
    <dataValidation allowBlank="true" operator="between" showDropDown="false" showErrorMessage="false" showInputMessage="false" sqref="BC2:BC734" type="list">
      <formula1>#REF!</formula1>
      <formula2>0</formula2>
    </dataValidation>
    <dataValidation allowBlank="true" operator="between" showDropDown="false" showErrorMessage="false" showInputMessage="false" sqref="J2:J734" type="list">
      <formula1>#REF!</formula1>
      <formula2>0</formula2>
    </dataValidation>
    <dataValidation allowBlank="true" operator="between" showDropDown="false" showErrorMessage="false" showInputMessage="false" sqref="AQ2:AQ193 AQ195:AQ209 AQ211:AQ676 AQ678:AQ734" type="list">
      <formula1>#REF!</formula1>
      <formula2>0</formula2>
    </dataValidation>
    <dataValidation allowBlank="true" operator="between" showDropDown="false" showErrorMessage="false" showInputMessage="false" sqref="BF2:BF674 BF676:BF734" type="list">
      <formula1>#REF!</formula1>
      <formula2>0</formula2>
    </dataValidation>
    <dataValidation allowBlank="true" operator="between" showDropDown="false" showErrorMessage="false" showInputMessage="false" sqref="AV728" type="list">
      <formula1>$M$5:$M$13</formula1>
      <formula2>0</formula2>
    </dataValidation>
  </dataValidations>
  <hyperlinks>
    <hyperlink ref="H34" r:id="rId2" display="http://digi.landesbibliothek.at/viewer/resolver?urn=urn:nbn:at:AT-OOeLB-3667942"/>
    <hyperlink ref="H61" r:id="rId3" display="http://daten.digitale-sammlungen.de/bsb00061453/image_1"/>
    <hyperlink ref="H65" r:id="rId4" display="http://www.archivinformationssystem.at/detail.aspx?ID=12388"/>
    <hyperlink ref="G70" r:id="rId5" display="http://www.fragmentarium.unifr.ch/overview/F-btt2"/>
    <hyperlink ref="G71" r:id="rId6" display="http://www.fragmentarium.unifr.ch/overview/F-piry"/>
    <hyperlink ref="G74" r:id="rId7" display="http://www.fragmentarium.unifr.ch/overview/F-f2lb"/>
    <hyperlink ref="G75" r:id="rId8" display="http://www.fragmentarium.unifr.ch/overview/F-qs3x"/>
    <hyperlink ref="H75" r:id="rId9" display="http://data.onb.ac.at/rec/AL00173162"/>
    <hyperlink ref="G76" r:id="rId10" display="http://www.fragmentarium.unifr.ch/overview/F-px5m"/>
    <hyperlink ref="G78" r:id="rId11" display="http://www.fragmentarium.unifr.ch/overview/F-2zu6"/>
    <hyperlink ref="G79" r:id="rId12" display="http://www.fragmentarium.unifr.ch/overview/F-16cy"/>
    <hyperlink ref="G81" r:id="rId13" display="http://www.fragmentarium.unifr.ch/overview/F-tpqu"/>
    <hyperlink ref="G83" r:id="rId14" display="http://www.fragmentarium.unifr.ch/overview/F-txyv"/>
    <hyperlink ref="G84" r:id="rId15" display="http://www.fragmentarium.unifr.ch/overview/F-3vk0"/>
    <hyperlink ref="G86" r:id="rId16" display="http://www.fragmentarium.unifr.ch/overview/F-0lo2"/>
    <hyperlink ref="G89" r:id="rId17" display="http://www.fragmentarium.unifr.ch/overview/F-lccm"/>
    <hyperlink ref="G90" r:id="rId18" display="http://www.fragmentarium.unifr.ch/overview/F-ybdo"/>
    <hyperlink ref="G91" r:id="rId19" display="http://www.fragmentarium.unifr.ch/overview/F-6lhe"/>
    <hyperlink ref="G93" r:id="rId20" display="http://www.fragmentarium.unifr.ch/overview/F-bjuk"/>
    <hyperlink ref="G94" r:id="rId21" display="http://www.fragmentarium.unifr.ch/overview/F-rcua"/>
    <hyperlink ref="G95" r:id="rId22" display="http://www.fragmentarium.unifr.ch/overview/F-u3mm"/>
    <hyperlink ref="G96" r:id="rId23" display="http://www.fragmentarium.unifr.ch/overview/F-c224"/>
    <hyperlink ref="G97" r:id="rId24" display="http://www.fragmentarium.unifr.ch/overview/F-xu7d"/>
    <hyperlink ref="G98" r:id="rId25" display="http://www.fragmentarium.unifr.ch/overview/F-gsof"/>
    <hyperlink ref="G99" r:id="rId26" display="http://www.fragmentarium.unifr.ch/overview/F-fs25"/>
    <hyperlink ref="G123" r:id="rId27" display="http://www.fragmentarium.unifr.ch/overview/F-6736"/>
    <hyperlink ref="G158" r:id="rId28" display="http://www.fragmentarium.unifr.ch/overview/F-uchj"/>
    <hyperlink ref="G160" r:id="rId29" display="http://www.fragmentarium.unifr.ch/overview/F-p5cy"/>
    <hyperlink ref="G161" r:id="rId30" display="http://fragmentarium.ms/overview/F-e7xb"/>
    <hyperlink ref="G166" r:id="rId31" display="http://www.fragmentarium.unifr.ch/overview/F-mpqn"/>
    <hyperlink ref="G167" r:id="rId32" display="http://fragmentarium.ms/overview/F-ogpn"/>
    <hyperlink ref="G169" r:id="rId33" display="http://fragmentarium.ms/overview/F-faah"/>
    <hyperlink ref="G193" r:id="rId34" display="http://www.fragmentarium.unifr.ch/view/page/F-12yy"/>
    <hyperlink ref="H194" r:id="rId35" display="http://data.onb.ac.at/rec/AL00190961 "/>
    <hyperlink ref="G195" r:id="rId36" display="http://www.fragmentarium.unifr.ch/overview/F-mf8a"/>
    <hyperlink ref="G196" r:id="rId37" display="http://www.fragmentarium.unifr.ch/overview/F-gjce"/>
    <hyperlink ref="H198" r:id="rId38" display="http://data.onb.ac.at/rec/AL00614299 "/>
    <hyperlink ref="H210" r:id="rId39" display="http://data.onb.ac.at/rec/AL00613036 "/>
    <hyperlink ref="G321" r:id="rId40" display="http://www.fragmentarium.unifr.ch/overview/F-lzcg"/>
    <hyperlink ref="T323" r:id="rId41" display="http://data.onb.ac.at/rec/AL00173663"/>
    <hyperlink ref="G380" r:id="rId42" display="http://www.fragmentarium.unifr.ch/overview/F-uadn"/>
    <hyperlink ref="G409" r:id="rId43" display="http://www.fragmentarium.unifr.ch/overview/F-f72y"/>
    <hyperlink ref="G450" r:id="rId44" display="http://www.fragmentarium.unifr.ch/overview/F-db5t"/>
    <hyperlink ref="G456" r:id="rId45" display="http://www.fragmentarium.unifr.ch/overview/F-cwyw"/>
    <hyperlink ref="G550" r:id="rId46" display="http://www.fragmentarium.unifr.ch/cms/descriptions/show/184"/>
    <hyperlink ref="G551" r:id="rId47" display="http://www.fragmentarium.unifr.ch/overview/F-e2jb"/>
    <hyperlink ref="G554" r:id="rId48" display="http://fragmentarium.ms/overview/F-itl1"/>
    <hyperlink ref="H554" r:id="rId49" display="http://data.onb.ac.at/rec/AL00466609"/>
    <hyperlink ref="G556" r:id="rId50" display="http://www.fragmentarium.unifr.ch/overview/F-jwaz"/>
    <hyperlink ref="G557" r:id="rId51" display="http://www.fragmentarium.unifr.ch/overview/F-qdb5"/>
    <hyperlink ref="G558" r:id="rId52" display="http://www.fragmentarium.unifr.ch/overview/F-24k1"/>
    <hyperlink ref="G559" r:id="rId53" display="http://www.fragmentarium.unifr.ch/overview/F-ssxv"/>
    <hyperlink ref="G560" r:id="rId54" display="http://www.fragmentarium.unifr.ch/overview/F-6kr0"/>
    <hyperlink ref="T562" r:id="rId55" display="http://data.onb.ac.at/rec/AL00177311"/>
    <hyperlink ref="G564" r:id="rId56" display="http://www.fragmentarium.unifr.ch/overview/F-onaz"/>
    <hyperlink ref="G566" r:id="rId57" display="http://www.fragmentarium.unifr.ch/overview/F-k1ys"/>
    <hyperlink ref="G569" r:id="rId58" display="http://www.fragmentarium.unifr.ch/cms/descriptions/show/182"/>
    <hyperlink ref="G570" r:id="rId59" display="http://www.fragmentarium.unifr.ch/overview/F-it6f"/>
    <hyperlink ref="G573" r:id="rId60" display="http://www.fragmentarium.unifr.ch/overview/F-nxli"/>
    <hyperlink ref="G574" r:id="rId61" display="http://www.fragmentarium.unifr.ch/overview/F-u6vq"/>
    <hyperlink ref="T574" r:id="rId62" display="http://data.onb.ac.at/rec/AL00622477"/>
    <hyperlink ref="G579" r:id="rId63" display="http://www.fragmentarium.unifr.ch/overview/F-mwkw"/>
    <hyperlink ref="H582" r:id="rId64" display="http://data.onb.ac.at/rec/AL00156340 "/>
    <hyperlink ref="T582" r:id="rId65" display=" http://data.onb.ac.at/rec/AL00176568"/>
    <hyperlink ref="G583" r:id="rId66" display="http://www.fragmentarium.unifr.ch/overview/F-6v7l"/>
    <hyperlink ref="T583" r:id="rId67" display="http://data.onb.ac.at/rec/AL00174000 "/>
    <hyperlink ref="G585" r:id="rId68" display="http://www.fragmentarium.unifr.ch/overview/F-tdgv"/>
    <hyperlink ref="G586" r:id="rId69" display="http://www.fragmentarium.unifr.ch/overview/F-a0k5"/>
    <hyperlink ref="T586" r:id="rId70" display="http://data.onb.ac.at/rec/AL00177964 "/>
    <hyperlink ref="G587" r:id="rId71" display="http://www.fragmentarium.unifr.ch/overview/F-fjvt"/>
    <hyperlink ref="T587" r:id="rId72" display="http://data.onb.ac.at/rec/AL00176113 "/>
    <hyperlink ref="G588" r:id="rId73" display="http://fragmentarium.ms/overview/F-33ow"/>
    <hyperlink ref="T588" r:id="rId74" display="http://data.onb.ac.at/rec/AL00176113 "/>
    <hyperlink ref="G589" r:id="rId75" display="http://fragmentarium.ms/overview/F-a63x"/>
    <hyperlink ref="T589" r:id="rId76" display="http://data.onb.ac.at/rec/AL00176113 "/>
    <hyperlink ref="AZ589" r:id="rId77" display="4287981-4"/>
    <hyperlink ref="G590" r:id="rId78" display="http://fragmentarium.ms/overview/F-rea0"/>
    <hyperlink ref="G591" r:id="rId79" display="http://fragmentarium.ms/overview/F-z87a"/>
    <hyperlink ref="G592" r:id="rId80" display="http://fragmentarium.ms/overview/F-pg8q"/>
    <hyperlink ref="G593" r:id="rId81" display="http://www.fragmentarium.unifr.ch/overview/F-fjvt"/>
    <hyperlink ref="T593" r:id="rId82" display="http://data.onb.ac.at/rec/AL00176846 "/>
    <hyperlink ref="G594" r:id="rId83" display="http://www.fragmentarium.unifr.ch/overview/F-daam"/>
    <hyperlink ref="T594" r:id="rId84" display="http://data.onb.ac.at/rec/AL00174749"/>
    <hyperlink ref="G595" r:id="rId85" display="http://fragmentarium.ms/overview/F-6u7w"/>
    <hyperlink ref="G596" r:id="rId86" display="http://www.fragmentarium.unifr.ch/overview/F-8a0c"/>
    <hyperlink ref="AZ596" r:id="rId87" display="4439551-6"/>
    <hyperlink ref="G597" r:id="rId88" display="http://www.fragmentarium.unifr.ch/overview/F-2e7x"/>
    <hyperlink ref="T600" r:id="rId89" display="http://data.onb.ac.at/rec/AL00164237"/>
    <hyperlink ref="T601" r:id="rId90" display="http://data.onb.ac.at/rec/AL00164237"/>
    <hyperlink ref="G604" r:id="rId91" display="http://www.fragmentarium.unifr.ch/overview/F-yuut"/>
    <hyperlink ref="T604" r:id="rId92" display="http://data.onb.ac.at/rec/AL00173299"/>
    <hyperlink ref="G605" r:id="rId93" display="http://www.fragmentarium.unifr.ch/overview/F-0bd4"/>
    <hyperlink ref="T605" r:id="rId94" display="http://data.onb.ac.at/rec/AL00173299"/>
    <hyperlink ref="G607" r:id="rId95" display="http://www.fragmentarium.unifr.ch/overview/F-r5xu"/>
    <hyperlink ref="T607" r:id="rId96" display="http://data.onb.ac.at/rec/AL00177048"/>
    <hyperlink ref="G608" r:id="rId97" display="http://www.fragmentarium.unifr.ch/overview/F-yloo"/>
    <hyperlink ref="T608" r:id="rId98" display="http://data.onb.ac.at/rec/AL00163261 "/>
    <hyperlink ref="T613" r:id="rId99" display="http://data.onb.ac.at/rec/AL00176578"/>
    <hyperlink ref="T614" r:id="rId100" display="http://data.onb.ac.at/rec/AL00176578"/>
    <hyperlink ref="T615" r:id="rId101" display="http://data.onb.ac.at/rec/AL00174000 "/>
    <hyperlink ref="G621" r:id="rId102" display="http://www.fragmentarium.unifr.ch/overview/F-nxmr"/>
    <hyperlink ref="T621" r:id="rId103" display="http://data.onb.ac.at/rec/AL00176568 "/>
    <hyperlink ref="AZ621" r:id="rId104" display="4439551-6"/>
    <hyperlink ref="T622" r:id="rId105" display="http://data.onb.ac.at/rec/AL00176568 "/>
    <hyperlink ref="T623" r:id="rId106" display="http://data.onb.ac.at/rec/AL00176568 "/>
    <hyperlink ref="G624" r:id="rId107" display="http://www.fragmentarium.unifr.ch/overview/F-g60i"/>
    <hyperlink ref="T624" r:id="rId108" display="http://data.onb.ac.at/rec/AL00176568 "/>
    <hyperlink ref="G629" r:id="rId109" display="http://www.fragmentarium.unifr.ch/overview/F-f827"/>
    <hyperlink ref="T629" r:id="rId110" display="http://data.onb.ac.at/rec/AL00167819"/>
    <hyperlink ref="G630" r:id="rId111" display="http://www.fragmentarium.unifr.ch/overview/F-rpd0"/>
    <hyperlink ref="G631" r:id="rId112" display="http://www.fragmentarium.unifr.ch/overview/F-tbrf"/>
    <hyperlink ref="T632" r:id="rId113" display="http://data.onb.ac.at/rec/AL00176441"/>
    <hyperlink ref="G633" r:id="rId114" display="http://www.fragmentarium.unifr.ch/overview/F-ygv8"/>
    <hyperlink ref="T633" r:id="rId115" display="http://data.onb.ac.at/rec/AL00175856"/>
    <hyperlink ref="T634" r:id="rId116" display="http://data.onb.ac.at/rec/AL00168144 "/>
    <hyperlink ref="T638" r:id="rId117" display="http://data.onb.ac.at/rec/AL00177522"/>
    <hyperlink ref="T642" r:id="rId118" display="http://data.onb.ac.at/rec/AL00176628"/>
    <hyperlink ref="T643" r:id="rId119" display="http://data.onb.ac.at/rec/AL00176628"/>
    <hyperlink ref="G656" r:id="rId120" display="http://www.fragmentarium.unifr.ch/overview/F-mhe2"/>
    <hyperlink ref="G663" r:id="rId121" display="http://www.fragmentarium.unifr.ch/overview/F-ulhp"/>
    <hyperlink ref="G664" r:id="rId122" display="http://www.fragmentarium.unifr.ch/overview/F-cor1"/>
    <hyperlink ref="G665" r:id="rId123" display="http://www.fragmentarium.unifr.ch/overview/F-lb0h"/>
    <hyperlink ref="G666" r:id="rId124" display="http://www.fragmentarium.unifr.ch/overview/F-bdr2"/>
    <hyperlink ref="AZ666" r:id="rId125" display="4133343-3"/>
    <hyperlink ref="G669" r:id="rId126" display="http://www.fragmentarium.unifr.ch/overview/F-24ga"/>
    <hyperlink ref="G682" r:id="rId127" display="http://www.fragmentarium.unifr.ch/overview/F-ashk"/>
    <hyperlink ref="G684" r:id="rId128" display="http://www.fragmentarium.unifr.ch/overview/F-1np6"/>
    <hyperlink ref="T684" r:id="rId129" display="http://data.onb.ac.at/rec/AL00173011"/>
    <hyperlink ref="G685" r:id="rId130" display="http://www.fragmentarium.unifr.ch/overview/F-00f1"/>
    <hyperlink ref="G686" r:id="rId131" display="http://www.fragmentarium.unifr.ch/overview/F-6tpw"/>
    <hyperlink ref="G687" r:id="rId132" display="http://www.fragmentarium.unifr.ch/overview/F-3arr"/>
    <hyperlink ref="G688" r:id="rId133" display="http://www.fragmentarium.unifr.ch/overview/F-6znt"/>
    <hyperlink ref="G689" r:id="rId134" display="http://www.fragmentarium.unifr.ch/overview/F-t0c2"/>
    <hyperlink ref="G690" r:id="rId135" display="http://www.fragmentarium.unifr.ch/overview/F-doyv"/>
    <hyperlink ref="G691" r:id="rId136" display="http://www.fragmentarium.unifr.ch/overview/F-q4re"/>
    <hyperlink ref="G692" r:id="rId137" display="http://www.fragmentarium.unifr.ch/overview/F-lxcz"/>
    <hyperlink ref="G693" r:id="rId138" display="http://www.fragmentarium.unifr.ch/overview/F-yxzd"/>
    <hyperlink ref="G694" r:id="rId139" display="http://www.fragmentarium.unifr.ch/overview/F-bh0h"/>
    <hyperlink ref="G695" r:id="rId140" display="http://www.fragmentarium.unifr.ch/overview/F-es3i"/>
    <hyperlink ref="G696" r:id="rId141" display="http://www.fragmentarium.unifr.ch/overview/F-3hwl"/>
    <hyperlink ref="G697" r:id="rId142" display="http://www.fragmentarium.unifr.ch/overview/F-deal"/>
    <hyperlink ref="G698" r:id="rId143" display="http://www.fragmentarium.unifr.ch/overview/F-0t1g"/>
    <hyperlink ref="G699" r:id="rId144" display="http://www.fragmentarium.unifr.ch/overview/F-ts3a"/>
    <hyperlink ref="G700" r:id="rId145" display="http://www.fragmentarium.unifr.ch/overview/F-mrdp"/>
    <hyperlink ref="G701" r:id="rId146" display="http://www.fragmentarium.unifr.ch/overview/F-qwea"/>
    <hyperlink ref="G702" r:id="rId147" display="http://www.fragmentarium.unifr.ch/overview/F-hmrj"/>
    <hyperlink ref="G703" r:id="rId148" display="http://www.fragmentarium.unifr.ch/overview/F-hw57"/>
    <hyperlink ref="G705" r:id="rId149" display="http://www.fragmentarium.unifr.ch/overview/F-5bol"/>
    <hyperlink ref="G706" r:id="rId150" display="http://www.fragmentarium.unifr.ch/overview/F-cpg5"/>
    <hyperlink ref="T708" r:id="rId151" display="http://data.onb.ac.at/rec/AL00175116"/>
    <hyperlink ref="G709" r:id="rId152" display="http://www.fragmentarium.unifr.ch/overview/F-pd40"/>
    <hyperlink ref="G710" r:id="rId153" display="http://www.fragmentarium.unifr.ch/overview/F-twag"/>
    <hyperlink ref="G711" r:id="rId154" display="http://www.fragmentarium.unifr.ch/overview/F-buwg"/>
    <hyperlink ref="G712" r:id="rId155" display="http://www.fragmentarium.unifr.ch/overview/F-5l4a"/>
    <hyperlink ref="G713" r:id="rId156" display="http://www.fragmentarium.unifr.ch/overview/F-me1s"/>
    <hyperlink ref="G715" r:id="rId157" display="http://www.fragmentarium.unifr.ch/overview/F-541x"/>
    <hyperlink ref="G717" r:id="rId158" display="http://www.fragmentarium.unifr.ch/overview/F-twxp"/>
    <hyperlink ref="T722" r:id="rId159" display="http://data.onb.ac.at/rec/AC07655662 "/>
    <hyperlink ref="T723" r:id="rId160" display="http://data.onb.ac.at/rec/AC07655662 "/>
    <hyperlink ref="T724" r:id="rId161" display="http://data.onb.ac.at/rec/AC10849300 "/>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162"/>
  <tableParts>
    <tablePart r:id="rId163"/>
  </tableParts>
</worksheet>
</file>

<file path=docProps/app.xml><?xml version="1.0" encoding="utf-8"?>
<Properties xmlns="http://schemas.openxmlformats.org/officeDocument/2006/extended-properties" xmlns:vt="http://schemas.openxmlformats.org/officeDocument/2006/docPropsVTypes">
  <Template/>
  <TotalTime>2</TotalTime>
  <Application>LibreOffice/5.3.6.1$Windows_X86_64 LibreOffice_project/686f202eff87ef707079aeb7f485847613344eb7</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Ivana Dobcheva</cp:lastModifiedBy>
  <dcterms:modified xsi:type="dcterms:W3CDTF">2018-02-14T18:49:19Z</dcterms:modified>
  <cp:revision>1</cp:revision>
  <dc:subject/>
  <dc:title/>
</cp:coreProperties>
</file>