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ed Animals" sheetId="1" r:id="rId4"/>
    <sheet state="visible" name="Wild Animals" sheetId="2" r:id="rId5"/>
  </sheets>
  <definedNames/>
  <calcPr/>
</workbook>
</file>

<file path=xl/sharedStrings.xml><?xml version="1.0" encoding="utf-8"?>
<sst xmlns="http://schemas.openxmlformats.org/spreadsheetml/2006/main" count="73" uniqueCount="65">
  <si>
    <t>species</t>
  </si>
  <si>
    <t>label</t>
  </si>
  <si>
    <t>food_label</t>
  </si>
  <si>
    <t>lifespan_days</t>
  </si>
  <si>
    <t>food_kg</t>
  </si>
  <si>
    <t>elasticity_ace</t>
  </si>
  <si>
    <t>elasticity_cbp</t>
  </si>
  <si>
    <t>kg_per_2k_calories</t>
  </si>
  <si>
    <t>welfare_range</t>
  </si>
  <si>
    <t>unadjusted_suffering_per_day</t>
  </si>
  <si>
    <t>suffering_per_day</t>
  </si>
  <si>
    <t>animals_per_2000_calories</t>
  </si>
  <si>
    <t>days_per_2000_calories</t>
  </si>
  <si>
    <t>suffering_per_2000_calories</t>
  </si>
  <si>
    <t>shrimp</t>
  </si>
  <si>
    <t>Shrimp</t>
  </si>
  <si>
    <t>caged_hen</t>
  </si>
  <si>
    <t>Caged hen (eggs)</t>
  </si>
  <si>
    <t>Caged eggs</t>
  </si>
  <si>
    <t>broiler</t>
  </si>
  <si>
    <t>Chicken</t>
  </si>
  <si>
    <t>farmed_salmon</t>
  </si>
  <si>
    <t>Salmon</t>
  </si>
  <si>
    <t>turkey</t>
  </si>
  <si>
    <t>Turkey</t>
  </si>
  <si>
    <t>pig</t>
  </si>
  <si>
    <t>Pig</t>
  </si>
  <si>
    <t>lamb</t>
  </si>
  <si>
    <t>Lamb</t>
  </si>
  <si>
    <t>dairy_cow</t>
  </si>
  <si>
    <t>Dairy cow</t>
  </si>
  <si>
    <t>Milk</t>
  </si>
  <si>
    <t>beef_cow</t>
  </si>
  <si>
    <t>Beef cow</t>
  </si>
  <si>
    <t>Beef</t>
  </si>
  <si>
    <t>weight_lbs</t>
  </si>
  <si>
    <t>weight_kg</t>
  </si>
  <si>
    <t>meat_weight_kg</t>
  </si>
  <si>
    <t>energy_kcal</t>
  </si>
  <si>
    <t>natural_lifespan_years</t>
  </si>
  <si>
    <t>years_lost</t>
  </si>
  <si>
    <t>life_years_deprived_per_2000_kcal</t>
  </si>
  <si>
    <t>moral_worth_life_years_deprived_per_2000_kcal</t>
  </si>
  <si>
    <t>Weight notes</t>
  </si>
  <si>
    <t>Age notes</t>
  </si>
  <si>
    <t>Herring (Atlantic)</t>
  </si>
  <si>
    <r>
      <rPr/>
      <t xml:space="preserve">0.5 lbs from </t>
    </r>
    <r>
      <rPr>
        <color rgb="FF1155CC"/>
        <u/>
      </rPr>
      <t>https://www.mass.gov/info-details/learn-about-atlantic-herring</t>
    </r>
  </si>
  <si>
    <r>
      <rPr/>
      <t xml:space="preserve">"up to 15 years" from </t>
    </r>
    <r>
      <rPr>
        <color rgb="FF1155CC"/>
        <u/>
      </rPr>
      <t>https://www.fisheries.noaa.gov/species/atlantic-herring</t>
    </r>
  </si>
  <si>
    <t>Mackerel</t>
  </si>
  <si>
    <r>
      <rPr/>
      <t xml:space="preserve">1-2 lbs from </t>
    </r>
    <r>
      <rPr>
        <color rgb="FF1155CC"/>
        <u/>
      </rPr>
      <t>https://norrik.com/fish-length-weight-size-chart/</t>
    </r>
  </si>
  <si>
    <r>
      <rPr/>
      <t xml:space="preserve">"up to 20 years" from </t>
    </r>
    <r>
      <rPr>
        <color rgb="FF1155CC"/>
        <u/>
      </rPr>
      <t>https://www.fisheries.noaa.gov/species/atlantic-mackerel</t>
    </r>
  </si>
  <si>
    <t>Coho salmon</t>
  </si>
  <si>
    <r>
      <rPr/>
      <t xml:space="preserve">8-12 lbs from </t>
    </r>
    <r>
      <rPr>
        <color rgb="FF1155CC"/>
        <u/>
      </rPr>
      <t>https://norrik.com/fish-length-weight-size-chart/</t>
    </r>
  </si>
  <si>
    <r>
      <rPr/>
      <t xml:space="preserve">2-5 years from </t>
    </r>
    <r>
      <rPr>
        <color rgb="FF1155CC"/>
        <u/>
      </rPr>
      <t>https://www.fisheries.noaa.gov/species/coho-salmon-protected</t>
    </r>
  </si>
  <si>
    <t>King salmon</t>
  </si>
  <si>
    <r>
      <rPr/>
      <t xml:space="preserve">20-30 lbs from </t>
    </r>
    <r>
      <rPr>
        <color rgb="FF1155CC"/>
        <u/>
      </rPr>
      <t>https://norrik.com/fish-length-weight-size-chart/</t>
    </r>
  </si>
  <si>
    <t>"up to 7 years" from https://www.fisheries.noaa.gov/species/chinook-salmon-protected, but cutting in half since their averages for other species are often about half of there "up to" estimate.</t>
  </si>
  <si>
    <t>Yellowfin tuna</t>
  </si>
  <si>
    <t>25-60 lbs from https://norrik.com/fish-length-weight-size-chart/, 90-130 lbs from https://pelagicgear.com/blogs/news/species-profile-yellowfin-tuna#:~:text=Yellowfin%20tuna%20is%20a%20large,(90%2D130%20lbs).</t>
  </si>
  <si>
    <r>
      <rPr/>
      <t xml:space="preserve">6-7 from </t>
    </r>
    <r>
      <rPr>
        <color rgb="FF1155CC"/>
        <u/>
      </rPr>
      <t>https://www.fisheries.noaa.gov/species/pacific-yellowfin-tuna</t>
    </r>
  </si>
  <si>
    <t>Meat fraction of weight</t>
  </si>
  <si>
    <t>https://www.recipetineats.com/whole-baked-fish/</t>
  </si>
  <si>
    <t>Energy per 100g of meat</t>
  </si>
  <si>
    <r>
      <rPr/>
      <t xml:space="preserve">Varies a bit by species, e.g. </t>
    </r>
    <r>
      <rPr>
        <color rgb="FF1155CC"/>
        <u/>
      </rPr>
      <t>https://fdc.nal.usda.gov/food-details/171965/nutrients</t>
    </r>
    <r>
      <rPr/>
      <t xml:space="preserve"> </t>
    </r>
    <r>
      <rPr>
        <color rgb="FF1155CC"/>
        <u/>
      </rPr>
      <t>https://fdc.nal.usda.gov/food-details/174200/nutrients</t>
    </r>
    <r>
      <rPr/>
      <t xml:space="preserve"> </t>
    </r>
    <r>
      <rPr>
        <color rgb="FF1155CC"/>
        <u/>
      </rPr>
      <t>https://fdc.nal.usda.gov/food-details/175116/nutrients</t>
    </r>
    <r>
      <rPr/>
      <t xml:space="preserve"> </t>
    </r>
    <r>
      <rPr>
        <color rgb="FF1155CC"/>
        <u/>
      </rPr>
      <t>https://fdc.nal.usda.gov/food-details/173706/nutrients</t>
    </r>
  </si>
  <si>
    <t>Yellowfin tuna meat weight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</si>
</sst>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Suffering per 2000 calories</a:t>
            </a:r>
          </a:p>
        </c:rich>
      </c:tx>
      <c:layout>
        <c:manualLayout>
          <c:xMode val="edge"/>
          <c:yMode val="edge"/>
          <c:x val="0.02925"/>
          <c:y val="0.04460916442048517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8"/>
          </c:dPt>
          <c:cat>
            <c:strRef>
              <c:f>'Farmed Animals'!$C$2:$C$10</c:f>
            </c:strRef>
          </c:cat>
          <c:val>
            <c:numRef>
              <c:f>'Farmed Animals'!$N$2:$N$10</c:f>
              <c:numCache/>
            </c:numRef>
          </c:val>
        </c:ser>
        <c:axId val="580764363"/>
        <c:axId val="120990704"/>
      </c:barChart>
      <c:catAx>
        <c:axId val="58076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90704"/>
      </c:catAx>
      <c:valAx>
        <c:axId val="120990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764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Moral worth adjusted life years deprived per 2000 calories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'Wild Animals'!$A$2:$A$6</c:f>
            </c:strRef>
          </c:cat>
          <c:val>
            <c:numRef>
              <c:f>'Wild Animals'!$J$2:$J$6</c:f>
              <c:numCache/>
            </c:numRef>
          </c:val>
        </c:ser>
        <c:axId val="1193699069"/>
        <c:axId val="1790791413"/>
      </c:barChart>
      <c:catAx>
        <c:axId val="1193699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791413"/>
      </c:catAx>
      <c:valAx>
        <c:axId val="179079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699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11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9</xdr:row>
      <xdr:rowOff>114300</xdr:rowOff>
    </xdr:from>
    <xdr:ext cx="592455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ss.gov/info-details/learn-about-atlantic-herring" TargetMode="External"/><Relationship Id="rId2" Type="http://schemas.openxmlformats.org/officeDocument/2006/relationships/hyperlink" Target="https://www.fisheries.noaa.gov/species/atlantic-herring" TargetMode="External"/><Relationship Id="rId3" Type="http://schemas.openxmlformats.org/officeDocument/2006/relationships/hyperlink" Target="http://norrick.com/" TargetMode="External"/><Relationship Id="rId4" Type="http://schemas.openxmlformats.org/officeDocument/2006/relationships/hyperlink" Target="https://www.fisheries.noaa.gov/species/atlantic-mackere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fdc.nal.usda.gov/food-details/171965/nutrients" TargetMode="External"/><Relationship Id="rId9" Type="http://schemas.openxmlformats.org/officeDocument/2006/relationships/hyperlink" Target="https://www.recipetineats.com/whole-baked-fish/" TargetMode="External"/><Relationship Id="rId5" Type="http://schemas.openxmlformats.org/officeDocument/2006/relationships/hyperlink" Target="http://norrick.com/" TargetMode="External"/><Relationship Id="rId6" Type="http://schemas.openxmlformats.org/officeDocument/2006/relationships/hyperlink" Target="https://www.fisheries.noaa.gov/species/coho-salmon-protected" TargetMode="External"/><Relationship Id="rId7" Type="http://schemas.openxmlformats.org/officeDocument/2006/relationships/hyperlink" Target="http://norrick.com/" TargetMode="External"/><Relationship Id="rId8" Type="http://schemas.openxmlformats.org/officeDocument/2006/relationships/hyperlink" Target="https://www.fisheries.noaa.gov/species/pacific-yellowfin-tu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0"/>
    <col customWidth="1" min="8" max="8" width="18.63"/>
    <col customWidth="1" min="10" max="10" width="26.63"/>
    <col customWidth="1" min="11" max="11" width="18.5"/>
    <col customWidth="1" min="12" max="12" width="19.88"/>
    <col customWidth="1" min="13" max="13" width="2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 t="s">
        <v>14</v>
      </c>
      <c r="B2" s="5" t="s">
        <v>15</v>
      </c>
      <c r="C2" s="5" t="s">
        <v>15</v>
      </c>
      <c r="D2" s="6">
        <v>180.0</v>
      </c>
      <c r="E2" s="6">
        <v>0.025</v>
      </c>
      <c r="F2" s="6">
        <v>0.43</v>
      </c>
      <c r="G2" s="6">
        <v>0.43</v>
      </c>
      <c r="H2" s="6">
        <v>2.0202</v>
      </c>
      <c r="I2" s="6">
        <v>0.031</v>
      </c>
      <c r="J2" s="7">
        <v>0.25</v>
      </c>
      <c r="K2" s="8">
        <f t="shared" ref="K2:K10" si="1">J2*I2</f>
        <v>0.00775</v>
      </c>
      <c r="L2" s="8">
        <f t="shared" ref="L2:L10" si="2">1/E2*H2</f>
        <v>80.808</v>
      </c>
      <c r="M2" s="8">
        <f t="shared" ref="M2:M10" si="3">L2*D2</f>
        <v>14545.44</v>
      </c>
      <c r="N2" s="8">
        <f t="shared" ref="N2:N10" si="4">M2*K2</f>
        <v>112.72716</v>
      </c>
    </row>
    <row r="3">
      <c r="A3" s="4" t="s">
        <v>16</v>
      </c>
      <c r="B3" s="5" t="s">
        <v>17</v>
      </c>
      <c r="C3" s="5" t="s">
        <v>18</v>
      </c>
      <c r="D3" s="6">
        <v>504.0</v>
      </c>
      <c r="E3" s="6">
        <v>20.5</v>
      </c>
      <c r="F3" s="6">
        <v>0.91</v>
      </c>
      <c r="G3" s="6">
        <v>0.91</v>
      </c>
      <c r="H3" s="6">
        <v>1.2903</v>
      </c>
      <c r="I3" s="6">
        <v>0.332</v>
      </c>
      <c r="J3" s="7">
        <v>3.0</v>
      </c>
      <c r="K3" s="8">
        <f t="shared" si="1"/>
        <v>0.996</v>
      </c>
      <c r="L3" s="8">
        <f t="shared" si="2"/>
        <v>0.06294146341</v>
      </c>
      <c r="M3" s="8">
        <f t="shared" si="3"/>
        <v>31.72249756</v>
      </c>
      <c r="N3" s="8">
        <f t="shared" si="4"/>
        <v>31.59560757</v>
      </c>
    </row>
    <row r="4">
      <c r="A4" s="4" t="s">
        <v>19</v>
      </c>
      <c r="B4" s="5" t="s">
        <v>20</v>
      </c>
      <c r="C4" s="5" t="s">
        <v>20</v>
      </c>
      <c r="D4" s="6">
        <v>42.0</v>
      </c>
      <c r="E4" s="6">
        <v>1.83</v>
      </c>
      <c r="F4" s="6">
        <v>0.3</v>
      </c>
      <c r="G4" s="6">
        <v>0.76</v>
      </c>
      <c r="H4" s="6">
        <v>1.2121</v>
      </c>
      <c r="I4" s="6">
        <v>0.332</v>
      </c>
      <c r="J4" s="7">
        <v>3.0</v>
      </c>
      <c r="K4" s="8">
        <f t="shared" si="1"/>
        <v>0.996</v>
      </c>
      <c r="L4" s="8">
        <f t="shared" si="2"/>
        <v>0.6623497268</v>
      </c>
      <c r="M4" s="8">
        <f t="shared" si="3"/>
        <v>27.81868852</v>
      </c>
      <c r="N4" s="8">
        <f t="shared" si="4"/>
        <v>27.70741377</v>
      </c>
    </row>
    <row r="5">
      <c r="A5" s="4" t="s">
        <v>21</v>
      </c>
      <c r="B5" s="5" t="s">
        <v>22</v>
      </c>
      <c r="C5" s="5" t="s">
        <v>22</v>
      </c>
      <c r="D5" s="6">
        <v>720.0</v>
      </c>
      <c r="E5" s="6">
        <v>2.73</v>
      </c>
      <c r="F5" s="6">
        <v>0.43</v>
      </c>
      <c r="G5" s="6">
        <v>0.43</v>
      </c>
      <c r="H5" s="6">
        <v>0.9709</v>
      </c>
      <c r="I5" s="6">
        <v>0.056</v>
      </c>
      <c r="J5" s="7">
        <v>1.5</v>
      </c>
      <c r="K5" s="8">
        <f t="shared" si="1"/>
        <v>0.084</v>
      </c>
      <c r="L5" s="8">
        <f t="shared" si="2"/>
        <v>0.3556410256</v>
      </c>
      <c r="M5" s="8">
        <f t="shared" si="3"/>
        <v>256.0615385</v>
      </c>
      <c r="N5" s="8">
        <f t="shared" si="4"/>
        <v>21.50916923</v>
      </c>
    </row>
    <row r="6">
      <c r="A6" s="4" t="s">
        <v>23</v>
      </c>
      <c r="B6" s="5" t="s">
        <v>24</v>
      </c>
      <c r="C6" s="5" t="s">
        <v>24</v>
      </c>
      <c r="D6" s="6">
        <v>126.0</v>
      </c>
      <c r="E6" s="6">
        <v>10.3</v>
      </c>
      <c r="F6" s="6">
        <v>0.33</v>
      </c>
      <c r="G6" s="6">
        <v>0.76</v>
      </c>
      <c r="H6" s="6">
        <v>1.0582</v>
      </c>
      <c r="I6" s="6">
        <v>0.332</v>
      </c>
      <c r="J6" s="7">
        <v>3.0</v>
      </c>
      <c r="K6" s="8">
        <f t="shared" si="1"/>
        <v>0.996</v>
      </c>
      <c r="L6" s="8">
        <f t="shared" si="2"/>
        <v>0.1027378641</v>
      </c>
      <c r="M6" s="8">
        <f t="shared" si="3"/>
        <v>12.94497087</v>
      </c>
      <c r="N6" s="8">
        <f t="shared" si="4"/>
        <v>12.89319099</v>
      </c>
    </row>
    <row r="7">
      <c r="A7" s="4" t="s">
        <v>25</v>
      </c>
      <c r="B7" s="5" t="s">
        <v>26</v>
      </c>
      <c r="C7" s="5" t="s">
        <v>26</v>
      </c>
      <c r="D7" s="6">
        <v>183.0</v>
      </c>
      <c r="E7" s="6">
        <v>91.1</v>
      </c>
      <c r="F7" s="6">
        <v>0.57</v>
      </c>
      <c r="G7" s="6">
        <v>0.74</v>
      </c>
      <c r="H7" s="6">
        <v>0.6734</v>
      </c>
      <c r="I7" s="6">
        <v>0.515</v>
      </c>
      <c r="J7" s="7">
        <v>3.0</v>
      </c>
      <c r="K7" s="8">
        <f t="shared" si="1"/>
        <v>1.545</v>
      </c>
      <c r="L7" s="8">
        <f t="shared" si="2"/>
        <v>0.007391877058</v>
      </c>
      <c r="M7" s="8">
        <f t="shared" si="3"/>
        <v>1.352713502</v>
      </c>
      <c r="N7" s="8">
        <f t="shared" si="4"/>
        <v>2.08994236</v>
      </c>
    </row>
    <row r="8">
      <c r="A8" s="4" t="s">
        <v>27</v>
      </c>
      <c r="B8" s="5" t="s">
        <v>28</v>
      </c>
      <c r="C8" s="5" t="s">
        <v>28</v>
      </c>
      <c r="D8" s="6">
        <v>180.0</v>
      </c>
      <c r="E8" s="6">
        <v>60.0</v>
      </c>
      <c r="F8" s="6">
        <v>0.5</v>
      </c>
      <c r="G8" s="6">
        <v>0.68</v>
      </c>
      <c r="H8" s="6">
        <v>0.7067</v>
      </c>
      <c r="I8" s="6">
        <v>0.515</v>
      </c>
      <c r="J8" s="7">
        <v>0.0</v>
      </c>
      <c r="K8" s="8">
        <f t="shared" si="1"/>
        <v>0</v>
      </c>
      <c r="L8" s="8">
        <f t="shared" si="2"/>
        <v>0.01177833333</v>
      </c>
      <c r="M8" s="8">
        <f t="shared" si="3"/>
        <v>2.1201</v>
      </c>
      <c r="N8" s="8">
        <f t="shared" si="4"/>
        <v>0</v>
      </c>
    </row>
    <row r="9">
      <c r="A9" s="4" t="s">
        <v>29</v>
      </c>
      <c r="B9" s="5" t="s">
        <v>30</v>
      </c>
      <c r="C9" s="5" t="s">
        <v>31</v>
      </c>
      <c r="D9" s="6">
        <v>2009.0</v>
      </c>
      <c r="E9" s="6">
        <v>50420.0</v>
      </c>
      <c r="F9" s="6">
        <v>0.45</v>
      </c>
      <c r="G9" s="6">
        <v>0.56</v>
      </c>
      <c r="H9" s="6">
        <v>3.2787</v>
      </c>
      <c r="I9" s="6">
        <v>0.515</v>
      </c>
      <c r="J9" s="7">
        <v>-1.0</v>
      </c>
      <c r="K9" s="8">
        <f t="shared" si="1"/>
        <v>-0.515</v>
      </c>
      <c r="L9" s="8">
        <f t="shared" si="2"/>
        <v>0.00006502776676</v>
      </c>
      <c r="M9" s="8">
        <f t="shared" si="3"/>
        <v>0.1306407834</v>
      </c>
      <c r="N9" s="8">
        <f t="shared" si="4"/>
        <v>-0.06728000346</v>
      </c>
    </row>
    <row r="10">
      <c r="A10" s="4" t="s">
        <v>32</v>
      </c>
      <c r="B10" s="5" t="s">
        <v>33</v>
      </c>
      <c r="C10" s="5" t="s">
        <v>34</v>
      </c>
      <c r="D10" s="6">
        <v>402.0</v>
      </c>
      <c r="E10" s="6">
        <v>339.0</v>
      </c>
      <c r="F10" s="6">
        <v>0.5</v>
      </c>
      <c r="G10" s="6">
        <v>0.68</v>
      </c>
      <c r="H10" s="6">
        <v>0.8333</v>
      </c>
      <c r="I10" s="6">
        <v>0.515</v>
      </c>
      <c r="J10" s="7">
        <v>-1.0</v>
      </c>
      <c r="K10" s="8">
        <f t="shared" si="1"/>
        <v>-0.515</v>
      </c>
      <c r="L10" s="8">
        <f t="shared" si="2"/>
        <v>0.002458112094</v>
      </c>
      <c r="M10" s="8">
        <f t="shared" si="3"/>
        <v>0.9881610619</v>
      </c>
      <c r="N10" s="8">
        <f t="shared" si="4"/>
        <v>-0.5089029469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9" max="9" width="25.25"/>
    <col customWidth="1" min="10" max="11" width="28.0"/>
    <col customWidth="1" min="12" max="12" width="33.88"/>
  </cols>
  <sheetData>
    <row r="1">
      <c r="A1" s="3" t="s">
        <v>0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7" t="s">
        <v>45</v>
      </c>
      <c r="B2" s="7">
        <v>0.5</v>
      </c>
      <c r="C2" s="8">
        <f t="shared" ref="C2:C6" si="1">B2/2.204</f>
        <v>0.2268602541</v>
      </c>
      <c r="D2" s="8">
        <f t="shared" ref="D2:D6" si="2">C2*$B$16</f>
        <v>0.113430127</v>
      </c>
      <c r="E2" s="8">
        <f t="shared" ref="E2:E6" si="3">D2*10*$B$17</f>
        <v>170.1451906</v>
      </c>
      <c r="F2" s="7">
        <f t="shared" ref="F2:F6" si="4">(D2/$B$18)^0.1</f>
        <v>0.5949394251</v>
      </c>
      <c r="G2" s="7">
        <v>7.5</v>
      </c>
      <c r="H2" s="8">
        <f t="shared" ref="H2:H6" si="5">G2/2</f>
        <v>3.75</v>
      </c>
      <c r="I2" s="8">
        <f t="shared" ref="I2:I6" si="6">H2/(E2/2000)</f>
        <v>44.08</v>
      </c>
      <c r="J2" s="10">
        <f t="shared" ref="J2:J6" si="7">I2*F2</f>
        <v>26.22492986</v>
      </c>
      <c r="K2" s="11" t="s">
        <v>46</v>
      </c>
      <c r="L2" s="11" t="s">
        <v>47</v>
      </c>
    </row>
    <row r="3">
      <c r="A3" s="7" t="s">
        <v>48</v>
      </c>
      <c r="B3" s="7">
        <v>1.5</v>
      </c>
      <c r="C3" s="8">
        <f t="shared" si="1"/>
        <v>0.6805807623</v>
      </c>
      <c r="D3" s="8">
        <f t="shared" si="2"/>
        <v>0.3402903811</v>
      </c>
      <c r="E3" s="8">
        <f t="shared" si="3"/>
        <v>510.4355717</v>
      </c>
      <c r="F3" s="7">
        <f t="shared" si="4"/>
        <v>0.6640256795</v>
      </c>
      <c r="G3" s="7">
        <v>10.0</v>
      </c>
      <c r="H3" s="8">
        <f t="shared" si="5"/>
        <v>5</v>
      </c>
      <c r="I3" s="8">
        <f t="shared" si="6"/>
        <v>19.59111111</v>
      </c>
      <c r="J3" s="10">
        <f t="shared" si="7"/>
        <v>13.00900087</v>
      </c>
      <c r="K3" s="11" t="s">
        <v>49</v>
      </c>
      <c r="L3" s="11" t="s">
        <v>50</v>
      </c>
    </row>
    <row r="4">
      <c r="A4" s="7" t="s">
        <v>51</v>
      </c>
      <c r="B4" s="7">
        <v>10.0</v>
      </c>
      <c r="C4" s="8">
        <f t="shared" si="1"/>
        <v>4.537205082</v>
      </c>
      <c r="D4" s="8">
        <f t="shared" si="2"/>
        <v>2.268602541</v>
      </c>
      <c r="E4" s="8">
        <f t="shared" si="3"/>
        <v>3402.903811</v>
      </c>
      <c r="F4" s="7">
        <f t="shared" si="4"/>
        <v>0.8027415618</v>
      </c>
      <c r="G4" s="7">
        <v>3.5</v>
      </c>
      <c r="H4" s="8">
        <f t="shared" si="5"/>
        <v>1.75</v>
      </c>
      <c r="I4" s="8">
        <f t="shared" si="6"/>
        <v>1.028533333</v>
      </c>
      <c r="J4" s="10">
        <f t="shared" si="7"/>
        <v>0.8256464543</v>
      </c>
      <c r="K4" s="11" t="s">
        <v>52</v>
      </c>
      <c r="L4" s="11" t="s">
        <v>53</v>
      </c>
    </row>
    <row r="5">
      <c r="A5" s="7" t="s">
        <v>54</v>
      </c>
      <c r="B5" s="7">
        <v>25.0</v>
      </c>
      <c r="C5" s="8">
        <f t="shared" si="1"/>
        <v>11.3430127</v>
      </c>
      <c r="D5" s="8">
        <f t="shared" si="2"/>
        <v>5.671506352</v>
      </c>
      <c r="E5" s="8">
        <f t="shared" si="3"/>
        <v>8507.259528</v>
      </c>
      <c r="F5" s="7">
        <f t="shared" si="4"/>
        <v>0.8797712183</v>
      </c>
      <c r="G5" s="7">
        <v>5.0</v>
      </c>
      <c r="H5" s="8">
        <f t="shared" si="5"/>
        <v>2.5</v>
      </c>
      <c r="I5" s="8">
        <f t="shared" si="6"/>
        <v>0.5877333333</v>
      </c>
      <c r="J5" s="10">
        <f t="shared" si="7"/>
        <v>0.5170708707</v>
      </c>
      <c r="K5" s="11" t="s">
        <v>55</v>
      </c>
      <c r="L5" s="7" t="s">
        <v>56</v>
      </c>
    </row>
    <row r="6">
      <c r="A6" s="7" t="s">
        <v>57</v>
      </c>
      <c r="B6" s="7">
        <v>90.0</v>
      </c>
      <c r="C6" s="8">
        <f t="shared" si="1"/>
        <v>40.83484574</v>
      </c>
      <c r="D6" s="8">
        <f t="shared" si="2"/>
        <v>20.41742287</v>
      </c>
      <c r="E6" s="8">
        <f t="shared" si="3"/>
        <v>30626.1343</v>
      </c>
      <c r="F6" s="7">
        <f t="shared" si="4"/>
        <v>1</v>
      </c>
      <c r="G6" s="7">
        <v>6.5</v>
      </c>
      <c r="H6" s="8">
        <f t="shared" si="5"/>
        <v>3.25</v>
      </c>
      <c r="I6" s="8">
        <f t="shared" si="6"/>
        <v>0.212237037</v>
      </c>
      <c r="J6" s="10">
        <f t="shared" si="7"/>
        <v>0.212237037</v>
      </c>
      <c r="K6" s="7" t="s">
        <v>58</v>
      </c>
      <c r="L6" s="11" t="s">
        <v>59</v>
      </c>
    </row>
    <row r="16">
      <c r="A16" s="7" t="s">
        <v>60</v>
      </c>
      <c r="B16" s="7">
        <v>0.5</v>
      </c>
      <c r="C16" s="12" t="s">
        <v>61</v>
      </c>
    </row>
    <row r="17">
      <c r="A17" s="7" t="s">
        <v>62</v>
      </c>
      <c r="B17" s="7">
        <v>150.0</v>
      </c>
      <c r="C17" s="11" t="s">
        <v>63</v>
      </c>
    </row>
    <row r="18">
      <c r="A18" s="7" t="s">
        <v>64</v>
      </c>
      <c r="B18" s="7">
        <v>20.41742287</v>
      </c>
    </row>
    <row r="26">
      <c r="J26" s="7"/>
    </row>
    <row r="27">
      <c r="J27" s="7"/>
    </row>
  </sheetData>
  <hyperlinks>
    <hyperlink r:id="rId1" ref="K2"/>
    <hyperlink r:id="rId2" ref="L2"/>
    <hyperlink r:id="rId3" ref="K3"/>
    <hyperlink r:id="rId4" ref="L3"/>
    <hyperlink r:id="rId5" ref="K4"/>
    <hyperlink r:id="rId6" ref="L4"/>
    <hyperlink r:id="rId7" ref="K5"/>
    <hyperlink r:id="rId8" ref="L6"/>
    <hyperlink r:id="rId9" ref="C16"/>
    <hyperlink r:id="rId10" ref="C17"/>
  </hyperlinks>
  <drawing r:id="rId11"/>
</worksheet>
</file>