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Farmed Animals" sheetId="2" r:id="rId5"/>
    <sheet state="visible" name="Wild Animals" sheetId="3" r:id="rId6"/>
  </sheets>
  <definedNames/>
  <calcPr/>
</workbook>
</file>

<file path=xl/sharedStrings.xml><?xml version="1.0" encoding="utf-8"?>
<sst xmlns="http://schemas.openxmlformats.org/spreadsheetml/2006/main" count="78" uniqueCount="68">
  <si>
    <t>Data for Farmed Animals and Wild Animals are in sheets #2 and #3, respectively.
Please see this doc for details: Beef-o-tuna-tarianism Methods</t>
  </si>
  <si>
    <t>species</t>
  </si>
  <si>
    <t>label</t>
  </si>
  <si>
    <t>food_label</t>
  </si>
  <si>
    <t>lifespan_days</t>
  </si>
  <si>
    <t>elasticity_ace</t>
  </si>
  <si>
    <t>elasticity_cbp</t>
  </si>
  <si>
    <t>meat_weight_kg</t>
  </si>
  <si>
    <t>kg_per_2000_calories</t>
  </si>
  <si>
    <t>kg_per_1000_calories</t>
  </si>
  <si>
    <t>animals_per_1000_calories</t>
  </si>
  <si>
    <t>welfare_range</t>
  </si>
  <si>
    <t>unadjusted_suffering_per_animal_per_day</t>
  </si>
  <si>
    <t>adjusted_suffering_per_animal_per_day</t>
  </si>
  <si>
    <t>days_per_1000_calories</t>
  </si>
  <si>
    <t>adjusted_suffering_per_2000_calories</t>
  </si>
  <si>
    <t>shrimp</t>
  </si>
  <si>
    <t>Shrimp</t>
  </si>
  <si>
    <t>caged_hen</t>
  </si>
  <si>
    <t>Caged hen (eggs)</t>
  </si>
  <si>
    <t>Caged eggs</t>
  </si>
  <si>
    <t>broiler</t>
  </si>
  <si>
    <t>Chicken</t>
  </si>
  <si>
    <t>farmed_salmon</t>
  </si>
  <si>
    <t>Farmed salmon</t>
  </si>
  <si>
    <t>turkey</t>
  </si>
  <si>
    <t>Turkey</t>
  </si>
  <si>
    <t>pig</t>
  </si>
  <si>
    <t>Pig</t>
  </si>
  <si>
    <t>dairy_cow</t>
  </si>
  <si>
    <t>Dairy cow</t>
  </si>
  <si>
    <t>Milk</t>
  </si>
  <si>
    <t>beef_cow</t>
  </si>
  <si>
    <t>Beef cow</t>
  </si>
  <si>
    <t>Beef</t>
  </si>
  <si>
    <t>natural_lifespan_years</t>
  </si>
  <si>
    <t>natural_lifespan_days</t>
  </si>
  <si>
    <t>days_lost</t>
  </si>
  <si>
    <t>weight_lbs</t>
  </si>
  <si>
    <t>weight_kg</t>
  </si>
  <si>
    <t>unadjusted_welfare_per_animal_per_day</t>
  </si>
  <si>
    <t>adjusted_welfare_per_animal_per_day</t>
  </si>
  <si>
    <t>life_days_deprived_per_1000_calories</t>
  </si>
  <si>
    <t>adjusted_welfare_deprived_per_1000_calories</t>
  </si>
  <si>
    <t>Weight notes</t>
  </si>
  <si>
    <t>Age notes</t>
  </si>
  <si>
    <t>Mackerel</t>
  </si>
  <si>
    <r>
      <rPr/>
      <t xml:space="preserve">1-2 lbs from </t>
    </r>
    <r>
      <rPr>
        <color rgb="FF1155CC"/>
        <u/>
      </rPr>
      <t>https://norrik.com/fish-length-weight-size-chart/</t>
    </r>
  </si>
  <si>
    <r>
      <rPr/>
      <t xml:space="preserve">"up to 20 years" from </t>
    </r>
    <r>
      <rPr>
        <color rgb="FF1155CC"/>
        <u/>
      </rPr>
      <t>https://www.fisheries.noaa.gov/species/atlantic-mackerel</t>
    </r>
  </si>
  <si>
    <t>Flounder</t>
  </si>
  <si>
    <r>
      <rPr/>
      <t xml:space="preserve">3-5 lbs from </t>
    </r>
    <r>
      <rPr>
        <color rgb="FF1155CC"/>
        <u/>
      </rPr>
      <t>https://norrik.com/fish-length-weight-size-chart/</t>
    </r>
  </si>
  <si>
    <r>
      <rPr/>
      <t xml:space="preserve">12-14 years from </t>
    </r>
    <r>
      <rPr>
        <color rgb="FF1155CC"/>
        <u/>
      </rPr>
      <t>https://www.fisheries.noaa.gov/species/summer-flounder</t>
    </r>
  </si>
  <si>
    <t>Coho salmon</t>
  </si>
  <si>
    <r>
      <rPr/>
      <t xml:space="preserve">8-12 lbs from </t>
    </r>
    <r>
      <rPr>
        <color rgb="FF1155CC"/>
        <u/>
      </rPr>
      <t>https://norrik.com/fish-length-weight-size-chart/</t>
    </r>
  </si>
  <si>
    <r>
      <rPr/>
      <t xml:space="preserve">2-5 years from </t>
    </r>
    <r>
      <rPr>
        <color rgb="FF1155CC"/>
        <u/>
      </rPr>
      <t>https://www.fisheries.noaa.gov/species/coho-salmon-protected</t>
    </r>
  </si>
  <si>
    <t>King salmon</t>
  </si>
  <si>
    <r>
      <rPr/>
      <t xml:space="preserve">20-30 lbs from </t>
    </r>
    <r>
      <rPr>
        <color rgb="FF1155CC"/>
        <u/>
      </rPr>
      <t>https://norrik.com/fish-length-weight-size-chart/</t>
    </r>
  </si>
  <si>
    <t>"up to 7 years" from https://www.fisheries.noaa.gov/species/chinook-salmon-protected, but cutting in half since their averages for other species are often about half of there "up to" estimate.</t>
  </si>
  <si>
    <t>Yellowfin tuna</t>
  </si>
  <si>
    <t>25-60 lbs from https://norrik.com/fish-length-weight-size-chart/, 90-130 lbs from https://pelagicgear.com/blogs/news/species-profile-yellowfin-tuna#:~:text=Yellowfin%20tuna%20is%20a%20large,(90%2D130%20lbs).</t>
  </si>
  <si>
    <r>
      <rPr/>
      <t xml:space="preserve">6-7 from </t>
    </r>
    <r>
      <rPr>
        <color rgb="FF1155CC"/>
        <u/>
      </rPr>
      <t>https://www.fisheries.noaa.gov/species/pacific-yellowfin-tuna</t>
    </r>
  </si>
  <si>
    <t>Meat fraction of weight</t>
  </si>
  <si>
    <t>https://www.recipetineats.com/whole-baked-fish/</t>
  </si>
  <si>
    <t>Energy per 100g of meat</t>
  </si>
  <si>
    <r>
      <rPr/>
      <t xml:space="preserve">Varies a bit by species, e.g. </t>
    </r>
    <r>
      <rPr>
        <color rgb="FF1155CC"/>
        <u/>
      </rPr>
      <t>https://fdc.nal.usda.gov/food-details/171965/nutrients</t>
    </r>
    <r>
      <rPr/>
      <t xml:space="preserve"> </t>
    </r>
    <r>
      <rPr>
        <color rgb="FF1155CC"/>
        <u/>
      </rPr>
      <t>https://fdc.nal.usda.gov/food-details/175116/nutrients</t>
    </r>
    <r>
      <rPr/>
      <t xml:space="preserve"> </t>
    </r>
    <r>
      <rPr>
        <color rgb="FF1155CC"/>
        <u/>
      </rPr>
      <t>https://fdc.nal.usda.gov/food-details/173706/nutrients</t>
    </r>
  </si>
  <si>
    <t>King salmon weight kg</t>
  </si>
  <si>
    <t>Salmon welfare range</t>
  </si>
  <si>
    <t>https://rethinkpriorities.org/research-area/welfare-range-estimates/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</si>
</sst>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2" numFmtId="0" xfId="0" applyFont="1"/>
    <xf borderId="0" fillId="2" fontId="6" numFmtId="0" xfId="0" applyAlignment="1" applyFill="1" applyFont="1">
      <alignment horizontal="center" readingOrder="0" shrinkToFit="0" vertical="top" wrapText="0"/>
    </xf>
    <xf borderId="0" fillId="2" fontId="7" numFmtId="0" xfId="0" applyAlignment="1" applyFont="1">
      <alignment readingOrder="0"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8" numFmtId="0" xfId="0" applyAlignment="1" applyFont="1">
      <alignment vertical="bottom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Suffering per 2000 calories</a:t>
            </a:r>
          </a:p>
        </c:rich>
      </c:tx>
      <c:layout>
        <c:manualLayout>
          <c:xMode val="edge"/>
          <c:yMode val="edge"/>
          <c:x val="0.02925"/>
          <c:y val="0.04460916442048517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8"/>
          </c:dPt>
          <c:cat>
            <c:strRef>
              <c:f>'Farmed Animals'!$C$2:$C$9</c:f>
            </c:strRef>
          </c:cat>
          <c:val>
            <c:numRef>
              <c:f>'Farmed Animals'!$O$2:$O$9</c:f>
              <c:numCache/>
            </c:numRef>
          </c:val>
        </c:ser>
        <c:axId val="1551072064"/>
        <c:axId val="291023679"/>
      </c:barChart>
      <c:catAx>
        <c:axId val="15510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023679"/>
      </c:catAx>
      <c:valAx>
        <c:axId val="29102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072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welfare deprived per 2000 calories</a:t>
            </a:r>
          </a:p>
        </c:rich>
      </c:tx>
      <c:layout>
        <c:manualLayout>
          <c:xMode val="edge"/>
          <c:yMode val="edge"/>
          <c:x val="0.02926045016077171"/>
          <c:y val="0.0473958333333333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'Wild Animals'!$A$2:$A$6</c:f>
            </c:strRef>
          </c:cat>
          <c:val>
            <c:numRef>
              <c:f>'Wild Animals'!$N$2:$N$6</c:f>
              <c:numCache/>
            </c:numRef>
          </c:val>
        </c:ser>
        <c:axId val="1196427701"/>
        <c:axId val="960895646"/>
      </c:barChart>
      <c:catAx>
        <c:axId val="119642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895646"/>
      </c:catAx>
      <c:valAx>
        <c:axId val="96089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27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10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1133475</xdr:colOff>
      <xdr:row>19</xdr:row>
      <xdr:rowOff>28575</xdr:rowOff>
    </xdr:from>
    <xdr:ext cx="592455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uFxgcfYCh269Ooe-LQLaPOhOke4lrcRKPZYlZogDW34/edit?tab=t.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orrick.com/" TargetMode="External"/><Relationship Id="rId2" Type="http://schemas.openxmlformats.org/officeDocument/2006/relationships/hyperlink" Target="https://www.fisheries.noaa.gov/species/atlantic-mackerel" TargetMode="External"/><Relationship Id="rId3" Type="http://schemas.openxmlformats.org/officeDocument/2006/relationships/hyperlink" Target="https://norrik.com/fish-length-weight-size-chart/" TargetMode="External"/><Relationship Id="rId4" Type="http://schemas.openxmlformats.org/officeDocument/2006/relationships/hyperlink" Target="https://www.fisheries.noaa.gov/species/summer-flounder" TargetMode="External"/><Relationship Id="rId11" Type="http://schemas.openxmlformats.org/officeDocument/2006/relationships/hyperlink" Target="https://rethinkpriorities.org/research-area/welfare-range-estimates/" TargetMode="External"/><Relationship Id="rId10" Type="http://schemas.openxmlformats.org/officeDocument/2006/relationships/hyperlink" Target="https://fdc.nal.usda.gov/food-details/171965/nutrients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recipetineats.com/whole-baked-fish/" TargetMode="External"/><Relationship Id="rId5" Type="http://schemas.openxmlformats.org/officeDocument/2006/relationships/hyperlink" Target="http://norrick.com/" TargetMode="External"/><Relationship Id="rId6" Type="http://schemas.openxmlformats.org/officeDocument/2006/relationships/hyperlink" Target="https://www.fisheries.noaa.gov/species/coho-salmon-protected" TargetMode="External"/><Relationship Id="rId7" Type="http://schemas.openxmlformats.org/officeDocument/2006/relationships/hyperlink" Target="http://norrick.com/" TargetMode="External"/><Relationship Id="rId8" Type="http://schemas.openxmlformats.org/officeDocument/2006/relationships/hyperlink" Target="https://www.fisheries.noaa.gov/species/pacific-yellowfin-tu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1" t="s">
        <v>0</v>
      </c>
    </row>
    <row r="2">
      <c r="A2" s="2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5" max="7" width="16.38"/>
    <col customWidth="1" min="8" max="9" width="18.63"/>
    <col customWidth="1" min="10" max="10" width="19.88"/>
    <col customWidth="1" min="12" max="12" width="26.63"/>
    <col customWidth="1" min="13" max="13" width="24.75"/>
    <col customWidth="1" min="14" max="14" width="23.38"/>
  </cols>
  <sheetData>
    <row r="1">
      <c r="A1" s="3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4" t="s">
        <v>7</v>
      </c>
      <c r="H1" s="4" t="s">
        <v>8</v>
      </c>
      <c r="I1" s="4" t="s">
        <v>9</v>
      </c>
      <c r="J1" s="6" t="s">
        <v>10</v>
      </c>
      <c r="K1" s="4" t="s">
        <v>11</v>
      </c>
      <c r="L1" s="6" t="s">
        <v>12</v>
      </c>
      <c r="M1" s="6" t="s">
        <v>13</v>
      </c>
      <c r="N1" s="6" t="s">
        <v>14</v>
      </c>
      <c r="O1" s="6" t="s">
        <v>15</v>
      </c>
    </row>
    <row r="2">
      <c r="A2" s="7" t="s">
        <v>16</v>
      </c>
      <c r="B2" s="8" t="s">
        <v>17</v>
      </c>
      <c r="C2" s="8" t="s">
        <v>17</v>
      </c>
      <c r="D2" s="9">
        <v>180.0</v>
      </c>
      <c r="E2" s="10">
        <v>0.43</v>
      </c>
      <c r="F2" s="10">
        <v>0.43</v>
      </c>
      <c r="G2" s="9">
        <v>0.025</v>
      </c>
      <c r="H2" s="9">
        <v>2.0202</v>
      </c>
      <c r="I2" s="11">
        <f t="shared" ref="I2:I9" si="1">H2/2</f>
        <v>1.0101</v>
      </c>
      <c r="J2" s="11">
        <f t="shared" ref="J2:J9" si="2">I2/G2</f>
        <v>40.404</v>
      </c>
      <c r="K2" s="9">
        <v>0.031</v>
      </c>
      <c r="L2" s="2">
        <v>1.0</v>
      </c>
      <c r="M2" s="11">
        <f t="shared" ref="M2:M9" si="3">L2*K2</f>
        <v>0.031</v>
      </c>
      <c r="N2" s="11">
        <f t="shared" ref="N2:N9" si="4">J2*D2</f>
        <v>7272.72</v>
      </c>
      <c r="O2" s="11">
        <f t="shared" ref="O2:O9" si="5">N2*M2</f>
        <v>225.45432</v>
      </c>
    </row>
    <row r="3">
      <c r="A3" s="7" t="s">
        <v>18</v>
      </c>
      <c r="B3" s="8" t="s">
        <v>19</v>
      </c>
      <c r="C3" s="8" t="s">
        <v>20</v>
      </c>
      <c r="D3" s="9">
        <v>504.0</v>
      </c>
      <c r="E3" s="10">
        <v>0.91</v>
      </c>
      <c r="F3" s="10">
        <v>0.91</v>
      </c>
      <c r="G3" s="9">
        <v>20.5</v>
      </c>
      <c r="H3" s="9">
        <v>1.2903</v>
      </c>
      <c r="I3" s="11">
        <f t="shared" si="1"/>
        <v>0.64515</v>
      </c>
      <c r="J3" s="11">
        <f t="shared" si="2"/>
        <v>0.03147073171</v>
      </c>
      <c r="K3" s="9">
        <v>0.332</v>
      </c>
      <c r="L3" s="2">
        <v>7.0</v>
      </c>
      <c r="M3" s="11">
        <f t="shared" si="3"/>
        <v>2.324</v>
      </c>
      <c r="N3" s="11">
        <f t="shared" si="4"/>
        <v>15.86124878</v>
      </c>
      <c r="O3" s="11">
        <f t="shared" si="5"/>
        <v>36.86154217</v>
      </c>
    </row>
    <row r="4">
      <c r="A4" s="7" t="s">
        <v>21</v>
      </c>
      <c r="B4" s="8" t="s">
        <v>22</v>
      </c>
      <c r="C4" s="8" t="s">
        <v>22</v>
      </c>
      <c r="D4" s="9">
        <v>42.0</v>
      </c>
      <c r="E4" s="10">
        <v>0.3</v>
      </c>
      <c r="F4" s="10">
        <v>0.3</v>
      </c>
      <c r="G4" s="9">
        <v>1.83</v>
      </c>
      <c r="H4" s="9">
        <v>1.2121</v>
      </c>
      <c r="I4" s="11">
        <f t="shared" si="1"/>
        <v>0.60605</v>
      </c>
      <c r="J4" s="11">
        <f t="shared" si="2"/>
        <v>0.3311748634</v>
      </c>
      <c r="K4" s="9">
        <v>0.332</v>
      </c>
      <c r="L4" s="2">
        <v>7.0</v>
      </c>
      <c r="M4" s="11">
        <f t="shared" si="3"/>
        <v>2.324</v>
      </c>
      <c r="N4" s="11">
        <f t="shared" si="4"/>
        <v>13.90934426</v>
      </c>
      <c r="O4" s="11">
        <f t="shared" si="5"/>
        <v>32.32531607</v>
      </c>
    </row>
    <row r="5">
      <c r="A5" s="7" t="s">
        <v>23</v>
      </c>
      <c r="B5" s="8" t="s">
        <v>24</v>
      </c>
      <c r="C5" s="8" t="s">
        <v>24</v>
      </c>
      <c r="D5" s="9">
        <v>720.0</v>
      </c>
      <c r="E5" s="10">
        <v>0.43</v>
      </c>
      <c r="F5" s="10">
        <v>0.43</v>
      </c>
      <c r="G5" s="9">
        <v>2.73</v>
      </c>
      <c r="H5" s="9">
        <v>0.9709</v>
      </c>
      <c r="I5" s="11">
        <f t="shared" si="1"/>
        <v>0.48545</v>
      </c>
      <c r="J5" s="11">
        <f t="shared" si="2"/>
        <v>0.1778205128</v>
      </c>
      <c r="K5" s="9">
        <v>0.056</v>
      </c>
      <c r="L5" s="2">
        <v>2.0</v>
      </c>
      <c r="M5" s="11">
        <f t="shared" si="3"/>
        <v>0.112</v>
      </c>
      <c r="N5" s="11">
        <f t="shared" si="4"/>
        <v>128.0307692</v>
      </c>
      <c r="O5" s="11">
        <f t="shared" si="5"/>
        <v>14.33944615</v>
      </c>
    </row>
    <row r="6">
      <c r="A6" s="7" t="s">
        <v>25</v>
      </c>
      <c r="B6" s="8" t="s">
        <v>26</v>
      </c>
      <c r="C6" s="8" t="s">
        <v>26</v>
      </c>
      <c r="D6" s="9">
        <v>126.0</v>
      </c>
      <c r="E6" s="10">
        <v>0.33</v>
      </c>
      <c r="F6" s="10">
        <v>0.76</v>
      </c>
      <c r="G6" s="9">
        <v>10.3</v>
      </c>
      <c r="H6" s="9">
        <v>1.0582</v>
      </c>
      <c r="I6" s="11">
        <f t="shared" si="1"/>
        <v>0.5291</v>
      </c>
      <c r="J6" s="11">
        <f t="shared" si="2"/>
        <v>0.05136893204</v>
      </c>
      <c r="K6" s="9">
        <v>0.332</v>
      </c>
      <c r="L6" s="2">
        <v>7.0</v>
      </c>
      <c r="M6" s="11">
        <f t="shared" si="3"/>
        <v>2.324</v>
      </c>
      <c r="N6" s="11">
        <f t="shared" si="4"/>
        <v>6.472485437</v>
      </c>
      <c r="O6" s="11">
        <f t="shared" si="5"/>
        <v>15.04205616</v>
      </c>
    </row>
    <row r="7">
      <c r="A7" s="12" t="s">
        <v>27</v>
      </c>
      <c r="B7" s="13" t="s">
        <v>28</v>
      </c>
      <c r="C7" s="13" t="s">
        <v>28</v>
      </c>
      <c r="D7" s="14">
        <v>183.0</v>
      </c>
      <c r="E7" s="15">
        <v>0.57</v>
      </c>
      <c r="F7" s="15">
        <v>0.74</v>
      </c>
      <c r="G7" s="14">
        <v>91.1</v>
      </c>
      <c r="H7" s="14">
        <v>0.6734</v>
      </c>
      <c r="I7" s="11">
        <f t="shared" si="1"/>
        <v>0.3367</v>
      </c>
      <c r="J7" s="11">
        <f t="shared" si="2"/>
        <v>0.003695938529</v>
      </c>
      <c r="K7" s="14">
        <v>0.515</v>
      </c>
      <c r="L7" s="16">
        <v>7.0</v>
      </c>
      <c r="M7" s="17">
        <f t="shared" si="3"/>
        <v>3.605</v>
      </c>
      <c r="N7" s="17">
        <f t="shared" si="4"/>
        <v>0.6763567508</v>
      </c>
      <c r="O7" s="17">
        <f t="shared" si="5"/>
        <v>2.438266087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7" t="s">
        <v>29</v>
      </c>
      <c r="B8" s="8" t="s">
        <v>30</v>
      </c>
      <c r="C8" s="8" t="s">
        <v>31</v>
      </c>
      <c r="D8" s="9">
        <v>2009.0</v>
      </c>
      <c r="E8" s="10">
        <v>0.45</v>
      </c>
      <c r="F8" s="10">
        <v>0.56</v>
      </c>
      <c r="G8" s="9">
        <v>50420.0</v>
      </c>
      <c r="H8" s="9">
        <v>3.2787</v>
      </c>
      <c r="I8" s="11">
        <f t="shared" si="1"/>
        <v>1.63935</v>
      </c>
      <c r="J8" s="11">
        <f t="shared" si="2"/>
        <v>0.00003251388338</v>
      </c>
      <c r="K8" s="9">
        <v>0.515</v>
      </c>
      <c r="L8" s="2">
        <v>-1.0</v>
      </c>
      <c r="M8" s="11">
        <f t="shared" si="3"/>
        <v>-0.515</v>
      </c>
      <c r="N8" s="11">
        <f t="shared" si="4"/>
        <v>0.06532039171</v>
      </c>
      <c r="O8" s="11">
        <f t="shared" si="5"/>
        <v>-0.03364000173</v>
      </c>
    </row>
    <row r="9">
      <c r="A9" s="7" t="s">
        <v>32</v>
      </c>
      <c r="B9" s="8" t="s">
        <v>33</v>
      </c>
      <c r="C9" s="8" t="s">
        <v>34</v>
      </c>
      <c r="D9" s="9">
        <v>402.0</v>
      </c>
      <c r="E9" s="10">
        <v>0.5</v>
      </c>
      <c r="F9" s="10">
        <v>0.68</v>
      </c>
      <c r="G9" s="9">
        <v>339.0</v>
      </c>
      <c r="H9" s="9">
        <v>0.8333</v>
      </c>
      <c r="I9" s="11">
        <f t="shared" si="1"/>
        <v>0.41665</v>
      </c>
      <c r="J9" s="11">
        <f t="shared" si="2"/>
        <v>0.001229056047</v>
      </c>
      <c r="K9" s="9">
        <v>0.515</v>
      </c>
      <c r="L9" s="2">
        <v>-1.0</v>
      </c>
      <c r="M9" s="11">
        <f t="shared" si="3"/>
        <v>-0.515</v>
      </c>
      <c r="N9" s="11">
        <f t="shared" si="4"/>
        <v>0.494080531</v>
      </c>
      <c r="O9" s="11">
        <f t="shared" si="5"/>
        <v>-0.2544514735</v>
      </c>
    </row>
    <row r="10">
      <c r="E10" s="18"/>
      <c r="F10" s="18"/>
    </row>
    <row r="11">
      <c r="E11" s="18"/>
      <c r="F11" s="18"/>
    </row>
    <row r="12">
      <c r="E12" s="18"/>
      <c r="F12" s="18"/>
    </row>
    <row r="13">
      <c r="E13" s="18"/>
      <c r="F13" s="18"/>
    </row>
    <row r="14">
      <c r="E14" s="18"/>
      <c r="F14" s="18"/>
    </row>
    <row r="15">
      <c r="E15" s="18"/>
      <c r="F15" s="18"/>
    </row>
    <row r="16">
      <c r="E16" s="18"/>
      <c r="F16" s="18"/>
    </row>
    <row r="17">
      <c r="E17" s="18"/>
      <c r="F17" s="18"/>
    </row>
    <row r="18">
      <c r="E18" s="18"/>
      <c r="F18" s="18"/>
    </row>
    <row r="19">
      <c r="E19" s="18"/>
      <c r="F19" s="18"/>
    </row>
    <row r="20">
      <c r="E20" s="18"/>
      <c r="F20" s="18"/>
    </row>
    <row r="21">
      <c r="E21" s="18"/>
      <c r="F21" s="18"/>
    </row>
    <row r="22">
      <c r="E22" s="18"/>
      <c r="F22" s="18"/>
    </row>
    <row r="23">
      <c r="E23" s="18"/>
      <c r="F23" s="18"/>
    </row>
    <row r="24">
      <c r="E24" s="18"/>
      <c r="F24" s="18"/>
    </row>
    <row r="25">
      <c r="E25" s="18"/>
      <c r="F25" s="18"/>
    </row>
    <row r="26">
      <c r="E26" s="18"/>
      <c r="F26" s="18"/>
    </row>
    <row r="27">
      <c r="E27" s="18"/>
      <c r="F27" s="18"/>
    </row>
    <row r="28">
      <c r="E28" s="18"/>
      <c r="F28" s="18"/>
    </row>
    <row r="29">
      <c r="E29" s="18"/>
      <c r="F29" s="18"/>
    </row>
    <row r="30">
      <c r="E30" s="18"/>
      <c r="F30" s="18"/>
    </row>
    <row r="31">
      <c r="E31" s="18"/>
      <c r="F31" s="18"/>
    </row>
    <row r="32">
      <c r="E32" s="18"/>
      <c r="F32" s="18"/>
    </row>
    <row r="33">
      <c r="E33" s="18"/>
      <c r="F33" s="18"/>
    </row>
    <row r="34">
      <c r="E34" s="18"/>
      <c r="F34" s="18"/>
    </row>
    <row r="35">
      <c r="E35" s="18"/>
      <c r="F35" s="18"/>
    </row>
    <row r="36">
      <c r="E36" s="18"/>
      <c r="F36" s="18"/>
    </row>
    <row r="37">
      <c r="E37" s="18"/>
      <c r="F37" s="18"/>
    </row>
    <row r="38">
      <c r="E38" s="18"/>
      <c r="F38" s="18"/>
    </row>
    <row r="39">
      <c r="E39" s="18"/>
      <c r="F39" s="18"/>
    </row>
    <row r="40">
      <c r="E40" s="18"/>
      <c r="F40" s="18"/>
    </row>
    <row r="41">
      <c r="E41" s="18"/>
      <c r="F41" s="18"/>
    </row>
    <row r="42">
      <c r="E42" s="18"/>
      <c r="F42" s="18"/>
    </row>
    <row r="43">
      <c r="E43" s="18"/>
      <c r="F43" s="18"/>
    </row>
    <row r="44">
      <c r="E44" s="18"/>
      <c r="F44" s="18"/>
    </row>
    <row r="45">
      <c r="E45" s="18"/>
      <c r="F45" s="18"/>
    </row>
    <row r="46">
      <c r="E46" s="18"/>
      <c r="F46" s="18"/>
    </row>
    <row r="47">
      <c r="E47" s="18"/>
      <c r="F47" s="18"/>
    </row>
    <row r="48">
      <c r="E48" s="18"/>
      <c r="F48" s="18"/>
    </row>
    <row r="49">
      <c r="E49" s="18"/>
      <c r="F49" s="18"/>
    </row>
    <row r="50">
      <c r="E50" s="18"/>
      <c r="F50" s="18"/>
    </row>
    <row r="51">
      <c r="E51" s="18"/>
      <c r="F51" s="18"/>
    </row>
    <row r="52">
      <c r="E52" s="18"/>
      <c r="F52" s="18"/>
    </row>
    <row r="53">
      <c r="E53" s="18"/>
      <c r="F53" s="18"/>
    </row>
    <row r="54">
      <c r="E54" s="18"/>
      <c r="F54" s="18"/>
    </row>
    <row r="55">
      <c r="E55" s="18"/>
      <c r="F55" s="18"/>
    </row>
    <row r="56">
      <c r="E56" s="18"/>
      <c r="F56" s="18"/>
    </row>
    <row r="57">
      <c r="E57" s="18"/>
      <c r="F57" s="18"/>
    </row>
    <row r="58">
      <c r="E58" s="18"/>
      <c r="F58" s="18"/>
    </row>
    <row r="59">
      <c r="E59" s="18"/>
      <c r="F59" s="18"/>
    </row>
    <row r="60">
      <c r="E60" s="18"/>
      <c r="F60" s="18"/>
    </row>
    <row r="61">
      <c r="E61" s="18"/>
      <c r="F61" s="18"/>
    </row>
    <row r="62">
      <c r="E62" s="18"/>
      <c r="F62" s="18"/>
    </row>
    <row r="63">
      <c r="E63" s="18"/>
      <c r="F63" s="18"/>
    </row>
    <row r="64">
      <c r="E64" s="18"/>
      <c r="F64" s="18"/>
    </row>
    <row r="65">
      <c r="E65" s="18"/>
      <c r="F65" s="18"/>
    </row>
    <row r="66">
      <c r="E66" s="18"/>
      <c r="F66" s="18"/>
    </row>
    <row r="67">
      <c r="E67" s="18"/>
      <c r="F67" s="18"/>
    </row>
    <row r="68">
      <c r="E68" s="18"/>
      <c r="F68" s="18"/>
    </row>
    <row r="69">
      <c r="E69" s="18"/>
      <c r="F69" s="18"/>
    </row>
    <row r="70">
      <c r="E70" s="18"/>
      <c r="F70" s="18"/>
    </row>
    <row r="71">
      <c r="E71" s="18"/>
      <c r="F71" s="18"/>
    </row>
    <row r="72">
      <c r="E72" s="18"/>
      <c r="F72" s="18"/>
    </row>
    <row r="73">
      <c r="E73" s="18"/>
      <c r="F73" s="18"/>
    </row>
    <row r="74">
      <c r="E74" s="18"/>
      <c r="F74" s="18"/>
    </row>
    <row r="75">
      <c r="E75" s="18"/>
      <c r="F75" s="18"/>
    </row>
    <row r="76">
      <c r="E76" s="18"/>
      <c r="F76" s="18"/>
    </row>
    <row r="77">
      <c r="E77" s="18"/>
      <c r="F77" s="18"/>
    </row>
    <row r="78">
      <c r="E78" s="18"/>
      <c r="F78" s="18"/>
    </row>
    <row r="79">
      <c r="E79" s="18"/>
      <c r="F79" s="18"/>
    </row>
    <row r="80">
      <c r="E80" s="18"/>
      <c r="F80" s="18"/>
    </row>
    <row r="81">
      <c r="E81" s="18"/>
      <c r="F81" s="18"/>
    </row>
    <row r="82">
      <c r="E82" s="18"/>
      <c r="F82" s="18"/>
    </row>
    <row r="83">
      <c r="E83" s="18"/>
      <c r="F83" s="18"/>
    </row>
    <row r="84">
      <c r="E84" s="18"/>
      <c r="F84" s="18"/>
    </row>
    <row r="85">
      <c r="E85" s="18"/>
      <c r="F85" s="18"/>
    </row>
    <row r="86">
      <c r="E86" s="18"/>
      <c r="F86" s="18"/>
    </row>
    <row r="87">
      <c r="E87" s="18"/>
      <c r="F87" s="18"/>
    </row>
    <row r="88">
      <c r="E88" s="18"/>
      <c r="F88" s="18"/>
    </row>
    <row r="89">
      <c r="E89" s="18"/>
      <c r="F89" s="18"/>
    </row>
    <row r="90">
      <c r="E90" s="18"/>
      <c r="F90" s="18"/>
    </row>
    <row r="91">
      <c r="E91" s="18"/>
      <c r="F91" s="18"/>
    </row>
    <row r="92">
      <c r="E92" s="18"/>
      <c r="F92" s="18"/>
    </row>
    <row r="93">
      <c r="E93" s="18"/>
      <c r="F93" s="18"/>
    </row>
    <row r="94">
      <c r="E94" s="18"/>
      <c r="F94" s="18"/>
    </row>
    <row r="95">
      <c r="E95" s="18"/>
      <c r="F95" s="18"/>
    </row>
    <row r="96">
      <c r="E96" s="18"/>
      <c r="F96" s="18"/>
    </row>
    <row r="97">
      <c r="E97" s="18"/>
      <c r="F97" s="18"/>
    </row>
    <row r="98">
      <c r="E98" s="18"/>
      <c r="F98" s="18"/>
    </row>
    <row r="99">
      <c r="E99" s="18"/>
      <c r="F99" s="18"/>
    </row>
    <row r="100">
      <c r="E100" s="18"/>
      <c r="F100" s="18"/>
    </row>
    <row r="101">
      <c r="E101" s="18"/>
      <c r="F101" s="18"/>
    </row>
    <row r="102">
      <c r="E102" s="18"/>
      <c r="F102" s="18"/>
    </row>
    <row r="103">
      <c r="E103" s="18"/>
      <c r="F103" s="18"/>
    </row>
    <row r="104">
      <c r="E104" s="18"/>
      <c r="F104" s="18"/>
    </row>
    <row r="105">
      <c r="E105" s="18"/>
      <c r="F105" s="18"/>
    </row>
    <row r="106">
      <c r="E106" s="18"/>
      <c r="F106" s="18"/>
    </row>
    <row r="107">
      <c r="E107" s="18"/>
      <c r="F107" s="18"/>
    </row>
    <row r="108">
      <c r="E108" s="18"/>
      <c r="F108" s="18"/>
    </row>
    <row r="109">
      <c r="E109" s="18"/>
      <c r="F109" s="18"/>
    </row>
    <row r="110">
      <c r="E110" s="18"/>
      <c r="F110" s="18"/>
    </row>
    <row r="111">
      <c r="E111" s="18"/>
      <c r="F111" s="18"/>
    </row>
    <row r="112">
      <c r="E112" s="18"/>
      <c r="F112" s="18"/>
    </row>
    <row r="113">
      <c r="E113" s="18"/>
      <c r="F113" s="18"/>
    </row>
    <row r="114">
      <c r="E114" s="18"/>
      <c r="F114" s="18"/>
    </row>
    <row r="115">
      <c r="E115" s="18"/>
      <c r="F115" s="18"/>
    </row>
    <row r="116">
      <c r="E116" s="18"/>
      <c r="F116" s="18"/>
    </row>
    <row r="117">
      <c r="E117" s="18"/>
      <c r="F117" s="18"/>
    </row>
    <row r="118">
      <c r="E118" s="18"/>
      <c r="F118" s="18"/>
    </row>
    <row r="119">
      <c r="E119" s="18"/>
      <c r="F119" s="18"/>
    </row>
    <row r="120">
      <c r="E120" s="18"/>
      <c r="F120" s="18"/>
    </row>
    <row r="121">
      <c r="E121" s="18"/>
      <c r="F121" s="18"/>
    </row>
    <row r="122">
      <c r="E122" s="18"/>
      <c r="F122" s="18"/>
    </row>
    <row r="123">
      <c r="E123" s="18"/>
      <c r="F123" s="18"/>
    </row>
    <row r="124">
      <c r="E124" s="18"/>
      <c r="F124" s="18"/>
    </row>
    <row r="125">
      <c r="E125" s="18"/>
      <c r="F125" s="18"/>
    </row>
    <row r="126">
      <c r="E126" s="18"/>
      <c r="F126" s="18"/>
    </row>
    <row r="127">
      <c r="E127" s="18"/>
      <c r="F127" s="18"/>
    </row>
    <row r="128">
      <c r="E128" s="18"/>
      <c r="F128" s="18"/>
    </row>
    <row r="129">
      <c r="E129" s="18"/>
      <c r="F129" s="18"/>
    </row>
    <row r="130">
      <c r="E130" s="18"/>
      <c r="F130" s="18"/>
    </row>
    <row r="131">
      <c r="E131" s="18"/>
      <c r="F131" s="18"/>
    </row>
    <row r="132">
      <c r="E132" s="18"/>
      <c r="F132" s="18"/>
    </row>
    <row r="133">
      <c r="E133" s="18"/>
      <c r="F133" s="18"/>
    </row>
    <row r="134">
      <c r="E134" s="18"/>
      <c r="F134" s="18"/>
    </row>
    <row r="135">
      <c r="E135" s="18"/>
      <c r="F135" s="18"/>
    </row>
    <row r="136">
      <c r="E136" s="18"/>
      <c r="F136" s="18"/>
    </row>
    <row r="137">
      <c r="E137" s="18"/>
      <c r="F137" s="18"/>
    </row>
    <row r="138">
      <c r="E138" s="18"/>
      <c r="F138" s="18"/>
    </row>
    <row r="139">
      <c r="E139" s="18"/>
      <c r="F139" s="18"/>
    </row>
    <row r="140">
      <c r="E140" s="18"/>
      <c r="F140" s="18"/>
    </row>
    <row r="141">
      <c r="E141" s="18"/>
      <c r="F141" s="18"/>
    </row>
    <row r="142">
      <c r="E142" s="18"/>
      <c r="F142" s="18"/>
    </row>
    <row r="143">
      <c r="E143" s="18"/>
      <c r="F143" s="18"/>
    </row>
    <row r="144">
      <c r="E144" s="18"/>
      <c r="F144" s="18"/>
    </row>
    <row r="145">
      <c r="E145" s="18"/>
      <c r="F145" s="18"/>
    </row>
    <row r="146">
      <c r="E146" s="18"/>
      <c r="F146" s="18"/>
    </row>
    <row r="147">
      <c r="E147" s="18"/>
      <c r="F147" s="18"/>
    </row>
    <row r="148">
      <c r="E148" s="18"/>
      <c r="F148" s="18"/>
    </row>
    <row r="149">
      <c r="E149" s="18"/>
      <c r="F149" s="18"/>
    </row>
    <row r="150">
      <c r="E150" s="18"/>
      <c r="F150" s="18"/>
    </row>
    <row r="151">
      <c r="E151" s="18"/>
      <c r="F151" s="18"/>
    </row>
    <row r="152">
      <c r="E152" s="18"/>
      <c r="F152" s="18"/>
    </row>
    <row r="153">
      <c r="E153" s="18"/>
      <c r="F153" s="18"/>
    </row>
    <row r="154">
      <c r="E154" s="18"/>
      <c r="F154" s="18"/>
    </row>
    <row r="155">
      <c r="E155" s="18"/>
      <c r="F155" s="18"/>
    </row>
    <row r="156">
      <c r="E156" s="18"/>
      <c r="F156" s="18"/>
    </row>
    <row r="157">
      <c r="E157" s="18"/>
      <c r="F157" s="18"/>
    </row>
    <row r="158">
      <c r="E158" s="18"/>
      <c r="F158" s="18"/>
    </row>
    <row r="159">
      <c r="E159" s="18"/>
      <c r="F159" s="18"/>
    </row>
    <row r="160">
      <c r="E160" s="18"/>
      <c r="F160" s="18"/>
    </row>
    <row r="161">
      <c r="E161" s="18"/>
      <c r="F161" s="18"/>
    </row>
    <row r="162">
      <c r="E162" s="18"/>
      <c r="F162" s="18"/>
    </row>
    <row r="163">
      <c r="E163" s="18"/>
      <c r="F163" s="18"/>
    </row>
    <row r="164">
      <c r="E164" s="18"/>
      <c r="F164" s="18"/>
    </row>
    <row r="165">
      <c r="E165" s="18"/>
      <c r="F165" s="18"/>
    </row>
    <row r="166">
      <c r="E166" s="18"/>
      <c r="F166" s="18"/>
    </row>
    <row r="167">
      <c r="E167" s="18"/>
      <c r="F167" s="18"/>
    </row>
    <row r="168">
      <c r="E168" s="18"/>
      <c r="F168" s="18"/>
    </row>
    <row r="169">
      <c r="E169" s="18"/>
      <c r="F169" s="18"/>
    </row>
    <row r="170">
      <c r="E170" s="18"/>
      <c r="F170" s="18"/>
    </row>
    <row r="171">
      <c r="E171" s="18"/>
      <c r="F171" s="18"/>
    </row>
    <row r="172">
      <c r="E172" s="18"/>
      <c r="F172" s="18"/>
    </row>
    <row r="173">
      <c r="E173" s="18"/>
      <c r="F173" s="18"/>
    </row>
    <row r="174">
      <c r="E174" s="18"/>
      <c r="F174" s="18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18.63"/>
    <col customWidth="1" min="3" max="3" width="19.13"/>
    <col customWidth="1" min="7" max="7" width="16.5"/>
    <col customWidth="1" min="8" max="9" width="29.0"/>
    <col customWidth="1" min="10" max="12" width="26.88"/>
    <col customWidth="1" min="13" max="13" width="25.25"/>
    <col customWidth="1" min="14" max="15" width="28.0"/>
    <col customWidth="1" min="16" max="16" width="33.88"/>
  </cols>
  <sheetData>
    <row r="1">
      <c r="A1" s="6" t="s">
        <v>1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7</v>
      </c>
      <c r="H1" s="6" t="s">
        <v>9</v>
      </c>
      <c r="I1" s="6" t="s">
        <v>10</v>
      </c>
      <c r="J1" s="6" t="s">
        <v>11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>
      <c r="A2" s="2" t="s">
        <v>46</v>
      </c>
      <c r="B2" s="2">
        <v>10.0</v>
      </c>
      <c r="C2" s="11">
        <f t="shared" ref="C2:C6" si="1">B2*365</f>
        <v>3650</v>
      </c>
      <c r="D2" s="11">
        <f t="shared" ref="D2:D6" si="2">C2/2</f>
        <v>1825</v>
      </c>
      <c r="E2" s="2">
        <v>1.5</v>
      </c>
      <c r="F2" s="11">
        <f t="shared" ref="F2:F6" si="3">E2/2.204</f>
        <v>0.6805807623</v>
      </c>
      <c r="G2" s="11">
        <f t="shared" ref="G2:G6" si="4">F2*$E$15</f>
        <v>0.3402903811</v>
      </c>
      <c r="H2" s="2">
        <f t="shared" ref="H2:H6" si="5">1/$E$16*1000/10</f>
        <v>0.5714285714</v>
      </c>
      <c r="I2" s="2">
        <f t="shared" ref="I2:I6" si="6">H2/G2</f>
        <v>1.679238095</v>
      </c>
      <c r="J2" s="2">
        <f t="shared" ref="J2:J6" si="7">(F2/$E$17)^0.1 * $E$18</f>
        <v>0.0422671682</v>
      </c>
      <c r="K2" s="2">
        <v>1.0</v>
      </c>
      <c r="L2" s="2">
        <f t="shared" ref="L2:L6" si="8">K2*J2</f>
        <v>0.0422671682</v>
      </c>
      <c r="M2" s="11">
        <f t="shared" ref="M2:M6" si="9">I2*D2</f>
        <v>3064.609524</v>
      </c>
      <c r="N2" s="20">
        <f t="shared" ref="N2:N6" si="10">M2*L2</f>
        <v>129.5323662</v>
      </c>
      <c r="O2" s="21" t="s">
        <v>47</v>
      </c>
      <c r="P2" s="21" t="s">
        <v>48</v>
      </c>
    </row>
    <row r="3">
      <c r="A3" s="2" t="s">
        <v>49</v>
      </c>
      <c r="B3" s="2">
        <v>13.0</v>
      </c>
      <c r="C3" s="11">
        <f t="shared" si="1"/>
        <v>4745</v>
      </c>
      <c r="D3" s="11">
        <f t="shared" si="2"/>
        <v>2372.5</v>
      </c>
      <c r="E3" s="2">
        <v>4.0</v>
      </c>
      <c r="F3" s="11">
        <f t="shared" si="3"/>
        <v>1.814882033</v>
      </c>
      <c r="G3" s="11">
        <f t="shared" si="4"/>
        <v>0.9074410163</v>
      </c>
      <c r="H3" s="2">
        <f t="shared" si="5"/>
        <v>0.5714285714</v>
      </c>
      <c r="I3" s="2">
        <f t="shared" si="6"/>
        <v>0.6297142857</v>
      </c>
      <c r="J3" s="2">
        <f t="shared" si="7"/>
        <v>0.04662297962</v>
      </c>
      <c r="K3" s="2">
        <v>1.0</v>
      </c>
      <c r="L3" s="2">
        <f t="shared" si="8"/>
        <v>0.04662297962</v>
      </c>
      <c r="M3" s="11">
        <f t="shared" si="9"/>
        <v>1493.997143</v>
      </c>
      <c r="N3" s="20">
        <f t="shared" si="10"/>
        <v>69.65459834</v>
      </c>
      <c r="O3" s="21" t="s">
        <v>50</v>
      </c>
      <c r="P3" s="21" t="s">
        <v>51</v>
      </c>
    </row>
    <row r="4">
      <c r="A4" s="2" t="s">
        <v>52</v>
      </c>
      <c r="B4" s="2">
        <v>3.5</v>
      </c>
      <c r="C4" s="11">
        <f t="shared" si="1"/>
        <v>1277.5</v>
      </c>
      <c r="D4" s="11">
        <f t="shared" si="2"/>
        <v>638.75</v>
      </c>
      <c r="E4" s="2">
        <v>10.0</v>
      </c>
      <c r="F4" s="11">
        <f t="shared" si="3"/>
        <v>4.537205082</v>
      </c>
      <c r="G4" s="11">
        <f t="shared" si="4"/>
        <v>2.268602541</v>
      </c>
      <c r="H4" s="2">
        <f t="shared" si="5"/>
        <v>0.5714285714</v>
      </c>
      <c r="I4" s="2">
        <f t="shared" si="6"/>
        <v>0.2518857143</v>
      </c>
      <c r="J4" s="2">
        <f t="shared" si="7"/>
        <v>0.05109683805</v>
      </c>
      <c r="K4" s="2">
        <v>1.0</v>
      </c>
      <c r="L4" s="2">
        <f t="shared" si="8"/>
        <v>0.05109683805</v>
      </c>
      <c r="M4" s="11">
        <f t="shared" si="9"/>
        <v>160.892</v>
      </c>
      <c r="N4" s="20">
        <f t="shared" si="10"/>
        <v>8.221072467</v>
      </c>
      <c r="O4" s="21" t="s">
        <v>53</v>
      </c>
      <c r="P4" s="21" t="s">
        <v>54</v>
      </c>
    </row>
    <row r="5">
      <c r="A5" s="2" t="s">
        <v>55</v>
      </c>
      <c r="B5" s="2">
        <v>5.0</v>
      </c>
      <c r="C5" s="11">
        <f t="shared" si="1"/>
        <v>1825</v>
      </c>
      <c r="D5" s="11">
        <f t="shared" si="2"/>
        <v>912.5</v>
      </c>
      <c r="E5" s="2">
        <v>25.0</v>
      </c>
      <c r="F5" s="11">
        <f t="shared" si="3"/>
        <v>11.3430127</v>
      </c>
      <c r="G5" s="11">
        <f t="shared" si="4"/>
        <v>5.671506352</v>
      </c>
      <c r="H5" s="2">
        <f t="shared" si="5"/>
        <v>0.5714285714</v>
      </c>
      <c r="I5" s="2">
        <f t="shared" si="6"/>
        <v>0.1007542857</v>
      </c>
      <c r="J5" s="2">
        <f t="shared" si="7"/>
        <v>0.056</v>
      </c>
      <c r="K5" s="2">
        <v>1.0</v>
      </c>
      <c r="L5" s="2">
        <f t="shared" si="8"/>
        <v>0.056</v>
      </c>
      <c r="M5" s="11">
        <f t="shared" si="9"/>
        <v>91.93828571</v>
      </c>
      <c r="N5" s="20">
        <f t="shared" si="10"/>
        <v>5.148544</v>
      </c>
      <c r="O5" s="21" t="s">
        <v>56</v>
      </c>
      <c r="P5" s="2" t="s">
        <v>57</v>
      </c>
    </row>
    <row r="6">
      <c r="A6" s="2" t="s">
        <v>58</v>
      </c>
      <c r="B6" s="2">
        <v>6.5</v>
      </c>
      <c r="C6" s="11">
        <f t="shared" si="1"/>
        <v>2372.5</v>
      </c>
      <c r="D6" s="11">
        <f t="shared" si="2"/>
        <v>1186.25</v>
      </c>
      <c r="E6" s="2">
        <v>90.0</v>
      </c>
      <c r="F6" s="11">
        <f t="shared" si="3"/>
        <v>40.83484574</v>
      </c>
      <c r="G6" s="11">
        <f t="shared" si="4"/>
        <v>20.41742287</v>
      </c>
      <c r="H6" s="2">
        <f t="shared" si="5"/>
        <v>0.5714285714</v>
      </c>
      <c r="I6" s="2">
        <f t="shared" si="6"/>
        <v>0.02798730159</v>
      </c>
      <c r="J6" s="2">
        <f t="shared" si="7"/>
        <v>0.06365291207</v>
      </c>
      <c r="K6" s="2">
        <v>1.0</v>
      </c>
      <c r="L6" s="2">
        <f t="shared" si="8"/>
        <v>0.06365291207</v>
      </c>
      <c r="M6" s="11">
        <f t="shared" si="9"/>
        <v>33.19993651</v>
      </c>
      <c r="N6" s="20">
        <f t="shared" si="10"/>
        <v>2.113272639</v>
      </c>
      <c r="O6" s="2" t="s">
        <v>59</v>
      </c>
      <c r="P6" s="21" t="s">
        <v>60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15">
      <c r="A15" s="2" t="s">
        <v>61</v>
      </c>
      <c r="E15" s="2">
        <v>0.5</v>
      </c>
      <c r="F15" s="22" t="s">
        <v>62</v>
      </c>
    </row>
    <row r="16">
      <c r="A16" s="2" t="s">
        <v>63</v>
      </c>
      <c r="E16" s="2">
        <v>175.0</v>
      </c>
      <c r="F16" s="21" t="s">
        <v>64</v>
      </c>
    </row>
    <row r="17">
      <c r="A17" s="2" t="s">
        <v>65</v>
      </c>
      <c r="E17" s="2">
        <v>11.3430127</v>
      </c>
    </row>
    <row r="18">
      <c r="A18" s="2" t="s">
        <v>66</v>
      </c>
      <c r="E18" s="2">
        <v>0.056</v>
      </c>
      <c r="F18" s="21" t="s">
        <v>67</v>
      </c>
    </row>
    <row r="25">
      <c r="N25" s="2"/>
    </row>
    <row r="26">
      <c r="N26" s="2"/>
    </row>
  </sheetData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6"/>
    <hyperlink r:id="rId9" ref="F15"/>
    <hyperlink r:id="rId10" ref="F16"/>
    <hyperlink r:id="rId11" ref="F18"/>
  </hyperlinks>
  <drawing r:id="rId12"/>
</worksheet>
</file>