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733\Documents\"/>
    </mc:Choice>
  </mc:AlternateContent>
  <xr:revisionPtr revIDLastSave="0" documentId="13_ncr:1_{7DDB82E2-2E19-43B4-98C3-D4E7C8A58DF0}" xr6:coauthVersionLast="45" xr6:coauthVersionMax="45" xr10:uidLastSave="{00000000-0000-0000-0000-000000000000}"/>
  <bookViews>
    <workbookView xWindow="-110" yWindow="-110" windowWidth="19420" windowHeight="10420" xr2:uid="{7E0262C7-3638-4148-9C94-CF0DEE750B38}"/>
  </bookViews>
  <sheets>
    <sheet name="Sector" sheetId="2" r:id="rId1"/>
    <sheet name="Job Type" sheetId="3" r:id="rId2"/>
  </sheets>
  <definedNames>
    <definedName name="cluster">tabula_Postdoc_CareerOutcome_ADATables_083019[]</definedName>
    <definedName name="cluster_da">Sector!$A$16:$T$61</definedName>
    <definedName name="cluster1">Sector!$A$17:$T$61</definedName>
    <definedName name="ExternalData_1" localSheetId="0" hidden="1">Sector!$B$15:$N$61</definedName>
    <definedName name="no">tabula_Postdoc_CareerOutcome_ADATables_083019[]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Sector!$K$10</definedName>
    <definedName name="solver_typ" localSheetId="0" hidden="1">1</definedName>
    <definedName name="solver_val" localSheetId="0" hidden="1">0</definedName>
    <definedName name="solver_ver" localSheetId="0" hidden="1">3</definedName>
    <definedName name="table">Sector!$A$17:$T$61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G4" i="2"/>
  <c r="W19" i="2"/>
  <c r="W20" i="2"/>
  <c r="U20" i="2"/>
  <c r="U19" i="2"/>
  <c r="F4" i="2"/>
  <c r="F5" i="2"/>
  <c r="F3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D10" i="2"/>
  <c r="E10" i="2"/>
  <c r="F10" i="2"/>
  <c r="G10" i="2"/>
  <c r="H10" i="2"/>
  <c r="I10" i="2"/>
  <c r="J10" i="2"/>
  <c r="M10" i="2"/>
  <c r="N10" i="2"/>
  <c r="D9" i="2"/>
  <c r="E9" i="2"/>
  <c r="F9" i="2"/>
  <c r="G9" i="2"/>
  <c r="H9" i="2"/>
  <c r="I9" i="2"/>
  <c r="J9" i="2"/>
  <c r="M9" i="2"/>
  <c r="N9" i="2"/>
  <c r="C10" i="2"/>
  <c r="C9" i="2"/>
  <c r="K4" i="2" l="1"/>
  <c r="P27" i="2"/>
  <c r="K3" i="2"/>
  <c r="K5" i="2"/>
  <c r="Q53" i="2"/>
  <c r="Q21" i="2"/>
  <c r="T21" i="2"/>
  <c r="O19" i="2"/>
  <c r="Q45" i="2"/>
  <c r="P24" i="2"/>
  <c r="Q42" i="2"/>
  <c r="Q50" i="2"/>
  <c r="P56" i="2"/>
  <c r="P33" i="2"/>
  <c r="P54" i="2"/>
  <c r="P42" i="2"/>
  <c r="P32" i="2"/>
  <c r="P22" i="2"/>
  <c r="Q43" i="2"/>
  <c r="R42" i="2"/>
  <c r="P51" i="2"/>
  <c r="P41" i="2"/>
  <c r="P31" i="2"/>
  <c r="Q61" i="2"/>
  <c r="P55" i="2"/>
  <c r="P34" i="2"/>
  <c r="P43" i="2"/>
  <c r="P50" i="2"/>
  <c r="P40" i="2"/>
  <c r="P30" i="2"/>
  <c r="Q59" i="2"/>
  <c r="Q37" i="2"/>
  <c r="P19" i="2"/>
  <c r="Q24" i="2"/>
  <c r="P59" i="2"/>
  <c r="P49" i="2"/>
  <c r="P39" i="2"/>
  <c r="Q58" i="2"/>
  <c r="Q35" i="2"/>
  <c r="P46" i="2"/>
  <c r="P38" i="2"/>
  <c r="Q34" i="2"/>
  <c r="P23" i="2"/>
  <c r="P58" i="2"/>
  <c r="P48" i="2"/>
  <c r="P26" i="2"/>
  <c r="P20" i="2"/>
  <c r="P57" i="2"/>
  <c r="P47" i="2"/>
  <c r="P35" i="2"/>
  <c r="P25" i="2"/>
  <c r="Q51" i="2"/>
  <c r="Q29" i="2"/>
  <c r="O56" i="2"/>
  <c r="O38" i="2"/>
  <c r="O61" i="2"/>
  <c r="O37" i="2"/>
  <c r="R36" i="2"/>
  <c r="O60" i="2"/>
  <c r="O36" i="2"/>
  <c r="O20" i="2"/>
  <c r="Q57" i="2"/>
  <c r="Q33" i="2"/>
  <c r="R59" i="2"/>
  <c r="R43" i="2"/>
  <c r="R27" i="2"/>
  <c r="T39" i="2"/>
  <c r="O51" i="2"/>
  <c r="O35" i="2"/>
  <c r="Q56" i="2"/>
  <c r="Q40" i="2"/>
  <c r="R50" i="2"/>
  <c r="R26" i="2"/>
  <c r="O58" i="2"/>
  <c r="O50" i="2"/>
  <c r="O42" i="2"/>
  <c r="O34" i="2"/>
  <c r="O26" i="2"/>
  <c r="P61" i="2"/>
  <c r="P53" i="2"/>
  <c r="P45" i="2"/>
  <c r="P37" i="2"/>
  <c r="P29" i="2"/>
  <c r="P21" i="2"/>
  <c r="Q55" i="2"/>
  <c r="Q47" i="2"/>
  <c r="Q39" i="2"/>
  <c r="Q31" i="2"/>
  <c r="Q23" i="2"/>
  <c r="R57" i="2"/>
  <c r="R49" i="2"/>
  <c r="R41" i="2"/>
  <c r="R33" i="2"/>
  <c r="R25" i="2"/>
  <c r="T61" i="2"/>
  <c r="T53" i="2"/>
  <c r="T45" i="2"/>
  <c r="T37" i="2"/>
  <c r="T29" i="2"/>
  <c r="T20" i="2"/>
  <c r="O30" i="2"/>
  <c r="O53" i="2"/>
  <c r="O29" i="2"/>
  <c r="R44" i="2"/>
  <c r="O52" i="2"/>
  <c r="O28" i="2"/>
  <c r="Q41" i="2"/>
  <c r="Q25" i="2"/>
  <c r="R51" i="2"/>
  <c r="R35" i="2"/>
  <c r="O59" i="2"/>
  <c r="O43" i="2"/>
  <c r="Q48" i="2"/>
  <c r="Q32" i="2"/>
  <c r="R58" i="2"/>
  <c r="R34" i="2"/>
  <c r="O57" i="2"/>
  <c r="O49" i="2"/>
  <c r="O41" i="2"/>
  <c r="O33" i="2"/>
  <c r="O25" i="2"/>
  <c r="P60" i="2"/>
  <c r="P52" i="2"/>
  <c r="P44" i="2"/>
  <c r="P36" i="2"/>
  <c r="P28" i="2"/>
  <c r="Q54" i="2"/>
  <c r="Q46" i="2"/>
  <c r="Q38" i="2"/>
  <c r="Q30" i="2"/>
  <c r="Q22" i="2"/>
  <c r="R56" i="2"/>
  <c r="R48" i="2"/>
  <c r="R40" i="2"/>
  <c r="R32" i="2"/>
  <c r="R24" i="2"/>
  <c r="T60" i="2"/>
  <c r="T52" i="2"/>
  <c r="T44" i="2"/>
  <c r="T36" i="2"/>
  <c r="T28" i="2"/>
  <c r="T19" i="2"/>
  <c r="O40" i="2"/>
  <c r="R55" i="2"/>
  <c r="R47" i="2"/>
  <c r="R39" i="2"/>
  <c r="R31" i="2"/>
  <c r="R23" i="2"/>
  <c r="T59" i="2"/>
  <c r="T51" i="2"/>
  <c r="T43" i="2"/>
  <c r="T35" i="2"/>
  <c r="T27" i="2"/>
  <c r="T22" i="2"/>
  <c r="O55" i="2"/>
  <c r="O47" i="2"/>
  <c r="O39" i="2"/>
  <c r="O31" i="2"/>
  <c r="O23" i="2"/>
  <c r="Q60" i="2"/>
  <c r="Q52" i="2"/>
  <c r="Q44" i="2"/>
  <c r="Q36" i="2"/>
  <c r="Q28" i="2"/>
  <c r="Q20" i="2"/>
  <c r="R54" i="2"/>
  <c r="R46" i="2"/>
  <c r="R38" i="2"/>
  <c r="R30" i="2"/>
  <c r="R22" i="2"/>
  <c r="T58" i="2"/>
  <c r="T50" i="2"/>
  <c r="T42" i="2"/>
  <c r="T34" i="2"/>
  <c r="T26" i="2"/>
  <c r="O54" i="2"/>
  <c r="O22" i="2"/>
  <c r="Q27" i="2"/>
  <c r="R61" i="2"/>
  <c r="R53" i="2"/>
  <c r="R45" i="2"/>
  <c r="R37" i="2"/>
  <c r="R29" i="2"/>
  <c r="R21" i="2"/>
  <c r="T57" i="2"/>
  <c r="T49" i="2"/>
  <c r="T41" i="2"/>
  <c r="T33" i="2"/>
  <c r="T25" i="2"/>
  <c r="R19" i="2"/>
  <c r="O48" i="2"/>
  <c r="O46" i="2"/>
  <c r="O45" i="2"/>
  <c r="Q26" i="2"/>
  <c r="R60" i="2"/>
  <c r="R52" i="2"/>
  <c r="R28" i="2"/>
  <c r="R20" i="2"/>
  <c r="T56" i="2"/>
  <c r="T48" i="2"/>
  <c r="T40" i="2"/>
  <c r="T32" i="2"/>
  <c r="T24" i="2"/>
  <c r="Q19" i="2"/>
  <c r="O24" i="2"/>
  <c r="Q49" i="2"/>
  <c r="T55" i="2"/>
  <c r="T47" i="2"/>
  <c r="T31" i="2"/>
  <c r="T23" i="2"/>
  <c r="O32" i="2"/>
  <c r="O21" i="2"/>
  <c r="O44" i="2"/>
  <c r="O27" i="2"/>
  <c r="T54" i="2"/>
  <c r="T46" i="2"/>
  <c r="T38" i="2"/>
  <c r="T30" i="2"/>
  <c r="L4" i="2" l="1"/>
  <c r="H5" i="2"/>
  <c r="J3" i="2"/>
  <c r="J4" i="2"/>
  <c r="I3" i="2"/>
  <c r="H4" i="2"/>
  <c r="I4" i="2"/>
  <c r="L5" i="2"/>
  <c r="H3" i="2"/>
  <c r="G5" i="2"/>
  <c r="I5" i="2"/>
  <c r="L3" i="2"/>
  <c r="J5" i="2"/>
  <c r="G3" i="2"/>
  <c r="V49" i="2" l="1"/>
  <c r="V28" i="2"/>
  <c r="V24" i="2"/>
  <c r="W30" i="2"/>
  <c r="V45" i="2"/>
  <c r="V19" i="2"/>
  <c r="V41" i="2"/>
  <c r="V55" i="2"/>
  <c r="V37" i="2"/>
  <c r="V20" i="2"/>
  <c r="X20" i="2" s="1"/>
  <c r="W34" i="2"/>
  <c r="V30" i="2"/>
  <c r="V33" i="2"/>
  <c r="V29" i="2"/>
  <c r="V59" i="2"/>
  <c r="W26" i="2"/>
  <c r="V58" i="2"/>
  <c r="V47" i="2"/>
  <c r="V50" i="2"/>
  <c r="V25" i="2"/>
  <c r="V39" i="2"/>
  <c r="V21" i="2"/>
  <c r="V51" i="2"/>
  <c r="W28" i="2"/>
  <c r="W40" i="2"/>
  <c r="V22" i="2"/>
  <c r="V34" i="2"/>
  <c r="V56" i="2"/>
  <c r="V23" i="2"/>
  <c r="V52" i="2"/>
  <c r="V35" i="2"/>
  <c r="W25" i="2"/>
  <c r="V42" i="2"/>
  <c r="V31" i="2"/>
  <c r="W51" i="2"/>
  <c r="V38" i="2"/>
  <c r="V26" i="2"/>
  <c r="V40" i="2"/>
  <c r="V61" i="2"/>
  <c r="V44" i="2"/>
  <c r="V27" i="2"/>
  <c r="W24" i="2"/>
  <c r="V54" i="2"/>
  <c r="V48" i="2"/>
  <c r="V60" i="2"/>
  <c r="V43" i="2"/>
  <c r="V46" i="2"/>
  <c r="V57" i="2"/>
  <c r="V32" i="2"/>
  <c r="V53" i="2"/>
  <c r="V36" i="2"/>
  <c r="W36" i="2"/>
  <c r="W46" i="2"/>
  <c r="W45" i="2"/>
  <c r="W58" i="2"/>
  <c r="W21" i="2"/>
  <c r="W49" i="2"/>
  <c r="W31" i="2"/>
  <c r="W48" i="2"/>
  <c r="W59" i="2"/>
  <c r="W22" i="2"/>
  <c r="W57" i="2"/>
  <c r="W39" i="2"/>
  <c r="W29" i="2"/>
  <c r="W50" i="2"/>
  <c r="W60" i="2"/>
  <c r="W41" i="2"/>
  <c r="W23" i="2"/>
  <c r="W32" i="2"/>
  <c r="W37" i="2"/>
  <c r="W53" i="2"/>
  <c r="W52" i="2"/>
  <c r="W42" i="2"/>
  <c r="W44" i="2"/>
  <c r="W33" i="2"/>
  <c r="W56" i="2"/>
  <c r="W38" i="2"/>
  <c r="W35" i="2"/>
  <c r="W55" i="2"/>
  <c r="U22" i="2"/>
  <c r="W54" i="2"/>
  <c r="W43" i="2"/>
  <c r="W61" i="2"/>
  <c r="W27" i="2"/>
  <c r="W47" i="2"/>
  <c r="U48" i="2"/>
  <c r="U56" i="2"/>
  <c r="U39" i="2"/>
  <c r="U45" i="2"/>
  <c r="U57" i="2"/>
  <c r="U51" i="2"/>
  <c r="U26" i="2"/>
  <c r="U38" i="2"/>
  <c r="X38" i="2" s="1"/>
  <c r="Y38" i="2" s="1"/>
  <c r="U23" i="2"/>
  <c r="U37" i="2"/>
  <c r="U34" i="2"/>
  <c r="U32" i="2"/>
  <c r="U60" i="2"/>
  <c r="U58" i="2"/>
  <c r="U53" i="2"/>
  <c r="U36" i="2"/>
  <c r="U50" i="2"/>
  <c r="U24" i="2"/>
  <c r="U29" i="2"/>
  <c r="U52" i="2"/>
  <c r="U49" i="2"/>
  <c r="U33" i="2"/>
  <c r="U47" i="2"/>
  <c r="U27" i="2"/>
  <c r="U40" i="2"/>
  <c r="U41" i="2"/>
  <c r="U25" i="2"/>
  <c r="U61" i="2"/>
  <c r="U21" i="2"/>
  <c r="U30" i="2"/>
  <c r="U43" i="2"/>
  <c r="U59" i="2"/>
  <c r="U55" i="2"/>
  <c r="U46" i="2"/>
  <c r="U31" i="2"/>
  <c r="U28" i="2"/>
  <c r="U42" i="2"/>
  <c r="U54" i="2"/>
  <c r="U35" i="2"/>
  <c r="U44" i="2"/>
  <c r="X35" i="2" l="1"/>
  <c r="Y35" i="2" s="1"/>
  <c r="X28" i="2"/>
  <c r="Y28" i="2" s="1"/>
  <c r="X32" i="2"/>
  <c r="Y32" i="2" s="1"/>
  <c r="X29" i="2"/>
  <c r="Y29" i="2" s="1"/>
  <c r="X55" i="2"/>
  <c r="Y55" i="2" s="1"/>
  <c r="X30" i="2"/>
  <c r="Y30" i="2" s="1"/>
  <c r="X33" i="2"/>
  <c r="Y33" i="2" s="1"/>
  <c r="X26" i="2"/>
  <c r="Y26" i="2" s="1"/>
  <c r="X25" i="2"/>
  <c r="Y25" i="2" s="1"/>
  <c r="X39" i="2"/>
  <c r="Y39" i="2" s="1"/>
  <c r="X47" i="2"/>
  <c r="Y47" i="2" s="1"/>
  <c r="X53" i="2"/>
  <c r="Y53" i="2" s="1"/>
  <c r="X31" i="2"/>
  <c r="Y31" i="2" s="1"/>
  <c r="X60" i="2"/>
  <c r="Y60" i="2" s="1"/>
  <c r="X24" i="2"/>
  <c r="Y24" i="2" s="1"/>
  <c r="Y20" i="2"/>
  <c r="X40" i="2"/>
  <c r="Y40" i="2" s="1"/>
  <c r="X43" i="2"/>
  <c r="Y43" i="2" s="1"/>
  <c r="X27" i="2"/>
  <c r="Y27" i="2" s="1"/>
  <c r="X36" i="2"/>
  <c r="Y36" i="2" s="1"/>
  <c r="X23" i="2"/>
  <c r="Y23" i="2" s="1"/>
  <c r="X48" i="2"/>
  <c r="Y48" i="2" s="1"/>
  <c r="X61" i="2"/>
  <c r="Y61" i="2" s="1"/>
  <c r="X51" i="2"/>
  <c r="Y51" i="2" s="1"/>
  <c r="X46" i="2"/>
  <c r="Y46" i="2" s="1"/>
  <c r="X41" i="2"/>
  <c r="Y41" i="2" s="1"/>
  <c r="X45" i="2"/>
  <c r="Y45" i="2" s="1"/>
  <c r="X34" i="2"/>
  <c r="Y34" i="2" s="1"/>
  <c r="X22" i="2"/>
  <c r="Y22" i="2" s="1"/>
  <c r="X57" i="2"/>
  <c r="Y57" i="2" s="1"/>
  <c r="X44" i="2"/>
  <c r="Y44" i="2" s="1"/>
  <c r="X59" i="2"/>
  <c r="Y59" i="2" s="1"/>
  <c r="X37" i="2"/>
  <c r="Y37" i="2" s="1"/>
  <c r="X56" i="2"/>
  <c r="Y56" i="2" s="1"/>
  <c r="X42" i="2"/>
  <c r="Y42" i="2" s="1"/>
  <c r="X21" i="2"/>
  <c r="Y21" i="2" s="1"/>
  <c r="X58" i="2"/>
  <c r="Y58" i="2" s="1"/>
  <c r="X54" i="2"/>
  <c r="Y54" i="2" s="1"/>
  <c r="X49" i="2"/>
  <c r="Y49" i="2" s="1"/>
  <c r="X19" i="2"/>
  <c r="Y19" i="2" s="1"/>
  <c r="X50" i="2"/>
  <c r="Y50" i="2" s="1"/>
  <c r="X52" i="2"/>
  <c r="Y5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4BA6D2-5C7B-4EF6-B696-F8651C84972A}" keepAlive="1" name="Query - tabula-Postdoc-CareerOutcome-ADATables-083019" description="Connection to the 'tabula-Postdoc-CareerOutcome-ADATables-083019' query in the workbook." type="5" refreshedVersion="6" background="1" saveData="1">
    <dbPr connection="Provider=Microsoft.Mashup.OleDb.1;Data Source=$Workbook$;Location=tabula-Postdoc-CareerOutcome-ADATables-083019;Extended Properties=&quot;&quot;" command="SELECT * FROM [tabula-Postdoc-CareerOutcome-ADATables-083019]"/>
  </connection>
</connections>
</file>

<file path=xl/sharedStrings.xml><?xml version="1.0" encoding="utf-8"?>
<sst xmlns="http://schemas.openxmlformats.org/spreadsheetml/2006/main" count="370" uniqueCount="120">
  <si>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</si>
  <si>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</si>
  <si>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</si>
  <si>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</si>
  <si>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</si>
  <si>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</si>
  <si>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</si>
  <si>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</si>
  <si>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</si>
  <si>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</si>
  <si>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</si>
  <si>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Academia</t>
  </si>
  <si>
    <t>For-Profit</t>
  </si>
  <si>
    <t>Government</t>
  </si>
  <si>
    <t>Nonprofit</t>
  </si>
  <si>
    <t>Other</t>
  </si>
  <si>
    <t>Not Found</t>
  </si>
  <si>
    <t>Department or Center</t>
  </si>
  <si>
    <t>N %</t>
  </si>
  <si>
    <t>N</t>
  </si>
  <si>
    <t>%</t>
  </si>
  <si>
    <t>A&amp;S Biology</t>
  </si>
  <si>
    <t>2</t>
  </si>
  <si>
    <t>7</t>
  </si>
  <si>
    <t>A&amp;S Biophysics</t>
  </si>
  <si>
    <t>10</t>
  </si>
  <si>
    <t>A&amp;S Chemistry</t>
  </si>
  <si>
    <t>5</t>
  </si>
  <si>
    <t>A&amp;S Neuroscience</t>
  </si>
  <si>
    <t>4</t>
  </si>
  <si>
    <t>18</t>
  </si>
  <si>
    <t>A&amp;S Psychological &amp; Brain Sciences</t>
  </si>
  <si>
    <t>0</t>
  </si>
  <si>
    <t>SOM Anesthesiology and Critical Care Medicine</t>
  </si>
  <si>
    <t>3</t>
  </si>
  <si>
    <t>SOM Biological Chemistry</t>
  </si>
  <si>
    <t>SOM Biomedical Engineering</t>
  </si>
  <si>
    <t>SOM Biophysics and Biophysical Chemistry</t>
  </si>
  <si>
    <t>12</t>
  </si>
  <si>
    <t>SOM Cell Biology</t>
  </si>
  <si>
    <t>SOM Dermatology</t>
  </si>
  <si>
    <t>1</t>
  </si>
  <si>
    <t>SOM Gynecology and Obstetrics</t>
  </si>
  <si>
    <t>SOM Institute for Cell Engineering</t>
  </si>
  <si>
    <t>SOM McKusick-Nathans Institute of Genetic Medicine</t>
  </si>
  <si>
    <t>14</t>
  </si>
  <si>
    <t>SOM Medicine</t>
  </si>
  <si>
    <t>28</t>
  </si>
  <si>
    <t>8</t>
  </si>
  <si>
    <t>SOM Molecular and Comparative Pathobiology</t>
  </si>
  <si>
    <t>SOM Molecular Biology and Genetics</t>
  </si>
  <si>
    <t>SOM Neurological Surgery</t>
  </si>
  <si>
    <t>SOM Neurology</t>
  </si>
  <si>
    <t>6</t>
  </si>
  <si>
    <t>SOM Neuroscience</t>
  </si>
  <si>
    <t>9</t>
  </si>
  <si>
    <t>SOM Oncology Center</t>
  </si>
  <si>
    <t>17</t>
  </si>
  <si>
    <t>11</t>
  </si>
  <si>
    <t>SOM Ophthalmology</t>
  </si>
  <si>
    <t>21</t>
  </si>
  <si>
    <t>SOM Orthopaedic Surgery</t>
  </si>
  <si>
    <t>SOM Otolaryngology-Head and Neck Surgery</t>
  </si>
  <si>
    <t>SOM Pathology</t>
  </si>
  <si>
    <t>SOM Pediatrics</t>
  </si>
  <si>
    <t>SOM Pharmacology and Molecular Sciences</t>
  </si>
  <si>
    <t>SOM Physical Medicine and Rehabilitation</t>
  </si>
  <si>
    <t>SOM Physiology</t>
  </si>
  <si>
    <t>SOM Plastic Surgery</t>
  </si>
  <si>
    <t>SOM Psychiatry and Behavioral Sciences</t>
  </si>
  <si>
    <t>SOM Radiation Oncology and Molecular Radiation Sciences</t>
  </si>
  <si>
    <t>SOM Radiology and Radiological Science</t>
  </si>
  <si>
    <t>SOM Surgery</t>
  </si>
  <si>
    <t>SOM Urology</t>
  </si>
  <si>
    <t>SPH Biochemistry and Molecular Biology</t>
  </si>
  <si>
    <t>SPH Environmental Health and Engineering</t>
  </si>
  <si>
    <t>SPH Epidemiology</t>
  </si>
  <si>
    <t>SPH Molecular Microbiology and Immunology</t>
  </si>
  <si>
    <t>WSE Biomedical Engineering</t>
  </si>
  <si>
    <t>15</t>
  </si>
  <si>
    <t>WSE Chemical and Biomolecular Engineering</t>
  </si>
  <si>
    <t>WSE Environmental Health and Engineering</t>
  </si>
  <si>
    <t>Other Dept or Center</t>
  </si>
  <si>
    <t>13</t>
  </si>
  <si>
    <t>Further training</t>
  </si>
  <si>
    <t>Primarily</t>
  </si>
  <si>
    <t>Not related to</t>
  </si>
  <si>
    <t>or education</t>
  </si>
  <si>
    <t>research</t>
  </si>
  <si>
    <t>teaching</t>
  </si>
  <si>
    <t>Science-related</t>
  </si>
  <si>
    <t>science</t>
  </si>
  <si>
    <t>24</t>
  </si>
  <si>
    <t>19</t>
  </si>
  <si>
    <t>27</t>
  </si>
  <si>
    <t>20</t>
  </si>
  <si>
    <t>Column11</t>
  </si>
  <si>
    <t>Column12</t>
  </si>
  <si>
    <t>Column13</t>
  </si>
  <si>
    <t>Column14</t>
  </si>
  <si>
    <t>Column15</t>
  </si>
  <si>
    <t>cluster_number</t>
  </si>
  <si>
    <t>ID</t>
  </si>
  <si>
    <t>cluster_name</t>
  </si>
  <si>
    <t>z_aca_%</t>
  </si>
  <si>
    <t>z_forprof_%</t>
  </si>
  <si>
    <t>z_gov_%</t>
  </si>
  <si>
    <t>z_nonprof_%</t>
  </si>
  <si>
    <t>z_not_found_%</t>
  </si>
  <si>
    <t>z_other_%</t>
  </si>
  <si>
    <t>average</t>
  </si>
  <si>
    <t>standard_deviation</t>
  </si>
  <si>
    <t>Sector of Initial Employment (N=2,780)</t>
  </si>
  <si>
    <t xml:space="preserve">N </t>
  </si>
  <si>
    <t>distsq_1</t>
  </si>
  <si>
    <t>distsq_2</t>
  </si>
  <si>
    <t>distsq_3</t>
  </si>
  <si>
    <t>min_distsq</t>
  </si>
  <si>
    <t>cluster_match</t>
  </si>
  <si>
    <t>Sum_Min_distsq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</si>
</sst>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3" xfId="0" applyNumberFormat="1" applyFont="1" applyFill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0" fontId="2" fillId="0" borderId="0" xfId="0" applyFont="1"/>
    <xf numFmtId="0" fontId="2" fillId="0" borderId="4" xfId="0" applyFont="1" applyBorder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167" fontId="0" fillId="0" borderId="0" xfId="0" applyNumberFormat="1"/>
    <xf numFmtId="0" fontId="0" fillId="4" borderId="0" xfId="0" applyFill="1"/>
    <xf numFmtId="0" fontId="0" fillId="4" borderId="0" xfId="0" applyNumberFormat="1" applyFill="1" applyAlignment="1">
      <alignment horizontal="left"/>
    </xf>
    <xf numFmtId="0" fontId="0" fillId="5" borderId="0" xfId="0" applyFill="1"/>
    <xf numFmtId="0" fontId="0" fillId="5" borderId="0" xfId="0" applyNumberFormat="1" applyFill="1" applyAlignment="1">
      <alignment horizontal="left"/>
    </xf>
    <xf numFmtId="0" fontId="0" fillId="6" borderId="0" xfId="0" applyFill="1"/>
    <xf numFmtId="0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25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D0F1C0-868C-4A30-8D26-A53FFC4BE572}" autoFormatId="16" applyNumberFormats="0" applyBorderFormats="0" applyFontFormats="0" applyPatternFormats="0" applyAlignmentFormats="0" applyWidthHeightFormats="0">
  <queryTableRefresh nextId="26" unboundColumnsRight="11">
    <queryTableFields count="24">
      <queryTableField id="1" name="Column1" tableColumnId="1"/>
      <queryTableField id="2" name="Column2" tableColumnId="2"/>
      <queryTableField id="11" dataBound="0" tableColumnId="12"/>
      <queryTableField id="3" name="Column3" tableColumnId="3"/>
      <queryTableField id="12" dataBound="0" tableColumnId="13"/>
      <queryTableField id="4" name="Column4" tableColumnId="4"/>
      <queryTableField id="13" dataBound="0" tableColumnId="14"/>
      <queryTableField id="5" name="Column5" tableColumnId="5"/>
      <queryTableField id="14" dataBound="0" tableColumnId="1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5" dataBound="0" tableColumnId="16"/>
      <queryTableField id="16" dataBound="0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  <queryTableField id="21" dataBound="0" tableColumnId="22"/>
      <queryTableField id="22" dataBound="0" tableColumnId="23"/>
      <queryTableField id="23" dataBound="0" tableColumnId="24"/>
      <queryTableField id="24" dataBound="0" tableColumnId="25"/>
      <queryTableField id="25" dataBound="0" tableColumnId="26"/>
    </queryTableFields>
    <queryTableDeletedFields count="1"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CE1C0-B113-43AC-BD4C-838BB17D4C0D}" name="tabula_Postdoc_CareerOutcome_ADATables_083019" displayName="tabula_Postdoc_CareerOutcome_ADATables_083019" ref="B15:Y61" tableType="queryTable" totalsRowShown="0" dataDxfId="14">
  <autoFilter ref="B15:Y61" xr:uid="{B364ED7A-FB7B-4553-AF25-BC1BDAAE143C}"/>
  <tableColumns count="24">
    <tableColumn id="1" xr3:uid="{02ADA51F-E41D-4FC4-85A5-9EBD30636640}" uniqueName="1" name="Column2" queryTableFieldId="1" dataDxfId="24"/>
    <tableColumn id="2" xr3:uid="{61552749-B25B-4C88-BF6F-1C4F15433EB3}" uniqueName="2" name="Column3" queryTableFieldId="2" dataDxfId="23"/>
    <tableColumn id="12" xr3:uid="{106FD9E1-6EAD-4954-BB92-31A0A79EB30F}" uniqueName="12" name="Column4" queryTableFieldId="11" dataDxfId="22"/>
    <tableColumn id="3" xr3:uid="{E40BF5C6-7312-4D3E-A97B-AF73FD80658C}" uniqueName="3" name="Column5" queryTableFieldId="3" dataDxfId="21"/>
    <tableColumn id="13" xr3:uid="{9F751F1E-F23F-4FB6-8552-0FEE733E17C2}" uniqueName="13" name="Column6" queryTableFieldId="12" dataDxfId="13"/>
    <tableColumn id="4" xr3:uid="{E3FB46BF-D432-4A5F-8BCE-503C45B9D652}" uniqueName="4" name="Column7" queryTableFieldId="4" dataDxfId="20"/>
    <tableColumn id="14" xr3:uid="{EE32004D-3948-4C69-9533-471F91CA8EDD}" uniqueName="14" name="Column8" queryTableFieldId="13" dataDxfId="12"/>
    <tableColumn id="5" xr3:uid="{28815313-DD1F-4D83-A17C-161C3BAC75B5}" uniqueName="5" name="Column9" queryTableFieldId="5" dataDxfId="19"/>
    <tableColumn id="15" xr3:uid="{014B2F6C-24B2-4C9C-A1BD-961488ED3814}" uniqueName="15" name="Column10" queryTableFieldId="14" dataDxfId="11"/>
    <tableColumn id="6" xr3:uid="{DC314EA0-8437-4BA4-B538-82776C4193B5}" uniqueName="6" name="Column11" queryTableFieldId="6" dataDxfId="18"/>
    <tableColumn id="7" xr3:uid="{811D378B-3A7E-48C6-BA2A-3DB0488BD81A}" uniqueName="7" name="Column12" queryTableFieldId="7" dataDxfId="17"/>
    <tableColumn id="8" xr3:uid="{D8F0F038-189C-40AC-87D3-361FB88334C0}" uniqueName="8" name="Column13" queryTableFieldId="8" dataDxfId="16"/>
    <tableColumn id="9" xr3:uid="{38D7F011-08F4-4AC1-A31B-2A7DA257DC91}" uniqueName="9" name="Column14" queryTableFieldId="9" dataDxfId="15"/>
    <tableColumn id="16" xr3:uid="{59FEE5A0-71AA-4045-B927-C9C890E1997B}" uniqueName="16" name="z_aca_%" queryTableFieldId="15" dataDxfId="10">
      <calculatedColumnFormula>STANDARDIZE(D16,D$9,D$10)</calculatedColumnFormula>
    </tableColumn>
    <tableColumn id="17" xr3:uid="{73A3CCE9-FFB6-4C58-BD7D-77A39CF5B17A}" uniqueName="17" name="z_forprof_%" queryTableFieldId="16" dataDxfId="9">
      <calculatedColumnFormula>STANDARDIZE(F16,F$9,F$10)</calculatedColumnFormula>
    </tableColumn>
    <tableColumn id="18" xr3:uid="{631D191B-30A5-4CA4-A919-8E7AECF0B727}" uniqueName="18" name="z_gov_%" queryTableFieldId="17" dataDxfId="8">
      <calculatedColumnFormula>STANDARDIZE(H16,H$9,H$10)</calculatedColumnFormula>
    </tableColumn>
    <tableColumn id="19" xr3:uid="{3750B648-4BCB-465A-9B5F-14DA0F27090C}" uniqueName="19" name="z_nonprof_%" queryTableFieldId="18" dataDxfId="7">
      <calculatedColumnFormula>STANDARDIZE(J16,J$9,J$10)</calculatedColumnFormula>
    </tableColumn>
    <tableColumn id="20" xr3:uid="{3C3B05F3-D180-4C5F-84A5-C80AE93730C8}" uniqueName="20" name="z_other_%" queryTableFieldId="19" dataDxfId="6">
      <calculatedColumnFormula>STANDARDIZE(L16,L$9,L$10)</calculatedColumnFormula>
    </tableColumn>
    <tableColumn id="21" xr3:uid="{35E51F28-A1A6-493D-84BB-8BA8C1579B64}" uniqueName="21" name="z_not_found_%" queryTableFieldId="20" dataDxfId="5">
      <calculatedColumnFormula>STANDARDIZE(N16,N$9,N$10)</calculatedColumnFormula>
    </tableColumn>
    <tableColumn id="22" xr3:uid="{7EB29F05-E217-4615-917E-C547EDFF9773}" uniqueName="22" name="distsq_1" queryTableFieldId="21" dataDxfId="4">
      <calculatedColumnFormula>SUMXMY2($G$3:$L$3,O16:T16)</calculatedColumnFormula>
    </tableColumn>
    <tableColumn id="23" xr3:uid="{FA8AF16A-98E9-49D5-8AC1-D80855375D95}" uniqueName="23" name="distsq_2" queryTableFieldId="22" dataDxfId="3">
      <calculatedColumnFormula>SUMXMY2($G$4:$L$4,O16:T16)</calculatedColumnFormula>
    </tableColumn>
    <tableColumn id="24" xr3:uid="{8B40525B-BBFF-4DC8-8462-21EA0381115A}" uniqueName="24" name="distsq_3" queryTableFieldId="23" dataDxfId="2">
      <calculatedColumnFormula>SUMXMY2($G$5:$L$5,O16:T16)</calculatedColumnFormula>
    </tableColumn>
    <tableColumn id="25" xr3:uid="{37BAEC3A-2926-41E2-A517-96271E87E1DE}" uniqueName="25" name="min_distsq" queryTableFieldId="24" dataDxfId="1">
      <calculatedColumnFormula>MIN(U16:W16)</calculatedColumnFormula>
    </tableColumn>
    <tableColumn id="26" xr3:uid="{A56F699C-DE7A-46AA-8C58-4FE18D6807F0}" uniqueName="26" name="cluster_match" queryTableFieldId="25" dataDxfId="0">
      <calculatedColumnFormula>MATCH(X16,U16:W16, FALSE())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3FBF-209F-409E-9A2F-9C5CAFE32252}">
  <dimension ref="A1:Y61"/>
  <sheetViews>
    <sheetView tabSelected="1" zoomScale="80" zoomScaleNormal="80" workbookViewId="0">
      <selection activeCell="Q6" sqref="Q6"/>
    </sheetView>
  </sheetViews>
  <sheetFormatPr defaultRowHeight="14.5" x14ac:dyDescent="0.35"/>
  <cols>
    <col min="2" max="2" width="50.453125" bestFit="1" customWidth="1"/>
    <col min="3" max="3" width="11.81640625" bestFit="1" customWidth="1"/>
    <col min="4" max="4" width="15.453125" bestFit="1" customWidth="1"/>
    <col min="5" max="5" width="10.54296875" bestFit="1" customWidth="1"/>
    <col min="6" max="6" width="13.36328125" bestFit="1" customWidth="1"/>
    <col min="7" max="7" width="11.26953125" bestFit="1" customWidth="1"/>
    <col min="8" max="8" width="12.1796875" bestFit="1" customWidth="1"/>
    <col min="9" max="9" width="10.54296875" bestFit="1" customWidth="1"/>
    <col min="10" max="10" width="13.08984375" bestFit="1" customWidth="1"/>
    <col min="11" max="12" width="15.26953125" bestFit="1" customWidth="1"/>
    <col min="13" max="14" width="10.54296875" bestFit="1" customWidth="1"/>
    <col min="25" max="25" width="16" bestFit="1" customWidth="1"/>
  </cols>
  <sheetData>
    <row r="1" spans="1:25" x14ac:dyDescent="0.35"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</row>
    <row r="2" spans="1:25" ht="15.5" x14ac:dyDescent="0.35">
      <c r="D2" s="8" t="s">
        <v>101</v>
      </c>
      <c r="E2" s="8" t="s">
        <v>102</v>
      </c>
      <c r="F2" s="8" t="s">
        <v>103</v>
      </c>
      <c r="G2" s="8" t="s">
        <v>104</v>
      </c>
      <c r="H2" s="8" t="s">
        <v>105</v>
      </c>
      <c r="I2" s="8" t="s">
        <v>106</v>
      </c>
      <c r="J2" s="8" t="s">
        <v>107</v>
      </c>
      <c r="K2" s="9" t="s">
        <v>109</v>
      </c>
      <c r="L2" s="9" t="s">
        <v>108</v>
      </c>
      <c r="N2" s="22" t="s">
        <v>119</v>
      </c>
    </row>
    <row r="3" spans="1:25" x14ac:dyDescent="0.35">
      <c r="D3">
        <v>1</v>
      </c>
      <c r="E3">
        <v>41</v>
      </c>
      <c r="F3" t="str">
        <f>VLOOKUP(E3,table,2,)</f>
        <v>WSE Chemical and Biomolecular Engineering</v>
      </c>
      <c r="G3">
        <f>VLOOKUP($E3,table,15,FALSE())</f>
        <v>-0.64796213049654394</v>
      </c>
      <c r="H3">
        <f>VLOOKUP($E3,table,16,FALSE())</f>
        <v>2.1914954167742091E-2</v>
      </c>
      <c r="I3">
        <f>VLOOKUP($E3,table,17,FALSE())</f>
        <v>1.8308029988600405</v>
      </c>
      <c r="J3">
        <f>VLOOKUP($E3,table,18,FALSE())</f>
        <v>0.4303948871764357</v>
      </c>
      <c r="K3">
        <f>VLOOKUP($E3,table,19,FALSE())</f>
        <v>1.4919936058151695</v>
      </c>
      <c r="L3">
        <f>VLOOKUP($E3,table,20,FALSE())</f>
        <v>-0.44475004631408133</v>
      </c>
      <c r="N3">
        <f>SUM(X19:X61)</f>
        <v>235.10871351362684</v>
      </c>
    </row>
    <row r="4" spans="1:25" x14ac:dyDescent="0.35">
      <c r="D4">
        <v>2</v>
      </c>
      <c r="E4">
        <v>6</v>
      </c>
      <c r="F4" t="str">
        <f>VLOOKUP(E4,table,2,)</f>
        <v>SOM Anesthesiology and Critical Care Medicine</v>
      </c>
      <c r="G4">
        <f>VLOOKUP($E4,table,15,FALSE())</f>
        <v>0.70177213441321207</v>
      </c>
      <c r="H4">
        <f>VLOOKUP($E4,table,16,FALSE())</f>
        <v>-0.54349086336000285</v>
      </c>
      <c r="I4">
        <f>VLOOKUP($E4,table,17,FALSE())</f>
        <v>-1.1176812315138074</v>
      </c>
      <c r="J4">
        <f>VLOOKUP($E4,table,18,FALSE())</f>
        <v>-0.15712829214377813</v>
      </c>
      <c r="K4">
        <f>VLOOKUP($E4,table,19,FALSE())</f>
        <v>-0.68277673368503244</v>
      </c>
      <c r="L4">
        <f>VLOOKUP($E4,table,20,FALSE())</f>
        <v>0.17616722613739599</v>
      </c>
    </row>
    <row r="5" spans="1:25" x14ac:dyDescent="0.35">
      <c r="D5">
        <v>3</v>
      </c>
      <c r="E5">
        <v>14</v>
      </c>
      <c r="F5" t="str">
        <f>VLOOKUP(E5,table,2,)</f>
        <v>SOM McKusick-Nathans Institute of Genetic Medicine</v>
      </c>
      <c r="G5">
        <f>VLOOKUP($E5,table,15,FALSE())</f>
        <v>-0.35873335944445334</v>
      </c>
      <c r="H5">
        <f>VLOOKUP($E5,table,16,FALSE())</f>
        <v>2.2835382242787219</v>
      </c>
      <c r="I5">
        <f>VLOOKUP($E5,table,17,FALSE())</f>
        <v>-0.52798438543903792</v>
      </c>
      <c r="J5">
        <f>VLOOKUP($E5,table,18,FALSE())</f>
        <v>0.13663329751632877</v>
      </c>
      <c r="K5">
        <f>VLOOKUP($E5,table,19,FALSE())</f>
        <v>1.2745165718651492</v>
      </c>
      <c r="L5">
        <f>VLOOKUP($E5,table,20,FALSE())</f>
        <v>-0.81730040978496776</v>
      </c>
    </row>
    <row r="6" spans="1:25" ht="15.5" x14ac:dyDescent="0.35">
      <c r="B6" s="8"/>
    </row>
    <row r="7" spans="1:25" ht="15.5" x14ac:dyDescent="0.35">
      <c r="B7" s="8"/>
    </row>
    <row r="8" spans="1:25" s="11" customFormat="1" ht="15.5" x14ac:dyDescent="0.35">
      <c r="B8" s="10"/>
    </row>
    <row r="9" spans="1:25" ht="15.5" x14ac:dyDescent="0.35">
      <c r="B9" s="12" t="s">
        <v>110</v>
      </c>
      <c r="C9">
        <f>AVERAGE(C19:C61)</f>
        <v>19.093023255813954</v>
      </c>
      <c r="D9">
        <f t="shared" ref="D9:N9" si="0">AVERAGE(D19:D61)</f>
        <v>31.720930232558139</v>
      </c>
      <c r="E9">
        <f t="shared" si="0"/>
        <v>4.4883720930232558</v>
      </c>
      <c r="F9">
        <f t="shared" si="0"/>
        <v>7.8837209302325579</v>
      </c>
      <c r="G9">
        <f t="shared" si="0"/>
        <v>2.1162790697674421</v>
      </c>
      <c r="H9">
        <f t="shared" si="0"/>
        <v>3.7906976744186047</v>
      </c>
      <c r="I9">
        <f t="shared" si="0"/>
        <v>2.558139534883721</v>
      </c>
      <c r="J9">
        <f t="shared" si="0"/>
        <v>3.5348837209302326</v>
      </c>
      <c r="K9">
        <v>5.1860465099999997</v>
      </c>
      <c r="L9">
        <v>8.1395348799999994</v>
      </c>
      <c r="M9">
        <f t="shared" si="0"/>
        <v>31.209302325581394</v>
      </c>
      <c r="N9">
        <f t="shared" si="0"/>
        <v>45.162790697674417</v>
      </c>
    </row>
    <row r="10" spans="1:25" ht="15.5" x14ac:dyDescent="0.35">
      <c r="B10" s="12" t="s">
        <v>111</v>
      </c>
      <c r="C10">
        <f>STDEV(C19:C61)</f>
        <v>16.133098119332743</v>
      </c>
      <c r="D10">
        <f t="shared" ref="D10:N10" si="1">STDEV(D19:D61)</f>
        <v>10.37241208434169</v>
      </c>
      <c r="E10">
        <f t="shared" si="1"/>
        <v>4.6770569349256368</v>
      </c>
      <c r="F10">
        <f t="shared" si="1"/>
        <v>5.3059234747841755</v>
      </c>
      <c r="G10">
        <f t="shared" si="1"/>
        <v>2.0261305171796642</v>
      </c>
      <c r="H10">
        <f t="shared" si="1"/>
        <v>3.3915731673192866</v>
      </c>
      <c r="I10">
        <f t="shared" si="1"/>
        <v>4.1132904542493502</v>
      </c>
      <c r="J10">
        <f t="shared" si="1"/>
        <v>3.40412101240682</v>
      </c>
      <c r="K10" s="13">
        <v>5.9699083158924999</v>
      </c>
      <c r="L10" s="13">
        <v>4.5981866767127997</v>
      </c>
      <c r="M10">
        <f t="shared" si="1"/>
        <v>33.988484141890851</v>
      </c>
      <c r="N10">
        <f t="shared" si="1"/>
        <v>16.105205063016616</v>
      </c>
    </row>
    <row r="11" spans="1:25" ht="15.5" x14ac:dyDescent="0.35">
      <c r="B11" s="12"/>
    </row>
    <row r="12" spans="1:25" ht="15.5" x14ac:dyDescent="0.35">
      <c r="B12" s="12" t="s">
        <v>112</v>
      </c>
    </row>
    <row r="13" spans="1:25" ht="15.5" x14ac:dyDescent="0.35">
      <c r="B13" s="8"/>
    </row>
    <row r="14" spans="1:25" x14ac:dyDescent="0.35"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</row>
    <row r="15" spans="1:25" ht="15.5" x14ac:dyDescent="0.3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96</v>
      </c>
      <c r="L15" t="s">
        <v>97</v>
      </c>
      <c r="M15" t="s">
        <v>98</v>
      </c>
      <c r="N15" t="s">
        <v>99</v>
      </c>
      <c r="O15" s="8" t="s">
        <v>104</v>
      </c>
      <c r="P15" s="8" t="s">
        <v>105</v>
      </c>
      <c r="Q15" s="8" t="s">
        <v>106</v>
      </c>
      <c r="R15" s="8" t="s">
        <v>107</v>
      </c>
      <c r="S15" s="9" t="s">
        <v>109</v>
      </c>
      <c r="T15" s="9" t="s">
        <v>108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</row>
    <row r="16" spans="1:25" s="20" customFormat="1" x14ac:dyDescent="0.35">
      <c r="B16" s="21" t="s">
        <v>10</v>
      </c>
      <c r="C16" s="21" t="s">
        <v>11</v>
      </c>
      <c r="D16" s="21"/>
      <c r="E16" s="21" t="s">
        <v>12</v>
      </c>
      <c r="F16" s="21"/>
      <c r="G16" s="21" t="s">
        <v>13</v>
      </c>
      <c r="H16" s="21"/>
      <c r="I16" s="21" t="s">
        <v>14</v>
      </c>
      <c r="J16" s="21"/>
      <c r="K16" s="21" t="s">
        <v>15</v>
      </c>
      <c r="L16" s="21"/>
      <c r="M16" s="21" t="s">
        <v>16</v>
      </c>
      <c r="N16" s="21" t="s">
        <v>10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x14ac:dyDescent="0.35">
      <c r="A17" t="s">
        <v>102</v>
      </c>
      <c r="B17" s="1" t="s">
        <v>17</v>
      </c>
      <c r="C17" s="1"/>
      <c r="D17" s="1"/>
      <c r="E17" s="1" t="s">
        <v>10</v>
      </c>
      <c r="F17" s="1"/>
      <c r="G17" s="1" t="s">
        <v>10</v>
      </c>
      <c r="H17" s="1"/>
      <c r="I17" s="1" t="s">
        <v>10</v>
      </c>
      <c r="J17" s="1"/>
      <c r="K17" s="1" t="s">
        <v>10</v>
      </c>
      <c r="L17" s="1" t="s">
        <v>10</v>
      </c>
      <c r="M17" s="1" t="s">
        <v>10</v>
      </c>
      <c r="N17" s="1" t="s">
        <v>10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5">
      <c r="B18" s="1" t="s">
        <v>10</v>
      </c>
      <c r="C18" s="1" t="s">
        <v>113</v>
      </c>
      <c r="D18" s="1" t="s">
        <v>20</v>
      </c>
      <c r="E18" s="1" t="s">
        <v>113</v>
      </c>
      <c r="F18" s="1" t="s">
        <v>20</v>
      </c>
      <c r="G18" s="1" t="s">
        <v>113</v>
      </c>
      <c r="H18" s="1" t="s">
        <v>20</v>
      </c>
      <c r="I18" s="1" t="s">
        <v>113</v>
      </c>
      <c r="J18" s="1" t="s">
        <v>20</v>
      </c>
      <c r="K18" s="1" t="s">
        <v>19</v>
      </c>
      <c r="L18" s="1" t="s">
        <v>20</v>
      </c>
      <c r="M18" s="1" t="s">
        <v>113</v>
      </c>
      <c r="N18" s="1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5">
      <c r="A19" s="16">
        <v>1</v>
      </c>
      <c r="B19" s="17" t="s">
        <v>21</v>
      </c>
      <c r="C19" s="17">
        <v>10</v>
      </c>
      <c r="D19" s="17">
        <v>37</v>
      </c>
      <c r="E19" s="17">
        <v>4</v>
      </c>
      <c r="F19" s="17">
        <v>15</v>
      </c>
      <c r="G19" s="17">
        <v>3</v>
      </c>
      <c r="H19" s="17">
        <v>11</v>
      </c>
      <c r="I19" s="17">
        <v>2</v>
      </c>
      <c r="J19" s="17">
        <v>7</v>
      </c>
      <c r="K19" s="17" t="s">
        <v>22</v>
      </c>
      <c r="L19" s="17" t="s">
        <v>23</v>
      </c>
      <c r="M19" s="17">
        <v>6</v>
      </c>
      <c r="N19" s="17">
        <v>22</v>
      </c>
      <c r="O19" s="17">
        <f>STANDARDIZE(D19,D$9,D$10)</f>
        <v>0.50895295371181837</v>
      </c>
      <c r="P19" s="17">
        <f>STANDARDIZE(F19,F$9,F$10)</f>
        <v>1.3411951950658136</v>
      </c>
      <c r="Q19" s="17">
        <f>STANDARDIZE(H19,H$9,H$10)</f>
        <v>2.1256514218974254</v>
      </c>
      <c r="R19" s="17">
        <f>STANDARDIZE(J19,J$9,J$10)</f>
        <v>1.0179180664966496</v>
      </c>
      <c r="S19" s="17">
        <f>STANDARDIZE(L19,L$9,L$10)</f>
        <v>-0.24782266578499204</v>
      </c>
      <c r="T19" s="17">
        <f>STANDARDIZE(N19,N$9,N$10)</f>
        <v>-1.438217682236445</v>
      </c>
      <c r="U19" s="17">
        <f>SUMXMY2($G$3:$L$3,O19:T19)</f>
        <v>7.5250105474489377</v>
      </c>
      <c r="V19" s="17">
        <f>SUMXMY2($G$4:$L$4,O19:T19)</f>
        <v>18.284585094476679</v>
      </c>
      <c r="W19" s="17">
        <f>SUMXMY2($G$5:$L$5,O19:T19)</f>
        <v>12.16239077847762</v>
      </c>
      <c r="X19" s="17">
        <f>MIN(U19:W19)</f>
        <v>7.5250105474489377</v>
      </c>
      <c r="Y19" s="17">
        <f>MATCH(X19,U19:W19, FALSE())</f>
        <v>1</v>
      </c>
    </row>
    <row r="20" spans="1:25" x14ac:dyDescent="0.35">
      <c r="A20" s="18">
        <v>2</v>
      </c>
      <c r="B20" s="19" t="s">
        <v>24</v>
      </c>
      <c r="C20" s="19">
        <v>9</v>
      </c>
      <c r="D20" s="19">
        <v>45</v>
      </c>
      <c r="E20" s="19">
        <v>3</v>
      </c>
      <c r="F20" s="19">
        <v>15</v>
      </c>
      <c r="G20" s="19">
        <v>0</v>
      </c>
      <c r="H20" s="19">
        <v>0</v>
      </c>
      <c r="I20" s="19">
        <v>1</v>
      </c>
      <c r="J20" s="19">
        <v>5</v>
      </c>
      <c r="K20" s="19" t="s">
        <v>22</v>
      </c>
      <c r="L20" s="19" t="s">
        <v>25</v>
      </c>
      <c r="M20" s="19">
        <v>5</v>
      </c>
      <c r="N20" s="19">
        <v>25</v>
      </c>
      <c r="O20" s="19">
        <f>STANDARDIZE(D20,D$9,D$10)</f>
        <v>1.2802296765173931</v>
      </c>
      <c r="P20" s="19">
        <f>STANDARDIZE(F20,F$9,F$10)</f>
        <v>1.3411951950658136</v>
      </c>
      <c r="Q20" s="19">
        <f>STANDARDIZE(H20,H$9,H$10)</f>
        <v>-1.1176812315138074</v>
      </c>
      <c r="R20" s="19">
        <f>STANDARDIZE(J20,J$9,J$10)</f>
        <v>0.4303948871764357</v>
      </c>
      <c r="S20" s="19">
        <f>STANDARDIZE(L20,L$9,L$10)</f>
        <v>0.40460843606506852</v>
      </c>
      <c r="T20" s="19">
        <f>STANDARDIZE(N20,N$9,N$10)</f>
        <v>-1.2519425005010019</v>
      </c>
      <c r="U20" s="19">
        <f>SUMXMY2($G$3:$L$3,O20:T20)</f>
        <v>15.985949420911764</v>
      </c>
      <c r="V20" s="19">
        <f>SUMXMY2($G$4:$L$4,O20:T20)</f>
        <v>7.4537420517920374</v>
      </c>
      <c r="W20" s="19">
        <f>SUMXMY2($G$5:$L$5,O20:T20)</f>
        <v>4.9539023715387724</v>
      </c>
      <c r="X20" s="19">
        <f>MIN(U20:W20)</f>
        <v>4.9539023715387724</v>
      </c>
      <c r="Y20" s="19">
        <f>MATCH(X20,U20:W20, FALSE())</f>
        <v>3</v>
      </c>
    </row>
    <row r="21" spans="1:25" x14ac:dyDescent="0.35">
      <c r="A21" s="16">
        <v>3</v>
      </c>
      <c r="B21" s="17" t="s">
        <v>26</v>
      </c>
      <c r="C21" s="17">
        <v>18</v>
      </c>
      <c r="D21" s="17">
        <v>37</v>
      </c>
      <c r="E21" s="17">
        <v>2</v>
      </c>
      <c r="F21" s="17">
        <v>4</v>
      </c>
      <c r="G21" s="17">
        <v>5</v>
      </c>
      <c r="H21" s="17">
        <v>10</v>
      </c>
      <c r="I21" s="17">
        <v>1</v>
      </c>
      <c r="J21" s="17">
        <v>2</v>
      </c>
      <c r="K21" s="17" t="s">
        <v>27</v>
      </c>
      <c r="L21" s="17" t="s">
        <v>25</v>
      </c>
      <c r="M21" s="17">
        <v>18</v>
      </c>
      <c r="N21" s="17">
        <v>37</v>
      </c>
      <c r="O21" s="17">
        <f>STANDARDIZE(D21,D$9,D$10)</f>
        <v>0.50895295371181837</v>
      </c>
      <c r="P21" s="17">
        <f>STANDARDIZE(F21,F$9,F$10)</f>
        <v>-0.73195946920258448</v>
      </c>
      <c r="Q21" s="17">
        <f>STANDARDIZE(H21,H$9,H$10)</f>
        <v>1.8308029988600405</v>
      </c>
      <c r="R21" s="17">
        <f>STANDARDIZE(J21,J$9,J$10)</f>
        <v>-0.45088988180388506</v>
      </c>
      <c r="S21" s="17">
        <f>STANDARDIZE(L21,L$9,L$10)</f>
        <v>0.40460843606506852</v>
      </c>
      <c r="T21" s="17">
        <f>STANDARDIZE(N21,N$9,N$10)</f>
        <v>-0.5068417735592291</v>
      </c>
      <c r="U21" s="17">
        <f>SUMXMY2($G$3:$L$3,O21:T21)</f>
        <v>3.8697038923022231</v>
      </c>
      <c r="V21" s="17">
        <f>SUMXMY2($G$4:$L$4,O21:T21)</f>
        <v>10.501462581216536</v>
      </c>
      <c r="W21" s="17">
        <f>SUMXMY2($G$5:$L$5,O21:T21)</f>
        <v>16.608292017535142</v>
      </c>
      <c r="X21" s="17">
        <f>MIN(U21:W21)</f>
        <v>3.8697038923022231</v>
      </c>
      <c r="Y21" s="17">
        <f>MATCH(X21,U21:W21, FALSE())</f>
        <v>1</v>
      </c>
    </row>
    <row r="22" spans="1:25" x14ac:dyDescent="0.35">
      <c r="A22" s="16">
        <v>4</v>
      </c>
      <c r="B22" s="17" t="s">
        <v>28</v>
      </c>
      <c r="C22" s="17">
        <v>5</v>
      </c>
      <c r="D22" s="17">
        <v>23</v>
      </c>
      <c r="E22" s="17">
        <v>1</v>
      </c>
      <c r="F22" s="17">
        <v>5</v>
      </c>
      <c r="G22" s="17">
        <v>1</v>
      </c>
      <c r="H22" s="17">
        <v>5</v>
      </c>
      <c r="I22" s="17">
        <v>0</v>
      </c>
      <c r="J22" s="17">
        <v>0</v>
      </c>
      <c r="K22" s="17" t="s">
        <v>29</v>
      </c>
      <c r="L22" s="17" t="s">
        <v>30</v>
      </c>
      <c r="M22" s="17">
        <v>11</v>
      </c>
      <c r="N22" s="17">
        <v>50</v>
      </c>
      <c r="O22" s="17">
        <f>STANDARDIZE(D22,D$9,D$10)</f>
        <v>-0.84078131119793764</v>
      </c>
      <c r="P22" s="17">
        <f>STANDARDIZE(F22,F$9,F$10)</f>
        <v>-0.54349086336000285</v>
      </c>
      <c r="Q22" s="17">
        <f>STANDARDIZE(H22,H$9,H$10)</f>
        <v>0.35656088367311645</v>
      </c>
      <c r="R22" s="17">
        <f>STANDARDIZE(J22,J$9,J$10)</f>
        <v>-1.0384130611240989</v>
      </c>
      <c r="S22" s="17">
        <f>STANDARDIZE(L22,L$9,L$10)</f>
        <v>2.1444247076652299</v>
      </c>
      <c r="T22" s="17">
        <f>STANDARDIZE(N22,N$9,N$10)</f>
        <v>0.30035068062769144</v>
      </c>
      <c r="U22" s="17">
        <f>SUMXMY2($G$3:$L$3,O22:T22)</f>
        <v>5.6684910140726581</v>
      </c>
      <c r="V22" s="17">
        <f>SUMXMY2($G$4:$L$4,O22:T22)</f>
        <v>13.338013311136487</v>
      </c>
      <c r="W22" s="17">
        <f>SUMXMY2($G$5:$L$5,O22:T22)</f>
        <v>12.393502092839769</v>
      </c>
      <c r="X22" s="17">
        <f>MIN(U22:W22)</f>
        <v>5.6684910140726581</v>
      </c>
      <c r="Y22" s="17">
        <f>MATCH(X22,U22:W22, FALSE())</f>
        <v>1</v>
      </c>
    </row>
    <row r="23" spans="1:25" x14ac:dyDescent="0.35">
      <c r="A23" s="14">
        <v>5</v>
      </c>
      <c r="B23" s="15" t="s">
        <v>31</v>
      </c>
      <c r="C23" s="15">
        <v>5</v>
      </c>
      <c r="D23" s="15">
        <v>24</v>
      </c>
      <c r="E23" s="15">
        <v>3</v>
      </c>
      <c r="F23" s="15">
        <v>14</v>
      </c>
      <c r="G23" s="15">
        <v>0</v>
      </c>
      <c r="H23" s="15">
        <v>0</v>
      </c>
      <c r="I23" s="15">
        <v>4</v>
      </c>
      <c r="J23" s="15">
        <v>19</v>
      </c>
      <c r="K23" s="15" t="s">
        <v>32</v>
      </c>
      <c r="L23" s="15" t="s">
        <v>32</v>
      </c>
      <c r="M23" s="15">
        <v>9</v>
      </c>
      <c r="N23" s="15">
        <v>43</v>
      </c>
      <c r="O23" s="15">
        <f>STANDARDIZE(D23,D$9,D$10)</f>
        <v>-0.74437172084724079</v>
      </c>
      <c r="P23" s="15">
        <f>STANDARDIZE(F23,F$9,F$10)</f>
        <v>1.1527265892232319</v>
      </c>
      <c r="Q23" s="15">
        <f>STANDARDIZE(H23,H$9,H$10)</f>
        <v>-1.1176812315138074</v>
      </c>
      <c r="R23" s="15">
        <f>STANDARDIZE(J23,J$9,J$10)</f>
        <v>4.5430571424179327</v>
      </c>
      <c r="S23" s="15">
        <f>STANDARDIZE(L23,L$9,L$10)</f>
        <v>-1.7701619034351332</v>
      </c>
      <c r="T23" s="15">
        <f>STANDARDIZE(N23,N$9,N$10)</f>
        <v>-0.13429141008834267</v>
      </c>
      <c r="U23" s="15">
        <f>SUMXMY2($G$3:$L$3,O23:T23)</f>
        <v>37.633622976879039</v>
      </c>
      <c r="V23" s="15">
        <f>SUMXMY2($G$4:$L$4,O23:T23)</f>
        <v>28.339019888021184</v>
      </c>
      <c r="W23" s="15">
        <f>SUMXMY2($G$5:$L$5,O23:T23)</f>
        <v>30.928333682573697</v>
      </c>
      <c r="X23" s="15">
        <f>MIN(U23:W23)</f>
        <v>28.339019888021184</v>
      </c>
      <c r="Y23" s="15">
        <f>MATCH(X23,U23:W23, FALSE())</f>
        <v>2</v>
      </c>
    </row>
    <row r="24" spans="1:25" x14ac:dyDescent="0.35">
      <c r="A24" s="14">
        <v>6</v>
      </c>
      <c r="B24" s="15" t="s">
        <v>33</v>
      </c>
      <c r="C24" s="15">
        <v>26</v>
      </c>
      <c r="D24" s="15">
        <v>39</v>
      </c>
      <c r="E24" s="15">
        <v>3</v>
      </c>
      <c r="F24" s="15">
        <v>5</v>
      </c>
      <c r="G24" s="15">
        <v>0</v>
      </c>
      <c r="H24" s="15">
        <v>0</v>
      </c>
      <c r="I24" s="15">
        <v>2</v>
      </c>
      <c r="J24" s="15">
        <v>3</v>
      </c>
      <c r="K24" s="15" t="s">
        <v>34</v>
      </c>
      <c r="L24" s="15" t="s">
        <v>27</v>
      </c>
      <c r="M24" s="15">
        <v>32</v>
      </c>
      <c r="N24" s="15">
        <v>48</v>
      </c>
      <c r="O24" s="15">
        <f>STANDARDIZE(D24,D$9,D$10)</f>
        <v>0.70177213441321207</v>
      </c>
      <c r="P24" s="15">
        <f>STANDARDIZE(F24,F$9,F$10)</f>
        <v>-0.54349086336000285</v>
      </c>
      <c r="Q24" s="15">
        <f>STANDARDIZE(H24,H$9,H$10)</f>
        <v>-1.1176812315138074</v>
      </c>
      <c r="R24" s="15">
        <f>STANDARDIZE(J24,J$9,J$10)</f>
        <v>-0.15712829214377813</v>
      </c>
      <c r="S24" s="15">
        <f>STANDARDIZE(L24,L$9,L$10)</f>
        <v>-0.68277673368503244</v>
      </c>
      <c r="T24" s="15">
        <f>STANDARDIZE(N24,N$9,N$10)</f>
        <v>0.17616722613739599</v>
      </c>
      <c r="U24" s="15">
        <f>SUMXMY2($G$3:$L$3,O24:T24)</f>
        <v>16.295373356165893</v>
      </c>
      <c r="V24" s="15">
        <f>SUMXMY2($G$4:$L$4,O24:T24)</f>
        <v>0</v>
      </c>
      <c r="W24" s="15">
        <f>SUMXMY2($G$5:$L$5,O24:T24)</f>
        <v>14.368778634264622</v>
      </c>
      <c r="X24" s="15">
        <f>MIN(U24:W24)</f>
        <v>0</v>
      </c>
      <c r="Y24" s="15">
        <f>MATCH(X24,U24:W24, FALSE())</f>
        <v>2</v>
      </c>
    </row>
    <row r="25" spans="1:25" x14ac:dyDescent="0.35">
      <c r="A25" s="18">
        <v>7</v>
      </c>
      <c r="B25" s="19" t="s">
        <v>35</v>
      </c>
      <c r="C25" s="19">
        <v>12</v>
      </c>
      <c r="D25" s="19">
        <v>40</v>
      </c>
      <c r="E25" s="19">
        <v>4</v>
      </c>
      <c r="F25" s="19">
        <v>13</v>
      </c>
      <c r="G25" s="19">
        <v>1</v>
      </c>
      <c r="H25" s="19">
        <v>3</v>
      </c>
      <c r="I25" s="19">
        <v>0</v>
      </c>
      <c r="J25" s="19">
        <v>0</v>
      </c>
      <c r="K25" s="19" t="s">
        <v>34</v>
      </c>
      <c r="L25" s="19" t="s">
        <v>25</v>
      </c>
      <c r="M25" s="19">
        <v>10</v>
      </c>
      <c r="N25" s="19">
        <v>33</v>
      </c>
      <c r="O25" s="19">
        <f>STANDARDIZE(D25,D$9,D$10)</f>
        <v>0.79818172476390892</v>
      </c>
      <c r="P25" s="19">
        <f>STANDARDIZE(F25,F$9,F$10)</f>
        <v>0.96425798338065039</v>
      </c>
      <c r="Q25" s="19">
        <f>STANDARDIZE(H25,H$9,H$10)</f>
        <v>-0.2331359624016531</v>
      </c>
      <c r="R25" s="19">
        <f>STANDARDIZE(J25,J$9,J$10)</f>
        <v>-1.0384130611240989</v>
      </c>
      <c r="S25" s="19">
        <f>STANDARDIZE(L25,L$9,L$10)</f>
        <v>0.40460843606506852</v>
      </c>
      <c r="T25" s="19">
        <f>STANDARDIZE(N25,N$9,N$10)</f>
        <v>-0.75520868253981999</v>
      </c>
      <c r="U25" s="19">
        <f>SUMXMY2($G$3:$L$3,O25:T25)</f>
        <v>10.675374331818151</v>
      </c>
      <c r="V25" s="19">
        <f>SUMXMY2($G$4:$L$4,O25:T25)</f>
        <v>5.8915521617615152</v>
      </c>
      <c r="W25" s="19">
        <f>SUMXMY2($G$5:$L$5,O25:T25)</f>
        <v>5.3072179509381341</v>
      </c>
      <c r="X25" s="19">
        <f>MIN(U25:W25)</f>
        <v>5.3072179509381341</v>
      </c>
      <c r="Y25" s="19">
        <f>MATCH(X25,U25:W25, FALSE())</f>
        <v>3</v>
      </c>
    </row>
    <row r="26" spans="1:25" x14ac:dyDescent="0.35">
      <c r="A26" s="16">
        <v>8</v>
      </c>
      <c r="B26" s="17" t="s">
        <v>36</v>
      </c>
      <c r="C26" s="17">
        <v>15</v>
      </c>
      <c r="D26" s="17">
        <v>26</v>
      </c>
      <c r="E26" s="17">
        <v>10</v>
      </c>
      <c r="F26" s="17">
        <v>18</v>
      </c>
      <c r="G26" s="17">
        <v>6</v>
      </c>
      <c r="H26" s="17">
        <v>11</v>
      </c>
      <c r="I26" s="17">
        <v>0</v>
      </c>
      <c r="J26" s="17">
        <v>0</v>
      </c>
      <c r="K26" s="17" t="s">
        <v>34</v>
      </c>
      <c r="L26" s="17" t="s">
        <v>27</v>
      </c>
      <c r="M26" s="17">
        <v>23</v>
      </c>
      <c r="N26" s="17">
        <v>40</v>
      </c>
      <c r="O26" s="17">
        <f>STANDARDIZE(D26,D$9,D$10)</f>
        <v>-0.55155254014584709</v>
      </c>
      <c r="P26" s="17">
        <f>STANDARDIZE(F26,F$9,F$10)</f>
        <v>1.9066010125935586</v>
      </c>
      <c r="Q26" s="17">
        <f>STANDARDIZE(H26,H$9,H$10)</f>
        <v>2.1256514218974254</v>
      </c>
      <c r="R26" s="17">
        <f>STANDARDIZE(J26,J$9,J$10)</f>
        <v>-1.0384130611240989</v>
      </c>
      <c r="S26" s="17">
        <f>STANDARDIZE(L26,L$9,L$10)</f>
        <v>-0.68277673368503244</v>
      </c>
      <c r="T26" s="17">
        <f>STANDARDIZE(N26,N$9,N$10)</f>
        <v>-0.32056659182378588</v>
      </c>
      <c r="U26" s="17">
        <f>SUMXMY2($G$3:$L$3,O26:T26)</f>
        <v>10.550716289433653</v>
      </c>
      <c r="V26" s="17">
        <f>SUMXMY2($G$4:$L$4,O26:T26)</f>
        <v>19.116386971098748</v>
      </c>
      <c r="W26" s="17">
        <f>SUMXMY2($G$5:$L$5,O26:T26)</f>
        <v>12.679519410789565</v>
      </c>
      <c r="X26" s="17">
        <f>MIN(U26:W26)</f>
        <v>10.550716289433653</v>
      </c>
      <c r="Y26" s="17">
        <f>MATCH(X26,U26:W26, FALSE())</f>
        <v>1</v>
      </c>
    </row>
    <row r="27" spans="1:25" x14ac:dyDescent="0.35">
      <c r="A27" s="16">
        <v>9</v>
      </c>
      <c r="B27" s="17" t="s">
        <v>37</v>
      </c>
      <c r="C27" s="17">
        <v>14</v>
      </c>
      <c r="D27" s="17">
        <v>42</v>
      </c>
      <c r="E27" s="17">
        <v>2</v>
      </c>
      <c r="F27" s="17">
        <v>6</v>
      </c>
      <c r="G27" s="17">
        <v>2</v>
      </c>
      <c r="H27" s="17">
        <v>6</v>
      </c>
      <c r="I27" s="17">
        <v>1</v>
      </c>
      <c r="J27" s="17">
        <v>3</v>
      </c>
      <c r="K27" s="17" t="s">
        <v>29</v>
      </c>
      <c r="L27" s="17" t="s">
        <v>38</v>
      </c>
      <c r="M27" s="17">
        <v>10</v>
      </c>
      <c r="N27" s="17">
        <v>30</v>
      </c>
      <c r="O27" s="17">
        <f>STANDARDIZE(D27,D$9,D$10)</f>
        <v>0.99100090546530262</v>
      </c>
      <c r="P27" s="17">
        <f>STANDARDIZE(F27,F$9,F$10)</f>
        <v>-0.35502225751742122</v>
      </c>
      <c r="Q27" s="17">
        <f>STANDARDIZE(H27,H$9,H$10)</f>
        <v>0.65140930671050123</v>
      </c>
      <c r="R27" s="17">
        <f>STANDARDIZE(J27,J$9,J$10)</f>
        <v>-0.15712829214377813</v>
      </c>
      <c r="S27" s="17">
        <f>STANDARDIZE(L27,L$9,L$10)</f>
        <v>0.8395625039651089</v>
      </c>
      <c r="T27" s="17">
        <f>STANDARDIZE(N27,N$9,N$10)</f>
        <v>-0.9414838642752632</v>
      </c>
      <c r="U27" s="17">
        <f>SUMXMY2($G$3:$L$3,O27:T27)</f>
        <v>5.2368452906904892</v>
      </c>
      <c r="V27" s="17">
        <f>SUMXMY2($G$4:$L$4,O27:T27)</f>
        <v>6.8155157442171426</v>
      </c>
      <c r="W27" s="17">
        <f>SUMXMY2($G$5:$L$5,O27:T27)</f>
        <v>10.465655926161466</v>
      </c>
      <c r="X27" s="17">
        <f>MIN(U27:W27)</f>
        <v>5.2368452906904892</v>
      </c>
      <c r="Y27" s="17">
        <f>MATCH(X27,U27:W27, FALSE())</f>
        <v>1</v>
      </c>
    </row>
    <row r="28" spans="1:25" x14ac:dyDescent="0.35">
      <c r="A28" s="14">
        <v>10</v>
      </c>
      <c r="B28" s="15" t="s">
        <v>39</v>
      </c>
      <c r="C28" s="15">
        <v>12</v>
      </c>
      <c r="D28" s="15">
        <v>40</v>
      </c>
      <c r="E28" s="15">
        <v>1</v>
      </c>
      <c r="F28" s="15">
        <v>3</v>
      </c>
      <c r="G28" s="15">
        <v>2</v>
      </c>
      <c r="H28" s="15">
        <v>7</v>
      </c>
      <c r="I28" s="15">
        <v>2</v>
      </c>
      <c r="J28" s="15">
        <v>7</v>
      </c>
      <c r="K28" s="15" t="s">
        <v>22</v>
      </c>
      <c r="L28" s="15" t="s">
        <v>23</v>
      </c>
      <c r="M28" s="15">
        <v>11</v>
      </c>
      <c r="N28" s="15">
        <v>37</v>
      </c>
      <c r="O28" s="15">
        <f>STANDARDIZE(D28,D$9,D$10)</f>
        <v>0.79818172476390892</v>
      </c>
      <c r="P28" s="15">
        <f>STANDARDIZE(F28,F$9,F$10)</f>
        <v>-0.92042807504516622</v>
      </c>
      <c r="Q28" s="15">
        <f>STANDARDIZE(H28,H$9,H$10)</f>
        <v>0.94625772974788602</v>
      </c>
      <c r="R28" s="15">
        <f>STANDARDIZE(J28,J$9,J$10)</f>
        <v>1.0179180664966496</v>
      </c>
      <c r="S28" s="15">
        <f>STANDARDIZE(L28,L$9,L$10)</f>
        <v>-0.24782266578499204</v>
      </c>
      <c r="T28" s="15">
        <f>STANDARDIZE(N28,N$9,N$10)</f>
        <v>-0.5068417735592291</v>
      </c>
      <c r="U28" s="15">
        <f>SUMXMY2($G$3:$L$3,O28:T28)</f>
        <v>7.1377622956779243</v>
      </c>
      <c r="V28" s="15">
        <f>SUMXMY2($G$4:$L$4,O28:T28)</f>
        <v>6.447640786282081</v>
      </c>
      <c r="W28" s="15">
        <f>SUMXMY2($G$5:$L$5,O28:T28)</f>
        <v>16.967806536795923</v>
      </c>
      <c r="X28" s="15">
        <f>MIN(U28:W28)</f>
        <v>6.447640786282081</v>
      </c>
      <c r="Y28" s="15">
        <f>MATCH(X28,U28:W28, FALSE())</f>
        <v>2</v>
      </c>
    </row>
    <row r="29" spans="1:25" x14ac:dyDescent="0.35">
      <c r="A29" s="14">
        <v>11</v>
      </c>
      <c r="B29" s="15" t="s">
        <v>40</v>
      </c>
      <c r="C29" s="15">
        <v>7</v>
      </c>
      <c r="D29" s="15">
        <v>50</v>
      </c>
      <c r="E29" s="15">
        <v>0</v>
      </c>
      <c r="F29" s="15">
        <v>0</v>
      </c>
      <c r="G29" s="15">
        <v>1</v>
      </c>
      <c r="H29" s="15">
        <v>7</v>
      </c>
      <c r="I29" s="15">
        <v>0</v>
      </c>
      <c r="J29" s="15">
        <v>0</v>
      </c>
      <c r="K29" s="15" t="s">
        <v>41</v>
      </c>
      <c r="L29" s="15" t="s">
        <v>23</v>
      </c>
      <c r="M29" s="15">
        <v>5</v>
      </c>
      <c r="N29" s="15">
        <v>36</v>
      </c>
      <c r="O29" s="15">
        <f>STANDARDIZE(D29,D$9,D$10)</f>
        <v>1.7622776282708774</v>
      </c>
      <c r="P29" s="15">
        <f>STANDARDIZE(F29,F$9,F$10)</f>
        <v>-1.4858338925729111</v>
      </c>
      <c r="Q29" s="15">
        <f>STANDARDIZE(H29,H$9,H$10)</f>
        <v>0.94625772974788602</v>
      </c>
      <c r="R29" s="15">
        <f>STANDARDIZE(J29,J$9,J$10)</f>
        <v>-1.0384130611240989</v>
      </c>
      <c r="S29" s="15">
        <f>STANDARDIZE(L29,L$9,L$10)</f>
        <v>-0.24782266578499204</v>
      </c>
      <c r="T29" s="15">
        <f>STANDARDIZE(N29,N$9,N$10)</f>
        <v>-0.56893350080437677</v>
      </c>
      <c r="U29" s="15">
        <f>SUMXMY2($G$3:$L$3,O29:T29)</f>
        <v>14.064761590984356</v>
      </c>
      <c r="V29" s="15">
        <f>SUMXMY2($G$4:$L$4,O29:T29)</f>
        <v>7.7935493015310984</v>
      </c>
      <c r="W29" s="15">
        <f>SUMXMY2($G$5:$L$5,O29:T29)</f>
        <v>24.640180400418455</v>
      </c>
      <c r="X29" s="15">
        <f>MIN(U29:W29)</f>
        <v>7.7935493015310984</v>
      </c>
      <c r="Y29" s="15">
        <f>MATCH(X29,U29:W29, FALSE())</f>
        <v>2</v>
      </c>
    </row>
    <row r="30" spans="1:25" x14ac:dyDescent="0.35">
      <c r="A30" s="14">
        <v>12</v>
      </c>
      <c r="B30" s="15" t="s">
        <v>42</v>
      </c>
      <c r="C30" s="15">
        <v>13</v>
      </c>
      <c r="D30" s="15">
        <v>33</v>
      </c>
      <c r="E30" s="15">
        <v>1</v>
      </c>
      <c r="F30" s="15">
        <v>3</v>
      </c>
      <c r="G30" s="15">
        <v>0</v>
      </c>
      <c r="H30" s="15">
        <v>0</v>
      </c>
      <c r="I30" s="15">
        <v>0</v>
      </c>
      <c r="J30" s="15">
        <v>0</v>
      </c>
      <c r="K30" s="15" t="s">
        <v>22</v>
      </c>
      <c r="L30" s="15" t="s">
        <v>27</v>
      </c>
      <c r="M30" s="15">
        <v>24</v>
      </c>
      <c r="N30" s="15">
        <v>60</v>
      </c>
      <c r="O30" s="15">
        <f>STANDARDIZE(D30,D$9,D$10)</f>
        <v>0.1233145923090309</v>
      </c>
      <c r="P30" s="15">
        <f>STANDARDIZE(F30,F$9,F$10)</f>
        <v>-0.92042807504516622</v>
      </c>
      <c r="Q30" s="15">
        <f>STANDARDIZE(H30,H$9,H$10)</f>
        <v>-1.1176812315138074</v>
      </c>
      <c r="R30" s="15">
        <f>STANDARDIZE(J30,J$9,J$10)</f>
        <v>-1.0384130611240989</v>
      </c>
      <c r="S30" s="15">
        <f>STANDARDIZE(L30,L$9,L$10)</f>
        <v>-0.68277673368503244</v>
      </c>
      <c r="T30" s="15">
        <f>STANDARDIZE(N30,N$9,N$10)</f>
        <v>0.92126795307916876</v>
      </c>
      <c r="U30" s="15">
        <f>SUMXMY2($G$3:$L$3,O30:T30)</f>
        <v>18.929465417838113</v>
      </c>
      <c r="V30" s="15">
        <f>SUMXMY2($G$4:$L$4,O30:T30)</f>
        <v>1.8085327268960518</v>
      </c>
      <c r="W30" s="15">
        <f>SUMXMY2($G$5:$L$5,O30:T30)</f>
        <v>19.079863626521242</v>
      </c>
      <c r="X30" s="15">
        <f>MIN(U30:W30)</f>
        <v>1.8085327268960518</v>
      </c>
      <c r="Y30" s="15">
        <f>MATCH(X30,U30:W30, FALSE())</f>
        <v>2</v>
      </c>
    </row>
    <row r="31" spans="1:25" x14ac:dyDescent="0.35">
      <c r="A31" s="14">
        <v>13</v>
      </c>
      <c r="B31" s="15" t="s">
        <v>43</v>
      </c>
      <c r="C31" s="15">
        <v>5</v>
      </c>
      <c r="D31" s="15">
        <v>20</v>
      </c>
      <c r="E31" s="15">
        <v>1</v>
      </c>
      <c r="F31" s="15">
        <v>4</v>
      </c>
      <c r="G31" s="15">
        <v>0</v>
      </c>
      <c r="H31" s="15">
        <v>0</v>
      </c>
      <c r="I31" s="15">
        <v>0</v>
      </c>
      <c r="J31" s="15">
        <v>0</v>
      </c>
      <c r="K31" s="15" t="s">
        <v>32</v>
      </c>
      <c r="L31" s="15" t="s">
        <v>32</v>
      </c>
      <c r="M31" s="15">
        <v>19</v>
      </c>
      <c r="N31" s="15">
        <v>76</v>
      </c>
      <c r="O31" s="15">
        <f>STANDARDIZE(D31,D$9,D$10)</f>
        <v>-1.1300100822500281</v>
      </c>
      <c r="P31" s="15">
        <f>STANDARDIZE(F31,F$9,F$10)</f>
        <v>-0.73195946920258448</v>
      </c>
      <c r="Q31" s="15">
        <f>STANDARDIZE(H31,H$9,H$10)</f>
        <v>-1.1176812315138074</v>
      </c>
      <c r="R31" s="15">
        <f>STANDARDIZE(J31,J$9,J$10)</f>
        <v>-1.0384130611240989</v>
      </c>
      <c r="S31" s="15">
        <f>STANDARDIZE(L31,L$9,L$10)</f>
        <v>-1.7701619034351332</v>
      </c>
      <c r="T31" s="15">
        <f>STANDARDIZE(N31,N$9,N$10)</f>
        <v>1.9147355890015325</v>
      </c>
      <c r="U31" s="15">
        <f>SUMXMY2($G$3:$L$3,O31:T31)</f>
        <v>27.860483949548588</v>
      </c>
      <c r="V31" s="15">
        <f>SUMXMY2($G$4:$L$4,O31:T31)</f>
        <v>8.3726358084531771</v>
      </c>
      <c r="W31" s="15">
        <f>SUMXMY2($G$5:$L$5,O31:T31)</f>
        <v>28.150658154379649</v>
      </c>
      <c r="X31" s="15">
        <f>MIN(U31:W31)</f>
        <v>8.3726358084531771</v>
      </c>
      <c r="Y31" s="15">
        <f>MATCH(X31,U31:W31, FALSE())</f>
        <v>2</v>
      </c>
    </row>
    <row r="32" spans="1:25" x14ac:dyDescent="0.35">
      <c r="A32" s="18">
        <v>14</v>
      </c>
      <c r="B32" s="19" t="s">
        <v>44</v>
      </c>
      <c r="C32" s="19">
        <v>14</v>
      </c>
      <c r="D32" s="19">
        <v>28</v>
      </c>
      <c r="E32" s="19">
        <v>10</v>
      </c>
      <c r="F32" s="19">
        <v>20</v>
      </c>
      <c r="G32" s="19">
        <v>1</v>
      </c>
      <c r="H32" s="19">
        <v>2</v>
      </c>
      <c r="I32" s="19">
        <v>2</v>
      </c>
      <c r="J32" s="19">
        <v>4</v>
      </c>
      <c r="K32" s="19" t="s">
        <v>23</v>
      </c>
      <c r="L32" s="19" t="s">
        <v>45</v>
      </c>
      <c r="M32" s="19">
        <v>16</v>
      </c>
      <c r="N32" s="19">
        <v>32</v>
      </c>
      <c r="O32" s="19">
        <f>STANDARDIZE(D32,D$9,D$10)</f>
        <v>-0.35873335944445334</v>
      </c>
      <c r="P32" s="19">
        <f>STANDARDIZE(F32,F$9,F$10)</f>
        <v>2.2835382242787219</v>
      </c>
      <c r="Q32" s="19">
        <f>STANDARDIZE(H32,H$9,H$10)</f>
        <v>-0.52798438543903792</v>
      </c>
      <c r="R32" s="19">
        <f>STANDARDIZE(J32,J$9,J$10)</f>
        <v>0.13663329751632877</v>
      </c>
      <c r="S32" s="19">
        <f>STANDARDIZE(L32,L$9,L$10)</f>
        <v>1.2745165718651492</v>
      </c>
      <c r="T32" s="19">
        <f>STANDARDIZE(N32,N$9,N$10)</f>
        <v>-0.81730040978496776</v>
      </c>
      <c r="U32" s="19">
        <f>SUMXMY2($G$3:$L$3,O32:T32)</f>
        <v>11.034856927417895</v>
      </c>
      <c r="V32" s="19">
        <f>SUMXMY2($G$4:$L$4,O32:T32)</f>
        <v>14.368778634264622</v>
      </c>
      <c r="W32" s="19">
        <f>SUMXMY2($G$5:$L$5,O32:T32)</f>
        <v>0</v>
      </c>
      <c r="X32" s="19">
        <f>MIN(U32:W32)</f>
        <v>0</v>
      </c>
      <c r="Y32" s="19">
        <f>MATCH(X32,U32:W32, FALSE())</f>
        <v>3</v>
      </c>
    </row>
    <row r="33" spans="1:25" x14ac:dyDescent="0.35">
      <c r="A33" s="14">
        <v>15</v>
      </c>
      <c r="B33" s="15" t="s">
        <v>46</v>
      </c>
      <c r="C33" s="15">
        <v>85</v>
      </c>
      <c r="D33" s="15">
        <v>25</v>
      </c>
      <c r="E33" s="15">
        <v>17</v>
      </c>
      <c r="F33" s="15">
        <v>5</v>
      </c>
      <c r="G33" s="15">
        <v>6</v>
      </c>
      <c r="H33" s="15">
        <v>2</v>
      </c>
      <c r="I33" s="15">
        <v>24</v>
      </c>
      <c r="J33" s="15">
        <v>7</v>
      </c>
      <c r="K33" s="15" t="s">
        <v>47</v>
      </c>
      <c r="L33" s="15" t="s">
        <v>48</v>
      </c>
      <c r="M33" s="15">
        <v>177</v>
      </c>
      <c r="N33" s="15">
        <v>53</v>
      </c>
      <c r="O33" s="15">
        <f>STANDARDIZE(D33,D$9,D$10)</f>
        <v>-0.64796213049654394</v>
      </c>
      <c r="P33" s="15">
        <f>STANDARDIZE(F33,F$9,F$10)</f>
        <v>-0.54349086336000285</v>
      </c>
      <c r="Q33" s="15">
        <f>STANDARDIZE(H33,H$9,H$10)</f>
        <v>-0.52798438543903792</v>
      </c>
      <c r="R33" s="15">
        <f>STANDARDIZE(J33,J$9,J$10)</f>
        <v>1.0179180664966496</v>
      </c>
      <c r="S33" s="15">
        <f>STANDARDIZE(L33,L$9,L$10)</f>
        <v>-3.0345631834971853E-2</v>
      </c>
      <c r="T33" s="15">
        <f>STANDARDIZE(N33,N$9,N$10)</f>
        <v>0.48662586236313465</v>
      </c>
      <c r="U33" s="15">
        <f>SUMXMY2($G$3:$L$3,O33:T33)</f>
        <v>9.4137229868147614</v>
      </c>
      <c r="V33" s="15">
        <f>SUMXMY2($G$4:$L$4,O33:T33)</f>
        <v>4.0723098085645688</v>
      </c>
      <c r="W33" s="15">
        <f>SUMXMY2($G$5:$L$5,O33:T33)</f>
        <v>12.255298682239623</v>
      </c>
      <c r="X33" s="15">
        <f>MIN(U33:W33)</f>
        <v>4.0723098085645688</v>
      </c>
      <c r="Y33" s="15">
        <f>MATCH(X33,U33:W33, FALSE())</f>
        <v>2</v>
      </c>
    </row>
    <row r="34" spans="1:25" x14ac:dyDescent="0.35">
      <c r="A34" s="14">
        <v>16</v>
      </c>
      <c r="B34" s="15" t="s">
        <v>49</v>
      </c>
      <c r="C34" s="15">
        <v>9</v>
      </c>
      <c r="D34" s="15">
        <v>38</v>
      </c>
      <c r="E34" s="15">
        <v>2</v>
      </c>
      <c r="F34" s="15">
        <v>8</v>
      </c>
      <c r="G34" s="15">
        <v>1</v>
      </c>
      <c r="H34" s="15">
        <v>4</v>
      </c>
      <c r="I34" s="15">
        <v>1</v>
      </c>
      <c r="J34" s="15">
        <v>4</v>
      </c>
      <c r="K34" s="15" t="s">
        <v>41</v>
      </c>
      <c r="L34" s="15" t="s">
        <v>29</v>
      </c>
      <c r="M34" s="15">
        <v>10</v>
      </c>
      <c r="N34" s="15">
        <v>42</v>
      </c>
      <c r="O34" s="15">
        <f>STANDARDIZE(D34,D$9,D$10)</f>
        <v>0.60536254406251522</v>
      </c>
      <c r="P34" s="15">
        <f>STANDARDIZE(F34,F$9,F$10)</f>
        <v>2.1914954167742091E-2</v>
      </c>
      <c r="Q34" s="15">
        <f>STANDARDIZE(H34,H$9,H$10)</f>
        <v>6.1712460635731679E-2</v>
      </c>
      <c r="R34" s="15">
        <f>STANDARDIZE(J34,J$9,J$10)</f>
        <v>0.13663329751632877</v>
      </c>
      <c r="S34" s="15">
        <f>STANDARDIZE(L34,L$9,L$10)</f>
        <v>-0.9002537676350526</v>
      </c>
      <c r="T34" s="15">
        <f>STANDARDIZE(N34,N$9,N$10)</f>
        <v>-0.19638313733349042</v>
      </c>
      <c r="U34" s="15">
        <f>SUMXMY2($G$3:$L$3,O34:T34)</f>
        <v>10.571333561109039</v>
      </c>
      <c r="V34" s="15">
        <f>SUMXMY2($G$4:$L$4,O34:T34)</f>
        <v>1.9923339338655497</v>
      </c>
      <c r="W34" s="15">
        <f>SUMXMY2($G$5:$L$5,O34:T34)</f>
        <v>11.507327386135337</v>
      </c>
      <c r="X34" s="15">
        <f>MIN(U34:W34)</f>
        <v>1.9923339338655497</v>
      </c>
      <c r="Y34" s="15">
        <f>MATCH(X34,U34:W34, FALSE())</f>
        <v>2</v>
      </c>
    </row>
    <row r="35" spans="1:25" x14ac:dyDescent="0.35">
      <c r="A35" s="14">
        <v>17</v>
      </c>
      <c r="B35" s="15" t="s">
        <v>50</v>
      </c>
      <c r="C35" s="15">
        <v>20</v>
      </c>
      <c r="D35" s="15">
        <v>38</v>
      </c>
      <c r="E35" s="15">
        <v>6</v>
      </c>
      <c r="F35" s="15">
        <v>12</v>
      </c>
      <c r="G35" s="15">
        <v>2</v>
      </c>
      <c r="H35" s="15">
        <v>4</v>
      </c>
      <c r="I35" s="15">
        <v>2</v>
      </c>
      <c r="J35" s="15">
        <v>4</v>
      </c>
      <c r="K35" s="15" t="s">
        <v>22</v>
      </c>
      <c r="L35" s="15" t="s">
        <v>29</v>
      </c>
      <c r="M35" s="15">
        <v>20</v>
      </c>
      <c r="N35" s="15">
        <v>38</v>
      </c>
      <c r="O35" s="15">
        <f>STANDARDIZE(D35,D$9,D$10)</f>
        <v>0.60536254406251522</v>
      </c>
      <c r="P35" s="15">
        <f>STANDARDIZE(F35,F$9,F$10)</f>
        <v>0.77578937753806876</v>
      </c>
      <c r="Q35" s="15">
        <f>STANDARDIZE(H35,H$9,H$10)</f>
        <v>6.1712460635731679E-2</v>
      </c>
      <c r="R35" s="15">
        <f>STANDARDIZE(J35,J$9,J$10)</f>
        <v>0.13663329751632877</v>
      </c>
      <c r="S35" s="15">
        <f>STANDARDIZE(L35,L$9,L$10)</f>
        <v>-0.9002537676350526</v>
      </c>
      <c r="T35" s="15">
        <f>STANDARDIZE(N35,N$9,N$10)</f>
        <v>-0.44475004631408133</v>
      </c>
      <c r="U35" s="15">
        <f>SUMXMY2($G$3:$L$3,O35:T35)</f>
        <v>11.077974085844408</v>
      </c>
      <c r="V35" s="15">
        <f>SUMXMY2($G$4:$L$4,O35:T35)</f>
        <v>3.659895035301699</v>
      </c>
      <c r="W35" s="15">
        <f>SUMXMY2($G$5:$L$5,O35:T35)</f>
        <v>8.4189496691693293</v>
      </c>
      <c r="X35" s="15">
        <f>MIN(U35:W35)</f>
        <v>3.659895035301699</v>
      </c>
      <c r="Y35" s="15">
        <f>MATCH(X35,U35:W35, FALSE())</f>
        <v>2</v>
      </c>
    </row>
    <row r="36" spans="1:25" x14ac:dyDescent="0.35">
      <c r="A36" s="14">
        <v>18</v>
      </c>
      <c r="B36" s="15" t="s">
        <v>51</v>
      </c>
      <c r="C36" s="15">
        <v>10</v>
      </c>
      <c r="D36" s="15">
        <v>20</v>
      </c>
      <c r="E36" s="15">
        <v>5</v>
      </c>
      <c r="F36" s="15">
        <v>10</v>
      </c>
      <c r="G36" s="15">
        <v>1</v>
      </c>
      <c r="H36" s="15">
        <v>2</v>
      </c>
      <c r="I36" s="15">
        <v>2</v>
      </c>
      <c r="J36" s="15">
        <v>4</v>
      </c>
      <c r="K36" s="15" t="s">
        <v>29</v>
      </c>
      <c r="L36" s="15" t="s">
        <v>48</v>
      </c>
      <c r="M36" s="15">
        <v>29</v>
      </c>
      <c r="N36" s="15">
        <v>57</v>
      </c>
      <c r="O36" s="15">
        <f>STANDARDIZE(D36,D$9,D$10)</f>
        <v>-1.1300100822500281</v>
      </c>
      <c r="P36" s="15">
        <f>STANDARDIZE(F36,F$9,F$10)</f>
        <v>0.39885216585290539</v>
      </c>
      <c r="Q36" s="15">
        <f>STANDARDIZE(H36,H$9,H$10)</f>
        <v>-0.52798438543903792</v>
      </c>
      <c r="R36" s="15">
        <f>STANDARDIZE(J36,J$9,J$10)</f>
        <v>0.13663329751632877</v>
      </c>
      <c r="S36" s="15">
        <f>STANDARDIZE(L36,L$9,L$10)</f>
        <v>-3.0345631834971853E-2</v>
      </c>
      <c r="T36" s="15">
        <f>STANDARDIZE(N36,N$9,N$10)</f>
        <v>0.73499277134372554</v>
      </c>
      <c r="U36" s="15">
        <f>SUMXMY2($G$3:$L$3,O36:T36)</f>
        <v>9.7339355555352309</v>
      </c>
      <c r="V36" s="15">
        <f>SUMXMY2($G$4:$L$4,O36:T36)</f>
        <v>5.4154270484564533</v>
      </c>
      <c r="W36" s="15">
        <f>SUMXMY2($G$5:$L$5,O36:T36)</f>
        <v>8.2591888127901214</v>
      </c>
      <c r="X36" s="15">
        <f>MIN(U36:W36)</f>
        <v>5.4154270484564533</v>
      </c>
      <c r="Y36" s="15">
        <f>MATCH(X36,U36:W36, FALSE())</f>
        <v>2</v>
      </c>
    </row>
    <row r="37" spans="1:25" x14ac:dyDescent="0.35">
      <c r="A37" s="14">
        <v>19</v>
      </c>
      <c r="B37" s="15" t="s">
        <v>52</v>
      </c>
      <c r="C37" s="15">
        <v>44</v>
      </c>
      <c r="D37" s="15">
        <v>32</v>
      </c>
      <c r="E37" s="15">
        <v>11</v>
      </c>
      <c r="F37" s="15">
        <v>8</v>
      </c>
      <c r="G37" s="15">
        <v>5</v>
      </c>
      <c r="H37" s="15">
        <v>4</v>
      </c>
      <c r="I37" s="15">
        <v>3</v>
      </c>
      <c r="J37" s="15">
        <v>2</v>
      </c>
      <c r="K37" s="15" t="s">
        <v>53</v>
      </c>
      <c r="L37" s="15" t="s">
        <v>29</v>
      </c>
      <c r="M37" s="15">
        <v>70</v>
      </c>
      <c r="N37" s="15">
        <v>50</v>
      </c>
      <c r="O37" s="15">
        <f>STANDARDIZE(D37,D$9,D$10)</f>
        <v>2.6905001958334052E-2</v>
      </c>
      <c r="P37" s="15">
        <f>STANDARDIZE(F37,F$9,F$10)</f>
        <v>2.1914954167742091E-2</v>
      </c>
      <c r="Q37" s="15">
        <f>STANDARDIZE(H37,H$9,H$10)</f>
        <v>6.1712460635731679E-2</v>
      </c>
      <c r="R37" s="15">
        <f>STANDARDIZE(J37,J$9,J$10)</f>
        <v>-0.45088988180388506</v>
      </c>
      <c r="S37" s="15">
        <f>STANDARDIZE(L37,L$9,L$10)</f>
        <v>-0.9002537676350526</v>
      </c>
      <c r="T37" s="15">
        <f>STANDARDIZE(N37,N$9,N$10)</f>
        <v>0.30035068062769144</v>
      </c>
      <c r="U37" s="15">
        <f>SUMXMY2($G$3:$L$3,O37:T37)</f>
        <v>10.639812412007986</v>
      </c>
      <c r="V37" s="15">
        <f>SUMXMY2($G$4:$L$4,O37:T37)</f>
        <v>2.315112528268684</v>
      </c>
      <c r="W37" s="15">
        <f>SUMXMY2($G$5:$L$5,O37:T37)</f>
        <v>11.935352607672401</v>
      </c>
      <c r="X37" s="15">
        <f>MIN(U37:W37)</f>
        <v>2.315112528268684</v>
      </c>
      <c r="Y37" s="15">
        <f>MATCH(X37,U37:W37, FALSE())</f>
        <v>2</v>
      </c>
    </row>
    <row r="38" spans="1:25" x14ac:dyDescent="0.35">
      <c r="A38" s="14">
        <v>20</v>
      </c>
      <c r="B38" s="15" t="s">
        <v>54</v>
      </c>
      <c r="C38" s="15">
        <v>37</v>
      </c>
      <c r="D38" s="15">
        <v>39</v>
      </c>
      <c r="E38" s="15">
        <v>6</v>
      </c>
      <c r="F38" s="15">
        <v>6</v>
      </c>
      <c r="G38" s="15">
        <v>3</v>
      </c>
      <c r="H38" s="15">
        <v>3</v>
      </c>
      <c r="I38" s="15">
        <v>1</v>
      </c>
      <c r="J38" s="15">
        <v>1</v>
      </c>
      <c r="K38" s="15" t="s">
        <v>55</v>
      </c>
      <c r="L38" s="15" t="s">
        <v>55</v>
      </c>
      <c r="M38" s="15">
        <v>40</v>
      </c>
      <c r="N38" s="15">
        <v>42</v>
      </c>
      <c r="O38" s="15">
        <f>STANDARDIZE(D38,D$9,D$10)</f>
        <v>0.70177213441321207</v>
      </c>
      <c r="P38" s="15">
        <f>STANDARDIZE(F38,F$9,F$10)</f>
        <v>-0.35502225751742122</v>
      </c>
      <c r="Q38" s="15">
        <f>STANDARDIZE(H38,H$9,H$10)</f>
        <v>-0.2331359624016531</v>
      </c>
      <c r="R38" s="15">
        <f>STANDARDIZE(J38,J$9,J$10)</f>
        <v>-0.74465147146399202</v>
      </c>
      <c r="S38" s="15">
        <f>STANDARDIZE(L38,L$9,L$10)</f>
        <v>0.18713140211504833</v>
      </c>
      <c r="T38" s="15">
        <f>STANDARDIZE(N38,N$9,N$10)</f>
        <v>-0.19638313733349042</v>
      </c>
      <c r="U38" s="15">
        <f>SUMXMY2($G$3:$L$3,O38:T38)</f>
        <v>9.3687937203143008</v>
      </c>
      <c r="V38" s="15">
        <f>SUMXMY2($G$4:$L$4,O38:T38)</f>
        <v>2.0586581727889333</v>
      </c>
      <c r="W38" s="15">
        <f>SUMXMY2($G$5:$L$5,O38:T38)</f>
        <v>10.518216521823954</v>
      </c>
      <c r="X38" s="15">
        <f>MIN(U38:W38)</f>
        <v>2.0586581727889333</v>
      </c>
      <c r="Y38" s="15">
        <f>MATCH(X38,U38:W38, FALSE())</f>
        <v>2</v>
      </c>
    </row>
    <row r="39" spans="1:25" x14ac:dyDescent="0.35">
      <c r="A39" s="18">
        <v>21</v>
      </c>
      <c r="B39" s="19" t="s">
        <v>56</v>
      </c>
      <c r="C39" s="19">
        <v>46</v>
      </c>
      <c r="D39" s="19">
        <v>29</v>
      </c>
      <c r="E39" s="19">
        <v>25</v>
      </c>
      <c r="F39" s="19">
        <v>16</v>
      </c>
      <c r="G39" s="19">
        <v>3</v>
      </c>
      <c r="H39" s="19">
        <v>2</v>
      </c>
      <c r="I39" s="19">
        <v>10</v>
      </c>
      <c r="J39" s="19">
        <v>6</v>
      </c>
      <c r="K39" s="19" t="s">
        <v>57</v>
      </c>
      <c r="L39" s="19" t="s">
        <v>58</v>
      </c>
      <c r="M39" s="19">
        <v>58</v>
      </c>
      <c r="N39" s="19">
        <v>36</v>
      </c>
      <c r="O39" s="19">
        <f>STANDARDIZE(D39,D$9,D$10)</f>
        <v>-0.26232376909375649</v>
      </c>
      <c r="P39" s="19">
        <f>STANDARDIZE(F39,F$9,F$10)</f>
        <v>1.5296638009083954</v>
      </c>
      <c r="Q39" s="19">
        <f>STANDARDIZE(H39,H$9,H$10)</f>
        <v>-0.52798438543903792</v>
      </c>
      <c r="R39" s="19">
        <f>STANDARDIZE(J39,J$9,J$10)</f>
        <v>0.72415647683654261</v>
      </c>
      <c r="S39" s="19">
        <f>STANDARDIZE(L39,L$9,L$10)</f>
        <v>0.62208547001508874</v>
      </c>
      <c r="T39" s="19">
        <f>STANDARDIZE(N39,N$9,N$10)</f>
        <v>-0.56893350080437677</v>
      </c>
      <c r="U39" s="19">
        <f>SUMXMY2($G$3:$L$3,O39:T39)</f>
        <v>8.8443590216216332</v>
      </c>
      <c r="V39" s="19">
        <f>SUMXMY2($G$4:$L$4,O39:T39)</f>
        <v>8.6096968513782546</v>
      </c>
      <c r="W39" s="19">
        <f>SUMXMY2($G$5:$L$5,O39:T39)</f>
        <v>1.4101574056999207</v>
      </c>
      <c r="X39" s="19">
        <f>MIN(U39:W39)</f>
        <v>1.4101574056999207</v>
      </c>
      <c r="Y39" s="19">
        <f>MATCH(X39,U39:W39, FALSE())</f>
        <v>3</v>
      </c>
    </row>
    <row r="40" spans="1:25" x14ac:dyDescent="0.35">
      <c r="A40" s="16">
        <v>22</v>
      </c>
      <c r="B40" s="17" t="s">
        <v>59</v>
      </c>
      <c r="C40" s="17">
        <v>38</v>
      </c>
      <c r="D40" s="17">
        <v>29</v>
      </c>
      <c r="E40" s="17">
        <v>6</v>
      </c>
      <c r="F40" s="17">
        <v>5</v>
      </c>
      <c r="G40" s="17">
        <v>3</v>
      </c>
      <c r="H40" s="17">
        <v>2</v>
      </c>
      <c r="I40" s="17">
        <v>9</v>
      </c>
      <c r="J40" s="17">
        <v>7</v>
      </c>
      <c r="K40" s="17" t="s">
        <v>47</v>
      </c>
      <c r="L40" s="17" t="s">
        <v>60</v>
      </c>
      <c r="M40" s="17">
        <v>49</v>
      </c>
      <c r="N40" s="17">
        <v>37</v>
      </c>
      <c r="O40" s="17">
        <f>STANDARDIZE(D40,D$9,D$10)</f>
        <v>-0.26232376909375649</v>
      </c>
      <c r="P40" s="17">
        <f>STANDARDIZE(F40,F$9,F$10)</f>
        <v>-0.54349086336000285</v>
      </c>
      <c r="Q40" s="17">
        <f>STANDARDIZE(H40,H$9,H$10)</f>
        <v>-0.52798438543903792</v>
      </c>
      <c r="R40" s="17">
        <f>STANDARDIZE(J40,J$9,J$10)</f>
        <v>1.0179180664966496</v>
      </c>
      <c r="S40" s="17">
        <f>STANDARDIZE(L40,L$9,L$10)</f>
        <v>2.7968558095152907</v>
      </c>
      <c r="T40" s="17">
        <f>STANDARDIZE(N40,N$9,N$10)</f>
        <v>-0.5068417735592291</v>
      </c>
      <c r="U40" s="17">
        <f>SUMXMY2($G$3:$L$3,O40:T40)</f>
        <v>8.083982848084089</v>
      </c>
      <c r="V40" s="17">
        <f>SUMXMY2($G$4:$L$4,O40:T40)</f>
        <v>15.23230115574891</v>
      </c>
      <c r="W40" s="17">
        <f>SUMXMY2($G$5:$L$5,O40:T40)</f>
        <v>11.191952434800088</v>
      </c>
      <c r="X40" s="17">
        <f>MIN(U40:W40)</f>
        <v>8.083982848084089</v>
      </c>
      <c r="Y40" s="17">
        <f>MATCH(X40,U40:W40, FALSE())</f>
        <v>1</v>
      </c>
    </row>
    <row r="41" spans="1:25" x14ac:dyDescent="0.35">
      <c r="A41" s="14">
        <v>23</v>
      </c>
      <c r="B41" s="15" t="s">
        <v>61</v>
      </c>
      <c r="C41" s="15">
        <v>6</v>
      </c>
      <c r="D41" s="15">
        <v>11</v>
      </c>
      <c r="E41" s="15">
        <v>2</v>
      </c>
      <c r="F41" s="15">
        <v>4</v>
      </c>
      <c r="G41" s="15">
        <v>1</v>
      </c>
      <c r="H41" s="15">
        <v>2</v>
      </c>
      <c r="I41" s="15">
        <v>1</v>
      </c>
      <c r="J41" s="15">
        <v>2</v>
      </c>
      <c r="K41" s="15" t="s">
        <v>41</v>
      </c>
      <c r="L41" s="15" t="s">
        <v>22</v>
      </c>
      <c r="M41" s="15">
        <v>46</v>
      </c>
      <c r="N41" s="15">
        <v>81</v>
      </c>
      <c r="O41" s="15">
        <f>STANDARDIZE(D41,D$9,D$10)</f>
        <v>-1.9976963954062998</v>
      </c>
      <c r="P41" s="15">
        <f>STANDARDIZE(F41,F$9,F$10)</f>
        <v>-0.73195946920258448</v>
      </c>
      <c r="Q41" s="15">
        <f>STANDARDIZE(H41,H$9,H$10)</f>
        <v>-0.52798438543903792</v>
      </c>
      <c r="R41" s="15">
        <f>STANDARDIZE(J41,J$9,J$10)</f>
        <v>-0.45088988180388506</v>
      </c>
      <c r="S41" s="15">
        <f>STANDARDIZE(L41,L$9,L$10)</f>
        <v>-1.3352078355350929</v>
      </c>
      <c r="T41" s="15">
        <f>STANDARDIZE(N41,N$9,N$10)</f>
        <v>2.2251942252272712</v>
      </c>
      <c r="U41" s="15">
        <f>SUMXMY2($G$3:$L$3,O41:T41)</f>
        <v>23.852320403558092</v>
      </c>
      <c r="V41" s="15">
        <f>SUMXMY2($G$4:$L$4,O41:T41)</f>
        <v>12.380866986364872</v>
      </c>
      <c r="W41" s="15">
        <f>SUMXMY2($G$5:$L$5,O41:T41)</f>
        <v>28.192044745537686</v>
      </c>
      <c r="X41" s="15">
        <f>MIN(U41:W41)</f>
        <v>12.380866986364872</v>
      </c>
      <c r="Y41" s="15">
        <f>MATCH(X41,U41:W41, FALSE())</f>
        <v>2</v>
      </c>
    </row>
    <row r="42" spans="1:25" x14ac:dyDescent="0.35">
      <c r="A42" s="14">
        <v>24</v>
      </c>
      <c r="B42" s="15" t="s">
        <v>62</v>
      </c>
      <c r="C42" s="15">
        <v>12</v>
      </c>
      <c r="D42" s="15">
        <v>23</v>
      </c>
      <c r="E42" s="15">
        <v>2</v>
      </c>
      <c r="F42" s="15">
        <v>4</v>
      </c>
      <c r="G42" s="15">
        <v>2</v>
      </c>
      <c r="H42" s="15">
        <v>4</v>
      </c>
      <c r="I42" s="15">
        <v>1</v>
      </c>
      <c r="J42" s="15">
        <v>2</v>
      </c>
      <c r="K42" s="15" t="s">
        <v>29</v>
      </c>
      <c r="L42" s="15" t="s">
        <v>48</v>
      </c>
      <c r="M42" s="15">
        <v>32</v>
      </c>
      <c r="N42" s="15">
        <v>60</v>
      </c>
      <c r="O42" s="15">
        <f>STANDARDIZE(D42,D$9,D$10)</f>
        <v>-0.84078131119793764</v>
      </c>
      <c r="P42" s="15">
        <f>STANDARDIZE(F42,F$9,F$10)</f>
        <v>-0.73195946920258448</v>
      </c>
      <c r="Q42" s="15">
        <f>STANDARDIZE(H42,H$9,H$10)</f>
        <v>6.1712460635731679E-2</v>
      </c>
      <c r="R42" s="15">
        <f>STANDARDIZE(J42,J$9,J$10)</f>
        <v>-0.45088988180388506</v>
      </c>
      <c r="S42" s="15">
        <f>STANDARDIZE(L42,L$9,L$10)</f>
        <v>-3.0345631834971853E-2</v>
      </c>
      <c r="T42" s="15">
        <f>STANDARDIZE(N42,N$9,N$10)</f>
        <v>0.92126795307916876</v>
      </c>
      <c r="U42" s="15">
        <f>SUMXMY2($G$3:$L$3,O42:T42)</f>
        <v>8.6953719882853235</v>
      </c>
      <c r="V42" s="15">
        <f>SUMXMY2($G$4:$L$4,O42:T42)</f>
        <v>4.8730983365472733</v>
      </c>
      <c r="W42" s="15">
        <f>SUMXMY2($G$5:$L$5,O42:T42)</f>
        <v>14.743807746687093</v>
      </c>
      <c r="X42" s="15">
        <f>MIN(U42:W42)</f>
        <v>4.8730983365472733</v>
      </c>
      <c r="Y42" s="15">
        <f>MATCH(X42,U42:W42, FALSE())</f>
        <v>2</v>
      </c>
    </row>
    <row r="43" spans="1:25" x14ac:dyDescent="0.35">
      <c r="A43" s="14">
        <v>25</v>
      </c>
      <c r="B43" s="15" t="s">
        <v>63</v>
      </c>
      <c r="C43" s="15">
        <v>28</v>
      </c>
      <c r="D43" s="15">
        <v>15</v>
      </c>
      <c r="E43" s="15">
        <v>9</v>
      </c>
      <c r="F43" s="15">
        <v>5</v>
      </c>
      <c r="G43" s="15">
        <v>7</v>
      </c>
      <c r="H43" s="15">
        <v>4</v>
      </c>
      <c r="I43" s="15">
        <v>6</v>
      </c>
      <c r="J43" s="15">
        <v>3</v>
      </c>
      <c r="K43" s="15" t="s">
        <v>58</v>
      </c>
      <c r="L43" s="15" t="s">
        <v>53</v>
      </c>
      <c r="M43" s="15">
        <v>124</v>
      </c>
      <c r="N43" s="15">
        <v>67</v>
      </c>
      <c r="O43" s="15">
        <f>STANDARDIZE(D43,D$9,D$10)</f>
        <v>-1.6120580340035124</v>
      </c>
      <c r="P43" s="15">
        <f>STANDARDIZE(F43,F$9,F$10)</f>
        <v>-0.54349086336000285</v>
      </c>
      <c r="Q43" s="15">
        <f>STANDARDIZE(H43,H$9,H$10)</f>
        <v>6.1712460635731679E-2</v>
      </c>
      <c r="R43" s="15">
        <f>STANDARDIZE(J43,J$9,J$10)</f>
        <v>-0.15712829214377813</v>
      </c>
      <c r="S43" s="15">
        <f>STANDARDIZE(L43,L$9,L$10)</f>
        <v>-0.46529969973501223</v>
      </c>
      <c r="T43" s="15">
        <f>STANDARDIZE(N43,N$9,N$10)</f>
        <v>1.355910043795203</v>
      </c>
      <c r="U43" s="15">
        <f>SUMXMY2($G$3:$L$3,O43:T43)</f>
        <v>11.797403312390374</v>
      </c>
      <c r="V43" s="15">
        <f>SUMXMY2($G$4:$L$4,O43:T43)</f>
        <v>8.1838689054683691</v>
      </c>
      <c r="W43" s="15">
        <f>SUMXMY2($G$5:$L$5,O43:T43)</f>
        <v>17.746758778518995</v>
      </c>
      <c r="X43" s="15">
        <f>MIN(U43:W43)</f>
        <v>8.1838689054683691</v>
      </c>
      <c r="Y43" s="15">
        <f>MATCH(X43,U43:W43, FALSE())</f>
        <v>2</v>
      </c>
    </row>
    <row r="44" spans="1:25" x14ac:dyDescent="0.35">
      <c r="A44" s="14">
        <v>26</v>
      </c>
      <c r="B44" s="15" t="s">
        <v>64</v>
      </c>
      <c r="C44" s="15">
        <v>31</v>
      </c>
      <c r="D44" s="15">
        <v>32</v>
      </c>
      <c r="E44" s="15">
        <v>2</v>
      </c>
      <c r="F44" s="15">
        <v>2</v>
      </c>
      <c r="G44" s="15">
        <v>5</v>
      </c>
      <c r="H44" s="15">
        <v>5</v>
      </c>
      <c r="I44" s="15">
        <v>2</v>
      </c>
      <c r="J44" s="15">
        <v>2</v>
      </c>
      <c r="K44" s="15" t="s">
        <v>48</v>
      </c>
      <c r="L44" s="15" t="s">
        <v>48</v>
      </c>
      <c r="M44" s="15">
        <v>48</v>
      </c>
      <c r="N44" s="15">
        <v>50</v>
      </c>
      <c r="O44" s="15">
        <f>STANDARDIZE(D44,D$9,D$10)</f>
        <v>2.6905001958334052E-2</v>
      </c>
      <c r="P44" s="15">
        <f>STANDARDIZE(F44,F$9,F$10)</f>
        <v>-1.1088966808877478</v>
      </c>
      <c r="Q44" s="15">
        <f>STANDARDIZE(H44,H$9,H$10)</f>
        <v>0.35656088367311645</v>
      </c>
      <c r="R44" s="15">
        <f>STANDARDIZE(J44,J$9,J$10)</f>
        <v>-0.45088988180388506</v>
      </c>
      <c r="S44" s="15">
        <f>STANDARDIZE(L44,L$9,L$10)</f>
        <v>-3.0345631834971853E-2</v>
      </c>
      <c r="T44" s="15">
        <f>STANDARDIZE(N44,N$9,N$10)</f>
        <v>0.30035068062769144</v>
      </c>
      <c r="U44" s="15">
        <f>SUMXMY2($G$3:$L$3,O44:T44)</f>
        <v>7.5569251064506249</v>
      </c>
      <c r="V44" s="15">
        <f>SUMXMY2($G$4:$L$4,O44:T44)</f>
        <v>3.4759029437429634</v>
      </c>
      <c r="W44" s="15">
        <f>SUMXMY2($G$5:$L$5,O44:T44)</f>
        <v>15.736744681470226</v>
      </c>
      <c r="X44" s="15">
        <f>MIN(U44:W44)</f>
        <v>3.4759029437429634</v>
      </c>
      <c r="Y44" s="15">
        <f>MATCH(X44,U44:W44, FALSE())</f>
        <v>2</v>
      </c>
    </row>
    <row r="45" spans="1:25" x14ac:dyDescent="0.35">
      <c r="A45" s="16">
        <v>27</v>
      </c>
      <c r="B45" s="17" t="s">
        <v>65</v>
      </c>
      <c r="C45" s="17">
        <v>16</v>
      </c>
      <c r="D45" s="17">
        <v>41</v>
      </c>
      <c r="E45" s="17">
        <v>3</v>
      </c>
      <c r="F45" s="17">
        <v>8</v>
      </c>
      <c r="G45" s="17">
        <v>3</v>
      </c>
      <c r="H45" s="17">
        <v>8</v>
      </c>
      <c r="I45" s="17">
        <v>2</v>
      </c>
      <c r="J45" s="17">
        <v>5</v>
      </c>
      <c r="K45" s="17" t="s">
        <v>29</v>
      </c>
      <c r="L45" s="17" t="s">
        <v>25</v>
      </c>
      <c r="M45" s="17">
        <v>11</v>
      </c>
      <c r="N45" s="17">
        <v>28</v>
      </c>
      <c r="O45" s="17">
        <f>STANDARDIZE(D45,D$9,D$10)</f>
        <v>0.89459131511460577</v>
      </c>
      <c r="P45" s="17">
        <f>STANDARDIZE(F45,F$9,F$10)</f>
        <v>2.1914954167742091E-2</v>
      </c>
      <c r="Q45" s="17">
        <f>STANDARDIZE(H45,H$9,H$10)</f>
        <v>1.2411061527852709</v>
      </c>
      <c r="R45" s="17">
        <f>STANDARDIZE(J45,J$9,J$10)</f>
        <v>0.4303948871764357</v>
      </c>
      <c r="S45" s="17">
        <f>STANDARDIZE(L45,L$9,L$10)</f>
        <v>0.40460843606506852</v>
      </c>
      <c r="T45" s="17">
        <f>STANDARDIZE(N45,N$9,N$10)</f>
        <v>-1.0656673187655588</v>
      </c>
      <c r="U45" s="17">
        <f>SUMXMY2($G$3:$L$3,O45:T45)</f>
        <v>4.2951582694583985</v>
      </c>
      <c r="V45" s="17">
        <f>SUMXMY2($G$4:$L$4,O45:T45)</f>
        <v>8.9904839298143777</v>
      </c>
      <c r="W45" s="17">
        <f>SUMXMY2($G$5:$L$5,O45:T45)</f>
        <v>10.720166045968206</v>
      </c>
      <c r="X45" s="17">
        <f>MIN(U45:W45)</f>
        <v>4.2951582694583985</v>
      </c>
      <c r="Y45" s="17">
        <f>MATCH(X45,U45:W45, FALSE())</f>
        <v>1</v>
      </c>
    </row>
    <row r="46" spans="1:25" x14ac:dyDescent="0.35">
      <c r="A46" s="14">
        <v>28</v>
      </c>
      <c r="B46" s="15" t="s">
        <v>66</v>
      </c>
      <c r="C46" s="15">
        <v>2</v>
      </c>
      <c r="D46" s="15">
        <v>14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 t="s">
        <v>41</v>
      </c>
      <c r="L46" s="15" t="s">
        <v>23</v>
      </c>
      <c r="M46" s="15">
        <v>11</v>
      </c>
      <c r="N46" s="15">
        <v>79</v>
      </c>
      <c r="O46" s="15">
        <f>STANDARDIZE(D46,D$9,D$10)</f>
        <v>-1.7084676243542092</v>
      </c>
      <c r="P46" s="15">
        <f>STANDARDIZE(F46,F$9,F$10)</f>
        <v>-1.4858338925729111</v>
      </c>
      <c r="Q46" s="15">
        <f>STANDARDIZE(H46,H$9,H$10)</f>
        <v>-1.1176812315138074</v>
      </c>
      <c r="R46" s="15">
        <f>STANDARDIZE(J46,J$9,J$10)</f>
        <v>-1.0384130611240989</v>
      </c>
      <c r="S46" s="15">
        <f>STANDARDIZE(L46,L$9,L$10)</f>
        <v>-0.24782266578499204</v>
      </c>
      <c r="T46" s="15">
        <f>STANDARDIZE(N46,N$9,N$10)</f>
        <v>2.1010107707369756</v>
      </c>
      <c r="U46" s="15">
        <f>SUMXMY2($G$3:$L$3,O46:T46)</f>
        <v>23.756793329661299</v>
      </c>
      <c r="V46" s="15">
        <f>SUMXMY2($G$4:$L$4,O46:T46)</f>
        <v>11.368136635855562</v>
      </c>
      <c r="W46" s="15">
        <f>SUMXMY2($G$5:$L$5,O46:T46)</f>
        <v>28.59248195724329</v>
      </c>
      <c r="X46" s="15">
        <f>MIN(U46:W46)</f>
        <v>11.368136635855562</v>
      </c>
      <c r="Y46" s="15">
        <f>MATCH(X46,U46:W46, FALSE())</f>
        <v>2</v>
      </c>
    </row>
    <row r="47" spans="1:25" x14ac:dyDescent="0.35">
      <c r="A47" s="18">
        <v>29</v>
      </c>
      <c r="B47" s="19" t="s">
        <v>67</v>
      </c>
      <c r="C47" s="19">
        <v>8</v>
      </c>
      <c r="D47" s="19">
        <v>24</v>
      </c>
      <c r="E47" s="19">
        <v>5</v>
      </c>
      <c r="F47" s="19">
        <v>15</v>
      </c>
      <c r="G47" s="19">
        <v>1</v>
      </c>
      <c r="H47" s="19">
        <v>3</v>
      </c>
      <c r="I47" s="19">
        <v>0</v>
      </c>
      <c r="J47" s="19">
        <v>0</v>
      </c>
      <c r="K47" s="19" t="s">
        <v>29</v>
      </c>
      <c r="L47" s="19" t="s">
        <v>38</v>
      </c>
      <c r="M47" s="19">
        <v>16</v>
      </c>
      <c r="N47" s="19">
        <v>47</v>
      </c>
      <c r="O47" s="19">
        <f>STANDARDIZE(D47,D$9,D$10)</f>
        <v>-0.74437172084724079</v>
      </c>
      <c r="P47" s="19">
        <f>STANDARDIZE(F47,F$9,F$10)</f>
        <v>1.3411951950658136</v>
      </c>
      <c r="Q47" s="19">
        <f>STANDARDIZE(H47,H$9,H$10)</f>
        <v>-0.2331359624016531</v>
      </c>
      <c r="R47" s="19">
        <f>STANDARDIZE(J47,J$9,J$10)</f>
        <v>-1.0384130611240989</v>
      </c>
      <c r="S47" s="19">
        <f>STANDARDIZE(L47,L$9,L$10)</f>
        <v>0.8395625039651089</v>
      </c>
      <c r="T47" s="19">
        <f>STANDARDIZE(N47,N$9,N$10)</f>
        <v>0.11407549889224826</v>
      </c>
      <c r="U47" s="19">
        <f>SUMXMY2($G$3:$L$3,O47:T47)</f>
        <v>8.9049883205769227</v>
      </c>
      <c r="V47" s="19">
        <f>SUMXMY2($G$4:$L$4,O47:T47)</f>
        <v>9.5238289031590977</v>
      </c>
      <c r="W47" s="19">
        <f>SUMXMY2($G$5:$L$5,O47:T47)</f>
        <v>3.5610429924604508</v>
      </c>
      <c r="X47" s="19">
        <f>MIN(U47:W47)</f>
        <v>3.5610429924604508</v>
      </c>
      <c r="Y47" s="19">
        <f>MATCH(X47,U47:W47, FALSE())</f>
        <v>3</v>
      </c>
    </row>
    <row r="48" spans="1:25" x14ac:dyDescent="0.35">
      <c r="A48" s="14">
        <v>30</v>
      </c>
      <c r="B48" s="15" t="s">
        <v>68</v>
      </c>
      <c r="C48" s="15">
        <v>4</v>
      </c>
      <c r="D48" s="15">
        <v>11</v>
      </c>
      <c r="E48" s="15">
        <v>1</v>
      </c>
      <c r="F48" s="15">
        <v>3</v>
      </c>
      <c r="G48" s="15">
        <v>1</v>
      </c>
      <c r="H48" s="15">
        <v>3</v>
      </c>
      <c r="I48" s="15">
        <v>1</v>
      </c>
      <c r="J48" s="15">
        <v>3</v>
      </c>
      <c r="K48" s="15" t="s">
        <v>41</v>
      </c>
      <c r="L48" s="15" t="s">
        <v>34</v>
      </c>
      <c r="M48" s="15">
        <v>30</v>
      </c>
      <c r="N48" s="15">
        <v>79</v>
      </c>
      <c r="O48" s="15">
        <f>STANDARDIZE(D48,D$9,D$10)</f>
        <v>-1.9976963954062998</v>
      </c>
      <c r="P48" s="15">
        <f>STANDARDIZE(F48,F$9,F$10)</f>
        <v>-0.92042807504516622</v>
      </c>
      <c r="Q48" s="15">
        <f>STANDARDIZE(H48,H$9,H$10)</f>
        <v>-0.2331359624016531</v>
      </c>
      <c r="R48" s="15">
        <f>STANDARDIZE(J48,J$9,J$10)</f>
        <v>-0.15712829214377813</v>
      </c>
      <c r="S48" s="15">
        <f>STANDARDIZE(L48,L$9,L$10)</f>
        <v>-1.1177308015850727</v>
      </c>
      <c r="T48" s="15">
        <f>STANDARDIZE(N48,N$9,N$10)</f>
        <v>2.1010107707369756</v>
      </c>
      <c r="U48" s="15">
        <f>SUMXMY2($G$3:$L$3,O48:T48)</f>
        <v>20.606380112843183</v>
      </c>
      <c r="V48" s="15">
        <f>SUMXMY2($G$4:$L$4,O48:T48)</f>
        <v>12.105840050517061</v>
      </c>
      <c r="W48" s="15">
        <f>SUMXMY2($G$5:$L$5,O48:T48)</f>
        <v>27.364218986718615</v>
      </c>
      <c r="X48" s="15">
        <f>MIN(U48:W48)</f>
        <v>12.105840050517061</v>
      </c>
      <c r="Y48" s="15">
        <f>MATCH(X48,U48:W48, FALSE())</f>
        <v>2</v>
      </c>
    </row>
    <row r="49" spans="1:25" x14ac:dyDescent="0.35">
      <c r="A49" s="14">
        <v>31</v>
      </c>
      <c r="B49" s="15" t="s">
        <v>69</v>
      </c>
      <c r="C49" s="15">
        <v>40</v>
      </c>
      <c r="D49" s="15">
        <v>39</v>
      </c>
      <c r="E49" s="15">
        <v>3</v>
      </c>
      <c r="F49" s="15">
        <v>3</v>
      </c>
      <c r="G49" s="15">
        <v>2</v>
      </c>
      <c r="H49" s="15">
        <v>2</v>
      </c>
      <c r="I49" s="15">
        <v>1</v>
      </c>
      <c r="J49" s="15">
        <v>1</v>
      </c>
      <c r="K49" s="15" t="s">
        <v>48</v>
      </c>
      <c r="L49" s="15" t="s">
        <v>48</v>
      </c>
      <c r="M49" s="15">
        <v>49</v>
      </c>
      <c r="N49" s="15">
        <v>48</v>
      </c>
      <c r="O49" s="15">
        <f>STANDARDIZE(D49,D$9,D$10)</f>
        <v>0.70177213441321207</v>
      </c>
      <c r="P49" s="15">
        <f>STANDARDIZE(F49,F$9,F$10)</f>
        <v>-0.92042807504516622</v>
      </c>
      <c r="Q49" s="15">
        <f>STANDARDIZE(H49,H$9,H$10)</f>
        <v>-0.52798438543903792</v>
      </c>
      <c r="R49" s="15">
        <f>STANDARDIZE(J49,J$9,J$10)</f>
        <v>-0.74465147146399202</v>
      </c>
      <c r="S49" s="15">
        <f>STANDARDIZE(L49,L$9,L$10)</f>
        <v>-3.0345631834971853E-2</v>
      </c>
      <c r="T49" s="15">
        <f>STANDARDIZE(N49,N$9,N$10)</f>
        <v>0.17616722613739599</v>
      </c>
      <c r="U49" s="15">
        <f>SUMXMY2($G$3:$L$3,O49:T49)</f>
        <v>12.357459853578053</v>
      </c>
      <c r="V49" s="15">
        <f>SUMXMY2($G$4:$L$4,O49:T49)</f>
        <v>1.2606738607233323</v>
      </c>
      <c r="W49" s="15">
        <f>SUMXMY2($G$5:$L$5,O49:T49)</f>
        <v>14.856378108012507</v>
      </c>
      <c r="X49" s="15">
        <f>MIN(U49:W49)</f>
        <v>1.2606738607233323</v>
      </c>
      <c r="Y49" s="15">
        <f>MATCH(X49,U49:W49, FALSE())</f>
        <v>2</v>
      </c>
    </row>
    <row r="50" spans="1:25" x14ac:dyDescent="0.35">
      <c r="A50" s="14">
        <v>32</v>
      </c>
      <c r="B50" s="15" t="s">
        <v>70</v>
      </c>
      <c r="C50" s="15">
        <v>13</v>
      </c>
      <c r="D50" s="15">
        <v>42</v>
      </c>
      <c r="E50" s="15">
        <v>4</v>
      </c>
      <c r="F50" s="15">
        <v>13</v>
      </c>
      <c r="G50" s="15">
        <v>0</v>
      </c>
      <c r="H50" s="15">
        <v>0</v>
      </c>
      <c r="I50" s="15">
        <v>1</v>
      </c>
      <c r="J50" s="15">
        <v>3</v>
      </c>
      <c r="K50" s="15" t="s">
        <v>22</v>
      </c>
      <c r="L50" s="15" t="s">
        <v>53</v>
      </c>
      <c r="M50" s="15">
        <v>11</v>
      </c>
      <c r="N50" s="15">
        <v>35</v>
      </c>
      <c r="O50" s="15">
        <f>STANDARDIZE(D50,D$9,D$10)</f>
        <v>0.99100090546530262</v>
      </c>
      <c r="P50" s="15">
        <f>STANDARDIZE(F50,F$9,F$10)</f>
        <v>0.96425798338065039</v>
      </c>
      <c r="Q50" s="15">
        <f>STANDARDIZE(H50,H$9,H$10)</f>
        <v>-1.1176812315138074</v>
      </c>
      <c r="R50" s="15">
        <f>STANDARDIZE(J50,J$9,J$10)</f>
        <v>-0.15712829214377813</v>
      </c>
      <c r="S50" s="15">
        <f>STANDARDIZE(L50,L$9,L$10)</f>
        <v>-0.46529969973501223</v>
      </c>
      <c r="T50" s="15">
        <f>STANDARDIZE(N50,N$9,N$10)</f>
        <v>-0.63102522804952454</v>
      </c>
      <c r="U50" s="15">
        <f>SUMXMY2($G$3:$L$3,O50:T50)</f>
        <v>16.478648488239358</v>
      </c>
      <c r="V50" s="15">
        <f>SUMXMY2($G$4:$L$4,O50:T50)</f>
        <v>3.0558157852440746</v>
      </c>
      <c r="W50" s="15">
        <f>SUMXMY2($G$5:$L$5,O50:T50)</f>
        <v>7.0579802839809762</v>
      </c>
      <c r="X50" s="15">
        <f>MIN(U50:W50)</f>
        <v>3.0558157852440746</v>
      </c>
      <c r="Y50" s="15">
        <f>MATCH(X50,U50:W50, FALSE())</f>
        <v>2</v>
      </c>
    </row>
    <row r="51" spans="1:25" x14ac:dyDescent="0.35">
      <c r="A51" s="14">
        <v>33</v>
      </c>
      <c r="B51" s="15" t="s">
        <v>71</v>
      </c>
      <c r="C51" s="15">
        <v>46</v>
      </c>
      <c r="D51" s="15">
        <v>28</v>
      </c>
      <c r="E51" s="15">
        <v>7</v>
      </c>
      <c r="F51" s="15">
        <v>4</v>
      </c>
      <c r="G51" s="15">
        <v>4</v>
      </c>
      <c r="H51" s="15">
        <v>2</v>
      </c>
      <c r="I51" s="15">
        <v>8</v>
      </c>
      <c r="J51" s="15">
        <v>5</v>
      </c>
      <c r="K51" s="15" t="s">
        <v>23</v>
      </c>
      <c r="L51" s="15" t="s">
        <v>29</v>
      </c>
      <c r="M51" s="15">
        <v>92</v>
      </c>
      <c r="N51" s="15">
        <v>56</v>
      </c>
      <c r="O51" s="15">
        <f>STANDARDIZE(D51,D$9,D$10)</f>
        <v>-0.35873335944445334</v>
      </c>
      <c r="P51" s="15">
        <f>STANDARDIZE(F51,F$9,F$10)</f>
        <v>-0.73195946920258448</v>
      </c>
      <c r="Q51" s="15">
        <f>STANDARDIZE(H51,H$9,H$10)</f>
        <v>-0.52798438543903792</v>
      </c>
      <c r="R51" s="15">
        <f>STANDARDIZE(J51,J$9,J$10)</f>
        <v>0.4303948871764357</v>
      </c>
      <c r="S51" s="15">
        <f>STANDARDIZE(L51,L$9,L$10)</f>
        <v>-0.9002537676350526</v>
      </c>
      <c r="T51" s="15">
        <f>STANDARDIZE(N51,N$9,N$10)</f>
        <v>0.67290104409857787</v>
      </c>
      <c r="U51" s="15">
        <f>SUMXMY2($G$3:$L$3,O51:T51)</f>
        <v>13.187849308224825</v>
      </c>
      <c r="V51" s="15">
        <f>SUMXMY2($G$4:$L$4,O51:T51)</f>
        <v>2.1471589206015906</v>
      </c>
      <c r="W51" s="15">
        <f>SUMXMY2($G$5:$L$5,O51:T51)</f>
        <v>16.129848613677169</v>
      </c>
      <c r="X51" s="15">
        <f>MIN(U51:W51)</f>
        <v>2.1471589206015906</v>
      </c>
      <c r="Y51" s="15">
        <f>MATCH(X51,U51:W51, FALSE())</f>
        <v>2</v>
      </c>
    </row>
    <row r="52" spans="1:25" x14ac:dyDescent="0.35">
      <c r="A52" s="14">
        <v>34</v>
      </c>
      <c r="B52" s="15" t="s">
        <v>72</v>
      </c>
      <c r="C52" s="15">
        <v>22</v>
      </c>
      <c r="D52" s="15">
        <v>20</v>
      </c>
      <c r="E52" s="15">
        <v>4</v>
      </c>
      <c r="F52" s="15">
        <v>4</v>
      </c>
      <c r="G52" s="15">
        <v>0</v>
      </c>
      <c r="H52" s="15">
        <v>0</v>
      </c>
      <c r="I52" s="15">
        <v>6</v>
      </c>
      <c r="J52" s="15">
        <v>6</v>
      </c>
      <c r="K52" s="15" t="s">
        <v>29</v>
      </c>
      <c r="L52" s="15" t="s">
        <v>29</v>
      </c>
      <c r="M52" s="15">
        <v>73</v>
      </c>
      <c r="N52" s="15">
        <v>67</v>
      </c>
      <c r="O52" s="15">
        <f>STANDARDIZE(D52,D$9,D$10)</f>
        <v>-1.1300100822500281</v>
      </c>
      <c r="P52" s="15">
        <f>STANDARDIZE(F52,F$9,F$10)</f>
        <v>-0.73195946920258448</v>
      </c>
      <c r="Q52" s="15">
        <f>STANDARDIZE(H52,H$9,H$10)</f>
        <v>-1.1176812315138074</v>
      </c>
      <c r="R52" s="15">
        <f>STANDARDIZE(J52,J$9,J$10)</f>
        <v>0.72415647683654261</v>
      </c>
      <c r="S52" s="15">
        <f>STANDARDIZE(L52,L$9,L$10)</f>
        <v>-0.9002537676350526</v>
      </c>
      <c r="T52" s="15">
        <f>STANDARDIZE(N52,N$9,N$10)</f>
        <v>1.355910043795203</v>
      </c>
      <c r="U52" s="15">
        <f>SUMXMY2($G$3:$L$3,O52:T52)</f>
        <v>18.545776258216428</v>
      </c>
      <c r="V52" s="15">
        <f>SUMXMY2($G$4:$L$4,O52:T52)</f>
        <v>5.606698724819517</v>
      </c>
      <c r="W52" s="15">
        <f>SUMXMY2($G$5:$L$5,O52:T52)</f>
        <v>19.833489684161805</v>
      </c>
      <c r="X52" s="15">
        <f>MIN(U52:W52)</f>
        <v>5.606698724819517</v>
      </c>
      <c r="Y52" s="15">
        <f>MATCH(X52,U52:W52, FALSE())</f>
        <v>2</v>
      </c>
    </row>
    <row r="53" spans="1:25" x14ac:dyDescent="0.35">
      <c r="A53" s="14">
        <v>35</v>
      </c>
      <c r="B53" s="15" t="s">
        <v>73</v>
      </c>
      <c r="C53" s="15">
        <v>9</v>
      </c>
      <c r="D53" s="15">
        <v>20</v>
      </c>
      <c r="E53" s="15">
        <v>2</v>
      </c>
      <c r="F53" s="15">
        <v>5</v>
      </c>
      <c r="G53" s="15">
        <v>0</v>
      </c>
      <c r="H53" s="15">
        <v>0</v>
      </c>
      <c r="I53" s="15">
        <v>2</v>
      </c>
      <c r="J53" s="15">
        <v>5</v>
      </c>
      <c r="K53" s="15" t="s">
        <v>29</v>
      </c>
      <c r="L53" s="15" t="s">
        <v>55</v>
      </c>
      <c r="M53" s="15">
        <v>27</v>
      </c>
      <c r="N53" s="15">
        <v>61</v>
      </c>
      <c r="O53" s="15">
        <f>STANDARDIZE(D53,D$9,D$10)</f>
        <v>-1.1300100822500281</v>
      </c>
      <c r="P53" s="15">
        <f>STANDARDIZE(F53,F$9,F$10)</f>
        <v>-0.54349086336000285</v>
      </c>
      <c r="Q53" s="15">
        <f>STANDARDIZE(H53,H$9,H$10)</f>
        <v>-1.1176812315138074</v>
      </c>
      <c r="R53" s="15">
        <f>STANDARDIZE(J53,J$9,J$10)</f>
        <v>0.4303948871764357</v>
      </c>
      <c r="S53" s="15">
        <f>STANDARDIZE(L53,L$9,L$10)</f>
        <v>0.18713140211504833</v>
      </c>
      <c r="T53" s="15">
        <f>STANDARDIZE(N53,N$9,N$10)</f>
        <v>0.98335968032431653</v>
      </c>
      <c r="U53" s="15">
        <f>SUMXMY2($G$3:$L$3,O53:T53)</f>
        <v>12.987775985011544</v>
      </c>
      <c r="V53" s="15">
        <f>SUMXMY2($G$4:$L$4,O53:T53)</f>
        <v>5.1089093983497014</v>
      </c>
      <c r="W53" s="15">
        <f>SUMXMY2($G$5:$L$5,O53:T53)</f>
        <v>13.445782754832143</v>
      </c>
      <c r="X53" s="15">
        <f>MIN(U53:W53)</f>
        <v>5.1089093983497014</v>
      </c>
      <c r="Y53" s="15">
        <f>MATCH(X53,U53:W53, FALSE())</f>
        <v>2</v>
      </c>
    </row>
    <row r="54" spans="1:25" x14ac:dyDescent="0.35">
      <c r="A54" s="14">
        <v>36</v>
      </c>
      <c r="B54" s="15" t="s">
        <v>74</v>
      </c>
      <c r="C54" s="15">
        <v>17</v>
      </c>
      <c r="D54" s="15">
        <v>52</v>
      </c>
      <c r="E54" s="15">
        <v>1</v>
      </c>
      <c r="F54" s="15">
        <v>3</v>
      </c>
      <c r="G54" s="15">
        <v>2</v>
      </c>
      <c r="H54" s="15">
        <v>6</v>
      </c>
      <c r="I54" s="15">
        <v>1</v>
      </c>
      <c r="J54" s="15">
        <v>3</v>
      </c>
      <c r="K54" s="15" t="s">
        <v>41</v>
      </c>
      <c r="L54" s="15" t="s">
        <v>34</v>
      </c>
      <c r="M54" s="15">
        <v>11</v>
      </c>
      <c r="N54" s="15">
        <v>33</v>
      </c>
      <c r="O54" s="15">
        <f>STANDARDIZE(D54,D$9,D$10)</f>
        <v>1.9550968089722711</v>
      </c>
      <c r="P54" s="15">
        <f>STANDARDIZE(F54,F$9,F$10)</f>
        <v>-0.92042807504516622</v>
      </c>
      <c r="Q54" s="15">
        <f>STANDARDIZE(H54,H$9,H$10)</f>
        <v>0.65140930671050123</v>
      </c>
      <c r="R54" s="15">
        <f>STANDARDIZE(J54,J$9,J$10)</f>
        <v>-0.15712829214377813</v>
      </c>
      <c r="S54" s="15">
        <f>STANDARDIZE(L54,L$9,L$10)</f>
        <v>-1.1177308015850727</v>
      </c>
      <c r="T54" s="15">
        <f>STANDARDIZE(N54,N$9,N$10)</f>
        <v>-0.75520868253981999</v>
      </c>
      <c r="U54" s="15">
        <f>SUMXMY2($G$3:$L$3,O54:T54)</f>
        <v>16.307125241763018</v>
      </c>
      <c r="V54" s="15">
        <f>SUMXMY2($G$4:$L$4,O54:T54)</f>
        <v>5.8992318582934322</v>
      </c>
      <c r="W54" s="15">
        <f>SUMXMY2($G$5:$L$5,O54:T54)</f>
        <v>22.823178326492105</v>
      </c>
      <c r="X54" s="15">
        <f>MIN(U54:W54)</f>
        <v>5.8992318582934322</v>
      </c>
      <c r="Y54" s="15">
        <f>MATCH(X54,U54:W54, FALSE())</f>
        <v>2</v>
      </c>
    </row>
    <row r="55" spans="1:25" x14ac:dyDescent="0.35">
      <c r="A55" s="14">
        <v>37</v>
      </c>
      <c r="B55" s="15" t="s">
        <v>75</v>
      </c>
      <c r="C55" s="15">
        <v>15</v>
      </c>
      <c r="D55" s="15">
        <v>34</v>
      </c>
      <c r="E55" s="15">
        <v>2</v>
      </c>
      <c r="F55" s="15">
        <v>5</v>
      </c>
      <c r="G55" s="15">
        <v>2</v>
      </c>
      <c r="H55" s="15">
        <v>5</v>
      </c>
      <c r="I55" s="15">
        <v>2</v>
      </c>
      <c r="J55" s="15">
        <v>5</v>
      </c>
      <c r="K55" s="15" t="s">
        <v>22</v>
      </c>
      <c r="L55" s="15" t="s">
        <v>27</v>
      </c>
      <c r="M55" s="15">
        <v>21</v>
      </c>
      <c r="N55" s="15">
        <v>48</v>
      </c>
      <c r="O55" s="15">
        <f>STANDARDIZE(D55,D$9,D$10)</f>
        <v>0.21972418265972776</v>
      </c>
      <c r="P55" s="15">
        <f>STANDARDIZE(F55,F$9,F$10)</f>
        <v>-0.54349086336000285</v>
      </c>
      <c r="Q55" s="15">
        <f>STANDARDIZE(H55,H$9,H$10)</f>
        <v>0.35656088367311645</v>
      </c>
      <c r="R55" s="15">
        <f>STANDARDIZE(J55,J$9,J$10)</f>
        <v>0.4303948871764357</v>
      </c>
      <c r="S55" s="15">
        <f>STANDARDIZE(L55,L$9,L$10)</f>
        <v>-0.68277673368503244</v>
      </c>
      <c r="T55" s="15">
        <f>STANDARDIZE(N55,N$9,N$10)</f>
        <v>0.17616722613739599</v>
      </c>
      <c r="U55" s="15">
        <f>SUMXMY2($G$3:$L$3,O55:T55)</f>
        <v>8.3611173795221632</v>
      </c>
      <c r="V55" s="15">
        <f>SUMXMY2($G$4:$L$4,O55:T55)</f>
        <v>2.7509435282190768</v>
      </c>
      <c r="W55" s="15">
        <f>SUMXMY2($G$5:$L$5,O55:T55)</f>
        <v>14.013397822617705</v>
      </c>
      <c r="X55" s="15">
        <f>MIN(U55:W55)</f>
        <v>2.7509435282190768</v>
      </c>
      <c r="Y55" s="15">
        <f>MATCH(X55,U55:W55, FALSE())</f>
        <v>2</v>
      </c>
    </row>
    <row r="56" spans="1:25" x14ac:dyDescent="0.35">
      <c r="A56" s="14">
        <v>38</v>
      </c>
      <c r="B56" s="15" t="s">
        <v>76</v>
      </c>
      <c r="C56" s="15">
        <v>36</v>
      </c>
      <c r="D56" s="15">
        <v>43</v>
      </c>
      <c r="E56" s="15">
        <v>3</v>
      </c>
      <c r="F56" s="15">
        <v>4</v>
      </c>
      <c r="G56" s="15">
        <v>1</v>
      </c>
      <c r="H56" s="15">
        <v>1</v>
      </c>
      <c r="I56" s="15">
        <v>3</v>
      </c>
      <c r="J56" s="15">
        <v>4</v>
      </c>
      <c r="K56" s="15" t="s">
        <v>23</v>
      </c>
      <c r="L56" s="15" t="s">
        <v>48</v>
      </c>
      <c r="M56" s="15">
        <v>33</v>
      </c>
      <c r="N56" s="15">
        <v>40</v>
      </c>
      <c r="O56" s="15">
        <f>STANDARDIZE(D56,D$9,D$10)</f>
        <v>1.0874104958159994</v>
      </c>
      <c r="P56" s="15">
        <f>STANDARDIZE(F56,F$9,F$10)</f>
        <v>-0.73195946920258448</v>
      </c>
      <c r="Q56" s="15">
        <f>STANDARDIZE(H56,H$9,H$10)</f>
        <v>-0.82283280847642271</v>
      </c>
      <c r="R56" s="15">
        <f>STANDARDIZE(J56,J$9,J$10)</f>
        <v>0.13663329751632877</v>
      </c>
      <c r="S56" s="15">
        <f>STANDARDIZE(L56,L$9,L$10)</f>
        <v>-3.0345631834971853E-2</v>
      </c>
      <c r="T56" s="15">
        <f>STANDARDIZE(N56,N$9,N$10)</f>
        <v>-0.32056659182378588</v>
      </c>
      <c r="U56" s="15">
        <f>SUMXMY2($G$3:$L$3,O56:T56)</f>
        <v>13.04086195276307</v>
      </c>
      <c r="V56" s="15">
        <f>SUMXMY2($G$4:$L$4,O56:T56)</f>
        <v>1.0298796538685155</v>
      </c>
      <c r="W56" s="15">
        <f>SUMXMY2($G$5:$L$5,O56:T56)</f>
        <v>13.220903838617707</v>
      </c>
      <c r="X56" s="15">
        <f>MIN(U56:W56)</f>
        <v>1.0298796538685155</v>
      </c>
      <c r="Y56" s="15">
        <f>MATCH(X56,U56:W56, FALSE())</f>
        <v>2</v>
      </c>
    </row>
    <row r="57" spans="1:25" x14ac:dyDescent="0.35">
      <c r="A57" s="16">
        <v>39</v>
      </c>
      <c r="B57" s="17" t="s">
        <v>77</v>
      </c>
      <c r="C57" s="17">
        <v>21</v>
      </c>
      <c r="D57" s="17">
        <v>32</v>
      </c>
      <c r="E57" s="17">
        <v>8</v>
      </c>
      <c r="F57" s="17">
        <v>12</v>
      </c>
      <c r="G57" s="17">
        <v>7</v>
      </c>
      <c r="H57" s="17">
        <v>11</v>
      </c>
      <c r="I57" s="17">
        <v>3</v>
      </c>
      <c r="J57" s="17">
        <v>5</v>
      </c>
      <c r="K57" s="17" t="s">
        <v>27</v>
      </c>
      <c r="L57" s="17" t="s">
        <v>48</v>
      </c>
      <c r="M57" s="17">
        <v>21</v>
      </c>
      <c r="N57" s="17">
        <v>32</v>
      </c>
      <c r="O57" s="17">
        <f>STANDARDIZE(D57,D$9,D$10)</f>
        <v>2.6905001958334052E-2</v>
      </c>
      <c r="P57" s="17">
        <f>STANDARDIZE(F57,F$9,F$10)</f>
        <v>0.77578937753806876</v>
      </c>
      <c r="Q57" s="17">
        <f>STANDARDIZE(H57,H$9,H$10)</f>
        <v>2.1256514218974254</v>
      </c>
      <c r="R57" s="17">
        <f>STANDARDIZE(J57,J$9,J$10)</f>
        <v>0.4303948871764357</v>
      </c>
      <c r="S57" s="17">
        <f>STANDARDIZE(L57,L$9,L$10)</f>
        <v>-3.0345631834971853E-2</v>
      </c>
      <c r="T57" s="17">
        <f>STANDARDIZE(N57,N$9,N$10)</f>
        <v>-0.81730040978496776</v>
      </c>
      <c r="U57" s="17">
        <f>SUMXMY2($G$3:$L$3,O57:T57)</f>
        <v>3.567018413058948</v>
      </c>
      <c r="V57" s="17">
        <f>SUMXMY2($G$4:$L$4,O57:T57)</f>
        <v>14.472980473700478</v>
      </c>
      <c r="W57" s="17">
        <f>SUMXMY2($G$5:$L$5,O57:T57)</f>
        <v>11.252767770816209</v>
      </c>
      <c r="X57" s="17">
        <f>MIN(U57:W57)</f>
        <v>3.567018413058948</v>
      </c>
      <c r="Y57" s="17">
        <f>MATCH(X57,U57:W57, FALSE())</f>
        <v>1</v>
      </c>
    </row>
    <row r="58" spans="1:25" x14ac:dyDescent="0.35">
      <c r="A58" s="18">
        <v>40</v>
      </c>
      <c r="B58" s="19" t="s">
        <v>78</v>
      </c>
      <c r="C58" s="19">
        <v>5</v>
      </c>
      <c r="D58" s="19">
        <v>38</v>
      </c>
      <c r="E58" s="19">
        <v>2</v>
      </c>
      <c r="F58" s="19">
        <v>15</v>
      </c>
      <c r="G58" s="19">
        <v>0</v>
      </c>
      <c r="H58" s="19">
        <v>0</v>
      </c>
      <c r="I58" s="19">
        <v>1</v>
      </c>
      <c r="J58" s="19">
        <v>8</v>
      </c>
      <c r="K58" s="19" t="s">
        <v>22</v>
      </c>
      <c r="L58" s="19" t="s">
        <v>79</v>
      </c>
      <c r="M58" s="19">
        <v>3</v>
      </c>
      <c r="N58" s="19">
        <v>23</v>
      </c>
      <c r="O58" s="19">
        <f>STANDARDIZE(D58,D$9,D$10)</f>
        <v>0.60536254406251522</v>
      </c>
      <c r="P58" s="19">
        <f>STANDARDIZE(F58,F$9,F$10)</f>
        <v>1.3411951950658136</v>
      </c>
      <c r="Q58" s="19">
        <f>STANDARDIZE(H58,H$9,H$10)</f>
        <v>-1.1176812315138074</v>
      </c>
      <c r="R58" s="19">
        <f>STANDARDIZE(J58,J$9,J$10)</f>
        <v>1.3116796561567565</v>
      </c>
      <c r="S58" s="19">
        <f>STANDARDIZE(L58,L$9,L$10)</f>
        <v>1.4919936058151695</v>
      </c>
      <c r="T58" s="19">
        <f>STANDARDIZE(N58,N$9,N$10)</f>
        <v>-1.3761259549912974</v>
      </c>
      <c r="U58" s="19">
        <f>SUMXMY2($G$3:$L$3,O58:T58)</f>
        <v>13.649006277946913</v>
      </c>
      <c r="V58" s="19">
        <f>SUMXMY2($G$4:$L$4,O58:T58)</f>
        <v>12.857973286675517</v>
      </c>
      <c r="W58" s="19">
        <f>SUMXMY2($G$5:$L$5,O58:T58)</f>
        <v>3.905549861360587</v>
      </c>
      <c r="X58" s="19">
        <f>MIN(U58:W58)</f>
        <v>3.905549861360587</v>
      </c>
      <c r="Y58" s="19">
        <f>MATCH(X58,U58:W58, FALSE())</f>
        <v>3</v>
      </c>
    </row>
    <row r="59" spans="1:25" x14ac:dyDescent="0.35">
      <c r="A59" s="16">
        <v>41</v>
      </c>
      <c r="B59" s="17" t="s">
        <v>80</v>
      </c>
      <c r="C59" s="17">
        <v>10</v>
      </c>
      <c r="D59" s="17">
        <v>25</v>
      </c>
      <c r="E59" s="17">
        <v>3</v>
      </c>
      <c r="F59" s="17">
        <v>8</v>
      </c>
      <c r="G59" s="17">
        <v>4</v>
      </c>
      <c r="H59" s="17">
        <v>10</v>
      </c>
      <c r="I59" s="17">
        <v>2</v>
      </c>
      <c r="J59" s="17">
        <v>5</v>
      </c>
      <c r="K59" s="17" t="s">
        <v>53</v>
      </c>
      <c r="L59" s="17" t="s">
        <v>79</v>
      </c>
      <c r="M59" s="17">
        <v>15</v>
      </c>
      <c r="N59" s="17">
        <v>38</v>
      </c>
      <c r="O59" s="17">
        <f>STANDARDIZE(D59,D$9,D$10)</f>
        <v>-0.64796213049654394</v>
      </c>
      <c r="P59" s="17">
        <f>STANDARDIZE(F59,F$9,F$10)</f>
        <v>2.1914954167742091E-2</v>
      </c>
      <c r="Q59" s="17">
        <f>STANDARDIZE(H59,H$9,H$10)</f>
        <v>1.8308029988600405</v>
      </c>
      <c r="R59" s="17">
        <f>STANDARDIZE(J59,J$9,J$10)</f>
        <v>0.4303948871764357</v>
      </c>
      <c r="S59" s="17">
        <f>STANDARDIZE(L59,L$9,L$10)</f>
        <v>1.4919936058151695</v>
      </c>
      <c r="T59" s="17">
        <f>STANDARDIZE(N59,N$9,N$10)</f>
        <v>-0.44475004631408133</v>
      </c>
      <c r="U59" s="17">
        <f>SUMXMY2($G$3:$L$3,O59:T59)</f>
        <v>0</v>
      </c>
      <c r="V59" s="17">
        <f>SUMXMY2($G$4:$L$4,O59:T59)</f>
        <v>16.295373356165893</v>
      </c>
      <c r="W59" s="17">
        <f>SUMXMY2($G$5:$L$5,O59:T59)</f>
        <v>11.034856927417895</v>
      </c>
      <c r="X59" s="17">
        <f>MIN(U59:W59)</f>
        <v>0</v>
      </c>
      <c r="Y59" s="17">
        <f>MATCH(X59,U59:W59, FALSE())</f>
        <v>1</v>
      </c>
    </row>
    <row r="60" spans="1:25" x14ac:dyDescent="0.35">
      <c r="A60" s="18">
        <v>42</v>
      </c>
      <c r="B60" s="19" t="s">
        <v>81</v>
      </c>
      <c r="C60" s="19">
        <v>5</v>
      </c>
      <c r="D60" s="19">
        <v>42</v>
      </c>
      <c r="E60" s="19">
        <v>2</v>
      </c>
      <c r="F60" s="19">
        <v>17</v>
      </c>
      <c r="G60" s="19">
        <v>1</v>
      </c>
      <c r="H60" s="19">
        <v>8</v>
      </c>
      <c r="I60" s="19">
        <v>0</v>
      </c>
      <c r="J60" s="19">
        <v>0</v>
      </c>
      <c r="K60" s="19" t="s">
        <v>22</v>
      </c>
      <c r="L60" s="19" t="s">
        <v>57</v>
      </c>
      <c r="M60" s="19">
        <v>2</v>
      </c>
      <c r="N60" s="19">
        <v>17</v>
      </c>
      <c r="O60" s="19">
        <f>STANDARDIZE(D60,D$9,D$10)</f>
        <v>0.99100090546530262</v>
      </c>
      <c r="P60" s="19">
        <f>STANDARDIZE(F60,F$9,F$10)</f>
        <v>1.7181324067509769</v>
      </c>
      <c r="Q60" s="19">
        <f>STANDARDIZE(H60,H$9,H$10)</f>
        <v>1.2411061527852709</v>
      </c>
      <c r="R60" s="19">
        <f>STANDARDIZE(J60,J$9,J$10)</f>
        <v>-1.0384130611240989</v>
      </c>
      <c r="S60" s="19">
        <f>STANDARDIZE(L60,L$9,L$10)</f>
        <v>1.9269476737152098</v>
      </c>
      <c r="T60" s="19">
        <f>STANDARDIZE(N60,N$9,N$10)</f>
        <v>-1.7486763184621836</v>
      </c>
      <c r="U60" s="19">
        <f>SUMXMY2($G$3:$L$3,O60:T60)</f>
        <v>9.9579014033394273</v>
      </c>
      <c r="V60" s="19">
        <f>SUMXMY2($G$4:$L$4,O60:T60)</f>
        <v>22.054818020044191</v>
      </c>
      <c r="W60" s="19">
        <f>SUMXMY2($G$5:$L$5,O60:T60)</f>
        <v>7.9450090276801939</v>
      </c>
      <c r="X60" s="19">
        <f>MIN(U60:W60)</f>
        <v>7.9450090276801939</v>
      </c>
      <c r="Y60" s="19">
        <f>MATCH(X60,U60:W60, FALSE())</f>
        <v>3</v>
      </c>
    </row>
    <row r="61" spans="1:25" x14ac:dyDescent="0.35">
      <c r="A61" s="14">
        <v>43</v>
      </c>
      <c r="B61" s="15" t="s">
        <v>82</v>
      </c>
      <c r="C61" s="15">
        <v>21</v>
      </c>
      <c r="D61" s="15">
        <v>44</v>
      </c>
      <c r="E61" s="15">
        <v>5</v>
      </c>
      <c r="F61" s="15">
        <v>10</v>
      </c>
      <c r="G61" s="15">
        <v>2</v>
      </c>
      <c r="H61" s="15">
        <v>4</v>
      </c>
      <c r="I61" s="15">
        <v>0</v>
      </c>
      <c r="J61" s="15">
        <v>0</v>
      </c>
      <c r="K61" s="15" t="s">
        <v>53</v>
      </c>
      <c r="L61" s="15" t="s">
        <v>83</v>
      </c>
      <c r="M61" s="15">
        <v>14</v>
      </c>
      <c r="N61" s="15">
        <v>29</v>
      </c>
      <c r="O61" s="15">
        <f>STANDARDIZE(D61,D$9,D$10)</f>
        <v>1.1838200861666963</v>
      </c>
      <c r="P61" s="15">
        <f>STANDARDIZE(F61,F$9,F$10)</f>
        <v>0.39885216585290539</v>
      </c>
      <c r="Q61" s="15">
        <f>STANDARDIZE(H61,H$9,H$10)</f>
        <v>6.1712460635731679E-2</v>
      </c>
      <c r="R61" s="15">
        <f>STANDARDIZE(J61,J$9,J$10)</f>
        <v>-1.0384130611240989</v>
      </c>
      <c r="S61" s="15">
        <f>STANDARDIZE(L61,L$9,L$10)</f>
        <v>1.0570395379151289</v>
      </c>
      <c r="T61" s="15">
        <f>STANDARDIZE(N61,N$9,N$10)</f>
        <v>-1.003575591520411</v>
      </c>
      <c r="U61" s="15">
        <f>SUMXMY2($G$3:$L$3,O61:T61)</f>
        <v>9.2860569034202243</v>
      </c>
      <c r="V61" s="15">
        <f>SUMXMY2($G$4:$L$4,O61:T61)</f>
        <v>7.7067667123545762</v>
      </c>
      <c r="W61" s="15">
        <f>SUMXMY2($G$5:$L$5,O61:T61)</f>
        <v>7.7419836902424004</v>
      </c>
      <c r="X61" s="15">
        <f>MIN(U61:W61)</f>
        <v>7.7067667123545762</v>
      </c>
      <c r="Y61" s="15">
        <f>MATCH(X61,U61:W61, FALSE())</f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546C-B95D-4E1E-8D86-D30548FC0D33}">
  <dimension ref="A1:O47"/>
  <sheetViews>
    <sheetView topLeftCell="A2" workbookViewId="0">
      <selection activeCell="P7" sqref="P7"/>
    </sheetView>
  </sheetViews>
  <sheetFormatPr defaultRowHeight="14.5" x14ac:dyDescent="0.35"/>
  <cols>
    <col min="1" max="1" width="50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96</v>
      </c>
      <c r="L1" t="s">
        <v>98</v>
      </c>
      <c r="M1" t="s">
        <v>98</v>
      </c>
      <c r="N1" t="s">
        <v>99</v>
      </c>
      <c r="O1" t="s">
        <v>100</v>
      </c>
    </row>
    <row r="2" spans="1:15" x14ac:dyDescent="0.35">
      <c r="A2" s="2" t="s">
        <v>10</v>
      </c>
      <c r="B2" s="3" t="s">
        <v>84</v>
      </c>
      <c r="C2" s="3"/>
      <c r="D2" s="3" t="s">
        <v>85</v>
      </c>
      <c r="E2" s="3"/>
      <c r="F2" s="3" t="s">
        <v>85</v>
      </c>
      <c r="G2" s="3"/>
      <c r="H2" s="3" t="s">
        <v>10</v>
      </c>
      <c r="I2" s="3"/>
      <c r="J2" s="3" t="s">
        <v>86</v>
      </c>
      <c r="K2" s="3"/>
      <c r="L2" s="3" t="s">
        <v>10</v>
      </c>
      <c r="M2" s="3" t="s">
        <v>10</v>
      </c>
      <c r="N2" s="3" t="s">
        <v>10</v>
      </c>
      <c r="O2" s="4" t="s">
        <v>10</v>
      </c>
    </row>
    <row r="3" spans="1:15" x14ac:dyDescent="0.35">
      <c r="A3" s="5" t="s">
        <v>17</v>
      </c>
      <c r="B3" s="6" t="s">
        <v>87</v>
      </c>
      <c r="C3" s="6"/>
      <c r="D3" s="6" t="s">
        <v>88</v>
      </c>
      <c r="E3" s="6"/>
      <c r="F3" s="6" t="s">
        <v>89</v>
      </c>
      <c r="G3" s="6"/>
      <c r="H3" s="6" t="s">
        <v>90</v>
      </c>
      <c r="I3" s="6"/>
      <c r="J3" s="6" t="s">
        <v>91</v>
      </c>
      <c r="K3" s="6"/>
      <c r="L3" s="6" t="s">
        <v>15</v>
      </c>
      <c r="M3" s="6" t="s">
        <v>10</v>
      </c>
      <c r="N3" s="7" t="s">
        <v>16</v>
      </c>
      <c r="O3" s="7"/>
    </row>
    <row r="4" spans="1:15" x14ac:dyDescent="0.35">
      <c r="A4" s="2" t="s">
        <v>10</v>
      </c>
      <c r="B4" s="3" t="s">
        <v>18</v>
      </c>
      <c r="C4" s="3"/>
      <c r="D4" s="3" t="s">
        <v>18</v>
      </c>
      <c r="E4" s="3"/>
      <c r="F4" s="3" t="s">
        <v>18</v>
      </c>
      <c r="G4" s="3"/>
      <c r="H4" s="3" t="s">
        <v>18</v>
      </c>
      <c r="I4" s="3"/>
      <c r="J4" s="3" t="s">
        <v>18</v>
      </c>
      <c r="K4" s="3"/>
      <c r="L4" s="3" t="s">
        <v>19</v>
      </c>
      <c r="M4" s="3" t="s">
        <v>20</v>
      </c>
      <c r="N4" s="3" t="s">
        <v>19</v>
      </c>
      <c r="O4" s="4" t="s">
        <v>20</v>
      </c>
    </row>
    <row r="5" spans="1:15" x14ac:dyDescent="0.35">
      <c r="A5" s="5" t="s">
        <v>21</v>
      </c>
      <c r="B5" s="6">
        <v>7</v>
      </c>
      <c r="C5" s="6">
        <v>26</v>
      </c>
      <c r="D5" s="6">
        <v>10</v>
      </c>
      <c r="E5" s="6">
        <v>37</v>
      </c>
      <c r="F5" s="6">
        <v>2</v>
      </c>
      <c r="G5" s="6">
        <v>7</v>
      </c>
      <c r="H5" s="6">
        <v>1</v>
      </c>
      <c r="I5" s="6">
        <v>4</v>
      </c>
      <c r="J5" s="6">
        <v>0</v>
      </c>
      <c r="K5" s="6">
        <v>0</v>
      </c>
      <c r="L5" s="6" t="s">
        <v>41</v>
      </c>
      <c r="M5" s="6" t="s">
        <v>29</v>
      </c>
      <c r="N5" s="6">
        <v>6</v>
      </c>
      <c r="O5" s="7">
        <v>22</v>
      </c>
    </row>
    <row r="6" spans="1:15" x14ac:dyDescent="0.35">
      <c r="A6" s="2" t="s">
        <v>24</v>
      </c>
      <c r="B6" s="3">
        <v>6</v>
      </c>
      <c r="C6" s="3">
        <v>30</v>
      </c>
      <c r="D6" s="3">
        <v>6</v>
      </c>
      <c r="E6" s="3">
        <v>30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5</v>
      </c>
      <c r="L6" s="3" t="s">
        <v>22</v>
      </c>
      <c r="M6" s="3" t="s">
        <v>25</v>
      </c>
      <c r="N6" s="3">
        <v>5</v>
      </c>
      <c r="O6" s="4">
        <v>25</v>
      </c>
    </row>
    <row r="7" spans="1:15" x14ac:dyDescent="0.35">
      <c r="A7" s="5" t="s">
        <v>26</v>
      </c>
      <c r="B7" s="6">
        <v>10</v>
      </c>
      <c r="C7" s="6">
        <v>20</v>
      </c>
      <c r="D7" s="6">
        <v>11</v>
      </c>
      <c r="E7" s="6">
        <v>22</v>
      </c>
      <c r="F7" s="6">
        <v>4</v>
      </c>
      <c r="G7" s="6">
        <v>8</v>
      </c>
      <c r="H7" s="6">
        <v>2</v>
      </c>
      <c r="I7" s="6">
        <v>4</v>
      </c>
      <c r="J7" s="6">
        <v>1</v>
      </c>
      <c r="K7" s="6">
        <v>2</v>
      </c>
      <c r="L7" s="6" t="s">
        <v>34</v>
      </c>
      <c r="M7" s="6" t="s">
        <v>53</v>
      </c>
      <c r="N7" s="6">
        <v>18</v>
      </c>
      <c r="O7" s="7">
        <v>37</v>
      </c>
    </row>
    <row r="8" spans="1:15" x14ac:dyDescent="0.35">
      <c r="A8" s="2" t="s">
        <v>28</v>
      </c>
      <c r="B8" s="3">
        <v>3</v>
      </c>
      <c r="C8" s="3">
        <v>14</v>
      </c>
      <c r="D8" s="3">
        <v>4</v>
      </c>
      <c r="E8" s="3">
        <v>18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 t="s">
        <v>29</v>
      </c>
      <c r="M8" s="3" t="s">
        <v>30</v>
      </c>
      <c r="N8" s="3">
        <v>11</v>
      </c>
      <c r="O8" s="4">
        <v>50</v>
      </c>
    </row>
    <row r="9" spans="1:15" x14ac:dyDescent="0.35">
      <c r="A9" s="5" t="s">
        <v>31</v>
      </c>
      <c r="B9" s="6">
        <v>1</v>
      </c>
      <c r="C9" s="6">
        <v>5</v>
      </c>
      <c r="D9" s="6">
        <v>4</v>
      </c>
      <c r="E9" s="6">
        <v>19</v>
      </c>
      <c r="F9" s="6">
        <v>2</v>
      </c>
      <c r="G9" s="6">
        <v>10</v>
      </c>
      <c r="H9" s="6">
        <v>3</v>
      </c>
      <c r="I9" s="6">
        <v>14</v>
      </c>
      <c r="J9" s="6">
        <v>2</v>
      </c>
      <c r="K9" s="6">
        <v>10</v>
      </c>
      <c r="L9" s="6" t="s">
        <v>32</v>
      </c>
      <c r="M9" s="6" t="s">
        <v>32</v>
      </c>
      <c r="N9" s="6">
        <v>9</v>
      </c>
      <c r="O9" s="7">
        <v>43</v>
      </c>
    </row>
    <row r="10" spans="1:15" x14ac:dyDescent="0.35">
      <c r="A10" s="2" t="s">
        <v>33</v>
      </c>
      <c r="B10" s="3">
        <v>7</v>
      </c>
      <c r="C10" s="3">
        <v>11</v>
      </c>
      <c r="D10" s="3">
        <v>10</v>
      </c>
      <c r="E10" s="3">
        <v>15</v>
      </c>
      <c r="F10" s="3">
        <v>11</v>
      </c>
      <c r="G10" s="3">
        <v>17</v>
      </c>
      <c r="H10" s="3">
        <v>4</v>
      </c>
      <c r="I10" s="3">
        <v>6</v>
      </c>
      <c r="J10" s="3">
        <v>0</v>
      </c>
      <c r="K10" s="3">
        <v>0</v>
      </c>
      <c r="L10" s="3" t="s">
        <v>22</v>
      </c>
      <c r="M10" s="3" t="s">
        <v>34</v>
      </c>
      <c r="N10" s="3">
        <v>32</v>
      </c>
      <c r="O10" s="4">
        <v>48</v>
      </c>
    </row>
    <row r="11" spans="1:15" x14ac:dyDescent="0.35">
      <c r="A11" s="5" t="s">
        <v>35</v>
      </c>
      <c r="B11" s="6">
        <v>6</v>
      </c>
      <c r="C11" s="6">
        <v>20</v>
      </c>
      <c r="D11" s="6">
        <v>8</v>
      </c>
      <c r="E11" s="6">
        <v>27</v>
      </c>
      <c r="F11" s="6">
        <v>1</v>
      </c>
      <c r="G11" s="6">
        <v>3</v>
      </c>
      <c r="H11" s="6">
        <v>2</v>
      </c>
      <c r="I11" s="6">
        <v>7</v>
      </c>
      <c r="J11" s="6">
        <v>0</v>
      </c>
      <c r="K11" s="6">
        <v>0</v>
      </c>
      <c r="L11" s="6" t="s">
        <v>34</v>
      </c>
      <c r="M11" s="6" t="s">
        <v>25</v>
      </c>
      <c r="N11" s="6">
        <v>10</v>
      </c>
      <c r="O11" s="7">
        <v>33</v>
      </c>
    </row>
    <row r="12" spans="1:15" x14ac:dyDescent="0.35">
      <c r="A12" s="2" t="s">
        <v>36</v>
      </c>
      <c r="B12" s="3">
        <v>7</v>
      </c>
      <c r="C12" s="3">
        <v>12</v>
      </c>
      <c r="D12" s="3">
        <v>15</v>
      </c>
      <c r="E12" s="3">
        <v>26</v>
      </c>
      <c r="F12" s="3">
        <v>2</v>
      </c>
      <c r="G12" s="3">
        <v>4</v>
      </c>
      <c r="H12" s="3">
        <v>4</v>
      </c>
      <c r="I12" s="3">
        <v>7</v>
      </c>
      <c r="J12" s="3">
        <v>3</v>
      </c>
      <c r="K12" s="3">
        <v>5</v>
      </c>
      <c r="L12" s="3" t="s">
        <v>34</v>
      </c>
      <c r="M12" s="3" t="s">
        <v>27</v>
      </c>
      <c r="N12" s="3">
        <v>23</v>
      </c>
      <c r="O12" s="4">
        <v>40</v>
      </c>
    </row>
    <row r="13" spans="1:15" x14ac:dyDescent="0.35">
      <c r="A13" s="5" t="s">
        <v>37</v>
      </c>
      <c r="B13" s="6">
        <v>9</v>
      </c>
      <c r="C13" s="6">
        <v>27</v>
      </c>
      <c r="D13" s="6">
        <v>7</v>
      </c>
      <c r="E13" s="6">
        <v>21</v>
      </c>
      <c r="F13" s="6">
        <v>2</v>
      </c>
      <c r="G13" s="6">
        <v>6</v>
      </c>
      <c r="H13" s="6">
        <v>0</v>
      </c>
      <c r="I13" s="6">
        <v>0</v>
      </c>
      <c r="J13" s="6">
        <v>0</v>
      </c>
      <c r="K13" s="6">
        <v>0</v>
      </c>
      <c r="L13" s="6" t="s">
        <v>27</v>
      </c>
      <c r="M13" s="6" t="s">
        <v>79</v>
      </c>
      <c r="N13" s="6">
        <v>10</v>
      </c>
      <c r="O13" s="7">
        <v>30</v>
      </c>
    </row>
    <row r="14" spans="1:15" x14ac:dyDescent="0.35">
      <c r="A14" s="2" t="s">
        <v>39</v>
      </c>
      <c r="B14" s="3">
        <v>7</v>
      </c>
      <c r="C14" s="3">
        <v>23</v>
      </c>
      <c r="D14" s="3">
        <v>6</v>
      </c>
      <c r="E14" s="3">
        <v>20</v>
      </c>
      <c r="F14" s="3">
        <v>1</v>
      </c>
      <c r="G14" s="3">
        <v>3</v>
      </c>
      <c r="H14" s="3">
        <v>1</v>
      </c>
      <c r="I14" s="3">
        <v>3</v>
      </c>
      <c r="J14" s="3">
        <v>2</v>
      </c>
      <c r="K14" s="3">
        <v>7</v>
      </c>
      <c r="L14" s="3" t="s">
        <v>22</v>
      </c>
      <c r="M14" s="3" t="s">
        <v>23</v>
      </c>
      <c r="N14" s="3">
        <v>11</v>
      </c>
      <c r="O14" s="4">
        <v>37</v>
      </c>
    </row>
    <row r="15" spans="1:15" x14ac:dyDescent="0.35">
      <c r="A15" s="5" t="s">
        <v>40</v>
      </c>
      <c r="B15" s="6">
        <v>0</v>
      </c>
      <c r="C15" s="6">
        <v>0</v>
      </c>
      <c r="D15" s="6">
        <v>3</v>
      </c>
      <c r="E15" s="6">
        <v>21</v>
      </c>
      <c r="F15" s="6">
        <v>1</v>
      </c>
      <c r="G15" s="6">
        <v>7</v>
      </c>
      <c r="H15" s="6">
        <v>2</v>
      </c>
      <c r="I15" s="6">
        <v>14</v>
      </c>
      <c r="J15" s="6">
        <v>2</v>
      </c>
      <c r="K15" s="6">
        <v>14</v>
      </c>
      <c r="L15" s="6" t="s">
        <v>41</v>
      </c>
      <c r="M15" s="6" t="s">
        <v>23</v>
      </c>
      <c r="N15" s="6">
        <v>5</v>
      </c>
      <c r="O15" s="7">
        <v>36</v>
      </c>
    </row>
    <row r="16" spans="1:15" x14ac:dyDescent="0.35">
      <c r="A16" s="2" t="s">
        <v>42</v>
      </c>
      <c r="B16" s="3">
        <v>5</v>
      </c>
      <c r="C16" s="3">
        <v>13</v>
      </c>
      <c r="D16" s="3">
        <v>4</v>
      </c>
      <c r="E16" s="3">
        <v>10</v>
      </c>
      <c r="F16" s="3">
        <v>2</v>
      </c>
      <c r="G16" s="3">
        <v>5</v>
      </c>
      <c r="H16" s="3">
        <v>3</v>
      </c>
      <c r="I16" s="3">
        <v>8</v>
      </c>
      <c r="J16" s="3">
        <v>0</v>
      </c>
      <c r="K16" s="3">
        <v>0</v>
      </c>
      <c r="L16" s="3" t="s">
        <v>22</v>
      </c>
      <c r="M16" s="3" t="s">
        <v>27</v>
      </c>
      <c r="N16" s="3">
        <v>24</v>
      </c>
      <c r="O16" s="4">
        <v>60</v>
      </c>
    </row>
    <row r="17" spans="1:15" x14ac:dyDescent="0.35">
      <c r="A17" s="5" t="s">
        <v>43</v>
      </c>
      <c r="B17" s="6">
        <v>2</v>
      </c>
      <c r="C17" s="6">
        <v>8</v>
      </c>
      <c r="D17" s="6">
        <v>2</v>
      </c>
      <c r="E17" s="6">
        <v>8</v>
      </c>
      <c r="F17" s="6">
        <v>0</v>
      </c>
      <c r="G17" s="6">
        <v>0</v>
      </c>
      <c r="H17" s="6">
        <v>0</v>
      </c>
      <c r="I17" s="6">
        <v>0</v>
      </c>
      <c r="J17" s="6">
        <v>1</v>
      </c>
      <c r="K17" s="6">
        <v>4</v>
      </c>
      <c r="L17" s="6" t="s">
        <v>41</v>
      </c>
      <c r="M17" s="6" t="s">
        <v>29</v>
      </c>
      <c r="N17" s="6">
        <v>19</v>
      </c>
      <c r="O17" s="7">
        <v>76</v>
      </c>
    </row>
    <row r="18" spans="1:15" x14ac:dyDescent="0.35">
      <c r="A18" s="2" t="s">
        <v>44</v>
      </c>
      <c r="B18" s="3">
        <v>5</v>
      </c>
      <c r="C18" s="3">
        <v>10</v>
      </c>
      <c r="D18" s="3">
        <v>13</v>
      </c>
      <c r="E18" s="3">
        <v>26</v>
      </c>
      <c r="F18" s="3">
        <v>8</v>
      </c>
      <c r="G18" s="3">
        <v>16</v>
      </c>
      <c r="H18" s="3">
        <v>1</v>
      </c>
      <c r="I18" s="3">
        <v>2</v>
      </c>
      <c r="J18" s="3">
        <v>1</v>
      </c>
      <c r="K18" s="3">
        <v>2</v>
      </c>
      <c r="L18" s="3" t="s">
        <v>53</v>
      </c>
      <c r="M18" s="3" t="s">
        <v>38</v>
      </c>
      <c r="N18" s="3">
        <v>16</v>
      </c>
      <c r="O18" s="4">
        <v>32</v>
      </c>
    </row>
    <row r="19" spans="1:15" x14ac:dyDescent="0.35">
      <c r="A19" s="5" t="s">
        <v>46</v>
      </c>
      <c r="B19" s="6">
        <v>34</v>
      </c>
      <c r="C19" s="6">
        <v>10</v>
      </c>
      <c r="D19" s="6">
        <v>45</v>
      </c>
      <c r="E19" s="6">
        <v>13</v>
      </c>
      <c r="F19" s="6">
        <v>16</v>
      </c>
      <c r="G19" s="6">
        <v>5</v>
      </c>
      <c r="H19" s="6">
        <v>36</v>
      </c>
      <c r="I19" s="6">
        <v>11</v>
      </c>
      <c r="J19" s="6">
        <v>5</v>
      </c>
      <c r="K19" s="6">
        <v>1</v>
      </c>
      <c r="L19" s="6" t="s">
        <v>92</v>
      </c>
      <c r="M19" s="6" t="s">
        <v>23</v>
      </c>
      <c r="N19" s="6">
        <v>177</v>
      </c>
      <c r="O19" s="7">
        <v>53</v>
      </c>
    </row>
    <row r="20" spans="1:15" x14ac:dyDescent="0.35">
      <c r="A20" s="2" t="s">
        <v>49</v>
      </c>
      <c r="B20" s="3">
        <v>0</v>
      </c>
      <c r="C20" s="3">
        <v>0</v>
      </c>
      <c r="D20" s="3">
        <v>5</v>
      </c>
      <c r="E20" s="3">
        <v>21</v>
      </c>
      <c r="F20" s="3">
        <v>4</v>
      </c>
      <c r="G20" s="3">
        <v>17</v>
      </c>
      <c r="H20" s="3">
        <v>2</v>
      </c>
      <c r="I20" s="3">
        <v>8</v>
      </c>
      <c r="J20" s="3">
        <v>1</v>
      </c>
      <c r="K20" s="3">
        <v>4</v>
      </c>
      <c r="L20" s="3" t="s">
        <v>22</v>
      </c>
      <c r="M20" s="3" t="s">
        <v>48</v>
      </c>
      <c r="N20" s="3">
        <v>10</v>
      </c>
      <c r="O20" s="4">
        <v>42</v>
      </c>
    </row>
    <row r="21" spans="1:15" x14ac:dyDescent="0.35">
      <c r="A21" s="5" t="s">
        <v>50</v>
      </c>
      <c r="B21" s="6">
        <v>16</v>
      </c>
      <c r="C21" s="6">
        <v>31</v>
      </c>
      <c r="D21" s="6">
        <v>8</v>
      </c>
      <c r="E21" s="6">
        <v>15</v>
      </c>
      <c r="F21" s="6">
        <v>2</v>
      </c>
      <c r="G21" s="6">
        <v>4</v>
      </c>
      <c r="H21" s="6">
        <v>1</v>
      </c>
      <c r="I21" s="6">
        <v>2</v>
      </c>
      <c r="J21" s="6">
        <v>2</v>
      </c>
      <c r="K21" s="6">
        <v>4</v>
      </c>
      <c r="L21" s="6" t="s">
        <v>34</v>
      </c>
      <c r="M21" s="6" t="s">
        <v>53</v>
      </c>
      <c r="N21" s="6">
        <v>20</v>
      </c>
      <c r="O21" s="7">
        <v>38</v>
      </c>
    </row>
    <row r="22" spans="1:15" x14ac:dyDescent="0.35">
      <c r="A22" s="2" t="s">
        <v>51</v>
      </c>
      <c r="B22" s="3">
        <v>5</v>
      </c>
      <c r="C22" s="3">
        <v>10</v>
      </c>
      <c r="D22" s="3">
        <v>8</v>
      </c>
      <c r="E22" s="3">
        <v>16</v>
      </c>
      <c r="F22" s="3">
        <v>0</v>
      </c>
      <c r="G22" s="3">
        <v>0</v>
      </c>
      <c r="H22" s="3">
        <v>5</v>
      </c>
      <c r="I22" s="3">
        <v>10</v>
      </c>
      <c r="J22" s="3">
        <v>0</v>
      </c>
      <c r="K22" s="3">
        <v>0</v>
      </c>
      <c r="L22" s="3" t="s">
        <v>29</v>
      </c>
      <c r="M22" s="3" t="s">
        <v>48</v>
      </c>
      <c r="N22" s="3">
        <v>29</v>
      </c>
      <c r="O22" s="4">
        <v>57</v>
      </c>
    </row>
    <row r="23" spans="1:15" x14ac:dyDescent="0.35">
      <c r="A23" s="5" t="s">
        <v>52</v>
      </c>
      <c r="B23" s="6">
        <v>20</v>
      </c>
      <c r="C23" s="6">
        <v>14</v>
      </c>
      <c r="D23" s="6">
        <v>25</v>
      </c>
      <c r="E23" s="6">
        <v>18</v>
      </c>
      <c r="F23" s="6">
        <v>7</v>
      </c>
      <c r="G23" s="6">
        <v>5</v>
      </c>
      <c r="H23" s="6">
        <v>8</v>
      </c>
      <c r="I23" s="6">
        <v>6</v>
      </c>
      <c r="J23" s="6">
        <v>4</v>
      </c>
      <c r="K23" s="6">
        <v>3</v>
      </c>
      <c r="L23" s="6" t="s">
        <v>27</v>
      </c>
      <c r="M23" s="6" t="s">
        <v>29</v>
      </c>
      <c r="N23" s="6">
        <v>70</v>
      </c>
      <c r="O23" s="7">
        <v>50</v>
      </c>
    </row>
    <row r="24" spans="1:15" x14ac:dyDescent="0.35">
      <c r="A24" s="2" t="s">
        <v>54</v>
      </c>
      <c r="B24" s="3">
        <v>14</v>
      </c>
      <c r="C24" s="3">
        <v>15</v>
      </c>
      <c r="D24" s="3">
        <v>25</v>
      </c>
      <c r="E24" s="3">
        <v>26</v>
      </c>
      <c r="F24" s="3">
        <v>4</v>
      </c>
      <c r="G24" s="3">
        <v>4</v>
      </c>
      <c r="H24" s="3">
        <v>2</v>
      </c>
      <c r="I24" s="3">
        <v>2</v>
      </c>
      <c r="J24" s="3">
        <v>4</v>
      </c>
      <c r="K24" s="3">
        <v>4</v>
      </c>
      <c r="L24" s="3" t="s">
        <v>23</v>
      </c>
      <c r="M24" s="3" t="s">
        <v>23</v>
      </c>
      <c r="N24" s="3">
        <v>40</v>
      </c>
      <c r="O24" s="4">
        <v>42</v>
      </c>
    </row>
    <row r="25" spans="1:15" x14ac:dyDescent="0.35">
      <c r="A25" s="5" t="s">
        <v>56</v>
      </c>
      <c r="B25" s="6">
        <v>11</v>
      </c>
      <c r="C25" s="6">
        <v>7</v>
      </c>
      <c r="D25" s="6">
        <v>45</v>
      </c>
      <c r="E25" s="6">
        <v>28</v>
      </c>
      <c r="F25" s="6">
        <v>10</v>
      </c>
      <c r="G25" s="6">
        <v>6</v>
      </c>
      <c r="H25" s="6">
        <v>15</v>
      </c>
      <c r="I25" s="6">
        <v>9</v>
      </c>
      <c r="J25" s="6">
        <v>1</v>
      </c>
      <c r="K25" s="6">
        <v>1</v>
      </c>
      <c r="L25" s="6" t="s">
        <v>93</v>
      </c>
      <c r="M25" s="6" t="s">
        <v>38</v>
      </c>
      <c r="N25" s="6">
        <v>58</v>
      </c>
      <c r="O25" s="7">
        <v>36</v>
      </c>
    </row>
    <row r="26" spans="1:15" x14ac:dyDescent="0.35">
      <c r="A26" s="2" t="s">
        <v>59</v>
      </c>
      <c r="B26" s="3">
        <v>11</v>
      </c>
      <c r="C26" s="3">
        <v>8</v>
      </c>
      <c r="D26" s="3">
        <v>23</v>
      </c>
      <c r="E26" s="3">
        <v>17</v>
      </c>
      <c r="F26" s="3">
        <v>11</v>
      </c>
      <c r="G26" s="3">
        <v>8</v>
      </c>
      <c r="H26" s="3">
        <v>9</v>
      </c>
      <c r="I26" s="3">
        <v>7</v>
      </c>
      <c r="J26" s="3">
        <v>3</v>
      </c>
      <c r="K26" s="3">
        <v>2</v>
      </c>
      <c r="L26" s="3" t="s">
        <v>94</v>
      </c>
      <c r="M26" s="3" t="s">
        <v>95</v>
      </c>
      <c r="N26" s="3">
        <v>49</v>
      </c>
      <c r="O26" s="4">
        <v>37</v>
      </c>
    </row>
    <row r="27" spans="1:15" x14ac:dyDescent="0.35">
      <c r="A27" s="5" t="s">
        <v>61</v>
      </c>
      <c r="B27" s="6">
        <v>4</v>
      </c>
      <c r="C27" s="6">
        <v>7</v>
      </c>
      <c r="D27" s="6">
        <v>4</v>
      </c>
      <c r="E27" s="6">
        <v>7</v>
      </c>
      <c r="F27" s="6">
        <v>0</v>
      </c>
      <c r="G27" s="6">
        <v>0</v>
      </c>
      <c r="H27" s="6">
        <v>2</v>
      </c>
      <c r="I27" s="6">
        <v>4</v>
      </c>
      <c r="J27" s="6">
        <v>0</v>
      </c>
      <c r="K27" s="6">
        <v>0</v>
      </c>
      <c r="L27" s="6" t="s">
        <v>41</v>
      </c>
      <c r="M27" s="6" t="s">
        <v>22</v>
      </c>
      <c r="N27" s="6">
        <v>46</v>
      </c>
      <c r="O27" s="7">
        <v>81</v>
      </c>
    </row>
    <row r="28" spans="1:15" x14ac:dyDescent="0.35">
      <c r="A28" s="2" t="s">
        <v>62</v>
      </c>
      <c r="B28" s="3">
        <v>3</v>
      </c>
      <c r="C28" s="3">
        <v>6</v>
      </c>
      <c r="D28" s="3">
        <v>4</v>
      </c>
      <c r="E28" s="3">
        <v>8</v>
      </c>
      <c r="F28" s="3">
        <v>6</v>
      </c>
      <c r="G28" s="3">
        <v>11</v>
      </c>
      <c r="H28" s="3">
        <v>3</v>
      </c>
      <c r="I28" s="3">
        <v>6</v>
      </c>
      <c r="J28" s="3">
        <v>0</v>
      </c>
      <c r="K28" s="3">
        <v>0</v>
      </c>
      <c r="L28" s="3" t="s">
        <v>27</v>
      </c>
      <c r="M28" s="3" t="s">
        <v>55</v>
      </c>
      <c r="N28" s="3">
        <v>32</v>
      </c>
      <c r="O28" s="4">
        <v>60</v>
      </c>
    </row>
    <row r="29" spans="1:15" x14ac:dyDescent="0.35">
      <c r="A29" s="5" t="s">
        <v>63</v>
      </c>
      <c r="B29" s="6">
        <v>6</v>
      </c>
      <c r="C29" s="6">
        <v>3</v>
      </c>
      <c r="D29" s="6">
        <v>26</v>
      </c>
      <c r="E29" s="6">
        <v>14</v>
      </c>
      <c r="F29" s="6">
        <v>9</v>
      </c>
      <c r="G29" s="6">
        <v>5</v>
      </c>
      <c r="H29" s="6">
        <v>5</v>
      </c>
      <c r="I29" s="6">
        <v>3</v>
      </c>
      <c r="J29" s="6">
        <v>3</v>
      </c>
      <c r="K29" s="6">
        <v>2</v>
      </c>
      <c r="L29" s="6" t="s">
        <v>38</v>
      </c>
      <c r="M29" s="6" t="s">
        <v>53</v>
      </c>
      <c r="N29" s="6">
        <v>124</v>
      </c>
      <c r="O29" s="7">
        <v>67</v>
      </c>
    </row>
    <row r="30" spans="1:15" x14ac:dyDescent="0.35">
      <c r="A30" s="2" t="s">
        <v>64</v>
      </c>
      <c r="B30" s="3">
        <v>9</v>
      </c>
      <c r="C30" s="3">
        <v>9</v>
      </c>
      <c r="D30" s="3">
        <v>19</v>
      </c>
      <c r="E30" s="3">
        <v>20</v>
      </c>
      <c r="F30" s="3">
        <v>4</v>
      </c>
      <c r="G30" s="3">
        <v>4</v>
      </c>
      <c r="H30" s="3">
        <v>6</v>
      </c>
      <c r="I30" s="3">
        <v>6</v>
      </c>
      <c r="J30" s="3">
        <v>2</v>
      </c>
      <c r="K30" s="3">
        <v>2</v>
      </c>
      <c r="L30" s="3" t="s">
        <v>48</v>
      </c>
      <c r="M30" s="3" t="s">
        <v>48</v>
      </c>
      <c r="N30" s="3">
        <v>48</v>
      </c>
      <c r="O30" s="4">
        <v>50</v>
      </c>
    </row>
    <row r="31" spans="1:15" x14ac:dyDescent="0.35">
      <c r="A31" s="5" t="s">
        <v>65</v>
      </c>
      <c r="B31" s="6">
        <v>8</v>
      </c>
      <c r="C31" s="6">
        <v>21</v>
      </c>
      <c r="D31" s="6">
        <v>10</v>
      </c>
      <c r="E31" s="6">
        <v>26</v>
      </c>
      <c r="F31" s="6">
        <v>4</v>
      </c>
      <c r="G31" s="6">
        <v>10</v>
      </c>
      <c r="H31" s="6">
        <v>2</v>
      </c>
      <c r="I31" s="6">
        <v>5</v>
      </c>
      <c r="J31" s="6">
        <v>1</v>
      </c>
      <c r="K31" s="6">
        <v>3</v>
      </c>
      <c r="L31" s="6" t="s">
        <v>34</v>
      </c>
      <c r="M31" s="6" t="s">
        <v>48</v>
      </c>
      <c r="N31" s="6">
        <v>11</v>
      </c>
      <c r="O31" s="7">
        <v>28</v>
      </c>
    </row>
    <row r="32" spans="1:15" x14ac:dyDescent="0.35">
      <c r="A32" s="2" t="s">
        <v>66</v>
      </c>
      <c r="B32" s="3">
        <v>1</v>
      </c>
      <c r="C32" s="3">
        <v>7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7</v>
      </c>
      <c r="J32" s="3">
        <v>0</v>
      </c>
      <c r="K32" s="3">
        <v>0</v>
      </c>
      <c r="L32" s="3" t="s">
        <v>41</v>
      </c>
      <c r="M32" s="3" t="s">
        <v>23</v>
      </c>
      <c r="N32" s="3">
        <v>11</v>
      </c>
      <c r="O32" s="4">
        <v>79</v>
      </c>
    </row>
    <row r="33" spans="1:15" x14ac:dyDescent="0.35">
      <c r="A33" s="5" t="s">
        <v>67</v>
      </c>
      <c r="B33" s="6">
        <v>2</v>
      </c>
      <c r="C33" s="6">
        <v>6</v>
      </c>
      <c r="D33" s="6">
        <v>8</v>
      </c>
      <c r="E33" s="6">
        <v>24</v>
      </c>
      <c r="F33" s="6">
        <v>0</v>
      </c>
      <c r="G33" s="6">
        <v>0</v>
      </c>
      <c r="H33" s="6">
        <v>2</v>
      </c>
      <c r="I33" s="6">
        <v>6</v>
      </c>
      <c r="J33" s="6">
        <v>2</v>
      </c>
      <c r="K33" s="6">
        <v>6</v>
      </c>
      <c r="L33" s="6" t="s">
        <v>29</v>
      </c>
      <c r="M33" s="6" t="s">
        <v>38</v>
      </c>
      <c r="N33" s="6">
        <v>16</v>
      </c>
      <c r="O33" s="7">
        <v>47</v>
      </c>
    </row>
    <row r="34" spans="1:15" x14ac:dyDescent="0.35">
      <c r="A34" s="2" t="s">
        <v>68</v>
      </c>
      <c r="B34" s="3">
        <v>1</v>
      </c>
      <c r="C34" s="3">
        <v>3</v>
      </c>
      <c r="D34" s="3">
        <v>0</v>
      </c>
      <c r="E34" s="3">
        <v>0</v>
      </c>
      <c r="F34" s="3">
        <v>1</v>
      </c>
      <c r="G34" s="3">
        <v>3</v>
      </c>
      <c r="H34" s="3">
        <v>4</v>
      </c>
      <c r="I34" s="3">
        <v>11</v>
      </c>
      <c r="J34" s="3">
        <v>1</v>
      </c>
      <c r="K34" s="3">
        <v>3</v>
      </c>
      <c r="L34" s="3" t="s">
        <v>41</v>
      </c>
      <c r="M34" s="3" t="s">
        <v>34</v>
      </c>
      <c r="N34" s="3">
        <v>30</v>
      </c>
      <c r="O34" s="4">
        <v>79</v>
      </c>
    </row>
    <row r="35" spans="1:15" x14ac:dyDescent="0.35">
      <c r="A35" s="5" t="s">
        <v>69</v>
      </c>
      <c r="B35" s="6">
        <v>11</v>
      </c>
      <c r="C35" s="6">
        <v>11</v>
      </c>
      <c r="D35" s="6">
        <v>21</v>
      </c>
      <c r="E35" s="6">
        <v>20</v>
      </c>
      <c r="F35" s="6">
        <v>7</v>
      </c>
      <c r="G35" s="6">
        <v>7</v>
      </c>
      <c r="H35" s="6">
        <v>4</v>
      </c>
      <c r="I35" s="6">
        <v>4</v>
      </c>
      <c r="J35" s="6">
        <v>4</v>
      </c>
      <c r="K35" s="6">
        <v>4</v>
      </c>
      <c r="L35" s="6" t="s">
        <v>23</v>
      </c>
      <c r="M35" s="6" t="s">
        <v>23</v>
      </c>
      <c r="N35" s="6">
        <v>49</v>
      </c>
      <c r="O35" s="7">
        <v>48</v>
      </c>
    </row>
    <row r="36" spans="1:15" x14ac:dyDescent="0.35">
      <c r="A36" s="2" t="s">
        <v>70</v>
      </c>
      <c r="B36" s="3">
        <v>4</v>
      </c>
      <c r="C36" s="3">
        <v>13</v>
      </c>
      <c r="D36" s="3">
        <v>5</v>
      </c>
      <c r="E36" s="3">
        <v>16</v>
      </c>
      <c r="F36" s="3">
        <v>2</v>
      </c>
      <c r="G36" s="3">
        <v>6</v>
      </c>
      <c r="H36" s="3">
        <v>5</v>
      </c>
      <c r="I36" s="3">
        <v>16</v>
      </c>
      <c r="J36" s="3">
        <v>2</v>
      </c>
      <c r="K36" s="3">
        <v>6</v>
      </c>
      <c r="L36" s="3" t="s">
        <v>22</v>
      </c>
      <c r="M36" s="3" t="s">
        <v>53</v>
      </c>
      <c r="N36" s="3">
        <v>11</v>
      </c>
      <c r="O36" s="4">
        <v>35</v>
      </c>
    </row>
    <row r="37" spans="1:15" x14ac:dyDescent="0.35">
      <c r="A37" s="5" t="s">
        <v>71</v>
      </c>
      <c r="B37" s="6">
        <v>15</v>
      </c>
      <c r="C37" s="6">
        <v>9</v>
      </c>
      <c r="D37" s="6">
        <v>25</v>
      </c>
      <c r="E37" s="6">
        <v>15</v>
      </c>
      <c r="F37" s="6">
        <v>10</v>
      </c>
      <c r="G37" s="6">
        <v>6</v>
      </c>
      <c r="H37" s="6">
        <v>15</v>
      </c>
      <c r="I37" s="6">
        <v>9</v>
      </c>
      <c r="J37" s="6">
        <v>0</v>
      </c>
      <c r="K37" s="6">
        <v>0</v>
      </c>
      <c r="L37" s="6" t="s">
        <v>23</v>
      </c>
      <c r="M37" s="6" t="s">
        <v>29</v>
      </c>
      <c r="N37" s="6">
        <v>92</v>
      </c>
      <c r="O37" s="7">
        <v>56</v>
      </c>
    </row>
    <row r="38" spans="1:15" x14ac:dyDescent="0.35">
      <c r="A38" s="2" t="s">
        <v>72</v>
      </c>
      <c r="B38" s="3">
        <v>7</v>
      </c>
      <c r="C38" s="3">
        <v>6</v>
      </c>
      <c r="D38" s="3">
        <v>7</v>
      </c>
      <c r="E38" s="3">
        <v>6</v>
      </c>
      <c r="F38" s="3">
        <v>1</v>
      </c>
      <c r="G38" s="3">
        <v>1</v>
      </c>
      <c r="H38" s="3">
        <v>15</v>
      </c>
      <c r="I38" s="3">
        <v>14</v>
      </c>
      <c r="J38" s="3">
        <v>2</v>
      </c>
      <c r="K38" s="3">
        <v>2</v>
      </c>
      <c r="L38" s="3" t="s">
        <v>29</v>
      </c>
      <c r="M38" s="3" t="s">
        <v>29</v>
      </c>
      <c r="N38" s="3">
        <v>73</v>
      </c>
      <c r="O38" s="4">
        <v>67</v>
      </c>
    </row>
    <row r="39" spans="1:15" x14ac:dyDescent="0.35">
      <c r="A39" s="5" t="s">
        <v>73</v>
      </c>
      <c r="B39" s="6">
        <v>1</v>
      </c>
      <c r="C39" s="6">
        <v>2</v>
      </c>
      <c r="D39" s="6">
        <v>5</v>
      </c>
      <c r="E39" s="6">
        <v>11</v>
      </c>
      <c r="F39" s="6">
        <v>3</v>
      </c>
      <c r="G39" s="6">
        <v>7</v>
      </c>
      <c r="H39" s="6">
        <v>3</v>
      </c>
      <c r="I39" s="6">
        <v>7</v>
      </c>
      <c r="J39" s="6">
        <v>1</v>
      </c>
      <c r="K39" s="6">
        <v>2</v>
      </c>
      <c r="L39" s="6" t="s">
        <v>29</v>
      </c>
      <c r="M39" s="6" t="s">
        <v>55</v>
      </c>
      <c r="N39" s="6">
        <v>27</v>
      </c>
      <c r="O39" s="7">
        <v>61</v>
      </c>
    </row>
    <row r="40" spans="1:15" x14ac:dyDescent="0.35">
      <c r="A40" s="2" t="s">
        <v>74</v>
      </c>
      <c r="B40" s="3">
        <v>7</v>
      </c>
      <c r="C40" s="3">
        <v>21</v>
      </c>
      <c r="D40" s="3">
        <v>8</v>
      </c>
      <c r="E40" s="3">
        <v>24</v>
      </c>
      <c r="F40" s="3">
        <v>4</v>
      </c>
      <c r="G40" s="3">
        <v>12</v>
      </c>
      <c r="H40" s="3">
        <v>1</v>
      </c>
      <c r="I40" s="3">
        <v>3</v>
      </c>
      <c r="J40" s="3">
        <v>1</v>
      </c>
      <c r="K40" s="3">
        <v>3</v>
      </c>
      <c r="L40" s="3" t="s">
        <v>41</v>
      </c>
      <c r="M40" s="3" t="s">
        <v>34</v>
      </c>
      <c r="N40" s="3">
        <v>11</v>
      </c>
      <c r="O40" s="4">
        <v>33</v>
      </c>
    </row>
    <row r="41" spans="1:15" x14ac:dyDescent="0.35">
      <c r="A41" s="5" t="s">
        <v>75</v>
      </c>
      <c r="B41" s="6">
        <v>7</v>
      </c>
      <c r="C41" s="6">
        <v>16</v>
      </c>
      <c r="D41" s="6">
        <v>4</v>
      </c>
      <c r="E41" s="6">
        <v>9</v>
      </c>
      <c r="F41" s="6">
        <v>3</v>
      </c>
      <c r="G41" s="6">
        <v>7</v>
      </c>
      <c r="H41" s="6">
        <v>5</v>
      </c>
      <c r="I41" s="6">
        <v>11</v>
      </c>
      <c r="J41" s="6">
        <v>2</v>
      </c>
      <c r="K41" s="6">
        <v>5</v>
      </c>
      <c r="L41" s="6" t="s">
        <v>22</v>
      </c>
      <c r="M41" s="6" t="s">
        <v>27</v>
      </c>
      <c r="N41" s="6">
        <v>21</v>
      </c>
      <c r="O41" s="7">
        <v>48</v>
      </c>
    </row>
    <row r="42" spans="1:15" x14ac:dyDescent="0.35">
      <c r="A42" s="2" t="s">
        <v>76</v>
      </c>
      <c r="B42" s="3">
        <v>5</v>
      </c>
      <c r="C42" s="3">
        <v>6</v>
      </c>
      <c r="D42" s="3">
        <v>20</v>
      </c>
      <c r="E42" s="3">
        <v>24</v>
      </c>
      <c r="F42" s="3">
        <v>13</v>
      </c>
      <c r="G42" s="3">
        <v>16</v>
      </c>
      <c r="H42" s="3">
        <v>5</v>
      </c>
      <c r="I42" s="3">
        <v>6</v>
      </c>
      <c r="J42" s="3">
        <v>0</v>
      </c>
      <c r="K42" s="3">
        <v>0</v>
      </c>
      <c r="L42" s="3" t="s">
        <v>23</v>
      </c>
      <c r="M42" s="3" t="s">
        <v>48</v>
      </c>
      <c r="N42" s="3">
        <v>33</v>
      </c>
      <c r="O42" s="4">
        <v>40</v>
      </c>
    </row>
    <row r="43" spans="1:15" x14ac:dyDescent="0.35">
      <c r="A43" s="5" t="s">
        <v>77</v>
      </c>
      <c r="B43" s="6">
        <v>10</v>
      </c>
      <c r="C43" s="6">
        <v>15</v>
      </c>
      <c r="D43" s="6">
        <v>16</v>
      </c>
      <c r="E43" s="6">
        <v>25</v>
      </c>
      <c r="F43" s="6">
        <v>5</v>
      </c>
      <c r="G43" s="6">
        <v>8</v>
      </c>
      <c r="H43" s="6">
        <v>4</v>
      </c>
      <c r="I43" s="6">
        <v>6</v>
      </c>
      <c r="J43" s="6">
        <v>4</v>
      </c>
      <c r="K43" s="6">
        <v>6</v>
      </c>
      <c r="L43" s="6" t="s">
        <v>27</v>
      </c>
      <c r="M43" s="6" t="s">
        <v>48</v>
      </c>
      <c r="N43" s="6">
        <v>21</v>
      </c>
      <c r="O43" s="7">
        <v>32</v>
      </c>
    </row>
    <row r="44" spans="1:15" x14ac:dyDescent="0.35">
      <c r="A44" s="2" t="s">
        <v>78</v>
      </c>
      <c r="B44" s="3">
        <v>2</v>
      </c>
      <c r="C44" s="3">
        <v>15</v>
      </c>
      <c r="D44" s="3">
        <v>2</v>
      </c>
      <c r="E44" s="3">
        <v>15</v>
      </c>
      <c r="F44" s="3">
        <v>2</v>
      </c>
      <c r="G44" s="3">
        <v>15</v>
      </c>
      <c r="H44" s="3">
        <v>2</v>
      </c>
      <c r="I44" s="3">
        <v>15</v>
      </c>
      <c r="J44" s="3">
        <v>0</v>
      </c>
      <c r="K44" s="3">
        <v>0</v>
      </c>
      <c r="L44" s="3" t="s">
        <v>22</v>
      </c>
      <c r="M44" s="3" t="s">
        <v>79</v>
      </c>
      <c r="N44" s="3">
        <v>3</v>
      </c>
      <c r="O44" s="4">
        <v>23</v>
      </c>
    </row>
    <row r="45" spans="1:15" x14ac:dyDescent="0.35">
      <c r="A45" s="5" t="s">
        <v>80</v>
      </c>
      <c r="B45" s="6">
        <v>12</v>
      </c>
      <c r="C45" s="6">
        <v>30</v>
      </c>
      <c r="D45" s="6">
        <v>4</v>
      </c>
      <c r="E45" s="6">
        <v>10</v>
      </c>
      <c r="F45" s="6">
        <v>1</v>
      </c>
      <c r="G45" s="6">
        <v>3</v>
      </c>
      <c r="H45" s="6">
        <v>1</v>
      </c>
      <c r="I45" s="6">
        <v>3</v>
      </c>
      <c r="J45" s="6">
        <v>2</v>
      </c>
      <c r="K45" s="6">
        <v>5</v>
      </c>
      <c r="L45" s="6" t="s">
        <v>27</v>
      </c>
      <c r="M45" s="6" t="s">
        <v>83</v>
      </c>
      <c r="N45" s="6">
        <v>15</v>
      </c>
      <c r="O45" s="7">
        <v>38</v>
      </c>
    </row>
    <row r="46" spans="1:15" x14ac:dyDescent="0.35">
      <c r="A46" s="2" t="s">
        <v>81</v>
      </c>
      <c r="B46" s="3">
        <v>0</v>
      </c>
      <c r="C46" s="3">
        <v>0</v>
      </c>
      <c r="D46" s="3">
        <v>3</v>
      </c>
      <c r="E46" s="3">
        <v>25</v>
      </c>
      <c r="F46" s="3">
        <v>4</v>
      </c>
      <c r="G46" s="3">
        <v>33</v>
      </c>
      <c r="H46" s="3">
        <v>1</v>
      </c>
      <c r="I46" s="3">
        <v>8</v>
      </c>
      <c r="J46" s="3">
        <v>2</v>
      </c>
      <c r="K46" s="3">
        <v>17</v>
      </c>
      <c r="L46" s="3" t="s">
        <v>32</v>
      </c>
      <c r="M46" s="3" t="s">
        <v>32</v>
      </c>
      <c r="N46" s="3">
        <v>2</v>
      </c>
      <c r="O46" s="4">
        <v>17</v>
      </c>
    </row>
    <row r="47" spans="1:15" x14ac:dyDescent="0.35">
      <c r="A47" s="5" t="s">
        <v>82</v>
      </c>
      <c r="B47" s="6">
        <v>6</v>
      </c>
      <c r="C47" s="6">
        <v>13</v>
      </c>
      <c r="D47" s="6">
        <v>17</v>
      </c>
      <c r="E47" s="6">
        <v>35</v>
      </c>
      <c r="F47" s="6">
        <v>4</v>
      </c>
      <c r="G47" s="6">
        <v>8</v>
      </c>
      <c r="H47" s="6">
        <v>0</v>
      </c>
      <c r="I47" s="6">
        <v>0</v>
      </c>
      <c r="J47" s="6">
        <v>1</v>
      </c>
      <c r="K47" s="6">
        <v>2</v>
      </c>
      <c r="L47" s="6" t="s">
        <v>53</v>
      </c>
      <c r="M47" s="6" t="s">
        <v>83</v>
      </c>
      <c r="N47" s="6">
        <v>14</v>
      </c>
      <c r="O47" s="7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I C h b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C A o W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K F t Q F m p 2 q h w B A A B Y A g A A E w A c A E Z v c m 1 1 b G F z L 1 N l Y 3 R p b 2 4 x L m 0 g o h g A K K A U A A A A A A A A A A A A A A A A A A A A A A A A A A A A l d B B T 8 I w F A f w + 5 J 9 h 6 Z c I O m W l Y m A Z A e y 6 V E l 4 M l 5 K N 0 T l n R 9 Z u 1 Q Q v j u F h d j T O z B X t r + X t J / 3 z M g b Y 2 a r P u d L 8 I g D M x e t F C R A b V i 2 y k R P a K x F c o o d w z t Q 2 c l N h A t i + V G b B W Y K J m l C Z 9 T k h E F N g y I W 2 v s W g l O c n O I C 5 R d A 9 o O 7 2 o F c Y 7 a u o s Z 0 v y m f D L Q m p J P p 2 l a F v i u F Y r K l P / K j a U 5 0 B F 7 L k D V T W 2 h z S i j j O S o u k a b j C e M 3 G q J V a 1 3 G R 9 P x o y s O r S w t k c F 2 c 8 x v k c N L y P W / 3 9 A 8 7 3 Q O z e F z f E N L q 1 9 Z c a b V m j z i m 3 T P 3 8 p m m H f L D u d a K / c x V t X I R Y + 7 J m R b x 9 7 P P X 4 l c c n H r / 2 + N T j M 4 / P P c 6 T X 4 X z K A x q / e e 8 F p 9 Q S w E C L Q A U A A I A C A A g K F t Q l q n s J q g A A A D 4 A A A A E g A A A A A A A A A A A A A A A A A A A A A A Q 2 9 u Z m l n L 1 B h Y 2 t h Z 2 U u e G 1 s U E s B A i 0 A F A A C A A g A I C h b U A / K 6 a u k A A A A 6 Q A A A B M A A A A A A A A A A A A A A A A A 9 A A A A F t D b 2 5 0 Z W 5 0 X 1 R 5 c G V z X S 5 4 b W x Q S w E C L Q A U A A I A C A A g K F t Q F m p 2 q h w B A A B Y A g A A E w A A A A A A A A A A A A A A A A D l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D w A A A A A A A K Y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v c 3 R k b 2 M t Q 2 F y Z W V y T 3 V 0 Y 2 9 t Z S 1 B R E F U Y W J s Z X M t M D g z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d W x h X 1 B v c 3 R k b 2 N f Q 2 F y Z W V y T 3 V 0 Y 2 9 t Z V 9 B R E F U Y W J s Z X N f M D g z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w O j A x O j A x L j E 4 N j M 1 N z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G 9 z d G R v Y y 1 D Y X J l Z X J P d X R j b 2 1 l L U F E Q V R h Y m x l c y 0 w O D M w M T k v Q 2 h h b m d l Z C B U e X B l L n t D b 2 x 1 b W 4 x L D B 9 J n F 1 b 3 Q 7 L C Z x d W 9 0 O 1 N l Y 3 R p b 2 4 x L 3 R h Y n V s Y S 1 Q b 3 N 0 Z G 9 j L U N h c m V l c k 9 1 d G N v b W U t Q U R B V G F i b G V z L T A 4 M z A x O S 9 D a G F u Z 2 V k I F R 5 c G U u e 0 N v b H V t b j I s M X 0 m c X V v d D s s J n F 1 b 3 Q 7 U 2 V j d G l v b j E v d G F i d W x h L V B v c 3 R k b 2 M t Q 2 F y Z W V y T 3 V 0 Y 2 9 t Z S 1 B R E F U Y W J s Z X M t M D g z M D E 5 L 0 N o Y W 5 n Z W Q g V H l w Z S 5 7 Q 2 9 s d W 1 u M y w y f S Z x d W 9 0 O y w m c X V v d D t T Z W N 0 a W 9 u M S 9 0 Y W J 1 b G E t U G 9 z d G R v Y y 1 D Y X J l Z X J P d X R j b 2 1 l L U F E Q V R h Y m x l c y 0 w O D M w M T k v Q 2 h h b m d l Z C B U e X B l L n t D b 2 x 1 b W 4 0 L D N 9 J n F 1 b 3 Q 7 L C Z x d W 9 0 O 1 N l Y 3 R p b 2 4 x L 3 R h Y n V s Y S 1 Q b 3 N 0 Z G 9 j L U N h c m V l c k 9 1 d G N v b W U t Q U R B V G F i b G V z L T A 4 M z A x O S 9 D a G F u Z 2 V k I F R 5 c G U u e 0 N v b H V t b j U s N H 0 m c X V v d D s s J n F 1 b 3 Q 7 U 2 V j d G l v b j E v d G F i d W x h L V B v c 3 R k b 2 M t Q 2 F y Z W V y T 3 V 0 Y 2 9 t Z S 1 B R E F U Y W J s Z X M t M D g z M D E 5 L 0 N o Y W 5 n Z W Q g V H l w Z S 5 7 Q 2 9 s d W 1 u N i w 1 f S Z x d W 9 0 O y w m c X V v d D t T Z W N 0 a W 9 u M S 9 0 Y W J 1 b G E t U G 9 z d G R v Y y 1 D Y X J l Z X J P d X R j b 2 1 l L U F E Q V R h Y m x l c y 0 w O D M w M T k v Q 2 h h b m d l Z C B U e X B l L n t D b 2 x 1 b W 4 3 L D Z 9 J n F 1 b 3 Q 7 L C Z x d W 9 0 O 1 N l Y 3 R p b 2 4 x L 3 R h Y n V s Y S 1 Q b 3 N 0 Z G 9 j L U N h c m V l c k 9 1 d G N v b W U t Q U R B V G F i b G V z L T A 4 M z A x O S 9 D a G F u Z 2 V k I F R 5 c G U u e 0 N v b H V t b j g s N 3 0 m c X V v d D s s J n F 1 b 3 Q 7 U 2 V j d G l v b j E v d G F i d W x h L V B v c 3 R k b 2 M t Q 2 F y Z W V y T 3 V 0 Y 2 9 t Z S 1 B R E F U Y W J s Z X M t M D g z M D E 5 L 0 N o Y W 5 n Z W Q g V H l w Z S 5 7 Q 2 9 s d W 1 u O S w 4 f S Z x d W 9 0 O y w m c X V v d D t T Z W N 0 a W 9 u M S 9 0 Y W J 1 b G E t U G 9 z d G R v Y y 1 D Y X J l Z X J P d X R j b 2 1 l L U F E Q V R h Y m x l c y 0 w O D M w M T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F i d W x h L V B v c 3 R k b 2 M t Q 2 F y Z W V y T 3 V 0 Y 2 9 t Z S 1 B R E F U Y W J s Z X M t M D g z M D E 5 L 0 N o Y W 5 n Z W Q g V H l w Z S 5 7 Q 2 9 s d W 1 u M S w w f S Z x d W 9 0 O y w m c X V v d D t T Z W N 0 a W 9 u M S 9 0 Y W J 1 b G E t U G 9 z d G R v Y y 1 D Y X J l Z X J P d X R j b 2 1 l L U F E Q V R h Y m x l c y 0 w O D M w M T k v Q 2 h h b m d l Z C B U e X B l L n t D b 2 x 1 b W 4 y L D F 9 J n F 1 b 3 Q 7 L C Z x d W 9 0 O 1 N l Y 3 R p b 2 4 x L 3 R h Y n V s Y S 1 Q b 3 N 0 Z G 9 j L U N h c m V l c k 9 1 d G N v b W U t Q U R B V G F i b G V z L T A 4 M z A x O S 9 D a G F u Z 2 V k I F R 5 c G U u e 0 N v b H V t b j M s M n 0 m c X V v d D s s J n F 1 b 3 Q 7 U 2 V j d G l v b j E v d G F i d W x h L V B v c 3 R k b 2 M t Q 2 F y Z W V y T 3 V 0 Y 2 9 t Z S 1 B R E F U Y W J s Z X M t M D g z M D E 5 L 0 N o Y W 5 n Z W Q g V H l w Z S 5 7 Q 2 9 s d W 1 u N C w z f S Z x d W 9 0 O y w m c X V v d D t T Z W N 0 a W 9 u M S 9 0 Y W J 1 b G E t U G 9 z d G R v Y y 1 D Y X J l Z X J P d X R j b 2 1 l L U F E Q V R h Y m x l c y 0 w O D M w M T k v Q 2 h h b m d l Z C B U e X B l L n t D b 2 x 1 b W 4 1 L D R 9 J n F 1 b 3 Q 7 L C Z x d W 9 0 O 1 N l Y 3 R p b 2 4 x L 3 R h Y n V s Y S 1 Q b 3 N 0 Z G 9 j L U N h c m V l c k 9 1 d G N v b W U t Q U R B V G F i b G V z L T A 4 M z A x O S 9 D a G F u Z 2 V k I F R 5 c G U u e 0 N v b H V t b j Y s N X 0 m c X V v d D s s J n F 1 b 3 Q 7 U 2 V j d G l v b j E v d G F i d W x h L V B v c 3 R k b 2 M t Q 2 F y Z W V y T 3 V 0 Y 2 9 t Z S 1 B R E F U Y W J s Z X M t M D g z M D E 5 L 0 N o Y W 5 n Z W Q g V H l w Z S 5 7 Q 2 9 s d W 1 u N y w 2 f S Z x d W 9 0 O y w m c X V v d D t T Z W N 0 a W 9 u M S 9 0 Y W J 1 b G E t U G 9 z d G R v Y y 1 D Y X J l Z X J P d X R j b 2 1 l L U F E Q V R h Y m x l c y 0 w O D M w M T k v Q 2 h h b m d l Z C B U e X B l L n t D b 2 x 1 b W 4 4 L D d 9 J n F 1 b 3 Q 7 L C Z x d W 9 0 O 1 N l Y 3 R p b 2 4 x L 3 R h Y n V s Y S 1 Q b 3 N 0 Z G 9 j L U N h c m V l c k 9 1 d G N v b W U t Q U R B V G F i b G V z L T A 4 M z A x O S 9 D a G F u Z 2 V k I F R 5 c G U u e 0 N v b H V t b j k s O H 0 m c X V v d D s s J n F 1 b 3 Q 7 U 2 V j d G l v b j E v d G F i d W x h L V B v c 3 R k b 2 M t Q 2 F y Z W V y T 3 V 0 Y 2 9 t Z S 1 B R E F U Y W J s Z X M t M D g z M D E 5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n V s Y S 1 Q b 3 N 0 Z G 9 j L U N h c m V l c k 9 1 d G N v b W U t Q U R B V G F i b G V z L T A 4 M z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G 9 z d G R v Y y 1 D Y X J l Z X J P d X R j b 2 1 l L U F E Q V R h Y m x l c y 0 w O D M w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h z f 2 T + k U E e n 9 l M 1 p T 4 Q / A A A A A A C A A A A A A A Q Z g A A A A E A A C A A A A A r K 4 h a G F g 2 4 T f 4 4 O u D A x Q a R k O d 3 h 1 f c B R s S j t W 0 3 P H n Q A A A A A O g A A A A A I A A C A A A A D s w 3 x P y c S R o 5 D y m C i W c l A b z / 5 T b F H a c M g Q / n 4 7 F p p Z I V A A A A B J f a P E o W 6 w b x Y 4 N l v p W U y / r s u i 5 + O U I i W w E k X E S P j n B E W w S u d t 4 x 0 / d C Z M z E P 3 E / m l C O d 5 P r a a D Z l 6 O g x / e 1 w a 9 9 V K n p r 1 a 4 K 8 0 K p H N M 6 + p U A A A A C p X X e b N X J w j l h 2 X x H V b 7 G O y o E T f + a k + W 6 H 8 x x S 1 T z l q z 9 E F Z Y 8 0 a w X I t M 4 i E 8 l B g q E g T K r f P 7 N P N o D 4 2 w W 5 9 L J < / D a t a M a s h u p > 
</file>

<file path=customXml/itemProps1.xml><?xml version="1.0" encoding="utf-8"?>
<ds:datastoreItem xmlns:ds="http://schemas.openxmlformats.org/officeDocument/2006/customXml" ds:itemID="{E22C1D6E-CCFB-4292-B508-7D59B8672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Sector</vt:lpstr>
      <vt:lpstr>Job Type</vt:lpstr>
      <vt:lpstr>cluster</vt:lpstr>
      <vt:lpstr>cluster_da</vt:lpstr>
      <vt:lpstr>cluster1</vt:lpstr>
      <vt:lpstr>no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17733</dc:creator>
  <cp:lastModifiedBy>17733</cp:lastModifiedBy>
  <dcterms:created xsi:type="dcterms:W3CDTF">2020-02-27T09:42:43Z</dcterms:created>
  <dcterms:modified xsi:type="dcterms:W3CDTF">2020-02-27T20:38:08Z</dcterms:modified>
</cp:coreProperties>
</file>