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PhD research\LSTM_Model\PSD sieve analysis data\"/>
    </mc:Choice>
  </mc:AlternateContent>
  <xr:revisionPtr revIDLastSave="0" documentId="8_{2CDCC157-A122-49A5-8D78-4EDA6D3BB918}" xr6:coauthVersionLast="47" xr6:coauthVersionMax="47" xr10:uidLastSave="{00000000-0000-0000-0000-000000000000}"/>
  <bookViews>
    <workbookView xWindow="1170" yWindow="1170" windowWidth="21600" windowHeight="11385" xr2:uid="{5B75E76F-9A60-4B58-BF9F-3BD7508A8EC7}"/>
  </bookViews>
  <sheets>
    <sheet name="Run2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H20" i="1"/>
  <c r="H30" i="1" s="1"/>
  <c r="H21" i="1"/>
  <c r="H22" i="1"/>
  <c r="I22" i="1" s="1"/>
  <c r="H23" i="1"/>
  <c r="I23" i="1" s="1"/>
  <c r="H24" i="1"/>
  <c r="I24" i="1" s="1"/>
  <c r="H25" i="1"/>
  <c r="I25" i="1" s="1"/>
  <c r="H26" i="1"/>
  <c r="H27" i="1"/>
  <c r="H28" i="1"/>
  <c r="H29" i="1"/>
  <c r="I21" i="1" l="1"/>
  <c r="I29" i="1"/>
  <c r="G34" i="1" s="1"/>
  <c r="I28" i="1"/>
  <c r="I27" i="1"/>
  <c r="I26" i="1"/>
  <c r="G35" i="1" s="1"/>
  <c r="I20" i="1"/>
  <c r="G36" i="1" l="1"/>
  <c r="J20" i="1"/>
  <c r="J21" i="1" l="1"/>
  <c r="K20" i="1"/>
  <c r="J22" i="1" l="1"/>
  <c r="K21" i="1"/>
  <c r="B22" i="1" l="1" a="1"/>
  <c r="B22" i="1" s="1"/>
  <c r="K22" i="1"/>
  <c r="J23" i="1"/>
  <c r="J24" i="1" l="1"/>
  <c r="K23" i="1"/>
  <c r="K24" i="1" l="1"/>
  <c r="J25" i="1"/>
  <c r="J26" i="1" l="1"/>
  <c r="K25" i="1"/>
  <c r="K26" i="1" l="1"/>
  <c r="J27" i="1"/>
  <c r="J28" i="1" l="1"/>
  <c r="K27" i="1"/>
  <c r="B21" i="1" a="1"/>
  <c r="B21" i="1" s="1"/>
  <c r="K28" i="1" l="1"/>
  <c r="B20" i="1" s="1" a="1"/>
  <c r="B20" i="1" s="1"/>
  <c r="J29" i="1"/>
  <c r="K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<sst xmlns="http://schemas.openxmlformats.org/spreadsheetml/2006/main" count="41" uniqueCount="41">
  <si>
    <t>oversize</t>
  </si>
  <si>
    <t>yield</t>
  </si>
  <si>
    <t>fines</t>
  </si>
  <si>
    <t>%</t>
  </si>
  <si>
    <t>Total Weight</t>
  </si>
  <si>
    <t>D90</t>
  </si>
  <si>
    <t>D50</t>
  </si>
  <si>
    <t>D10</t>
  </si>
  <si>
    <t>d90</t>
  </si>
  <si>
    <t>d50</t>
  </si>
  <si>
    <t>d10</t>
  </si>
  <si>
    <t xml:space="preserve">% Finer </t>
  </si>
  <si>
    <t>Cumulative Mass Fraction (%)</t>
  </si>
  <si>
    <t>Mass Fraction (%)</t>
  </si>
  <si>
    <t>Granules Mass on Sieve (g)</t>
  </si>
  <si>
    <t>after sieving wt (g)</t>
  </si>
  <si>
    <t>Empty sieves wt (g)</t>
  </si>
  <si>
    <t>sieve size (um)</t>
  </si>
  <si>
    <t>Average Sieve Size (um)</t>
  </si>
  <si>
    <t>Particle Size (um)</t>
  </si>
  <si>
    <t>LOD:</t>
  </si>
  <si>
    <t>PSD</t>
  </si>
  <si>
    <t>L/S (%)</t>
  </si>
  <si>
    <t>Liquid in (zone #)</t>
  </si>
  <si>
    <t xml:space="preserve">Pan wt </t>
  </si>
  <si>
    <t>Powder in (zone #)</t>
  </si>
  <si>
    <t>3||16SPCE,6KE,14CE</t>
  </si>
  <si>
    <t>Screw Config</t>
  </si>
  <si>
    <t>Feed rate (kg/h)</t>
  </si>
  <si>
    <t>RPM</t>
  </si>
  <si>
    <t>Angle</t>
  </si>
  <si>
    <t>6KE</t>
  </si>
  <si>
    <t>Element</t>
  </si>
  <si>
    <t>DI water</t>
  </si>
  <si>
    <t>Binder liquid</t>
  </si>
  <si>
    <t>Date</t>
  </si>
  <si>
    <t>Choked/To be Re-run?</t>
  </si>
  <si>
    <t>Total mass collected</t>
  </si>
  <si>
    <t>Run 1</t>
  </si>
  <si>
    <t xml:space="preserve">Run Name </t>
  </si>
  <si>
    <t>Experiment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</si>
</sst>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rgb="FFFCE5CD"/>
      </patternFill>
    </fill>
    <fill>
      <patternFill patternType="solid">
        <fgColor rgb="FFA8D08D"/>
        <bgColor rgb="FFA8D08D"/>
      </patternFill>
    </fill>
    <fill>
      <patternFill patternType="solid">
        <fgColor rgb="FFFCE5CD"/>
        <bgColor rgb="FFFCE5CD"/>
      </patternFill>
    </fill>
    <fill>
      <patternFill patternType="solid">
        <fgColor rgb="FFFFD965"/>
        <bgColor rgb="FFFFD9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2" fillId="0" borderId="0" xfId="0" applyFont="1"/>
    <xf numFmtId="0" fontId="0" fillId="2" borderId="1" xfId="0" applyFill="1" applyBorder="1"/>
    <xf numFmtId="0" fontId="1" fillId="2" borderId="1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4" fillId="0" borderId="3" xfId="0" applyFont="1" applyBorder="1" applyAlignment="1">
      <alignment horizontal="right"/>
    </xf>
    <xf numFmtId="0" fontId="2" fillId="0" borderId="2" xfId="0" applyFont="1" applyBorder="1"/>
    <xf numFmtId="0" fontId="4" fillId="0" borderId="4" xfId="0" applyFont="1" applyBorder="1"/>
    <xf numFmtId="0" fontId="5" fillId="0" borderId="0" xfId="0" applyFont="1"/>
    <xf numFmtId="0" fontId="3" fillId="0" borderId="3" xfId="0" applyFont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1" fontId="3" fillId="4" borderId="3" xfId="0" applyNumberFormat="1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4" fillId="5" borderId="2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4" fillId="4" borderId="5" xfId="0" applyFont="1" applyFill="1" applyBorder="1" applyAlignment="1">
      <alignment horizontal="center" vertical="center" wrapText="1"/>
    </xf>
    <xf numFmtId="0" fontId="3" fillId="4" borderId="2" xfId="0" applyFont="1" applyFill="1" applyBorder="1"/>
    <xf numFmtId="0" fontId="7" fillId="0" borderId="0" xfId="0" applyFont="1"/>
    <xf numFmtId="14" fontId="2" fillId="0" borderId="0" xfId="0" applyNumberFormat="1" applyFont="1"/>
    <xf numFmtId="0" fontId="6" fillId="6" borderId="0" xfId="0" applyFont="1" applyFill="1"/>
    <xf numFmtId="0" fontId="8" fillId="0" borderId="0" xfId="0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18" fontId="8" fillId="0" borderId="1" xfId="0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E2DE4ADC-CD4C-40D0-A7D3-5F0380D6DB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CDF - run 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% Finer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'Run2'!$E$20:$E$29</c:f>
              <c:numCache>
                <c:formatCode>General</c:formatCode>
                <c:ptCount val="10"/>
                <c:pt idx="0">
                  <c:v>2000</c:v>
                </c:pt>
                <c:pt idx="1">
                  <c:v>1400</c:v>
                </c:pt>
                <c:pt idx="2">
                  <c:v>1000</c:v>
                </c:pt>
                <c:pt idx="3">
                  <c:v>850</c:v>
                </c:pt>
                <c:pt idx="4">
                  <c:v>710</c:v>
                </c:pt>
                <c:pt idx="5">
                  <c:v>500</c:v>
                </c:pt>
                <c:pt idx="6">
                  <c:v>355</c:v>
                </c:pt>
                <c:pt idx="7">
                  <c:v>250</c:v>
                </c:pt>
                <c:pt idx="8">
                  <c:v>180</c:v>
                </c:pt>
                <c:pt idx="9">
                  <c:v>1</c:v>
                </c:pt>
              </c:numCache>
            </c:numRef>
          </c:xVal>
          <c:yVal>
            <c:numRef>
              <c:f>'Run2'!$K$20:$K$29</c:f>
              <c:numCache>
                <c:formatCode>General</c:formatCode>
                <c:ptCount val="10"/>
                <c:pt idx="0">
                  <c:v>99.878493317132552</c:v>
                </c:pt>
                <c:pt idx="1">
                  <c:v>99.756986634264962</c:v>
                </c:pt>
                <c:pt idx="2">
                  <c:v>94.77521263669513</c:v>
                </c:pt>
                <c:pt idx="3">
                  <c:v>87.849331713244339</c:v>
                </c:pt>
                <c:pt idx="4">
                  <c:v>78.736330498177495</c:v>
                </c:pt>
                <c:pt idx="5">
                  <c:v>66.464155528554116</c:v>
                </c:pt>
                <c:pt idx="6">
                  <c:v>56.136087484811689</c:v>
                </c:pt>
                <c:pt idx="7">
                  <c:v>38.639125151883377</c:v>
                </c:pt>
                <c:pt idx="8">
                  <c:v>25.030376670716905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21-4692-8BA7-6310D85B3E96}"/>
            </c:ext>
          </c:extLst>
        </c:ser>
        <c:ser>
          <c:idx val="1"/>
          <c:order val="1"/>
          <c:tx>
            <c:v>D10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'[1]Run 1'!$E$20:$E$34</c:f>
              <c:numCache>
                <c:formatCode>General</c:formatCode>
                <c:ptCount val="15"/>
                <c:pt idx="0">
                  <c:v>4750</c:v>
                </c:pt>
                <c:pt idx="1">
                  <c:v>4000</c:v>
                </c:pt>
                <c:pt idx="2">
                  <c:v>3350</c:v>
                </c:pt>
                <c:pt idx="3">
                  <c:v>2800</c:v>
                </c:pt>
                <c:pt idx="4">
                  <c:v>2000</c:v>
                </c:pt>
                <c:pt idx="5">
                  <c:v>1400</c:v>
                </c:pt>
                <c:pt idx="6">
                  <c:v>1000</c:v>
                </c:pt>
                <c:pt idx="7">
                  <c:v>850</c:v>
                </c:pt>
                <c:pt idx="8">
                  <c:v>710</c:v>
                </c:pt>
                <c:pt idx="9">
                  <c:v>500</c:v>
                </c:pt>
                <c:pt idx="10">
                  <c:v>355</c:v>
                </c:pt>
                <c:pt idx="11">
                  <c:v>250</c:v>
                </c:pt>
                <c:pt idx="12">
                  <c:v>180</c:v>
                </c:pt>
                <c:pt idx="13">
                  <c:v>90</c:v>
                </c:pt>
                <c:pt idx="14">
                  <c:v>1</c:v>
                </c:pt>
              </c:numCache>
            </c:numRef>
          </c:xVal>
          <c:yVal>
            <c:numRef>
              <c:f>'[1]Run 1'!$L$20:$L$34</c:f>
              <c:numCache>
                <c:formatCode>General</c:formatCode>
                <c:ptCount val="1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C21-4692-8BA7-6310D85B3E96}"/>
            </c:ext>
          </c:extLst>
        </c:ser>
        <c:ser>
          <c:idx val="2"/>
          <c:order val="2"/>
          <c:tx>
            <c:v>D50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'[1]Run 1'!$E$20:$E$34</c:f>
              <c:numCache>
                <c:formatCode>General</c:formatCode>
                <c:ptCount val="15"/>
                <c:pt idx="0">
                  <c:v>4750</c:v>
                </c:pt>
                <c:pt idx="1">
                  <c:v>4000</c:v>
                </c:pt>
                <c:pt idx="2">
                  <c:v>3350</c:v>
                </c:pt>
                <c:pt idx="3">
                  <c:v>2800</c:v>
                </c:pt>
                <c:pt idx="4">
                  <c:v>2000</c:v>
                </c:pt>
                <c:pt idx="5">
                  <c:v>1400</c:v>
                </c:pt>
                <c:pt idx="6">
                  <c:v>1000</c:v>
                </c:pt>
                <c:pt idx="7">
                  <c:v>850</c:v>
                </c:pt>
                <c:pt idx="8">
                  <c:v>710</c:v>
                </c:pt>
                <c:pt idx="9">
                  <c:v>500</c:v>
                </c:pt>
                <c:pt idx="10">
                  <c:v>355</c:v>
                </c:pt>
                <c:pt idx="11">
                  <c:v>250</c:v>
                </c:pt>
                <c:pt idx="12">
                  <c:v>180</c:v>
                </c:pt>
                <c:pt idx="13">
                  <c:v>90</c:v>
                </c:pt>
                <c:pt idx="14">
                  <c:v>1</c:v>
                </c:pt>
              </c:numCache>
            </c:numRef>
          </c:xVal>
          <c:yVal>
            <c:numRef>
              <c:f>'[1]Run 1'!$M$20:$M$34</c:f>
              <c:numCache>
                <c:formatCode>General</c:formatCode>
                <c:ptCount val="15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C21-4692-8BA7-6310D85B3E96}"/>
            </c:ext>
          </c:extLst>
        </c:ser>
        <c:ser>
          <c:idx val="3"/>
          <c:order val="3"/>
          <c:tx>
            <c:v>D90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'[1]Run 1'!$E$20:$E$34</c:f>
              <c:numCache>
                <c:formatCode>General</c:formatCode>
                <c:ptCount val="15"/>
                <c:pt idx="0">
                  <c:v>4750</c:v>
                </c:pt>
                <c:pt idx="1">
                  <c:v>4000</c:v>
                </c:pt>
                <c:pt idx="2">
                  <c:v>3350</c:v>
                </c:pt>
                <c:pt idx="3">
                  <c:v>2800</c:v>
                </c:pt>
                <c:pt idx="4">
                  <c:v>2000</c:v>
                </c:pt>
                <c:pt idx="5">
                  <c:v>1400</c:v>
                </c:pt>
                <c:pt idx="6">
                  <c:v>1000</c:v>
                </c:pt>
                <c:pt idx="7">
                  <c:v>850</c:v>
                </c:pt>
                <c:pt idx="8">
                  <c:v>710</c:v>
                </c:pt>
                <c:pt idx="9">
                  <c:v>500</c:v>
                </c:pt>
                <c:pt idx="10">
                  <c:v>355</c:v>
                </c:pt>
                <c:pt idx="11">
                  <c:v>250</c:v>
                </c:pt>
                <c:pt idx="12">
                  <c:v>180</c:v>
                </c:pt>
                <c:pt idx="13">
                  <c:v>90</c:v>
                </c:pt>
                <c:pt idx="14">
                  <c:v>1</c:v>
                </c:pt>
              </c:numCache>
            </c:numRef>
          </c:xVal>
          <c:yVal>
            <c:numRef>
              <c:f>'[1]Run 1'!$N$20:$N$34</c:f>
              <c:numCache>
                <c:formatCode>General</c:formatCode>
                <c:ptCount val="15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90</c:v>
                </c:pt>
                <c:pt idx="13">
                  <c:v>90</c:v>
                </c:pt>
                <c:pt idx="14">
                  <c:v>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C21-4692-8BA7-6310D85B3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696991"/>
        <c:axId val="847699071"/>
      </c:scatterChart>
      <c:valAx>
        <c:axId val="847696991"/>
        <c:scaling>
          <c:orientation val="minMax"/>
          <c:max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Particle Size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699071"/>
        <c:crosses val="autoZero"/>
        <c:crossBetween val="midCat"/>
      </c:valAx>
      <c:valAx>
        <c:axId val="847699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</a:t>
                </a:r>
                <a:r>
                  <a:rPr lang="en-US" baseline="0"/>
                  <a:t> Distribution (%Finer)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696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'Run2'!$E$20:$E$29</c:f>
              <c:numCache>
                <c:formatCode>General</c:formatCode>
                <c:ptCount val="10"/>
                <c:pt idx="0">
                  <c:v>2000</c:v>
                </c:pt>
                <c:pt idx="1">
                  <c:v>1400</c:v>
                </c:pt>
                <c:pt idx="2">
                  <c:v>1000</c:v>
                </c:pt>
                <c:pt idx="3">
                  <c:v>850</c:v>
                </c:pt>
                <c:pt idx="4">
                  <c:v>710</c:v>
                </c:pt>
                <c:pt idx="5">
                  <c:v>500</c:v>
                </c:pt>
                <c:pt idx="6">
                  <c:v>355</c:v>
                </c:pt>
                <c:pt idx="7">
                  <c:v>250</c:v>
                </c:pt>
                <c:pt idx="8">
                  <c:v>180</c:v>
                </c:pt>
                <c:pt idx="9">
                  <c:v>1</c:v>
                </c:pt>
              </c:numCache>
            </c:numRef>
          </c:xVal>
          <c:yVal>
            <c:numRef>
              <c:f>'Run2'!$I$20:$I$29</c:f>
              <c:numCache>
                <c:formatCode>General</c:formatCode>
                <c:ptCount val="10"/>
                <c:pt idx="0">
                  <c:v>0.12150668286744744</c:v>
                </c:pt>
                <c:pt idx="1">
                  <c:v>0.12150668286758556</c:v>
                </c:pt>
                <c:pt idx="2">
                  <c:v>4.9817739975698352</c:v>
                </c:pt>
                <c:pt idx="3">
                  <c:v>6.925880923450789</c:v>
                </c:pt>
                <c:pt idx="4">
                  <c:v>9.1130012150668467</c:v>
                </c:pt>
                <c:pt idx="5">
                  <c:v>12.27217496962338</c:v>
                </c:pt>
                <c:pt idx="6">
                  <c:v>10.328068043742427</c:v>
                </c:pt>
                <c:pt idx="7">
                  <c:v>17.496962332928316</c:v>
                </c:pt>
                <c:pt idx="8">
                  <c:v>13.608748481166478</c:v>
                </c:pt>
                <c:pt idx="9">
                  <c:v>25.030376670716898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9E-4048-AAF1-C97CB798CB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8528192"/>
        <c:axId val="1628525280"/>
      </c:scatterChart>
      <c:valAx>
        <c:axId val="1628528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size(</a:t>
                </a:r>
                <a:r>
                  <a:rPr lang="el-GR">
                    <a:latin typeface="Calibri" panose="020F0502020204030204" pitchFamily="34" charset="0"/>
                    <a:cs typeface="Calibri" panose="020F0502020204030204" pitchFamily="34" charset="0"/>
                  </a:rPr>
                  <a:t>μ</a:t>
                </a:r>
                <a:r>
                  <a:rPr lang="en-US">
                    <a:latin typeface="Calibri" panose="020F0502020204030204" pitchFamily="34" charset="0"/>
                    <a:cs typeface="Calibri" panose="020F0502020204030204" pitchFamily="34" charset="0"/>
                  </a:rPr>
                  <a:t>m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525280"/>
        <c:crosses val="autoZero"/>
        <c:crossBetween val="midCat"/>
      </c:valAx>
      <c:valAx>
        <c:axId val="16285252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 fraction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528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617220</xdr:colOff>
      <xdr:row>22</xdr:row>
      <xdr:rowOff>171450</xdr:rowOff>
    </xdr:from>
    <xdr:to>
      <xdr:col>1</xdr:col>
      <xdr:colOff>3230880</xdr:colOff>
      <xdr:row>37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568965-0DDA-4DB2-8DF1-8DCBE4249F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579120</xdr:colOff>
      <xdr:row>38</xdr:row>
      <xdr:rowOff>110490</xdr:rowOff>
    </xdr:from>
    <xdr:to>
      <xdr:col>1</xdr:col>
      <xdr:colOff>3543300</xdr:colOff>
      <xdr:row>53</xdr:row>
      <xdr:rowOff>110490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1D8CB1-D822-45C5-805B-B77AD77F67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PhD%20research/CESMII/Experiments/Case2_cont/tsg/experiments_100LS_14th_15th_Jul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n 1"/>
      <sheetName val="Run 2"/>
      <sheetName val="Run 3"/>
      <sheetName val="Run 4"/>
      <sheetName val="Run 5"/>
      <sheetName val="Run 6"/>
    </sheetNames>
    <sheetDataSet>
      <sheetData sheetId="0">
        <row r="20">
          <cell r="E20">
            <v>4750</v>
          </cell>
          <cell r="L20">
            <v>10</v>
          </cell>
          <cell r="M20">
            <v>50</v>
          </cell>
          <cell r="N20">
            <v>90</v>
          </cell>
        </row>
        <row r="21">
          <cell r="E21">
            <v>4000</v>
          </cell>
          <cell r="L21">
            <v>10</v>
          </cell>
          <cell r="M21">
            <v>50</v>
          </cell>
          <cell r="N21">
            <v>90</v>
          </cell>
        </row>
        <row r="22">
          <cell r="E22">
            <v>3350</v>
          </cell>
          <cell r="L22">
            <v>10</v>
          </cell>
          <cell r="M22">
            <v>50</v>
          </cell>
          <cell r="N22">
            <v>90</v>
          </cell>
        </row>
        <row r="23">
          <cell r="E23">
            <v>2800</v>
          </cell>
          <cell r="L23">
            <v>10</v>
          </cell>
          <cell r="M23">
            <v>50</v>
          </cell>
          <cell r="N23">
            <v>90</v>
          </cell>
        </row>
        <row r="24">
          <cell r="E24">
            <v>2000</v>
          </cell>
          <cell r="L24">
            <v>10</v>
          </cell>
          <cell r="M24">
            <v>50</v>
          </cell>
          <cell r="N24">
            <v>90</v>
          </cell>
        </row>
        <row r="25">
          <cell r="E25">
            <v>1400</v>
          </cell>
          <cell r="L25">
            <v>10</v>
          </cell>
          <cell r="M25">
            <v>50</v>
          </cell>
          <cell r="N25">
            <v>90</v>
          </cell>
        </row>
        <row r="26">
          <cell r="E26">
            <v>1000</v>
          </cell>
          <cell r="L26">
            <v>10</v>
          </cell>
          <cell r="M26">
            <v>50</v>
          </cell>
          <cell r="N26">
            <v>90</v>
          </cell>
        </row>
        <row r="27">
          <cell r="E27">
            <v>850</v>
          </cell>
          <cell r="L27">
            <v>10</v>
          </cell>
          <cell r="M27">
            <v>50</v>
          </cell>
          <cell r="N27">
            <v>90</v>
          </cell>
        </row>
        <row r="28">
          <cell r="E28">
            <v>710</v>
          </cell>
          <cell r="L28">
            <v>10</v>
          </cell>
          <cell r="M28">
            <v>50</v>
          </cell>
          <cell r="N28">
            <v>90</v>
          </cell>
        </row>
        <row r="29">
          <cell r="E29">
            <v>500</v>
          </cell>
          <cell r="L29">
            <v>10</v>
          </cell>
          <cell r="M29">
            <v>50</v>
          </cell>
          <cell r="N29">
            <v>90</v>
          </cell>
        </row>
        <row r="30">
          <cell r="E30">
            <v>355</v>
          </cell>
          <cell r="L30">
            <v>10</v>
          </cell>
          <cell r="M30">
            <v>50</v>
          </cell>
          <cell r="N30">
            <v>90</v>
          </cell>
        </row>
        <row r="31">
          <cell r="E31">
            <v>250</v>
          </cell>
          <cell r="L31">
            <v>10</v>
          </cell>
          <cell r="M31">
            <v>50</v>
          </cell>
          <cell r="N31">
            <v>90</v>
          </cell>
        </row>
        <row r="32">
          <cell r="E32">
            <v>180</v>
          </cell>
          <cell r="L32">
            <v>10</v>
          </cell>
          <cell r="M32">
            <v>50</v>
          </cell>
          <cell r="N32">
            <v>90</v>
          </cell>
        </row>
        <row r="33">
          <cell r="E33">
            <v>90</v>
          </cell>
          <cell r="L33">
            <v>10</v>
          </cell>
          <cell r="M33">
            <v>50</v>
          </cell>
          <cell r="N33">
            <v>90</v>
          </cell>
        </row>
        <row r="34">
          <cell r="E34">
            <v>1</v>
          </cell>
          <cell r="L34">
            <v>10</v>
          </cell>
          <cell r="M34">
            <v>50</v>
          </cell>
          <cell r="N34">
            <v>90</v>
          </cell>
        </row>
      </sheetData>
      <sheetData sheetId="1" refreshError="1"/>
      <sheetData sheetId="2" refreshError="1"/>
      <sheetData sheetId="3" refreshError="1"/>
      <sheetData sheetId="4" refreshError="1"/>
      <sheetData sheetId="5">
        <row r="20">
          <cell r="E20">
            <v>2000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1EB4-5490-4ECA-90E5-C80185CF3288}">
  <dimension ref="A1:N41"/>
  <sheetViews>
    <sheetView tabSelected="1" topLeftCell="A7" workbookViewId="0">
      <selection activeCell="G36" sqref="G36"/>
    </sheetView>
  </sheetViews>
  <sheetFormatPr defaultRowHeight="15" x14ac:dyDescent="0.25"/>
  <cols>
    <col min="1" max="1" width="23.42578125" customWidth="1"/>
    <col min="2" max="2" width="52.85546875" customWidth="1"/>
    <col min="5" max="5" width="10.140625" bestFit="1" customWidth="1"/>
  </cols>
  <sheetData>
    <row r="1" spans="1:6" x14ac:dyDescent="0.25">
      <c r="A1" s="33" t="s">
        <v>40</v>
      </c>
      <c r="B1" s="33"/>
    </row>
    <row r="2" spans="1:6" x14ac:dyDescent="0.25">
      <c r="A2" s="29" t="s">
        <v>39</v>
      </c>
      <c r="B2" s="32" t="s">
        <v>38</v>
      </c>
      <c r="F2" t="s">
        <v>37</v>
      </c>
    </row>
    <row r="3" spans="1:6" x14ac:dyDescent="0.25">
      <c r="A3" s="29" t="s">
        <v>36</v>
      </c>
      <c r="B3" s="28"/>
      <c r="F3">
        <f>1.75*2/60</f>
        <v>5.8333333333333334E-2</v>
      </c>
    </row>
    <row r="4" spans="1:6" x14ac:dyDescent="0.25">
      <c r="A4" s="29" t="s">
        <v>35</v>
      </c>
      <c r="B4" s="31">
        <v>44391</v>
      </c>
      <c r="F4">
        <f>F3*1000</f>
        <v>58.333333333333336</v>
      </c>
    </row>
    <row r="5" spans="1:6" x14ac:dyDescent="0.25">
      <c r="A5" s="29" t="s">
        <v>34</v>
      </c>
      <c r="B5" s="30" t="s">
        <v>33</v>
      </c>
    </row>
    <row r="6" spans="1:6" x14ac:dyDescent="0.25">
      <c r="A6" s="29" t="s">
        <v>32</v>
      </c>
      <c r="B6" s="28" t="s">
        <v>31</v>
      </c>
    </row>
    <row r="7" spans="1:6" x14ac:dyDescent="0.25">
      <c r="A7" s="29" t="s">
        <v>30</v>
      </c>
      <c r="B7" s="28">
        <v>60</v>
      </c>
    </row>
    <row r="8" spans="1:6" x14ac:dyDescent="0.25">
      <c r="A8" s="27" t="s">
        <v>29</v>
      </c>
      <c r="B8" s="26">
        <v>500</v>
      </c>
    </row>
    <row r="9" spans="1:6" x14ac:dyDescent="0.25">
      <c r="A9" s="29" t="s">
        <v>28</v>
      </c>
      <c r="B9" s="28">
        <v>1.75</v>
      </c>
    </row>
    <row r="10" spans="1:6" x14ac:dyDescent="0.25">
      <c r="A10" s="29" t="s">
        <v>27</v>
      </c>
      <c r="B10" s="28" t="s">
        <v>26</v>
      </c>
    </row>
    <row r="11" spans="1:6" x14ac:dyDescent="0.25">
      <c r="A11" s="29" t="s">
        <v>25</v>
      </c>
      <c r="B11" s="28">
        <v>2</v>
      </c>
      <c r="E11" t="s">
        <v>24</v>
      </c>
    </row>
    <row r="12" spans="1:6" x14ac:dyDescent="0.25">
      <c r="A12" s="29" t="s">
        <v>23</v>
      </c>
      <c r="B12" s="28">
        <v>3</v>
      </c>
    </row>
    <row r="13" spans="1:6" x14ac:dyDescent="0.25">
      <c r="A13" s="27" t="s">
        <v>22</v>
      </c>
      <c r="B13" s="26">
        <v>100</v>
      </c>
    </row>
    <row r="14" spans="1:6" x14ac:dyDescent="0.25">
      <c r="A14" s="25"/>
      <c r="B14" s="24"/>
    </row>
    <row r="15" spans="1:6" x14ac:dyDescent="0.25">
      <c r="A15" s="25"/>
      <c r="B15" s="24"/>
    </row>
    <row r="16" spans="1:6" x14ac:dyDescent="0.25">
      <c r="A16" s="25"/>
      <c r="B16" s="24"/>
    </row>
    <row r="17" spans="1:14" x14ac:dyDescent="0.25">
      <c r="D17" s="23" t="s">
        <v>21</v>
      </c>
      <c r="E17" s="22">
        <v>44483</v>
      </c>
      <c r="F17" s="21"/>
      <c r="G17" s="21" t="s">
        <v>20</v>
      </c>
      <c r="H17" s="1">
        <v>1.27</v>
      </c>
      <c r="I17" s="1"/>
      <c r="J17" s="1"/>
      <c r="K17" s="1"/>
      <c r="L17" s="1"/>
      <c r="M17" s="1"/>
      <c r="N17" s="1"/>
    </row>
    <row r="18" spans="1:14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60" x14ac:dyDescent="0.25">
      <c r="A19" s="20"/>
      <c r="B19" s="19" t="s">
        <v>19</v>
      </c>
      <c r="D19" s="18" t="s">
        <v>18</v>
      </c>
      <c r="E19" s="17" t="s">
        <v>17</v>
      </c>
      <c r="F19" s="17" t="s">
        <v>16</v>
      </c>
      <c r="G19" s="17" t="s">
        <v>15</v>
      </c>
      <c r="H19" s="17" t="s">
        <v>14</v>
      </c>
      <c r="I19" s="17" t="s">
        <v>13</v>
      </c>
      <c r="J19" s="17" t="s">
        <v>12</v>
      </c>
      <c r="K19" s="16" t="s">
        <v>11</v>
      </c>
      <c r="L19" s="15" t="s">
        <v>10</v>
      </c>
      <c r="M19" s="14" t="s">
        <v>9</v>
      </c>
      <c r="N19" s="14" t="s">
        <v>8</v>
      </c>
    </row>
    <row r="20" spans="1:14" x14ac:dyDescent="0.25">
      <c r="A20" s="13" t="s">
        <v>7</v>
      </c>
      <c r="B20" s="12" cm="1">
        <f t="array" ref="B20">TREND(D28:D28,K28:K28,10)</f>
        <v>215</v>
      </c>
      <c r="D20" s="11">
        <v>2000</v>
      </c>
      <c r="E20" s="10">
        <v>2000</v>
      </c>
      <c r="F20" s="10">
        <v>520.20000000000005</v>
      </c>
      <c r="G20" s="10">
        <v>520.29999999999995</v>
      </c>
      <c r="H20">
        <f>G20-F20</f>
        <v>9.9999999999909051E-2</v>
      </c>
      <c r="I20">
        <f>(H20/$H$30)*100</f>
        <v>0.12150668286744744</v>
      </c>
      <c r="J20">
        <f>I20</f>
        <v>0.12150668286744744</v>
      </c>
      <c r="K20">
        <f>100-J20</f>
        <v>99.878493317132552</v>
      </c>
      <c r="L20" s="1">
        <v>10</v>
      </c>
      <c r="M20" s="9">
        <v>50</v>
      </c>
      <c r="N20" s="1">
        <v>90</v>
      </c>
    </row>
    <row r="21" spans="1:14" x14ac:dyDescent="0.25">
      <c r="A21" s="13" t="s">
        <v>6</v>
      </c>
      <c r="B21" s="12" cm="1">
        <f t="array" ref="B21">TREND(D26:D27,K26:K27,50)</f>
        <v>383.66319444444423</v>
      </c>
      <c r="C21" s="1"/>
      <c r="D21" s="11">
        <v>1700</v>
      </c>
      <c r="E21" s="10">
        <v>1400</v>
      </c>
      <c r="F21" s="10">
        <v>445.9</v>
      </c>
      <c r="G21" s="10">
        <v>446</v>
      </c>
      <c r="H21">
        <f>G21-F21</f>
        <v>0.10000000000002274</v>
      </c>
      <c r="I21">
        <f>(H21/$H$30)*100</f>
        <v>0.12150668286758556</v>
      </c>
      <c r="J21">
        <f>J20+I21</f>
        <v>0.24301336573503302</v>
      </c>
      <c r="K21">
        <f>100-J21</f>
        <v>99.756986634264962</v>
      </c>
      <c r="L21" s="1">
        <v>10</v>
      </c>
      <c r="M21" s="9">
        <v>50</v>
      </c>
      <c r="N21" s="1">
        <v>90</v>
      </c>
    </row>
    <row r="22" spans="1:14" x14ac:dyDescent="0.25">
      <c r="A22" s="13" t="s">
        <v>5</v>
      </c>
      <c r="B22" s="12" cm="1">
        <f t="array" ref="B22">TREND(D21:D22,K21:K22,90)</f>
        <v>720.73170731705977</v>
      </c>
      <c r="C22" s="1"/>
      <c r="D22" s="11">
        <v>1200</v>
      </c>
      <c r="E22" s="10">
        <v>1000</v>
      </c>
      <c r="F22" s="10">
        <v>433.8</v>
      </c>
      <c r="G22" s="10">
        <v>437.9</v>
      </c>
      <c r="H22">
        <f>G22-F22</f>
        <v>4.0999999999999659</v>
      </c>
      <c r="I22">
        <f>(H22/$H$30)*100</f>
        <v>4.9817739975698352</v>
      </c>
      <c r="J22">
        <f>J21+I22</f>
        <v>5.224787363304868</v>
      </c>
      <c r="K22">
        <f>100-J22</f>
        <v>94.77521263669513</v>
      </c>
      <c r="L22" s="1">
        <v>10</v>
      </c>
      <c r="M22" s="9">
        <v>50</v>
      </c>
      <c r="N22" s="1">
        <v>90</v>
      </c>
    </row>
    <row r="23" spans="1:14" x14ac:dyDescent="0.25">
      <c r="A23" s="1"/>
      <c r="B23" s="1"/>
      <c r="C23" s="1"/>
      <c r="D23" s="11">
        <v>925</v>
      </c>
      <c r="E23" s="10">
        <v>850</v>
      </c>
      <c r="F23" s="10">
        <v>381.6</v>
      </c>
      <c r="G23" s="10">
        <v>387.3</v>
      </c>
      <c r="H23">
        <f>G23-F23</f>
        <v>5.6999999999999886</v>
      </c>
      <c r="I23">
        <f>(H23/$H$30)*100</f>
        <v>6.925880923450789</v>
      </c>
      <c r="J23">
        <f>J22+I23</f>
        <v>12.150668286755657</v>
      </c>
      <c r="K23">
        <f>100-J23</f>
        <v>87.849331713244339</v>
      </c>
      <c r="L23" s="1">
        <v>10</v>
      </c>
      <c r="M23" s="9">
        <v>50</v>
      </c>
      <c r="N23" s="1">
        <v>90</v>
      </c>
    </row>
    <row r="24" spans="1:14" x14ac:dyDescent="0.25">
      <c r="A24" s="1"/>
      <c r="B24" s="1"/>
      <c r="C24" s="1"/>
      <c r="D24" s="11">
        <v>780</v>
      </c>
      <c r="E24" s="10">
        <v>710</v>
      </c>
      <c r="F24" s="10">
        <v>411.4</v>
      </c>
      <c r="G24" s="10">
        <v>418.9</v>
      </c>
      <c r="H24">
        <f>G24-F24</f>
        <v>7.5</v>
      </c>
      <c r="I24">
        <f>(H24/$H$30)*100</f>
        <v>9.1130012150668467</v>
      </c>
      <c r="J24">
        <f>J23+I24</f>
        <v>21.263669501822505</v>
      </c>
      <c r="K24">
        <f>100-J24</f>
        <v>78.736330498177495</v>
      </c>
      <c r="L24" s="1">
        <v>10</v>
      </c>
      <c r="M24" s="9">
        <v>50</v>
      </c>
      <c r="N24" s="1">
        <v>90</v>
      </c>
    </row>
    <row r="25" spans="1:14" x14ac:dyDescent="0.25">
      <c r="A25" s="1"/>
      <c r="B25" s="1"/>
      <c r="C25" s="1"/>
      <c r="D25" s="11">
        <v>605</v>
      </c>
      <c r="E25" s="10">
        <v>500</v>
      </c>
      <c r="F25" s="10">
        <v>384.2</v>
      </c>
      <c r="G25" s="10">
        <v>394.3</v>
      </c>
      <c r="H25">
        <f>G25-F25</f>
        <v>10.100000000000023</v>
      </c>
      <c r="I25">
        <f>(H25/$H$30)*100</f>
        <v>12.27217496962338</v>
      </c>
      <c r="J25">
        <f>J24+I25</f>
        <v>33.535844471445884</v>
      </c>
      <c r="K25">
        <f>100-J25</f>
        <v>66.464155528554116</v>
      </c>
      <c r="L25" s="1">
        <v>10</v>
      </c>
      <c r="M25" s="9">
        <v>50</v>
      </c>
      <c r="N25" s="1">
        <v>90</v>
      </c>
    </row>
    <row r="26" spans="1:14" x14ac:dyDescent="0.25">
      <c r="A26" s="1"/>
      <c r="B26" s="1"/>
      <c r="C26" s="1"/>
      <c r="D26" s="11">
        <v>427.5</v>
      </c>
      <c r="E26" s="10">
        <v>355</v>
      </c>
      <c r="F26" s="10">
        <v>368.2</v>
      </c>
      <c r="G26" s="10">
        <v>376.7</v>
      </c>
      <c r="H26">
        <f>G26-F26</f>
        <v>8.5</v>
      </c>
      <c r="I26">
        <f>(H26/$H$30)*100</f>
        <v>10.328068043742427</v>
      </c>
      <c r="J26">
        <f>J25+I26</f>
        <v>43.863912515188311</v>
      </c>
      <c r="K26">
        <f>100-J26</f>
        <v>56.136087484811689</v>
      </c>
      <c r="L26" s="1">
        <v>10</v>
      </c>
      <c r="M26" s="9">
        <v>50</v>
      </c>
      <c r="N26" s="1">
        <v>90</v>
      </c>
    </row>
    <row r="27" spans="1:14" x14ac:dyDescent="0.25">
      <c r="A27" s="1"/>
      <c r="B27" s="1"/>
      <c r="C27" s="1"/>
      <c r="D27" s="11">
        <v>302.5</v>
      </c>
      <c r="E27" s="10">
        <v>250</v>
      </c>
      <c r="F27" s="10">
        <v>343.8</v>
      </c>
      <c r="G27" s="10">
        <v>358.2</v>
      </c>
      <c r="H27">
        <f>G27-F27</f>
        <v>14.399999999999977</v>
      </c>
      <c r="I27">
        <f>(H27/$H$30)*100</f>
        <v>17.496962332928316</v>
      </c>
      <c r="J27">
        <f>J26+I27</f>
        <v>61.360874848116623</v>
      </c>
      <c r="K27">
        <f>100-J27</f>
        <v>38.639125151883377</v>
      </c>
      <c r="L27" s="1">
        <v>10</v>
      </c>
      <c r="M27" s="9">
        <v>50</v>
      </c>
      <c r="N27" s="1">
        <v>90</v>
      </c>
    </row>
    <row r="28" spans="1:14" x14ac:dyDescent="0.25">
      <c r="A28" s="1"/>
      <c r="B28" s="1"/>
      <c r="C28" s="1"/>
      <c r="D28" s="11">
        <v>215</v>
      </c>
      <c r="E28" s="10">
        <v>180</v>
      </c>
      <c r="F28" s="10">
        <v>332.5</v>
      </c>
      <c r="G28" s="10">
        <v>343.7</v>
      </c>
      <c r="H28">
        <f>G28-F28</f>
        <v>11.199999999999989</v>
      </c>
      <c r="I28">
        <f>(H28/$H$30)*100</f>
        <v>13.608748481166478</v>
      </c>
      <c r="J28">
        <f>J27+I28</f>
        <v>74.969623329283095</v>
      </c>
      <c r="K28">
        <f>100-J28</f>
        <v>25.030376670716905</v>
      </c>
      <c r="L28" s="1">
        <v>10</v>
      </c>
      <c r="M28" s="9">
        <v>50</v>
      </c>
      <c r="N28" s="1">
        <v>90</v>
      </c>
    </row>
    <row r="29" spans="1:14" x14ac:dyDescent="0.25">
      <c r="A29" s="1"/>
      <c r="B29" s="1"/>
      <c r="C29" s="1"/>
      <c r="D29" s="11">
        <v>90.5</v>
      </c>
      <c r="E29" s="10">
        <v>1</v>
      </c>
      <c r="F29" s="10">
        <v>358.1</v>
      </c>
      <c r="G29" s="10">
        <v>378.7</v>
      </c>
      <c r="H29">
        <f>G29-F29</f>
        <v>20.599999999999966</v>
      </c>
      <c r="I29">
        <f>(H29/$H$30)*100</f>
        <v>25.030376670716898</v>
      </c>
      <c r="J29">
        <f>J28+I29</f>
        <v>100</v>
      </c>
      <c r="K29">
        <f>100-J29</f>
        <v>0</v>
      </c>
      <c r="L29" s="1">
        <v>10</v>
      </c>
      <c r="M29" s="9">
        <v>50</v>
      </c>
      <c r="N29" s="1">
        <v>90</v>
      </c>
    </row>
    <row r="30" spans="1:14" x14ac:dyDescent="0.25">
      <c r="A30" s="1"/>
      <c r="B30" s="1"/>
      <c r="C30" s="1"/>
      <c r="D30" s="8" t="s">
        <v>4</v>
      </c>
      <c r="E30" s="7"/>
      <c r="F30" s="5"/>
      <c r="G30" s="5"/>
      <c r="H30" s="6">
        <f>SUM(H20:H29)</f>
        <v>82.299999999999841</v>
      </c>
      <c r="I30" s="5"/>
      <c r="J30" s="5"/>
      <c r="K30" s="4"/>
      <c r="L30" s="1"/>
      <c r="M30" s="1"/>
      <c r="N30" s="1"/>
    </row>
    <row r="31" spans="1:14" x14ac:dyDescent="0.25">
      <c r="A31" s="1"/>
      <c r="B31" s="1"/>
      <c r="C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7" x14ac:dyDescent="0.25">
      <c r="A33" s="1"/>
      <c r="B33" s="1"/>
      <c r="C33" s="1"/>
      <c r="F33" s="2"/>
      <c r="G33" s="3" t="s">
        <v>3</v>
      </c>
    </row>
    <row r="34" spans="1:7" x14ac:dyDescent="0.25">
      <c r="A34" s="1"/>
      <c r="B34" s="1"/>
      <c r="C34" s="1"/>
      <c r="F34" s="3" t="s">
        <v>2</v>
      </c>
      <c r="G34" s="2">
        <f>SUM(I29:I29)</f>
        <v>25.030376670716898</v>
      </c>
    </row>
    <row r="35" spans="1:7" x14ac:dyDescent="0.25">
      <c r="A35" s="1"/>
      <c r="B35" s="1"/>
      <c r="C35" s="1"/>
      <c r="F35" s="3" t="s">
        <v>1</v>
      </c>
      <c r="G35" s="2">
        <f>SUM(I23:I28)</f>
        <v>69.744835965978226</v>
      </c>
    </row>
    <row r="36" spans="1:7" x14ac:dyDescent="0.25">
      <c r="A36" s="1"/>
      <c r="B36" s="1"/>
      <c r="C36" s="1"/>
      <c r="F36" s="3" t="s">
        <v>0</v>
      </c>
      <c r="G36" s="2">
        <f>SUM(I20:I22)</f>
        <v>5.224787363304868</v>
      </c>
    </row>
    <row r="37" spans="1:7" x14ac:dyDescent="0.25">
      <c r="A37" s="1"/>
      <c r="B37" s="1"/>
      <c r="C37" s="1"/>
    </row>
    <row r="38" spans="1:7" x14ac:dyDescent="0.25">
      <c r="A38" s="1"/>
      <c r="B38" s="1"/>
      <c r="C38" s="1"/>
    </row>
    <row r="39" spans="1:7" x14ac:dyDescent="0.25">
      <c r="A39" s="1"/>
      <c r="B39" s="1"/>
      <c r="C39" s="1"/>
    </row>
    <row r="40" spans="1:7" x14ac:dyDescent="0.25">
      <c r="A40" s="1"/>
      <c r="B40" s="1"/>
      <c r="C40" s="1"/>
    </row>
    <row r="41" spans="1:7" x14ac:dyDescent="0.25">
      <c r="A41" s="1"/>
      <c r="B41" s="1"/>
      <c r="C41" s="1"/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Sampat</dc:creator>
  <cp:lastModifiedBy>Chaitanya Sampat</cp:lastModifiedBy>
  <dcterms:created xsi:type="dcterms:W3CDTF">2021-10-18T18:36:23Z</dcterms:created>
  <dcterms:modified xsi:type="dcterms:W3CDTF">2021-10-18T18:36:29Z</dcterms:modified>
</cp:coreProperties>
</file>