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ris_adnfsjs\Desktop\Projektarbeit Bericht\Projektarbeit_Weiterentwicklung der Eurobot Fahrbasis\"/>
    </mc:Choice>
  </mc:AlternateContent>
  <xr:revisionPtr revIDLastSave="0" documentId="13_ncr:1_{3DDA12D4-E5EE-4466-A16E-857AC1F60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torMessung" sheetId="1" r:id="rId1"/>
    <sheet name="Streckenmess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N52" i="1"/>
  <c r="M46" i="1"/>
  <c r="K46" i="1"/>
  <c r="I46" i="1"/>
  <c r="G46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46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I37" i="1"/>
  <c r="M30" i="1"/>
  <c r="L31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0" i="1"/>
  <c r="K30" i="1"/>
  <c r="I30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G30" i="1"/>
  <c r="F44" i="1"/>
  <c r="F43" i="1"/>
  <c r="F42" i="1"/>
  <c r="F41" i="1"/>
  <c r="F31" i="1"/>
  <c r="F32" i="1"/>
  <c r="F33" i="1"/>
  <c r="F34" i="1"/>
  <c r="F35" i="1"/>
  <c r="F36" i="1"/>
  <c r="F37" i="1"/>
  <c r="F38" i="1"/>
  <c r="F39" i="1"/>
  <c r="F40" i="1"/>
  <c r="M27" i="1"/>
  <c r="K27" i="1"/>
  <c r="I27" i="1"/>
  <c r="G27" i="1"/>
  <c r="L27" i="1"/>
  <c r="J27" i="1"/>
  <c r="H27" i="1"/>
  <c r="F27" i="1"/>
  <c r="P8" i="1"/>
  <c r="P9" i="1"/>
  <c r="P10" i="1"/>
  <c r="P11" i="1"/>
  <c r="P12" i="1"/>
  <c r="P14" i="1"/>
  <c r="P15" i="1"/>
  <c r="P16" i="1"/>
  <c r="P17" i="1"/>
  <c r="P18" i="1"/>
  <c r="P19" i="1"/>
  <c r="P20" i="1"/>
  <c r="P21" i="1"/>
  <c r="P22" i="1"/>
  <c r="P7" i="1"/>
  <c r="O8" i="1"/>
  <c r="O9" i="1"/>
  <c r="O10" i="1"/>
  <c r="O11" i="1"/>
  <c r="O12" i="1"/>
  <c r="O13" i="1"/>
  <c r="P13" i="1" s="1"/>
  <c r="O14" i="1"/>
  <c r="O15" i="1"/>
  <c r="O16" i="1"/>
  <c r="O17" i="1"/>
  <c r="O18" i="1"/>
  <c r="O19" i="1"/>
  <c r="O20" i="1"/>
  <c r="O21" i="1"/>
  <c r="O22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7" i="1"/>
  <c r="E11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10" i="1"/>
</calcChain>
</file>

<file path=xl/sharedStrings.xml><?xml version="1.0" encoding="utf-8"?>
<sst xmlns="http://schemas.openxmlformats.org/spreadsheetml/2006/main" count="28" uniqueCount="14">
  <si>
    <t>MotorRechts</t>
  </si>
  <si>
    <t>Forward</t>
  </si>
  <si>
    <t>Backward</t>
  </si>
  <si>
    <t>Motor Links</t>
  </si>
  <si>
    <t>Motordrehzahl</t>
  </si>
  <si>
    <t>Pulsweite</t>
  </si>
  <si>
    <t>ADC_AIN4</t>
  </si>
  <si>
    <t>ADC_AIN5</t>
  </si>
  <si>
    <t>Spannung</t>
  </si>
  <si>
    <t>ADC</t>
  </si>
  <si>
    <t>Abweichung</t>
  </si>
  <si>
    <t>nach Rechnung</t>
  </si>
  <si>
    <t>PwmRpmSlope</t>
  </si>
  <si>
    <t>AdcRpmSlope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</si>
</sst>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7" xfId="1" applyBorder="1" applyAlignment="1">
      <alignment horizontal="center"/>
    </xf>
    <xf numFmtId="0" fontId="2" fillId="3" borderId="8" xfId="2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10" xfId="2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5" fillId="3" borderId="13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14" xfId="2" applyBorder="1" applyAlignment="1">
      <alignment horizontal="center"/>
    </xf>
    <xf numFmtId="0" fontId="5" fillId="3" borderId="22" xfId="2" applyFont="1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4" xfId="2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2" borderId="25" xfId="1" applyFont="1" applyBorder="1" applyAlignment="1">
      <alignment horizontal="center"/>
    </xf>
    <xf numFmtId="0" fontId="5" fillId="3" borderId="26" xfId="2" applyFont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2" fontId="3" fillId="8" borderId="23" xfId="0" applyNumberFormat="1" applyFont="1" applyFill="1" applyBorder="1" applyAlignment="1">
      <alignment horizontal="center"/>
    </xf>
    <xf numFmtId="0" fontId="3" fillId="7" borderId="11" xfId="0" applyFont="1" applyFill="1" applyBorder="1" applyAlignment="1"/>
    <xf numFmtId="0" fontId="3" fillId="8" borderId="11" xfId="0" applyFont="1" applyFill="1" applyBorder="1" applyAlignment="1">
      <alignment horizontal="center"/>
    </xf>
    <xf numFmtId="2" fontId="3" fillId="8" borderId="5" xfId="0" applyNumberFormat="1" applyFont="1" applyFill="1" applyBorder="1" applyAlignment="1">
      <alignment horizontal="center"/>
    </xf>
    <xf numFmtId="2" fontId="3" fillId="8" borderId="6" xfId="0" applyNumberFormat="1" applyFont="1" applyFill="1" applyBorder="1" applyAlignment="1">
      <alignment horizontal="center"/>
    </xf>
    <xf numFmtId="2" fontId="3" fillId="8" borderId="7" xfId="0" applyNumberFormat="1" applyFont="1" applyFill="1" applyBorder="1" applyAlignment="1">
      <alignment horizontal="center"/>
    </xf>
    <xf numFmtId="2" fontId="3" fillId="8" borderId="29" xfId="0" applyNumberFormat="1" applyFont="1" applyFill="1" applyBorder="1" applyAlignment="1">
      <alignment horizontal="center"/>
    </xf>
    <xf numFmtId="2" fontId="3" fillId="8" borderId="8" xfId="0" applyNumberFormat="1" applyFont="1" applyFill="1" applyBorder="1" applyAlignment="1">
      <alignment horizontal="center"/>
    </xf>
    <xf numFmtId="0" fontId="3" fillId="7" borderId="22" xfId="0" applyFont="1" applyFill="1" applyBorder="1" applyAlignment="1"/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Motordrehzahl</a:t>
            </a:r>
            <a:r>
              <a:rPr lang="de-DE" baseline="0"/>
              <a:t> nach Messung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MotorMessung!$E$7:$E$22</c:f>
              <c:numCache>
                <c:formatCode>General</c:formatCode>
                <c:ptCount val="16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1100000</c:v>
                </c:pt>
                <c:pt idx="9">
                  <c:v>1200000</c:v>
                </c:pt>
                <c:pt idx="10">
                  <c:v>1300000</c:v>
                </c:pt>
                <c:pt idx="11">
                  <c:v>1400000</c:v>
                </c:pt>
                <c:pt idx="12">
                  <c:v>1500000</c:v>
                </c:pt>
                <c:pt idx="13">
                  <c:v>1600000</c:v>
                </c:pt>
                <c:pt idx="14">
                  <c:v>1700000</c:v>
                </c:pt>
                <c:pt idx="15">
                  <c:v>1800000</c:v>
                </c:pt>
              </c:numCache>
            </c:numRef>
          </c:xVal>
          <c:yVal>
            <c:numRef>
              <c:f>MotorMessung!$F$7:$F$22</c:f>
              <c:numCache>
                <c:formatCode>General</c:formatCode>
                <c:ptCount val="16"/>
                <c:pt idx="0">
                  <c:v>37.908000000000001</c:v>
                </c:pt>
                <c:pt idx="1">
                  <c:v>75.631</c:v>
                </c:pt>
                <c:pt idx="2">
                  <c:v>113.331</c:v>
                </c:pt>
                <c:pt idx="3">
                  <c:v>151.142</c:v>
                </c:pt>
                <c:pt idx="4">
                  <c:v>189.40899999999999</c:v>
                </c:pt>
                <c:pt idx="5">
                  <c:v>227.22300000000001</c:v>
                </c:pt>
                <c:pt idx="6">
                  <c:v>264.94200000000001</c:v>
                </c:pt>
                <c:pt idx="7">
                  <c:v>302.85399999999998</c:v>
                </c:pt>
                <c:pt idx="8">
                  <c:v>340.95499999999998</c:v>
                </c:pt>
                <c:pt idx="9">
                  <c:v>378.52600000000001</c:v>
                </c:pt>
                <c:pt idx="10">
                  <c:v>416.46899999999999</c:v>
                </c:pt>
                <c:pt idx="11">
                  <c:v>454.49200000000002</c:v>
                </c:pt>
                <c:pt idx="12">
                  <c:v>492.43599999999998</c:v>
                </c:pt>
                <c:pt idx="13">
                  <c:v>530.13699999999994</c:v>
                </c:pt>
                <c:pt idx="14">
                  <c:v>567.846</c:v>
                </c:pt>
                <c:pt idx="15">
                  <c:v>605.94200000000001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3E-4904-B4C5-99975A6D4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13071"/>
        <c:axId val="1438930543"/>
      </c:scatterChart>
      <c:valAx>
        <c:axId val="143891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Pulsweite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8930543"/>
        <c:crosses val="autoZero"/>
        <c:crossBetween val="midCat"/>
      </c:valAx>
      <c:valAx>
        <c:axId val="143893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Drehzahl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891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816584</xdr:colOff>
      <xdr:row>9</xdr:row>
      <xdr:rowOff>162290</xdr:rowOff>
    </xdr:from>
    <xdr:to>
      <xdr:col>15</xdr:col>
      <xdr:colOff>359384</xdr:colOff>
      <xdr:row>24</xdr:row>
      <xdr:rowOff>38465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FEA6416-F268-4C69-9039-2FC193DB4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41</xdr:col>
          <xdr:colOff>95250</xdr:colOff>
          <xdr:row>63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P60"/>
  <sheetViews>
    <sheetView tabSelected="1" topLeftCell="F5" zoomScale="130" zoomScaleNormal="130" workbookViewId="0">
      <selection activeCell="B8" sqref="B8"/>
    </sheetView>
  </sheetViews>
  <sheetFormatPr baseColWidth="10" defaultColWidth="9.140625" defaultRowHeight="15" x14ac:dyDescent="0.25"/>
  <cols>
    <col min="4" max="4" width="12.7109375" customWidth="1"/>
    <col min="5" max="13" width="16.7109375" customWidth="1"/>
    <col min="14" max="14" width="14.140625" customWidth="1"/>
    <col min="15" max="15" width="11.140625" customWidth="1"/>
    <col min="16" max="16" width="11.85546875" customWidth="1"/>
  </cols>
  <sheetData>
    <row r="3" spans="5:16" ht="15.75" thickBot="1" x14ac:dyDescent="0.3"/>
    <row r="4" spans="5:16" ht="15.75" thickBot="1" x14ac:dyDescent="0.3">
      <c r="E4" s="2"/>
      <c r="F4" s="36" t="s">
        <v>3</v>
      </c>
      <c r="G4" s="37"/>
      <c r="H4" s="37"/>
      <c r="I4" s="38"/>
      <c r="J4" s="28" t="s">
        <v>0</v>
      </c>
      <c r="K4" s="35"/>
      <c r="L4" s="46" t="s">
        <v>0</v>
      </c>
      <c r="M4" s="47"/>
    </row>
    <row r="5" spans="5:16" ht="15.75" thickBot="1" x14ac:dyDescent="0.3">
      <c r="E5" s="3"/>
      <c r="F5" s="39" t="s">
        <v>1</v>
      </c>
      <c r="G5" s="40"/>
      <c r="H5" s="41" t="s">
        <v>2</v>
      </c>
      <c r="I5" s="42"/>
      <c r="J5" s="39" t="s">
        <v>1</v>
      </c>
      <c r="K5" s="48"/>
      <c r="L5" s="49" t="s">
        <v>2</v>
      </c>
      <c r="M5" s="50"/>
      <c r="N5" s="43" t="s">
        <v>11</v>
      </c>
      <c r="O5" s="44"/>
      <c r="P5" s="45"/>
    </row>
    <row r="6" spans="5:16" ht="15.75" thickBot="1" x14ac:dyDescent="0.3">
      <c r="E6" s="22" t="s">
        <v>5</v>
      </c>
      <c r="F6" s="10" t="s">
        <v>4</v>
      </c>
      <c r="G6" s="11" t="s">
        <v>7</v>
      </c>
      <c r="H6" s="16" t="s">
        <v>4</v>
      </c>
      <c r="I6" s="11" t="s">
        <v>7</v>
      </c>
      <c r="J6" s="10" t="s">
        <v>4</v>
      </c>
      <c r="K6" s="15" t="s">
        <v>6</v>
      </c>
      <c r="L6" s="23" t="s">
        <v>4</v>
      </c>
      <c r="M6" s="24" t="s">
        <v>6</v>
      </c>
      <c r="N6" s="29" t="s">
        <v>8</v>
      </c>
      <c r="O6" s="25" t="s">
        <v>9</v>
      </c>
      <c r="P6" s="26" t="s">
        <v>10</v>
      </c>
    </row>
    <row r="7" spans="5:16" x14ac:dyDescent="0.25">
      <c r="E7" s="19">
        <v>300000</v>
      </c>
      <c r="F7" s="8">
        <v>37.908000000000001</v>
      </c>
      <c r="G7" s="9">
        <v>2206.14</v>
      </c>
      <c r="H7" s="17">
        <v>-37.941000000000003</v>
      </c>
      <c r="I7" s="18">
        <v>1984.01</v>
      </c>
      <c r="J7" s="8">
        <v>-37.921999999999997</v>
      </c>
      <c r="K7" s="12">
        <v>1954.64</v>
      </c>
      <c r="L7" s="8">
        <v>38.116</v>
      </c>
      <c r="M7" s="9">
        <v>2181.12</v>
      </c>
      <c r="N7" s="30">
        <f>((0.8/600)*L7+0.95)</f>
        <v>1.0008213333333333</v>
      </c>
      <c r="O7" s="27">
        <f>(N7*(4096-1))/1.8</f>
        <v>2276.8685333333333</v>
      </c>
      <c r="P7" s="31">
        <f>O7-M7</f>
        <v>95.748533333333398</v>
      </c>
    </row>
    <row r="8" spans="5:16" x14ac:dyDescent="0.25">
      <c r="E8" s="20">
        <v>400000</v>
      </c>
      <c r="F8" s="4">
        <v>75.631</v>
      </c>
      <c r="G8" s="5">
        <v>2323.67</v>
      </c>
      <c r="H8" s="4">
        <v>-75.587999999999994</v>
      </c>
      <c r="I8" s="5">
        <v>1868.53</v>
      </c>
      <c r="J8" s="4">
        <v>-75.805000000000007</v>
      </c>
      <c r="K8" s="13">
        <v>1839.03</v>
      </c>
      <c r="L8" s="4">
        <v>75.838999999999999</v>
      </c>
      <c r="M8" s="5">
        <v>2295.69</v>
      </c>
      <c r="N8" s="30">
        <f t="shared" ref="N8:N22" si="0">((0.8/600)*L8+0.95)</f>
        <v>1.0511186666666665</v>
      </c>
      <c r="O8" s="27">
        <f t="shared" ref="O8:O22" si="1">(N8*(4096-1))/1.8</f>
        <v>2391.2949666666664</v>
      </c>
      <c r="P8" s="31">
        <f t="shared" ref="P8:P22" si="2">O8-M8</f>
        <v>95.604966666666314</v>
      </c>
    </row>
    <row r="9" spans="5:16" x14ac:dyDescent="0.25">
      <c r="E9" s="20">
        <v>500000</v>
      </c>
      <c r="F9" s="4">
        <v>113.331</v>
      </c>
      <c r="G9" s="5">
        <v>2437.34</v>
      </c>
      <c r="H9" s="4">
        <v>-113.355</v>
      </c>
      <c r="I9" s="5">
        <v>1751.56</v>
      </c>
      <c r="J9" s="4">
        <v>-113.24</v>
      </c>
      <c r="K9" s="13">
        <v>1722.93</v>
      </c>
      <c r="L9" s="4">
        <v>113.321</v>
      </c>
      <c r="M9" s="5">
        <v>2409.29</v>
      </c>
      <c r="N9" s="30">
        <f t="shared" si="0"/>
        <v>1.1010946666666666</v>
      </c>
      <c r="O9" s="27">
        <f t="shared" si="1"/>
        <v>2504.9903666666664</v>
      </c>
      <c r="P9" s="31">
        <f t="shared" si="2"/>
        <v>95.700366666666469</v>
      </c>
    </row>
    <row r="10" spans="5:16" x14ac:dyDescent="0.25">
      <c r="E10" s="20">
        <f>E9+100000</f>
        <v>600000</v>
      </c>
      <c r="F10" s="4">
        <v>151.142</v>
      </c>
      <c r="G10" s="5">
        <v>2555.77</v>
      </c>
      <c r="H10" s="4">
        <v>-151.26300000000001</v>
      </c>
      <c r="I10" s="5">
        <v>1635.2</v>
      </c>
      <c r="J10" s="4">
        <v>-151.52099999999999</v>
      </c>
      <c r="K10" s="13">
        <v>1611.58</v>
      </c>
      <c r="L10" s="4">
        <v>151.26599999999999</v>
      </c>
      <c r="M10" s="5">
        <v>2528.5100000000002</v>
      </c>
      <c r="N10" s="30">
        <f t="shared" si="0"/>
        <v>1.151688</v>
      </c>
      <c r="O10" s="27">
        <f t="shared" si="1"/>
        <v>2620.0902000000001</v>
      </c>
      <c r="P10" s="31">
        <f t="shared" si="2"/>
        <v>91.580199999999877</v>
      </c>
    </row>
    <row r="11" spans="5:16" x14ac:dyDescent="0.25">
      <c r="E11" s="20">
        <f t="shared" ref="E11:E22" si="3">E10+100000</f>
        <v>700000</v>
      </c>
      <c r="F11" s="4">
        <v>189.40899999999999</v>
      </c>
      <c r="G11" s="5">
        <v>2669.33</v>
      </c>
      <c r="H11" s="4">
        <v>-189.417</v>
      </c>
      <c r="I11" s="5">
        <v>1520.86</v>
      </c>
      <c r="J11" s="4">
        <v>-189.35499999999999</v>
      </c>
      <c r="K11" s="13">
        <v>1494.13</v>
      </c>
      <c r="L11" s="4">
        <v>189.36500000000001</v>
      </c>
      <c r="M11" s="5">
        <v>2640.33</v>
      </c>
      <c r="N11" s="30">
        <f t="shared" si="0"/>
        <v>1.2024866666666667</v>
      </c>
      <c r="O11" s="27">
        <f t="shared" si="1"/>
        <v>2735.6571666666664</v>
      </c>
      <c r="P11" s="31">
        <f t="shared" si="2"/>
        <v>95.327166666666471</v>
      </c>
    </row>
    <row r="12" spans="5:16" x14ac:dyDescent="0.25">
      <c r="E12" s="20">
        <f t="shared" si="3"/>
        <v>800000</v>
      </c>
      <c r="F12" s="4">
        <v>227.22300000000001</v>
      </c>
      <c r="G12" s="5">
        <v>2782.28</v>
      </c>
      <c r="H12" s="4">
        <v>-227.13900000000001</v>
      </c>
      <c r="I12" s="5">
        <v>1403.59</v>
      </c>
      <c r="J12" s="4">
        <v>-227.071</v>
      </c>
      <c r="K12" s="13">
        <v>1378.41</v>
      </c>
      <c r="L12" s="4">
        <v>227.04499999999999</v>
      </c>
      <c r="M12" s="5">
        <v>2759.42</v>
      </c>
      <c r="N12" s="30">
        <f t="shared" si="0"/>
        <v>1.2527266666666668</v>
      </c>
      <c r="O12" s="27">
        <f t="shared" si="1"/>
        <v>2849.9531666666667</v>
      </c>
      <c r="P12" s="31">
        <f t="shared" si="2"/>
        <v>90.533166666666602</v>
      </c>
    </row>
    <row r="13" spans="5:16" x14ac:dyDescent="0.25">
      <c r="E13" s="20">
        <f t="shared" si="3"/>
        <v>900000</v>
      </c>
      <c r="F13" s="4">
        <v>264.94200000000001</v>
      </c>
      <c r="G13" s="5">
        <v>2898.49</v>
      </c>
      <c r="H13" s="4">
        <v>-264.947</v>
      </c>
      <c r="I13" s="5">
        <v>1289.31</v>
      </c>
      <c r="J13" s="4">
        <v>-264.81400000000002</v>
      </c>
      <c r="K13" s="13">
        <v>1264.6500000000001</v>
      </c>
      <c r="L13" s="4">
        <v>264.73700000000002</v>
      </c>
      <c r="M13" s="5">
        <v>2873.93</v>
      </c>
      <c r="N13" s="30">
        <f t="shared" si="0"/>
        <v>1.3029826666666666</v>
      </c>
      <c r="O13" s="27">
        <f t="shared" si="1"/>
        <v>2964.2855666666665</v>
      </c>
      <c r="P13" s="31">
        <f t="shared" si="2"/>
        <v>90.355566666666618</v>
      </c>
    </row>
    <row r="14" spans="5:16" x14ac:dyDescent="0.25">
      <c r="E14" s="20">
        <f t="shared" si="3"/>
        <v>1000000</v>
      </c>
      <c r="F14" s="4">
        <v>302.85399999999998</v>
      </c>
      <c r="G14" s="5">
        <v>3016.54</v>
      </c>
      <c r="H14" s="4">
        <v>-303.22300000000001</v>
      </c>
      <c r="I14" s="5">
        <v>1174.17</v>
      </c>
      <c r="J14" s="4">
        <v>-303.43099999999998</v>
      </c>
      <c r="K14" s="13">
        <v>1149.99</v>
      </c>
      <c r="L14" s="4">
        <v>302.62900000000002</v>
      </c>
      <c r="M14" s="5">
        <v>2991.28</v>
      </c>
      <c r="N14" s="30">
        <f t="shared" si="0"/>
        <v>1.3535053333333333</v>
      </c>
      <c r="O14" s="27">
        <f t="shared" si="1"/>
        <v>3079.2246333333333</v>
      </c>
      <c r="P14" s="31">
        <f t="shared" si="2"/>
        <v>87.944633333333059</v>
      </c>
    </row>
    <row r="15" spans="5:16" x14ac:dyDescent="0.25">
      <c r="E15" s="20">
        <f t="shared" si="3"/>
        <v>1100000</v>
      </c>
      <c r="F15" s="4">
        <v>340.95499999999998</v>
      </c>
      <c r="G15" s="5">
        <v>3132.74</v>
      </c>
      <c r="H15" s="4">
        <v>-340.923</v>
      </c>
      <c r="I15" s="5">
        <v>1059.76</v>
      </c>
      <c r="J15" s="4">
        <v>-340.88499999999999</v>
      </c>
      <c r="K15" s="13">
        <v>1035.75</v>
      </c>
      <c r="L15" s="4">
        <v>340.93799999999999</v>
      </c>
      <c r="M15" s="5">
        <v>3105.02</v>
      </c>
      <c r="N15" s="30">
        <f t="shared" si="0"/>
        <v>1.4045840000000001</v>
      </c>
      <c r="O15" s="27">
        <f t="shared" si="1"/>
        <v>3195.4286000000002</v>
      </c>
      <c r="P15" s="31">
        <f t="shared" si="2"/>
        <v>90.408600000000206</v>
      </c>
    </row>
    <row r="16" spans="5:16" x14ac:dyDescent="0.25">
      <c r="E16" s="20">
        <f t="shared" si="3"/>
        <v>1200000</v>
      </c>
      <c r="F16" s="4">
        <v>378.52600000000001</v>
      </c>
      <c r="G16" s="5">
        <v>3248.32</v>
      </c>
      <c r="H16" s="4">
        <v>-378.63900000000001</v>
      </c>
      <c r="I16" s="5">
        <v>939.4</v>
      </c>
      <c r="J16" s="4">
        <v>-378.64499999999998</v>
      </c>
      <c r="K16" s="13">
        <v>918.88</v>
      </c>
      <c r="L16" s="4">
        <v>378.55099999999999</v>
      </c>
      <c r="M16" s="5">
        <v>3222.87</v>
      </c>
      <c r="N16" s="30">
        <f t="shared" si="0"/>
        <v>1.4547346666666665</v>
      </c>
      <c r="O16" s="27">
        <f t="shared" si="1"/>
        <v>3309.5213666666659</v>
      </c>
      <c r="P16" s="31">
        <f t="shared" si="2"/>
        <v>86.651366666666036</v>
      </c>
    </row>
    <row r="17" spans="5:16" x14ac:dyDescent="0.25">
      <c r="E17" s="20">
        <f t="shared" si="3"/>
        <v>1300000</v>
      </c>
      <c r="F17" s="4">
        <v>416.46899999999999</v>
      </c>
      <c r="G17" s="5">
        <v>3364.69</v>
      </c>
      <c r="H17" s="4">
        <v>-416.37799999999999</v>
      </c>
      <c r="I17" s="5">
        <v>827.91</v>
      </c>
      <c r="J17" s="4">
        <v>-416.27699999999999</v>
      </c>
      <c r="K17" s="13">
        <v>804.59</v>
      </c>
      <c r="L17" s="4">
        <v>416.29599999999999</v>
      </c>
      <c r="M17" s="5">
        <v>3336.76</v>
      </c>
      <c r="N17" s="30">
        <f t="shared" si="0"/>
        <v>1.5050613333333334</v>
      </c>
      <c r="O17" s="27">
        <f t="shared" si="1"/>
        <v>3424.0145333333335</v>
      </c>
      <c r="P17" s="31">
        <f t="shared" si="2"/>
        <v>87.254533333333256</v>
      </c>
    </row>
    <row r="18" spans="5:16" x14ac:dyDescent="0.25">
      <c r="E18" s="20">
        <f t="shared" si="3"/>
        <v>1400000</v>
      </c>
      <c r="F18" s="4">
        <v>454.49200000000002</v>
      </c>
      <c r="G18" s="5">
        <v>3478.72</v>
      </c>
      <c r="H18" s="4">
        <v>-454.57299999999998</v>
      </c>
      <c r="I18" s="5">
        <v>710.27</v>
      </c>
      <c r="J18" s="4">
        <v>-454.27499999999998</v>
      </c>
      <c r="K18" s="13">
        <v>686.58</v>
      </c>
      <c r="L18" s="4">
        <v>454.351</v>
      </c>
      <c r="M18" s="5">
        <v>3451.21</v>
      </c>
      <c r="N18" s="30">
        <f t="shared" si="0"/>
        <v>1.5558013333333334</v>
      </c>
      <c r="O18" s="27">
        <f t="shared" si="1"/>
        <v>3539.4480333333336</v>
      </c>
      <c r="P18" s="31">
        <f t="shared" si="2"/>
        <v>88.238033333333533</v>
      </c>
    </row>
    <row r="19" spans="5:16" x14ac:dyDescent="0.25">
      <c r="E19" s="20">
        <f t="shared" si="3"/>
        <v>1500000</v>
      </c>
      <c r="F19" s="4">
        <v>492.43599999999998</v>
      </c>
      <c r="G19" s="5">
        <v>3597.9</v>
      </c>
      <c r="H19" s="4">
        <v>-492.46699999999998</v>
      </c>
      <c r="I19" s="5">
        <v>595.9</v>
      </c>
      <c r="J19" s="4">
        <v>-492.38900000000001</v>
      </c>
      <c r="K19" s="13">
        <v>573.98</v>
      </c>
      <c r="L19" s="4">
        <v>492.39600000000002</v>
      </c>
      <c r="M19" s="5">
        <v>3568.2</v>
      </c>
      <c r="N19" s="30">
        <f t="shared" si="0"/>
        <v>1.606528</v>
      </c>
      <c r="O19" s="27">
        <f t="shared" si="1"/>
        <v>3654.8511999999996</v>
      </c>
      <c r="P19" s="31">
        <f t="shared" si="2"/>
        <v>86.65119999999979</v>
      </c>
    </row>
    <row r="20" spans="5:16" x14ac:dyDescent="0.25">
      <c r="E20" s="20">
        <f t="shared" si="3"/>
        <v>1600000</v>
      </c>
      <c r="F20" s="4">
        <v>530.13699999999994</v>
      </c>
      <c r="G20" s="5">
        <v>3711.6</v>
      </c>
      <c r="H20" s="4">
        <v>-530.10599999999999</v>
      </c>
      <c r="I20" s="5">
        <v>480.1</v>
      </c>
      <c r="J20" s="4">
        <v>-530.10500000000002</v>
      </c>
      <c r="K20" s="13">
        <v>456.89</v>
      </c>
      <c r="L20" s="4">
        <v>530.09100000000001</v>
      </c>
      <c r="M20" s="5">
        <v>3682.99</v>
      </c>
      <c r="N20" s="30">
        <f t="shared" si="0"/>
        <v>1.6567880000000001</v>
      </c>
      <c r="O20" s="27">
        <f t="shared" si="1"/>
        <v>3769.1927000000001</v>
      </c>
      <c r="P20" s="31">
        <f t="shared" si="2"/>
        <v>86.202700000000277</v>
      </c>
    </row>
    <row r="21" spans="5:16" x14ac:dyDescent="0.25">
      <c r="E21" s="20">
        <f t="shared" si="3"/>
        <v>1700000</v>
      </c>
      <c r="F21" s="4">
        <v>567.846</v>
      </c>
      <c r="G21" s="5">
        <v>3825.85</v>
      </c>
      <c r="H21" s="4">
        <v>-567.87699999999995</v>
      </c>
      <c r="I21" s="5">
        <v>364.26</v>
      </c>
      <c r="J21" s="4">
        <v>-567.79999999999995</v>
      </c>
      <c r="K21" s="13">
        <v>343.82</v>
      </c>
      <c r="L21" s="4">
        <v>567.74800000000005</v>
      </c>
      <c r="M21" s="5">
        <v>3798.9</v>
      </c>
      <c r="N21" s="30">
        <f t="shared" si="0"/>
        <v>1.7069973333333335</v>
      </c>
      <c r="O21" s="27">
        <f t="shared" si="1"/>
        <v>3883.4189333333334</v>
      </c>
      <c r="P21" s="31">
        <f t="shared" si="2"/>
        <v>84.51893333333328</v>
      </c>
    </row>
    <row r="22" spans="5:16" ht="15.75" thickBot="1" x14ac:dyDescent="0.3">
      <c r="E22" s="21">
        <f t="shared" si="3"/>
        <v>1800000</v>
      </c>
      <c r="F22" s="6">
        <v>605.94200000000001</v>
      </c>
      <c r="G22" s="7">
        <v>3941.14</v>
      </c>
      <c r="H22" s="6">
        <v>-605.91300000000001</v>
      </c>
      <c r="I22" s="7">
        <v>247.61</v>
      </c>
      <c r="J22" s="6">
        <v>-605.65499999999997</v>
      </c>
      <c r="K22" s="14">
        <v>227.09</v>
      </c>
      <c r="L22" s="6">
        <v>605.83199999999999</v>
      </c>
      <c r="M22" s="7">
        <v>3916.8</v>
      </c>
      <c r="N22" s="32">
        <f t="shared" si="0"/>
        <v>1.757776</v>
      </c>
      <c r="O22" s="33">
        <f t="shared" si="1"/>
        <v>3998.9403999999995</v>
      </c>
      <c r="P22" s="34">
        <f t="shared" si="2"/>
        <v>82.140399999999318</v>
      </c>
    </row>
    <row r="23" spans="5:16" x14ac:dyDescent="0.25">
      <c r="E23" s="1"/>
      <c r="F23" s="1"/>
      <c r="H23" s="1"/>
      <c r="J23" s="1"/>
      <c r="K23" s="1"/>
      <c r="L23" s="1"/>
      <c r="M23" s="1"/>
    </row>
    <row r="26" spans="5:16" x14ac:dyDescent="0.25">
      <c r="F26" t="s">
        <v>12</v>
      </c>
      <c r="G26" t="s">
        <v>13</v>
      </c>
      <c r="H26" t="s">
        <v>12</v>
      </c>
      <c r="I26" t="s">
        <v>13</v>
      </c>
      <c r="J26" t="s">
        <v>12</v>
      </c>
      <c r="K26" t="s">
        <v>13</v>
      </c>
      <c r="L26" t="s">
        <v>12</v>
      </c>
      <c r="M26" t="s">
        <v>13</v>
      </c>
    </row>
    <row r="27" spans="5:16" x14ac:dyDescent="0.25">
      <c r="F27">
        <f>($E$22-$E$7)/(F22-F7)</f>
        <v>2640.687001130214</v>
      </c>
      <c r="G27">
        <f>(G22-G7)/(F22-F7)</f>
        <v>3.0543946313072809</v>
      </c>
      <c r="H27">
        <f>($E$22-$E$7)/(H22-H7)</f>
        <v>-2640.9752593437706</v>
      </c>
      <c r="I27">
        <f>(I22-I7)/(H22-H7)</f>
        <v>3.0571929602163488</v>
      </c>
      <c r="J27">
        <f>($E$22-$E$7)/(J22-J7)</f>
        <v>-2642.0870373925773</v>
      </c>
      <c r="K27">
        <f>(K22-K7)/(J22-J7)</f>
        <v>3.0428916409650317</v>
      </c>
      <c r="L27">
        <f>($E$22-$E$7)/(L22-L7)</f>
        <v>2642.166153499285</v>
      </c>
      <c r="M27">
        <f>(M22-M7)/(L22-L7)</f>
        <v>3.057303299537093</v>
      </c>
    </row>
    <row r="30" spans="5:16" x14ac:dyDescent="0.25">
      <c r="F30">
        <f>(G8-G7)/(F8-F7)</f>
        <v>3.115605863796628</v>
      </c>
      <c r="G30">
        <f>SUM(F30:F44)/15</f>
        <v>3.0544716673587811</v>
      </c>
      <c r="H30">
        <f>(I8-I7)/(H8-H7)</f>
        <v>3.0674422928785838</v>
      </c>
      <c r="I30">
        <f>SUM(H30:H44)/15</f>
        <v>3.0572795708196141</v>
      </c>
      <c r="J30">
        <f>(K8-K7)/(J8-J7)</f>
        <v>3.051764643771615</v>
      </c>
      <c r="K30">
        <f>SUM(J30:J44)/15</f>
        <v>3.0431758624389262</v>
      </c>
      <c r="L30">
        <f>(M8-M7)/(L8-L7)</f>
        <v>3.0371391458791761</v>
      </c>
      <c r="M30">
        <f>SUM(L30:L44)/15</f>
        <v>3.0574391848472411</v>
      </c>
    </row>
    <row r="31" spans="5:16" x14ac:dyDescent="0.25">
      <c r="F31">
        <f t="shared" ref="F31:L40" si="4">(G9-G8)/(F9-F8)</f>
        <v>3.0151193633952271</v>
      </c>
      <c r="H31">
        <f t="shared" si="4"/>
        <v>3.0971483040749859</v>
      </c>
      <c r="J31">
        <f t="shared" si="4"/>
        <v>3.1013757179110444</v>
      </c>
      <c r="L31">
        <f t="shared" si="4"/>
        <v>3.030788111626912</v>
      </c>
    </row>
    <row r="32" spans="5:16" x14ac:dyDescent="0.25">
      <c r="F32">
        <f t="shared" si="4"/>
        <v>3.1321573087196812</v>
      </c>
      <c r="H32">
        <f t="shared" si="4"/>
        <v>3.0695367732404741</v>
      </c>
      <c r="J32">
        <f t="shared" si="4"/>
        <v>2.9087536898200193</v>
      </c>
      <c r="L32">
        <f t="shared" si="4"/>
        <v>3.1419159309527021</v>
      </c>
    </row>
    <row r="33" spans="6:13" x14ac:dyDescent="0.25">
      <c r="F33">
        <f t="shared" si="4"/>
        <v>2.9675699689027089</v>
      </c>
      <c r="H33">
        <f t="shared" si="4"/>
        <v>2.9968024322482614</v>
      </c>
      <c r="J33">
        <f t="shared" si="4"/>
        <v>3.1043505841306711</v>
      </c>
      <c r="L33">
        <f t="shared" si="4"/>
        <v>2.9349851702144325</v>
      </c>
    </row>
    <row r="34" spans="6:13" x14ac:dyDescent="0.25">
      <c r="F34">
        <f t="shared" si="4"/>
        <v>2.986988945893061</v>
      </c>
      <c r="H34">
        <f t="shared" si="4"/>
        <v>3.1087959281056134</v>
      </c>
      <c r="J34">
        <f t="shared" si="4"/>
        <v>3.0681938699756071</v>
      </c>
      <c r="L34">
        <f t="shared" si="4"/>
        <v>3.1605626326963963</v>
      </c>
    </row>
    <row r="35" spans="6:13" x14ac:dyDescent="0.25">
      <c r="F35">
        <f t="shared" si="4"/>
        <v>3.0809406399957475</v>
      </c>
      <c r="H35">
        <f t="shared" si="4"/>
        <v>3.0226407109606432</v>
      </c>
      <c r="J35">
        <f t="shared" si="4"/>
        <v>3.0140688339559634</v>
      </c>
      <c r="L35">
        <f t="shared" si="4"/>
        <v>3.0380452085323055</v>
      </c>
    </row>
    <row r="36" spans="6:13" x14ac:dyDescent="0.25">
      <c r="F36">
        <f t="shared" si="4"/>
        <v>3.1137898290778709</v>
      </c>
      <c r="H36">
        <f t="shared" si="4"/>
        <v>3.008151321977214</v>
      </c>
      <c r="J36">
        <f t="shared" si="4"/>
        <v>2.9691586606934819</v>
      </c>
      <c r="L36">
        <f t="shared" si="4"/>
        <v>3.0969597804285964</v>
      </c>
    </row>
    <row r="37" spans="6:13" x14ac:dyDescent="0.25">
      <c r="F37">
        <f t="shared" si="4"/>
        <v>3.0497887194561777</v>
      </c>
      <c r="H37">
        <f t="shared" si="4"/>
        <v>3.0347480106100826</v>
      </c>
      <c r="I37">
        <f>(G30+I30+K30+M30)/4</f>
        <v>3.0530915713661404</v>
      </c>
      <c r="J37">
        <f t="shared" si="4"/>
        <v>3.050141506915149</v>
      </c>
      <c r="L37">
        <f t="shared" si="4"/>
        <v>2.9690151139418903</v>
      </c>
    </row>
    <row r="38" spans="6:13" x14ac:dyDescent="0.25">
      <c r="F38">
        <f t="shared" si="4"/>
        <v>3.0763088552340982</v>
      </c>
      <c r="H38">
        <f t="shared" si="4"/>
        <v>3.1912185809735916</v>
      </c>
      <c r="J38">
        <f t="shared" si="4"/>
        <v>3.0950741525423737</v>
      </c>
      <c r="L38">
        <f t="shared" si="4"/>
        <v>3.133225214686409</v>
      </c>
    </row>
    <row r="39" spans="6:13" x14ac:dyDescent="0.25">
      <c r="F39">
        <f t="shared" si="4"/>
        <v>3.0669688743641763</v>
      </c>
      <c r="H39">
        <f t="shared" si="4"/>
        <v>2.9542383211001901</v>
      </c>
      <c r="J39">
        <f t="shared" si="4"/>
        <v>3.0370429421768694</v>
      </c>
      <c r="L39">
        <f t="shared" si="4"/>
        <v>3.0173532918267405</v>
      </c>
    </row>
    <row r="40" spans="6:13" x14ac:dyDescent="0.25">
      <c r="F40">
        <f t="shared" si="4"/>
        <v>2.9989743050258966</v>
      </c>
      <c r="H40">
        <f t="shared" si="4"/>
        <v>3.0799842911375834</v>
      </c>
      <c r="J40">
        <f t="shared" si="4"/>
        <v>3.1056897731459556</v>
      </c>
      <c r="L40">
        <f t="shared" si="4"/>
        <v>3.0074891604256941</v>
      </c>
    </row>
    <row r="41" spans="6:13" x14ac:dyDescent="0.25">
      <c r="F41">
        <f>(G19-G18)/(F19-F18)</f>
        <v>3.1409445498629669</v>
      </c>
      <c r="H41">
        <f>(I19-I18)/(H19-H18)</f>
        <v>3.018155908587111</v>
      </c>
      <c r="J41">
        <f>(K19-K18)/(J19-J18)</f>
        <v>2.954295009707717</v>
      </c>
      <c r="L41">
        <f>(M19-M18)/(L19-L18)</f>
        <v>3.0750427125772042</v>
      </c>
    </row>
    <row r="42" spans="6:13" x14ac:dyDescent="0.25">
      <c r="F42">
        <f>(G20-G19)/(F20-F19)</f>
        <v>3.0158351237367689</v>
      </c>
      <c r="H42">
        <f>(I20-I19)/(H20-H19)</f>
        <v>3.0765960838491968</v>
      </c>
      <c r="J42">
        <f>(K20-K19)/(J20-J19)</f>
        <v>3.1045179764556159</v>
      </c>
      <c r="L42">
        <f>(M20-M19)/(L20-L19)</f>
        <v>3.0452314630587609</v>
      </c>
    </row>
    <row r="43" spans="6:13" x14ac:dyDescent="0.25">
      <c r="F43">
        <f>(G21-G20)/(F21-F20)</f>
        <v>3.0297806889601904</v>
      </c>
      <c r="H43">
        <f>(I21-I20)/(H21-H20)</f>
        <v>3.0669031796881248</v>
      </c>
      <c r="J43">
        <f>(K21-K20)/(J21-J20)</f>
        <v>2.9996020692399572</v>
      </c>
      <c r="L43">
        <f>(M21-M20)/(L21-L20)</f>
        <v>3.0780465783254161</v>
      </c>
    </row>
    <row r="44" spans="6:13" x14ac:dyDescent="0.25">
      <c r="F44">
        <f>(G22-G21)/(F22-F21)</f>
        <v>3.0263019739605195</v>
      </c>
      <c r="H44">
        <f>(I22-I21)/(H22-H21)</f>
        <v>3.066831422862546</v>
      </c>
      <c r="J44">
        <f>(K22-K21)/(J22-J21)</f>
        <v>3.0836085061418554</v>
      </c>
      <c r="L44">
        <f>(M22-M21)/(L22-L21)</f>
        <v>3.0957882575359799</v>
      </c>
    </row>
    <row r="46" spans="6:13" x14ac:dyDescent="0.25">
      <c r="F46">
        <f>($E$8-$E$7)/(F8-F7)</f>
        <v>2650.902632346314</v>
      </c>
      <c r="G46">
        <f>SUM(F46:F60)/15</f>
        <v>2640.7509177750417</v>
      </c>
      <c r="H46">
        <f>ABS(($E$8-$E$7)/(H8-H7))</f>
        <v>2656.2541503971106</v>
      </c>
      <c r="I46">
        <f>SUM(H46:H60)/15</f>
        <v>2641.0485411145269</v>
      </c>
      <c r="J46">
        <f>ABS(($E$8-$E$7)/(J8-J7))</f>
        <v>2639.7064646411313</v>
      </c>
      <c r="K46">
        <f>SUM(J46:J60)/15</f>
        <v>2642.2484430699969</v>
      </c>
      <c r="L46">
        <f>ABS(($E$8-$E$7)/(L8-L7))</f>
        <v>2650.902632346314</v>
      </c>
      <c r="M46">
        <f>SUM(L46:L60)/15</f>
        <v>2642.2584442246039</v>
      </c>
    </row>
    <row r="47" spans="6:13" x14ac:dyDescent="0.25">
      <c r="F47">
        <f>($E$9-$E$8)/(F9-F8)</f>
        <v>2652.5198938992039</v>
      </c>
      <c r="H47">
        <f t="shared" ref="H47:J60" si="5">ABS(($E$8-$E$7)/(H9-H8))</f>
        <v>2647.814229353668</v>
      </c>
      <c r="J47">
        <f t="shared" si="5"/>
        <v>2671.2969146520645</v>
      </c>
      <c r="L47">
        <f t="shared" ref="L47" si="6">ABS(($E$8-$E$7)/(L9-L8))</f>
        <v>2667.9472813617203</v>
      </c>
    </row>
    <row r="48" spans="6:13" x14ac:dyDescent="0.25">
      <c r="F48">
        <f>($E$10-$E$9)/(F10-F9)</f>
        <v>2644.733014202217</v>
      </c>
      <c r="H48">
        <f t="shared" si="5"/>
        <v>2637.9656009285636</v>
      </c>
      <c r="J48">
        <f t="shared" si="5"/>
        <v>2612.2619576291117</v>
      </c>
      <c r="L48">
        <f t="shared" ref="L48" si="7">ABS(($E$8-$E$7)/(L10-L9))</f>
        <v>2635.3933324548693</v>
      </c>
    </row>
    <row r="49" spans="6:14" x14ac:dyDescent="0.25">
      <c r="F49">
        <f>($E$11-$E$10)/(F11-F10)</f>
        <v>2613.2176548984767</v>
      </c>
      <c r="H49">
        <f t="shared" si="5"/>
        <v>2620.9571735597842</v>
      </c>
      <c r="J49">
        <f t="shared" si="5"/>
        <v>2643.1252312734573</v>
      </c>
      <c r="L49">
        <f t="shared" ref="L49" si="8">ABS(($E$8-$E$7)/(L11-L10))</f>
        <v>2624.7408068453228</v>
      </c>
    </row>
    <row r="50" spans="6:14" x14ac:dyDescent="0.25">
      <c r="F50">
        <f>($E$12-$E$11)/(F12-F11)</f>
        <v>2644.5231924683962</v>
      </c>
      <c r="H50">
        <f t="shared" si="5"/>
        <v>2650.9729070568892</v>
      </c>
      <c r="J50">
        <f t="shared" si="5"/>
        <v>2651.3946335772612</v>
      </c>
      <c r="L50">
        <f t="shared" ref="L50" si="9">ABS(($E$8-$E$7)/(L12-L11))</f>
        <v>2653.9278131634833</v>
      </c>
    </row>
    <row r="51" spans="6:14" x14ac:dyDescent="0.25">
      <c r="F51">
        <f>($E$13-$E$12)/(F13-F12)</f>
        <v>2651.1837535459586</v>
      </c>
      <c r="H51">
        <f t="shared" si="5"/>
        <v>2644.9428692340252</v>
      </c>
      <c r="J51">
        <f t="shared" si="5"/>
        <v>2649.4979201441311</v>
      </c>
      <c r="L51">
        <f t="shared" ref="L51" si="10">ABS(($E$8-$E$7)/(L13-L12))</f>
        <v>2653.0828823092406</v>
      </c>
    </row>
    <row r="52" spans="6:14" x14ac:dyDescent="0.25">
      <c r="F52">
        <f>($E$14-$E$13)/(F14-F13)</f>
        <v>2637.687275796583</v>
      </c>
      <c r="H52">
        <f t="shared" si="5"/>
        <v>2612.6031978263136</v>
      </c>
      <c r="J52">
        <f t="shared" si="5"/>
        <v>2589.5331071807777</v>
      </c>
      <c r="L52">
        <f t="shared" ref="L52" si="11">ABS(($E$8-$E$7)/(L14-L13))</f>
        <v>2639.0794890742113</v>
      </c>
      <c r="N52">
        <f>(M46+K46+I46+G46)/4</f>
        <v>2641.5765865460426</v>
      </c>
    </row>
    <row r="53" spans="6:14" x14ac:dyDescent="0.25">
      <c r="F53">
        <f>($E$15-$E$14)/(F15-F14)</f>
        <v>2624.6030287918952</v>
      </c>
      <c r="H53">
        <f t="shared" si="5"/>
        <v>2652.5198938992048</v>
      </c>
      <c r="J53">
        <f t="shared" si="5"/>
        <v>2669.9417952688627</v>
      </c>
      <c r="L53">
        <f t="shared" ref="L53" si="12">ABS(($E$8-$E$7)/(L15-L14))</f>
        <v>2610.3526586441849</v>
      </c>
    </row>
    <row r="54" spans="6:14" x14ac:dyDescent="0.25">
      <c r="F54">
        <f>($E$16-$E$15)/(F16-F15)</f>
        <v>2661.6273189427998</v>
      </c>
      <c r="H54">
        <f t="shared" si="5"/>
        <v>2651.3946335772612</v>
      </c>
      <c r="J54">
        <f t="shared" si="5"/>
        <v>2648.3050847457635</v>
      </c>
      <c r="L54">
        <f t="shared" ref="L54" si="13">ABS(($E$8-$E$7)/(L16-L15))</f>
        <v>2658.6552521734507</v>
      </c>
    </row>
    <row r="55" spans="6:14" x14ac:dyDescent="0.25">
      <c r="F55">
        <f>($E$17-$E$16)/(F17-F16)</f>
        <v>2635.5322457370276</v>
      </c>
      <c r="H55">
        <f t="shared" si="5"/>
        <v>2649.7787434749216</v>
      </c>
      <c r="J55">
        <f t="shared" si="5"/>
        <v>2657.3129251700675</v>
      </c>
      <c r="L55">
        <f t="shared" ref="L55" si="14">ABS(($E$8-$E$7)/(L17-L16))</f>
        <v>2649.3575307987808</v>
      </c>
    </row>
    <row r="56" spans="6:14" x14ac:dyDescent="0.25">
      <c r="F56">
        <f>($E$18-$E$17)/(F18-F17)</f>
        <v>2629.9871130631441</v>
      </c>
      <c r="H56">
        <f t="shared" si="5"/>
        <v>2618.1437360911118</v>
      </c>
      <c r="J56">
        <f t="shared" si="5"/>
        <v>2631.7174588136222</v>
      </c>
      <c r="L56">
        <f t="shared" ref="L56" si="15">ABS(($E$8-$E$7)/(L18-L17))</f>
        <v>2627.7755879647875</v>
      </c>
    </row>
    <row r="57" spans="6:14" x14ac:dyDescent="0.25">
      <c r="F57">
        <f>($E$19-$E$18)/(F19-F18)</f>
        <v>2635.4627872654464</v>
      </c>
      <c r="H57">
        <f t="shared" si="5"/>
        <v>2638.9402016150311</v>
      </c>
      <c r="J57">
        <f t="shared" si="5"/>
        <v>2623.7078238967288</v>
      </c>
      <c r="L57">
        <f t="shared" ref="L57" si="16">ABS(($E$8-$E$7)/(L19-L18))</f>
        <v>2628.4662899198306</v>
      </c>
    </row>
    <row r="58" spans="6:14" x14ac:dyDescent="0.25">
      <c r="F58">
        <f>($E$20-$E$19)/(F20-F19)</f>
        <v>2652.4495371475582</v>
      </c>
      <c r="H58">
        <f t="shared" si="5"/>
        <v>2656.8187252583748</v>
      </c>
      <c r="J58">
        <f t="shared" si="5"/>
        <v>2651.3946335772612</v>
      </c>
      <c r="L58">
        <f t="shared" ref="L58" si="17">ABS(($E$8-$E$7)/(L20-L19))</f>
        <v>2652.8717336516784</v>
      </c>
    </row>
    <row r="59" spans="6:14" x14ac:dyDescent="0.25">
      <c r="F59">
        <f>($E$21-$E$20)/(F21-F20)</f>
        <v>2651.8868174706263</v>
      </c>
      <c r="H59">
        <f t="shared" si="5"/>
        <v>2647.5338222445821</v>
      </c>
      <c r="J59">
        <f t="shared" si="5"/>
        <v>2652.8717336516825</v>
      </c>
      <c r="L59">
        <f t="shared" ref="L59" si="18">ABS(($E$8-$E$7)/(L21-L20))</f>
        <v>2655.5487691531425</v>
      </c>
    </row>
    <row r="60" spans="6:14" x14ac:dyDescent="0.25">
      <c r="F60">
        <f>($E$22-$E$21)/(F22-F21)</f>
        <v>2624.9475010499787</v>
      </c>
      <c r="H60">
        <f t="shared" si="5"/>
        <v>2629.0882322010684</v>
      </c>
      <c r="J60">
        <f t="shared" si="5"/>
        <v>2641.6589618280268</v>
      </c>
      <c r="L60">
        <f t="shared" ref="L60" si="19">ABS(($E$8-$E$7)/(L22-L21))</f>
        <v>2625.7746035080386</v>
      </c>
    </row>
  </sheetData>
  <mergeCells count="7">
    <mergeCell ref="F4:I4"/>
    <mergeCell ref="F5:G5"/>
    <mergeCell ref="H5:I5"/>
    <mergeCell ref="N5:P5"/>
    <mergeCell ref="L4:M4"/>
    <mergeCell ref="J5:K5"/>
    <mergeCell ref="L5:M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2C56-9E30-493E-9186-0C01140648D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41</xdr:col>
                <xdr:colOff>95250</xdr:colOff>
                <xdr:row>63</xdr:row>
                <xdr:rowOff>9525</xdr:rowOff>
              </to>
            </anchor>
          </objectPr>
        </oleObject>
      </mc:Choice>
      <mc:Fallback>
        <oleObject progId="Workshee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MotorMessung</vt:lpstr>
      <vt:lpstr>Streckenmessung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Sauer</dc:creator>
  <cp:lastModifiedBy>Christopher Sauer</cp:lastModifiedBy>
  <dcterms:created xsi:type="dcterms:W3CDTF">2015-06-05T18:19:34Z</dcterms:created>
  <dcterms:modified xsi:type="dcterms:W3CDTF">2021-06-25T12:29:40Z</dcterms:modified>
</cp:coreProperties>
</file>