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satt/GitHub/IV_Swinger/docs/IV_Swinger2/Perma_Proto_construction/"/>
    </mc:Choice>
  </mc:AlternateContent>
  <xr:revisionPtr revIDLastSave="0" documentId="13_ncr:1_{4BF0927C-E99F-C447-A284-E0B165687FC7}" xr6:coauthVersionLast="47" xr6:coauthVersionMax="47" xr10:uidLastSave="{00000000-0000-0000-0000-000000000000}"/>
  <bookViews>
    <workbookView xWindow="22140" yWindow="500" windowWidth="31220" windowHeight="25680" tabRatio="500" xr2:uid="{00000000-000D-0000-FFFF-FFFF00000000}"/>
  </bookViews>
  <sheets>
    <sheet name="BOM" sheetId="1" r:id="rId1"/>
  </sheets>
  <definedNames>
    <definedName name="_xlnm.Print_Area" localSheetId="0">BOM!$A$1:$F$41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C32" i="1"/>
  <c r="C33" i="1"/>
  <c r="D33" i="1" s="1"/>
  <c r="C31" i="1"/>
  <c r="D31" i="1" s="1"/>
  <c r="C29" i="1"/>
  <c r="D29" i="1" s="1"/>
  <c r="C8" i="1"/>
  <c r="D8" i="1" s="1"/>
  <c r="C4" i="1"/>
  <c r="D4" i="1" s="1"/>
  <c r="C30" i="1"/>
  <c r="D30" i="1" s="1"/>
  <c r="C23" i="1"/>
  <c r="D23" i="1" s="1"/>
  <c r="C19" i="1"/>
  <c r="D19" i="1" s="1"/>
  <c r="C20" i="1"/>
  <c r="D20" i="1" s="1"/>
  <c r="C21" i="1"/>
  <c r="D21" i="1" s="1"/>
  <c r="C22" i="1"/>
  <c r="D22" i="1" s="1"/>
  <c r="C18" i="1"/>
  <c r="D17" i="1"/>
  <c r="D6" i="1"/>
  <c r="D18" i="1"/>
  <c r="D26" i="1"/>
  <c r="D36" i="1"/>
  <c r="D3" i="1"/>
  <c r="D5" i="1"/>
  <c r="D10" i="1"/>
  <c r="D13" i="1"/>
  <c r="D16" i="1"/>
  <c r="D7" i="1"/>
  <c r="D9" i="1"/>
  <c r="D27" i="1"/>
  <c r="D15" i="1"/>
  <c r="D14" i="1"/>
  <c r="D28" i="1"/>
  <c r="D38" i="1" l="1"/>
</calcChain>
</file>

<file path=xl/sharedStrings.xml><?xml version="1.0" encoding="utf-8"?>
<sst xmlns="http://schemas.openxmlformats.org/spreadsheetml/2006/main" count="101" uniqueCount="74">
  <si>
    <t>Description</t>
  </si>
  <si>
    <t>Quantity</t>
  </si>
  <si>
    <t>Unit Price</t>
  </si>
  <si>
    <t>Total Price</t>
  </si>
  <si>
    <t>Purchased From</t>
  </si>
  <si>
    <t>Amazon</t>
  </si>
  <si>
    <t>Op amp – TLV2462</t>
  </si>
  <si>
    <t>Total</t>
  </si>
  <si>
    <t>StarTech PC Mounting Computer Screws M3 x 1/4-Inches Long Standoff - 50 Pack SCREWM3</t>
  </si>
  <si>
    <t>Load circuit</t>
  </si>
  <si>
    <t>Meters</t>
  </si>
  <si>
    <t>Computer and Electronics</t>
  </si>
  <si>
    <t>Enclosure</t>
  </si>
  <si>
    <t>1kΩ resistor - 1/4W</t>
  </si>
  <si>
    <t>Notes</t>
  </si>
  <si>
    <t>Voltmeter - divider</t>
  </si>
  <si>
    <t>Ammeter - op amp circuit</t>
  </si>
  <si>
    <t>Binding posts</t>
  </si>
  <si>
    <t>Digi-Key</t>
  </si>
  <si>
    <t>0.005Ω shunt resistor</t>
  </si>
  <si>
    <t>Arduino Uno clone</t>
  </si>
  <si>
    <t>Adafruit Perma-Proto half-size breadboard</t>
  </si>
  <si>
    <t>1 per standoff</t>
  </si>
  <si>
    <t>1000µF 100V capacitors</t>
  </si>
  <si>
    <t>47Ω 5W resistor</t>
  </si>
  <si>
    <t>150kΩ resistor - 1/4W</t>
  </si>
  <si>
    <t>7.5kΩ resistor - 1/4W</t>
  </si>
  <si>
    <t>75kΩ resistor - 1/4W</t>
  </si>
  <si>
    <t>Voltmeter and ammeter op amp circuits</t>
  </si>
  <si>
    <t>ADC - MCP3202</t>
  </si>
  <si>
    <t>Voltmeter and ammeter op amp circuits, relay input</t>
  </si>
  <si>
    <t>22kΩ resistor - 1/4W</t>
  </si>
  <si>
    <t>Arduino output pull-ups</t>
  </si>
  <si>
    <t>Donation to arduino.cc</t>
  </si>
  <si>
    <t>arduino.cc</t>
  </si>
  <si>
    <t>Relay module</t>
  </si>
  <si>
    <t>18ga solid wire or zip cord, 3ft</t>
  </si>
  <si>
    <t>MC-4 connector (male/female pair)</t>
  </si>
  <si>
    <t>Bleed resistor. Needs to be able to handle 6.4J pulse energy (for 80V Voc; less for lower Voc: 0.5 * 0.002F * Voc^2). Digi-Key PN:PPC5W47.0CT-ND</t>
  </si>
  <si>
    <t>Digi-Key PN: 501-1713-ND</t>
  </si>
  <si>
    <t>Digi-Key PN: 1572-1313-ND</t>
  </si>
  <si>
    <t>Digi-Key PN: MCP3202-BI/P-ND</t>
  </si>
  <si>
    <t>Ammeter.  Digi-Key PN: 296-1892-5-ND</t>
  </si>
  <si>
    <t>8-pin DIP socket (optional)</t>
  </si>
  <si>
    <t>Ammeter.  Digi-Key PN: LVRB-.005RCT-ND</t>
  </si>
  <si>
    <t>Cable ring connectors</t>
  </si>
  <si>
    <t>0.1µF capacitor</t>
  </si>
  <si>
    <t>Op amp and ADC Vdd filter. Digi-Key PN: BC2665CT-ND</t>
  </si>
  <si>
    <t>Digi-Key PN: 1528-1195-ND</t>
  </si>
  <si>
    <t>22 AWG solid core hookup wire - 6 colors - 25' each</t>
  </si>
  <si>
    <t>Elenco Solid Hook-Up Wire Kit 6 Colors in a dispenser box # WK-106</t>
  </si>
  <si>
    <t>2.2nF (2200 pF) capacitor</t>
  </si>
  <si>
    <t>Ultra Pro Baseball Clear Square Holder</t>
  </si>
  <si>
    <t>For load circuit wires: MC-4 to binding posts, PV+ binding post to relay, PV- binding post to Perma-Proto, relay to Perma-Proto. Scrap appliance cord is fine. Just want a heavier duty than hookup wire.</t>
  </si>
  <si>
    <t>Binding post internal connections. Digi-Key PN: 277-11154-ND</t>
  </si>
  <si>
    <t>5V 1 Channel Relay Shield Module Optocoupler For PIC AVR DSP ARM Arduino TE213</t>
  </si>
  <si>
    <t>Elegoo UNO R3 Board ATmega328P ATMEGA16U2 with USB Cable Compatible With Arduino UNO R3</t>
  </si>
  <si>
    <t xml:space="preserve">4" Male to Female jumpers (1 blue, 1 red, 1 black) </t>
  </si>
  <si>
    <t>GenBasic 80 Piece Male to Female Solderless Ribbon Dupont Jumper Wires (4 and 8 Inch) for Breadboard Prototyping</t>
  </si>
  <si>
    <t>Amazon wish list:</t>
  </si>
  <si>
    <t>Digi-Key cart:</t>
  </si>
  <si>
    <t>Digi-Key/Mouser CSV:</t>
  </si>
  <si>
    <t>http://a.co/8RzkH2P</t>
  </si>
  <si>
    <t>Only purchase items with ALT_# in Customer Reference if primary has Availability = "Backorder"</t>
  </si>
  <si>
    <t>https://www.digikey.com/short/q99cnzz1</t>
  </si>
  <si>
    <t>https://raw.githubusercontent.com/csatt/IV_Swinger/master/docs/IV_Swinger2/Perma_Proto_construction/PermaProto_Digikey_Mouser.csv</t>
  </si>
  <si>
    <t>JYFT Solar Panel Cable Connectors Male/Female IP67 30A 1000V DC (1Pair)</t>
  </si>
  <si>
    <t>15SQ100 Schottky bypass diode</t>
  </si>
  <si>
    <t>Reverse connection bypass diode. Connect between binding posts. Digi-Key PN: 1655-1355-1-ND</t>
  </si>
  <si>
    <t xml:space="preserve">IC sockets. Recommended so ICs can be replaced more easily. Digi-Key PN: 1212-1003-ND </t>
  </si>
  <si>
    <t>uxcell 20pcs M3 8+6mm Female Male Thread Brass Hex Standoff Spacer Screws PCB Pillar</t>
  </si>
  <si>
    <t>M3 nuts</t>
  </si>
  <si>
    <t>Standoffs</t>
  </si>
  <si>
    <t>Was under $50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</si>
</sst>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3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5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5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10" fillId="0" borderId="0" xfId="258" applyFont="1"/>
    <xf numFmtId="0" fontId="0" fillId="0" borderId="0" xfId="0" applyAlignment="1">
      <alignment vertical="center" wrapText="1"/>
    </xf>
    <xf numFmtId="0" fontId="11" fillId="0" borderId="0" xfId="258" applyFont="1"/>
    <xf numFmtId="0" fontId="0" fillId="0" borderId="1" xfId="0" applyBorder="1" applyAlignment="1">
      <alignment vertical="center" wrapText="1"/>
    </xf>
    <xf numFmtId="0" fontId="12" fillId="0" borderId="0" xfId="258" applyFont="1"/>
    <xf numFmtId="0" fontId="0" fillId="0" borderId="2" xfId="0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/>
    <cellStyle name="Normal" xfId="0" builtinId="0"/>
  </cellStyles>
  <dxfs count="1">
    <dxf>
      <font>
        <color rgb="FF9C0006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csatt/IV_Swinger/master/docs/IV_Swinger2/Perma_Proto_construction/PermaProto_Digikey_Mouser.csv" TargetMode="External"/><Relationship Id="rId2" Type="http://schemas.openxmlformats.org/officeDocument/2006/relationships/hyperlink" Target="https://www.digikey.com/short/q99cnzz1" TargetMode="External"/><Relationship Id="rId1" Type="http://schemas.openxmlformats.org/officeDocument/2006/relationships/hyperlink" Target="http://a.co/8RzkH2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workbookViewId="0">
      <selection activeCell="G13" sqref="G13"/>
    </sheetView>
  </sheetViews>
  <sheetFormatPr baseColWidth="10" defaultRowHeight="16"/>
  <cols>
    <col min="1" max="1" width="55" style="10" customWidth="1"/>
    <col min="2" max="2" width="10.83203125" style="10"/>
    <col min="3" max="3" width="11.83203125" style="10" customWidth="1"/>
    <col min="4" max="4" width="11" style="10" customWidth="1"/>
    <col min="5" max="5" width="15" style="10" customWidth="1"/>
    <col min="6" max="6" width="49.6640625" style="10" customWidth="1"/>
    <col min="7" max="7" width="76.5" style="10" customWidth="1"/>
    <col min="8" max="16384" width="10.83203125" style="10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14</v>
      </c>
    </row>
    <row r="2" spans="1:6">
      <c r="A2" s="28" t="s">
        <v>9</v>
      </c>
      <c r="B2" s="28"/>
      <c r="C2" s="28"/>
      <c r="D2" s="28"/>
      <c r="E2" s="28"/>
      <c r="F2" s="28"/>
    </row>
    <row r="3" spans="1:6" ht="17">
      <c r="A3" s="4" t="s">
        <v>17</v>
      </c>
      <c r="B3" s="5">
        <v>1</v>
      </c>
      <c r="C3" s="6">
        <v>4.09</v>
      </c>
      <c r="D3" s="6">
        <f t="shared" ref="D3:D10" si="0">B3*C3</f>
        <v>4.09</v>
      </c>
      <c r="E3" s="4" t="s">
        <v>18</v>
      </c>
      <c r="F3" s="7" t="s">
        <v>39</v>
      </c>
    </row>
    <row r="4" spans="1:6" ht="34">
      <c r="A4" s="4" t="s">
        <v>35</v>
      </c>
      <c r="B4" s="5">
        <v>1</v>
      </c>
      <c r="C4" s="6">
        <f>8.99/5</f>
        <v>1.798</v>
      </c>
      <c r="D4" s="6">
        <f t="shared" si="0"/>
        <v>1.798</v>
      </c>
      <c r="E4" s="4" t="s">
        <v>5</v>
      </c>
      <c r="F4" s="7" t="s">
        <v>55</v>
      </c>
    </row>
    <row r="5" spans="1:6" ht="17">
      <c r="A5" s="4" t="s">
        <v>23</v>
      </c>
      <c r="B5" s="5">
        <v>2</v>
      </c>
      <c r="C5" s="6">
        <v>3.77</v>
      </c>
      <c r="D5" s="6">
        <f t="shared" si="0"/>
        <v>7.54</v>
      </c>
      <c r="E5" s="4" t="s">
        <v>18</v>
      </c>
      <c r="F5" s="7" t="s">
        <v>40</v>
      </c>
    </row>
    <row r="6" spans="1:6" ht="34">
      <c r="A6" s="4" t="s">
        <v>37</v>
      </c>
      <c r="B6" s="5">
        <v>1</v>
      </c>
      <c r="C6" s="6">
        <v>4.99</v>
      </c>
      <c r="D6" s="6">
        <f t="shared" si="0"/>
        <v>4.99</v>
      </c>
      <c r="E6" s="4" t="s">
        <v>5</v>
      </c>
      <c r="F6" s="25" t="s">
        <v>66</v>
      </c>
    </row>
    <row r="7" spans="1:6" ht="51">
      <c r="A7" s="4" t="s">
        <v>24</v>
      </c>
      <c r="B7" s="5">
        <v>1</v>
      </c>
      <c r="C7" s="6">
        <v>0.78</v>
      </c>
      <c r="D7" s="6">
        <f t="shared" si="0"/>
        <v>0.78</v>
      </c>
      <c r="E7" s="4" t="s">
        <v>18</v>
      </c>
      <c r="F7" s="7" t="s">
        <v>38</v>
      </c>
    </row>
    <row r="8" spans="1:6" ht="68">
      <c r="A8" s="4" t="s">
        <v>36</v>
      </c>
      <c r="B8" s="5">
        <v>1</v>
      </c>
      <c r="C8" s="6">
        <f>(4.9/5)*3</f>
        <v>2.9400000000000004</v>
      </c>
      <c r="D8" s="6">
        <f t="shared" si="0"/>
        <v>2.9400000000000004</v>
      </c>
      <c r="E8" s="4" t="s">
        <v>5</v>
      </c>
      <c r="F8" s="7" t="s">
        <v>53</v>
      </c>
    </row>
    <row r="9" spans="1:6" ht="34">
      <c r="A9" s="4" t="s">
        <v>67</v>
      </c>
      <c r="B9" s="5">
        <v>1</v>
      </c>
      <c r="C9" s="6">
        <v>0.84</v>
      </c>
      <c r="D9" s="6">
        <f t="shared" si="0"/>
        <v>0.84</v>
      </c>
      <c r="E9" s="4" t="s">
        <v>18</v>
      </c>
      <c r="F9" s="7" t="s">
        <v>68</v>
      </c>
    </row>
    <row r="10" spans="1:6" ht="34">
      <c r="A10" s="4" t="s">
        <v>45</v>
      </c>
      <c r="B10" s="5">
        <v>2</v>
      </c>
      <c r="C10" s="6">
        <v>0.18</v>
      </c>
      <c r="D10" s="6">
        <f t="shared" si="0"/>
        <v>0.36</v>
      </c>
      <c r="E10" s="4" t="s">
        <v>18</v>
      </c>
      <c r="F10" s="7" t="s">
        <v>54</v>
      </c>
    </row>
    <row r="11" spans="1:6">
      <c r="A11" s="30"/>
      <c r="B11" s="30"/>
      <c r="C11" s="30"/>
      <c r="D11" s="30"/>
      <c r="E11" s="30"/>
      <c r="F11" s="30"/>
    </row>
    <row r="12" spans="1:6">
      <c r="A12" s="29" t="s">
        <v>10</v>
      </c>
      <c r="B12" s="29"/>
      <c r="C12" s="29"/>
      <c r="D12" s="29"/>
      <c r="E12" s="29"/>
      <c r="F12" s="29"/>
    </row>
    <row r="13" spans="1:6" ht="17">
      <c r="A13" s="4" t="s">
        <v>29</v>
      </c>
      <c r="B13" s="5">
        <v>1</v>
      </c>
      <c r="C13" s="6">
        <v>3.77</v>
      </c>
      <c r="D13" s="6">
        <f t="shared" ref="D13:D23" si="1">B13*C13</f>
        <v>3.77</v>
      </c>
      <c r="E13" s="4" t="s">
        <v>18</v>
      </c>
      <c r="F13" s="7" t="s">
        <v>41</v>
      </c>
    </row>
    <row r="14" spans="1:6" ht="17">
      <c r="A14" s="4" t="s">
        <v>6</v>
      </c>
      <c r="B14" s="5">
        <v>1</v>
      </c>
      <c r="C14" s="6">
        <v>2.82</v>
      </c>
      <c r="D14" s="6">
        <f t="shared" si="1"/>
        <v>2.82</v>
      </c>
      <c r="E14" s="4" t="s">
        <v>18</v>
      </c>
      <c r="F14" s="7" t="s">
        <v>42</v>
      </c>
    </row>
    <row r="15" spans="1:6" ht="17">
      <c r="A15" s="4" t="s">
        <v>19</v>
      </c>
      <c r="B15" s="5">
        <v>1</v>
      </c>
      <c r="C15" s="6">
        <v>3.04</v>
      </c>
      <c r="D15" s="6">
        <f t="shared" si="1"/>
        <v>3.04</v>
      </c>
      <c r="E15" s="4" t="s">
        <v>18</v>
      </c>
      <c r="F15" s="7" t="s">
        <v>44</v>
      </c>
    </row>
    <row r="16" spans="1:6" ht="17">
      <c r="A16" s="4" t="s">
        <v>46</v>
      </c>
      <c r="B16" s="5">
        <v>2</v>
      </c>
      <c r="C16" s="18">
        <v>0.26</v>
      </c>
      <c r="D16" s="6">
        <f t="shared" si="1"/>
        <v>0.52</v>
      </c>
      <c r="E16" s="4" t="s">
        <v>18</v>
      </c>
      <c r="F16" s="7" t="s">
        <v>47</v>
      </c>
    </row>
    <row r="17" spans="1:6" ht="34">
      <c r="A17" s="4" t="s">
        <v>43</v>
      </c>
      <c r="B17" s="5">
        <v>2</v>
      </c>
      <c r="C17" s="6">
        <v>0.45</v>
      </c>
      <c r="D17" s="6">
        <f t="shared" si="1"/>
        <v>0.9</v>
      </c>
      <c r="E17" s="4" t="s">
        <v>18</v>
      </c>
      <c r="F17" s="7" t="s">
        <v>69</v>
      </c>
    </row>
    <row r="18" spans="1:6" ht="17">
      <c r="A18" s="4" t="s">
        <v>25</v>
      </c>
      <c r="B18" s="5">
        <v>1</v>
      </c>
      <c r="C18" s="18">
        <f>9.59/1280</f>
        <v>7.4921874999999997E-3</v>
      </c>
      <c r="D18" s="6">
        <f t="shared" si="1"/>
        <v>7.4921874999999997E-3</v>
      </c>
      <c r="E18" s="4" t="s">
        <v>5</v>
      </c>
      <c r="F18" s="7" t="s">
        <v>15</v>
      </c>
    </row>
    <row r="19" spans="1:6" ht="17">
      <c r="A19" s="4" t="s">
        <v>26</v>
      </c>
      <c r="B19" s="5">
        <v>1</v>
      </c>
      <c r="C19" s="18">
        <f t="shared" ref="C19:C22" si="2">9.59/1280</f>
        <v>7.4921874999999997E-3</v>
      </c>
      <c r="D19" s="6">
        <f t="shared" si="1"/>
        <v>7.4921874999999997E-3</v>
      </c>
      <c r="E19" s="4" t="s">
        <v>5</v>
      </c>
      <c r="F19" s="7" t="s">
        <v>15</v>
      </c>
    </row>
    <row r="20" spans="1:6" ht="17">
      <c r="A20" s="4" t="s">
        <v>27</v>
      </c>
      <c r="B20" s="5">
        <v>1</v>
      </c>
      <c r="C20" s="18">
        <f t="shared" si="2"/>
        <v>7.4921874999999997E-3</v>
      </c>
      <c r="D20" s="6">
        <f t="shared" si="1"/>
        <v>7.4921874999999997E-3</v>
      </c>
      <c r="E20" s="4" t="s">
        <v>5</v>
      </c>
      <c r="F20" s="7" t="s">
        <v>16</v>
      </c>
    </row>
    <row r="21" spans="1:6" ht="17">
      <c r="A21" s="4" t="s">
        <v>13</v>
      </c>
      <c r="B21" s="5">
        <v>3</v>
      </c>
      <c r="C21" s="18">
        <f t="shared" si="2"/>
        <v>7.4921874999999997E-3</v>
      </c>
      <c r="D21" s="6">
        <f t="shared" si="1"/>
        <v>2.2476562499999998E-2</v>
      </c>
      <c r="E21" s="4" t="s">
        <v>5</v>
      </c>
      <c r="F21" s="7" t="s">
        <v>30</v>
      </c>
    </row>
    <row r="22" spans="1:6" ht="17">
      <c r="A22" s="4" t="s">
        <v>31</v>
      </c>
      <c r="B22" s="5">
        <v>2</v>
      </c>
      <c r="C22" s="18">
        <f t="shared" si="2"/>
        <v>7.4921874999999997E-3</v>
      </c>
      <c r="D22" s="6">
        <f t="shared" si="1"/>
        <v>1.4984374999999999E-2</v>
      </c>
      <c r="E22" s="4" t="s">
        <v>5</v>
      </c>
      <c r="F22" s="7" t="s">
        <v>32</v>
      </c>
    </row>
    <row r="23" spans="1:6" ht="17">
      <c r="A23" s="4" t="s">
        <v>51</v>
      </c>
      <c r="B23" s="5">
        <v>2</v>
      </c>
      <c r="C23" s="18">
        <f>4.33/100</f>
        <v>4.3299999999999998E-2</v>
      </c>
      <c r="D23" s="6">
        <f t="shared" si="1"/>
        <v>8.6599999999999996E-2</v>
      </c>
      <c r="E23" s="4" t="s">
        <v>5</v>
      </c>
      <c r="F23" s="7" t="s">
        <v>28</v>
      </c>
    </row>
    <row r="24" spans="1:6">
      <c r="A24" s="30"/>
      <c r="B24" s="30"/>
      <c r="C24" s="30"/>
      <c r="D24" s="30"/>
      <c r="E24" s="30"/>
      <c r="F24" s="30"/>
    </row>
    <row r="25" spans="1:6">
      <c r="A25" s="29" t="s">
        <v>11</v>
      </c>
      <c r="B25" s="29"/>
      <c r="C25" s="29"/>
      <c r="D25" s="29"/>
      <c r="E25" s="29"/>
      <c r="F25" s="29"/>
    </row>
    <row r="26" spans="1:6" ht="34">
      <c r="A26" s="4" t="s">
        <v>20</v>
      </c>
      <c r="B26" s="5">
        <v>1</v>
      </c>
      <c r="C26" s="6">
        <v>14.99</v>
      </c>
      <c r="D26" s="6">
        <f t="shared" ref="D26:D33" si="3">B26*C26</f>
        <v>14.99</v>
      </c>
      <c r="E26" s="4" t="s">
        <v>5</v>
      </c>
      <c r="F26" s="7" t="s">
        <v>56</v>
      </c>
    </row>
    <row r="27" spans="1:6">
      <c r="A27" s="4" t="s">
        <v>33</v>
      </c>
      <c r="B27" s="5">
        <v>1</v>
      </c>
      <c r="C27" s="6">
        <v>5</v>
      </c>
      <c r="D27" s="6">
        <f t="shared" si="3"/>
        <v>5</v>
      </c>
      <c r="E27" s="4" t="s">
        <v>34</v>
      </c>
      <c r="F27" s="7"/>
    </row>
    <row r="28" spans="1:6" ht="17">
      <c r="A28" s="4" t="s">
        <v>21</v>
      </c>
      <c r="B28" s="5">
        <v>1</v>
      </c>
      <c r="C28" s="6">
        <v>4.5</v>
      </c>
      <c r="D28" s="6">
        <f t="shared" si="3"/>
        <v>4.5</v>
      </c>
      <c r="E28" s="4" t="s">
        <v>18</v>
      </c>
      <c r="F28" s="7" t="s">
        <v>48</v>
      </c>
    </row>
    <row r="29" spans="1:6" ht="34">
      <c r="A29" s="4" t="s">
        <v>49</v>
      </c>
      <c r="B29" s="5">
        <v>5</v>
      </c>
      <c r="C29" s="19">
        <f>21.99/125</f>
        <v>0.17591999999999999</v>
      </c>
      <c r="D29" s="6">
        <f t="shared" si="3"/>
        <v>0.87959999999999994</v>
      </c>
      <c r="E29" s="4" t="s">
        <v>5</v>
      </c>
      <c r="F29" s="7" t="s">
        <v>50</v>
      </c>
    </row>
    <row r="30" spans="1:6" ht="51">
      <c r="A30" s="4" t="s">
        <v>57</v>
      </c>
      <c r="B30" s="5">
        <v>3</v>
      </c>
      <c r="C30" s="19">
        <f>5.99/80</f>
        <v>7.4874999999999997E-2</v>
      </c>
      <c r="D30" s="6">
        <f t="shared" si="3"/>
        <v>0.22462499999999999</v>
      </c>
      <c r="E30" s="4" t="s">
        <v>5</v>
      </c>
      <c r="F30" s="7" t="s">
        <v>58</v>
      </c>
    </row>
    <row r="31" spans="1:6" ht="28">
      <c r="A31" s="4" t="s">
        <v>8</v>
      </c>
      <c r="B31" s="5">
        <v>10</v>
      </c>
      <c r="C31" s="6">
        <f>3.89/50</f>
        <v>7.7800000000000008E-2</v>
      </c>
      <c r="D31" s="6">
        <f t="shared" si="3"/>
        <v>0.77800000000000002</v>
      </c>
      <c r="E31" s="4" t="s">
        <v>5</v>
      </c>
      <c r="F31" s="7" t="s">
        <v>22</v>
      </c>
    </row>
    <row r="32" spans="1:6" ht="17">
      <c r="A32" s="4" t="s">
        <v>71</v>
      </c>
      <c r="B32" s="5">
        <v>10</v>
      </c>
      <c r="C32" s="6">
        <f>6.29/100</f>
        <v>6.2899999999999998E-2</v>
      </c>
      <c r="D32" s="6">
        <f t="shared" si="3"/>
        <v>0.629</v>
      </c>
      <c r="E32" s="4" t="s">
        <v>5</v>
      </c>
      <c r="F32" s="7" t="s">
        <v>22</v>
      </c>
    </row>
    <row r="33" spans="1:6" ht="30" customHeight="1">
      <c r="A33" s="4" t="s">
        <v>70</v>
      </c>
      <c r="B33" s="5">
        <v>10</v>
      </c>
      <c r="C33" s="6">
        <f>5.99/20</f>
        <v>0.29949999999999999</v>
      </c>
      <c r="D33" s="6">
        <f t="shared" si="3"/>
        <v>2.9950000000000001</v>
      </c>
      <c r="E33" s="4" t="s">
        <v>5</v>
      </c>
      <c r="F33" s="7" t="s">
        <v>72</v>
      </c>
    </row>
    <row r="34" spans="1:6">
      <c r="A34" s="31"/>
      <c r="B34" s="31"/>
      <c r="C34" s="31"/>
      <c r="D34" s="31"/>
      <c r="E34" s="31"/>
      <c r="F34" s="31"/>
    </row>
    <row r="35" spans="1:6">
      <c r="A35" s="29" t="s">
        <v>12</v>
      </c>
      <c r="B35" s="29"/>
      <c r="C35" s="29"/>
      <c r="D35" s="29"/>
      <c r="E35" s="29"/>
      <c r="F35" s="29"/>
    </row>
    <row r="36" spans="1:6">
      <c r="A36" s="4" t="s">
        <v>52</v>
      </c>
      <c r="B36" s="5">
        <v>1</v>
      </c>
      <c r="C36" s="6">
        <v>5.99</v>
      </c>
      <c r="D36" s="6">
        <f>B36*C36</f>
        <v>5.99</v>
      </c>
      <c r="E36" s="4" t="s">
        <v>5</v>
      </c>
      <c r="F36" s="7"/>
    </row>
    <row r="37" spans="1:6">
      <c r="A37" s="27"/>
      <c r="B37" s="27"/>
      <c r="C37" s="27"/>
      <c r="D37" s="27"/>
      <c r="E37" s="27"/>
      <c r="F37" s="27"/>
    </row>
    <row r="38" spans="1:6" ht="17">
      <c r="A38" s="8" t="s">
        <v>7</v>
      </c>
      <c r="B38" s="11"/>
      <c r="C38" s="11"/>
      <c r="D38" s="13">
        <f>SUM(D$3:D37)</f>
        <v>70.520762500000004</v>
      </c>
      <c r="E38" s="11"/>
      <c r="F38" s="14" t="s">
        <v>73</v>
      </c>
    </row>
    <row r="39" spans="1:6" ht="24">
      <c r="A39" s="20" t="s">
        <v>59</v>
      </c>
      <c r="B39" s="22" t="s">
        <v>62</v>
      </c>
      <c r="F39" s="14"/>
    </row>
    <row r="40" spans="1:6" ht="34">
      <c r="A40" s="21" t="s">
        <v>60</v>
      </c>
      <c r="B40" s="26" t="s">
        <v>64</v>
      </c>
      <c r="F40" s="23" t="s">
        <v>63</v>
      </c>
    </row>
    <row r="41" spans="1:6" ht="16" customHeight="1">
      <c r="A41" s="21" t="s">
        <v>61</v>
      </c>
      <c r="B41" s="24" t="s">
        <v>65</v>
      </c>
      <c r="F41" s="14"/>
    </row>
    <row r="42" spans="1:6">
      <c r="A42" s="12"/>
      <c r="F42" s="14"/>
    </row>
    <row r="43" spans="1:6">
      <c r="A43" s="16"/>
    </row>
    <row r="44" spans="1:6">
      <c r="A44" s="12"/>
      <c r="F44" s="14"/>
    </row>
    <row r="45" spans="1:6">
      <c r="A45" s="12"/>
      <c r="F45" s="14"/>
    </row>
    <row r="46" spans="1:6">
      <c r="A46" s="15"/>
      <c r="F46" s="14"/>
    </row>
    <row r="47" spans="1:6">
      <c r="A47" s="12"/>
      <c r="F47" s="14"/>
    </row>
    <row r="48" spans="1:6">
      <c r="A48" s="12"/>
      <c r="F48" s="14"/>
    </row>
    <row r="49" spans="1:6">
      <c r="A49" s="15"/>
      <c r="F49" s="14"/>
    </row>
    <row r="50" spans="1:6">
      <c r="A50" s="15"/>
      <c r="F50" s="14"/>
    </row>
    <row r="51" spans="1:6">
      <c r="A51" s="15"/>
      <c r="F51" s="14"/>
    </row>
    <row r="52" spans="1:6">
      <c r="A52" s="12"/>
      <c r="F52" s="14"/>
    </row>
    <row r="53" spans="1:6">
      <c r="A53" s="12"/>
      <c r="F53" s="14"/>
    </row>
    <row r="54" spans="1:6">
      <c r="A54" s="12"/>
      <c r="F54" s="14"/>
    </row>
    <row r="55" spans="1:6">
      <c r="A55" s="9"/>
      <c r="F55" s="14"/>
    </row>
    <row r="56" spans="1:6">
      <c r="A56" s="12"/>
      <c r="F56" s="14"/>
    </row>
    <row r="57" spans="1:6">
      <c r="A57" s="12"/>
      <c r="F57" s="14"/>
    </row>
    <row r="58" spans="1:6" ht="20" customHeight="1">
      <c r="A58" s="12"/>
      <c r="F58" s="14"/>
    </row>
    <row r="59" spans="1:6">
      <c r="A59" s="12"/>
      <c r="F59" s="14"/>
    </row>
    <row r="60" spans="1:6">
      <c r="A60" s="12"/>
      <c r="F60" s="14"/>
    </row>
    <row r="61" spans="1:6">
      <c r="A61" s="12"/>
      <c r="F61" s="14"/>
    </row>
    <row r="62" spans="1:6">
      <c r="A62" s="12"/>
      <c r="F62" s="14"/>
    </row>
    <row r="63" spans="1:6">
      <c r="A63" s="12"/>
      <c r="F63" s="14"/>
    </row>
    <row r="64" spans="1:6">
      <c r="A64" s="17"/>
      <c r="F64" s="14"/>
    </row>
    <row r="65" spans="1:6">
      <c r="A65" s="15"/>
      <c r="F65" s="14"/>
    </row>
    <row r="66" spans="1:6">
      <c r="A66" s="12"/>
      <c r="F66" s="14"/>
    </row>
    <row r="67" spans="1:6">
      <c r="A67" s="12"/>
      <c r="F67" s="14"/>
    </row>
    <row r="68" spans="1:6">
      <c r="A68" s="12"/>
      <c r="F68" s="14"/>
    </row>
    <row r="69" spans="1:6">
      <c r="A69" s="12"/>
    </row>
    <row r="70" spans="1:6">
      <c r="A70" s="17"/>
      <c r="F70" s="14"/>
    </row>
    <row r="71" spans="1:6">
      <c r="A71" s="12"/>
      <c r="F71" s="14"/>
    </row>
    <row r="72" spans="1:6">
      <c r="A72" s="12"/>
      <c r="F72" s="14"/>
    </row>
    <row r="73" spans="1:6">
      <c r="A73" s="12"/>
      <c r="F73" s="14"/>
    </row>
    <row r="74" spans="1:6">
      <c r="A74" s="12"/>
      <c r="F74" s="14"/>
    </row>
    <row r="75" spans="1:6">
      <c r="A75" s="12"/>
      <c r="F75" s="14"/>
    </row>
    <row r="76" spans="1:6">
      <c r="A76" s="12"/>
      <c r="F76" s="14"/>
    </row>
    <row r="77" spans="1:6">
      <c r="A77" s="12"/>
      <c r="F77" s="14"/>
    </row>
    <row r="78" spans="1:6">
      <c r="A78" s="16"/>
      <c r="F78" s="14"/>
    </row>
    <row r="79" spans="1:6">
      <c r="A79" s="16"/>
    </row>
    <row r="80" spans="1:6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</sheetData>
  <sortState xmlns:xlrd2="http://schemas.microsoft.com/office/spreadsheetml/2017/richdata2" ref="A26:F31">
    <sortCondition descending="1" ref="C26:C31"/>
  </sortState>
  <mergeCells count="8">
    <mergeCell ref="A37:F37"/>
    <mergeCell ref="A2:F2"/>
    <mergeCell ref="A12:F12"/>
    <mergeCell ref="A35:F35"/>
    <mergeCell ref="A25:F25"/>
    <mergeCell ref="A11:F11"/>
    <mergeCell ref="A24:F24"/>
    <mergeCell ref="A34:F34"/>
  </mergeCells>
  <phoneticPr fontId="8" type="noConversion"/>
  <conditionalFormatting sqref="F6">
    <cfRule type="expression" dxfId="0" priority="1">
      <formula>$D6=0</formula>
    </cfRule>
  </conditionalFormatting>
  <hyperlinks>
    <hyperlink ref="B39" r:id="rId1" xr:uid="{FC7F8BCE-D984-1640-903B-104C7D49D436}"/>
    <hyperlink ref="B40" r:id="rId2" xr:uid="{B85F1668-B6C5-9648-9000-8BDB19DE1E36}"/>
    <hyperlink ref="B41" r:id="rId3" xr:uid="{DE23F991-E6ED-714E-A033-3407656BEDBC}"/>
  </hyperlinks>
  <printOptions horizontalCentered="1"/>
  <pageMargins left="0" right="0" top="0" bottom="0" header="0" footer="0"/>
  <pageSetup scale="6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</dc:creator>
  <cp:lastModifiedBy>Microsoft Office User</cp:lastModifiedBy>
  <cp:lastPrinted>2022-02-03T02:14:30Z</cp:lastPrinted>
  <dcterms:created xsi:type="dcterms:W3CDTF">2015-06-15T19:51:48Z</dcterms:created>
  <dcterms:modified xsi:type="dcterms:W3CDTF">2022-02-04T00:27:04Z</dcterms:modified>
</cp:coreProperties>
</file>