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ianinstituteofscience-my.sharepoint.com/personal/maalavikap_iisc_ac_in/Documents/Projects/Mohit K. Jolly Lab/EMT Melanoma/Final Upload/EMT_Melanoma/Conditional Probability/"/>
    </mc:Choice>
  </mc:AlternateContent>
  <xr:revisionPtr revIDLastSave="173" documentId="13_ncr:1_{BFEBB89D-81D2-4104-A43C-648128E5CF37}" xr6:coauthVersionLast="47" xr6:coauthVersionMax="47" xr10:uidLastSave="{835813C0-5C32-D54B-B2A5-84734C04FCB9}"/>
  <bookViews>
    <workbookView xWindow="0" yWindow="500" windowWidth="28800" windowHeight="15520" activeTab="2" xr2:uid="{A1670C1D-ED2B-4F6C-AE1E-FA7EDF80CB50}"/>
  </bookViews>
  <sheets>
    <sheet name="GSE7127" sheetId="3" r:id="rId1"/>
    <sheet name="GSE80829" sheetId="5" r:id="rId2"/>
    <sheet name="GSE116237" sheetId="8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8" l="1"/>
  <c r="L3" i="8"/>
  <c r="K3" i="8"/>
  <c r="J3" i="8"/>
  <c r="M2" i="8"/>
  <c r="L2" i="8"/>
  <c r="K2" i="8"/>
  <c r="J2" i="8"/>
  <c r="M3" i="5"/>
  <c r="L3" i="5"/>
  <c r="K3" i="5"/>
  <c r="J3" i="5"/>
  <c r="M2" i="5"/>
  <c r="L2" i="5"/>
  <c r="K2" i="5"/>
  <c r="J2" i="5"/>
  <c r="J4" i="5" s="1"/>
  <c r="M3" i="3"/>
  <c r="L3" i="3"/>
  <c r="K3" i="3"/>
  <c r="J3" i="3"/>
  <c r="M2" i="3"/>
  <c r="L2" i="3"/>
  <c r="K2" i="3"/>
  <c r="J2" i="3"/>
  <c r="K4" i="5" l="1"/>
  <c r="M4" i="5"/>
  <c r="J19" i="5" s="1"/>
  <c r="J4" i="8"/>
  <c r="J6" i="8" s="1"/>
  <c r="K13" i="8"/>
  <c r="M18" i="8" s="1"/>
  <c r="Q14" i="8" s="1"/>
  <c r="K4" i="8"/>
  <c r="K6" i="8" s="1"/>
  <c r="L4" i="8"/>
  <c r="L6" i="8" s="1"/>
  <c r="M4" i="8"/>
  <c r="M6" i="8" s="1"/>
  <c r="J17" i="5"/>
  <c r="K6" i="5"/>
  <c r="J6" i="5"/>
  <c r="J7" i="5"/>
  <c r="K7" i="5"/>
  <c r="J16" i="5"/>
  <c r="K13" i="5"/>
  <c r="M18" i="5" s="1"/>
  <c r="Q14" i="5" s="1"/>
  <c r="L4" i="5"/>
  <c r="L6" i="5" s="1"/>
  <c r="K13" i="3"/>
  <c r="K4" i="3"/>
  <c r="K7" i="3" s="1"/>
  <c r="L4" i="3"/>
  <c r="L6" i="3" s="1"/>
  <c r="J4" i="3"/>
  <c r="M4" i="3"/>
  <c r="M6" i="3" s="1"/>
  <c r="J7" i="8" l="1"/>
  <c r="J18" i="8"/>
  <c r="M17" i="5"/>
  <c r="Q13" i="5" s="1"/>
  <c r="M7" i="5"/>
  <c r="M6" i="5"/>
  <c r="L7" i="3"/>
  <c r="K6" i="3"/>
  <c r="J18" i="3"/>
  <c r="J17" i="3"/>
  <c r="M7" i="8"/>
  <c r="K7" i="8"/>
  <c r="R15" i="8"/>
  <c r="M19" i="8"/>
  <c r="Q15" i="8" s="1"/>
  <c r="R13" i="8"/>
  <c r="M16" i="8"/>
  <c r="Q12" i="8" s="1"/>
  <c r="R14" i="8"/>
  <c r="S14" i="8" s="1"/>
  <c r="T14" i="8" s="1"/>
  <c r="R12" i="8"/>
  <c r="M17" i="8"/>
  <c r="Q13" i="8" s="1"/>
  <c r="J19" i="8"/>
  <c r="J17" i="8"/>
  <c r="J16" i="8"/>
  <c r="K14" i="8"/>
  <c r="L7" i="8"/>
  <c r="J18" i="5"/>
  <c r="L7" i="5"/>
  <c r="M19" i="5"/>
  <c r="Q15" i="5" s="1"/>
  <c r="R15" i="5"/>
  <c r="R13" i="5"/>
  <c r="R14" i="5"/>
  <c r="S14" i="5" s="1"/>
  <c r="T14" i="5" s="1"/>
  <c r="R12" i="5"/>
  <c r="M16" i="5"/>
  <c r="Q12" i="5" s="1"/>
  <c r="S12" i="5" s="1"/>
  <c r="T12" i="5" s="1"/>
  <c r="K14" i="5"/>
  <c r="R12" i="3"/>
  <c r="R15" i="3"/>
  <c r="R13" i="3"/>
  <c r="M16" i="3"/>
  <c r="Q12" i="3" s="1"/>
  <c r="S12" i="3" s="1"/>
  <c r="T12" i="3" s="1"/>
  <c r="R14" i="3"/>
  <c r="M7" i="3"/>
  <c r="K14" i="3"/>
  <c r="J7" i="3"/>
  <c r="J16" i="3"/>
  <c r="J19" i="3"/>
  <c r="M19" i="3"/>
  <c r="Q15" i="3" s="1"/>
  <c r="S15" i="3" s="1"/>
  <c r="T15" i="3" s="1"/>
  <c r="M18" i="3"/>
  <c r="Q14" i="3" s="1"/>
  <c r="M17" i="3"/>
  <c r="Q13" i="3" s="1"/>
  <c r="S13" i="3" s="1"/>
  <c r="T13" i="3" s="1"/>
  <c r="J6" i="3"/>
  <c r="S15" i="8" l="1"/>
  <c r="T15" i="8" s="1"/>
  <c r="S12" i="8"/>
  <c r="T12" i="8" s="1"/>
  <c r="S13" i="5"/>
  <c r="T13" i="5" s="1"/>
  <c r="S14" i="3"/>
  <c r="T14" i="3" s="1"/>
  <c r="S13" i="8"/>
  <c r="T13" i="8" s="1"/>
  <c r="S15" i="5"/>
  <c r="T15" i="5" s="1"/>
</calcChain>
</file>

<file path=xl/sharedStrings.xml><?xml version="1.0" encoding="utf-8"?>
<sst xmlns="http://schemas.openxmlformats.org/spreadsheetml/2006/main" count="114" uniqueCount="35">
  <si>
    <t>Intermediate Range</t>
  </si>
  <si>
    <t>Proliferative</t>
  </si>
  <si>
    <t>Transitory</t>
  </si>
  <si>
    <t>NCSC</t>
  </si>
  <si>
    <t>Invasive</t>
  </si>
  <si>
    <t>Inside</t>
  </si>
  <si>
    <t>Total Inside</t>
  </si>
  <si>
    <t>Outside</t>
  </si>
  <si>
    <t>Total Outside</t>
  </si>
  <si>
    <t>Total</t>
  </si>
  <si>
    <t>GSE7127</t>
  </si>
  <si>
    <t>Frac Inside</t>
  </si>
  <si>
    <t>Frac Outside</t>
  </si>
  <si>
    <t xml:space="preserve">A </t>
  </si>
  <si>
    <t>Belongs to Intermediate Range</t>
  </si>
  <si>
    <t>One Tailed Test</t>
  </si>
  <si>
    <t>GSE80829</t>
  </si>
  <si>
    <t>Bi</t>
  </si>
  <si>
    <t>Belongs to Phenotype i</t>
  </si>
  <si>
    <t>Phenotype</t>
  </si>
  <si>
    <t>p0</t>
  </si>
  <si>
    <t>pHat</t>
  </si>
  <si>
    <t>n</t>
  </si>
  <si>
    <t xml:space="preserve">z </t>
  </si>
  <si>
    <t>p-value</t>
  </si>
  <si>
    <t>Total Intermediate</t>
  </si>
  <si>
    <t>P(A|B1)</t>
  </si>
  <si>
    <t>P(B1|A)</t>
  </si>
  <si>
    <t>P(A|B2)</t>
  </si>
  <si>
    <t>P(B2|A)</t>
  </si>
  <si>
    <t>P(A|B3)</t>
  </si>
  <si>
    <t>P(B3|A)</t>
  </si>
  <si>
    <t>P(A|B4)</t>
  </si>
  <si>
    <t>P(B4|A)</t>
  </si>
  <si>
    <t>GSE116237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</si>
</sst>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5EEE6-2B1F-41C5-B108-425E096BF684}">
  <dimension ref="A1:T24"/>
  <sheetViews>
    <sheetView workbookViewId="0">
      <selection activeCell="H28" sqref="H28"/>
    </sheetView>
  </sheetViews>
  <sheetFormatPr baseColWidth="10" defaultColWidth="8.83203125" defaultRowHeight="15" x14ac:dyDescent="0.2"/>
  <cols>
    <col min="19" max="19" width="12.83203125" bestFit="1" customWidth="1"/>
    <col min="20" max="20" width="13.6640625" bestFit="1" customWidth="1"/>
  </cols>
  <sheetData>
    <row r="1" spans="1:20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J1" s="1" t="s">
        <v>1</v>
      </c>
      <c r="K1" s="1" t="s">
        <v>2</v>
      </c>
      <c r="L1" s="1" t="s">
        <v>3</v>
      </c>
      <c r="M1" s="1" t="s">
        <v>4</v>
      </c>
    </row>
    <row r="2" spans="1:20" x14ac:dyDescent="0.2">
      <c r="A2" s="1" t="s">
        <v>10</v>
      </c>
      <c r="B2" s="1" t="s">
        <v>5</v>
      </c>
      <c r="C2" s="1">
        <v>11</v>
      </c>
      <c r="D2" s="1">
        <v>10</v>
      </c>
      <c r="E2" s="1">
        <v>0</v>
      </c>
      <c r="F2" s="1">
        <v>2</v>
      </c>
      <c r="I2" t="s">
        <v>6</v>
      </c>
      <c r="J2">
        <f>SUM(C2,C5,C8,C11,C14,C17,C20, C23)</f>
        <v>11</v>
      </c>
      <c r="K2">
        <f t="shared" ref="K2:M3" si="0">SUM(D2,D5,D8,D11,D14,D17,D20, D23)</f>
        <v>10</v>
      </c>
      <c r="L2">
        <f t="shared" si="0"/>
        <v>0</v>
      </c>
      <c r="M2">
        <f t="shared" si="0"/>
        <v>2</v>
      </c>
      <c r="O2" s="2"/>
    </row>
    <row r="3" spans="1:20" x14ac:dyDescent="0.2">
      <c r="A3" s="1"/>
      <c r="B3" s="1" t="s">
        <v>7</v>
      </c>
      <c r="C3" s="1">
        <v>18</v>
      </c>
      <c r="D3" s="1">
        <v>5</v>
      </c>
      <c r="E3" s="1">
        <v>4</v>
      </c>
      <c r="F3" s="1">
        <v>13</v>
      </c>
      <c r="I3" t="s">
        <v>8</v>
      </c>
      <c r="J3">
        <f>SUM(C3,C6,C9,C12,C15,C18,C21, C24)</f>
        <v>18</v>
      </c>
      <c r="K3">
        <f t="shared" si="0"/>
        <v>5</v>
      </c>
      <c r="L3">
        <f t="shared" si="0"/>
        <v>4</v>
      </c>
      <c r="M3">
        <f t="shared" si="0"/>
        <v>13</v>
      </c>
    </row>
    <row r="4" spans="1:20" x14ac:dyDescent="0.2">
      <c r="A4" s="1"/>
      <c r="B4" s="1"/>
      <c r="C4" s="1"/>
      <c r="D4" s="1"/>
      <c r="E4" s="1"/>
      <c r="F4" s="1"/>
      <c r="I4" t="s">
        <v>9</v>
      </c>
      <c r="J4">
        <f>J2+J3</f>
        <v>29</v>
      </c>
      <c r="K4">
        <f t="shared" ref="K4:M4" si="1">K2+K3</f>
        <v>15</v>
      </c>
      <c r="L4">
        <f t="shared" si="1"/>
        <v>4</v>
      </c>
      <c r="M4">
        <f t="shared" si="1"/>
        <v>15</v>
      </c>
    </row>
    <row r="5" spans="1:20" x14ac:dyDescent="0.2">
      <c r="A5" s="1"/>
      <c r="B5" s="1"/>
      <c r="C5" s="1"/>
      <c r="D5" s="1"/>
      <c r="E5" s="1"/>
      <c r="F5" s="1"/>
    </row>
    <row r="6" spans="1:20" x14ac:dyDescent="0.2">
      <c r="A6" s="1"/>
      <c r="B6" s="1"/>
      <c r="C6" s="1"/>
      <c r="D6" s="1"/>
      <c r="E6" s="1"/>
      <c r="F6" s="1"/>
      <c r="I6" t="s">
        <v>11</v>
      </c>
      <c r="J6">
        <f>J2/J4</f>
        <v>0.37931034482758619</v>
      </c>
      <c r="K6">
        <f t="shared" ref="K6:M6" si="2">K2/K4</f>
        <v>0.66666666666666663</v>
      </c>
      <c r="L6">
        <f t="shared" si="2"/>
        <v>0</v>
      </c>
      <c r="M6">
        <f t="shared" si="2"/>
        <v>0.13333333333333333</v>
      </c>
    </row>
    <row r="7" spans="1:20" x14ac:dyDescent="0.2">
      <c r="A7" s="1"/>
      <c r="B7" s="1"/>
      <c r="C7" s="1"/>
      <c r="D7" s="1"/>
      <c r="E7" s="1"/>
      <c r="F7" s="1"/>
      <c r="I7" t="s">
        <v>12</v>
      </c>
      <c r="J7">
        <f>J3/J4</f>
        <v>0.62068965517241381</v>
      </c>
      <c r="K7">
        <f t="shared" ref="K7:M7" si="3">K3/K4</f>
        <v>0.33333333333333331</v>
      </c>
      <c r="L7">
        <f t="shared" si="3"/>
        <v>1</v>
      </c>
      <c r="M7">
        <f t="shared" si="3"/>
        <v>0.8666666666666667</v>
      </c>
    </row>
    <row r="8" spans="1:20" x14ac:dyDescent="0.2">
      <c r="A8" s="1"/>
      <c r="B8" s="1"/>
      <c r="C8" s="1"/>
      <c r="D8" s="1"/>
      <c r="E8" s="1"/>
      <c r="F8" s="1"/>
    </row>
    <row r="9" spans="1:20" x14ac:dyDescent="0.2">
      <c r="A9" s="1"/>
      <c r="B9" s="1"/>
      <c r="C9" s="1"/>
      <c r="D9" s="1"/>
      <c r="E9" s="1"/>
      <c r="F9" s="1"/>
    </row>
    <row r="10" spans="1:20" x14ac:dyDescent="0.2">
      <c r="A10" s="1"/>
      <c r="B10" s="1"/>
      <c r="C10" s="1"/>
      <c r="D10" s="1"/>
      <c r="E10" s="1"/>
      <c r="F10" s="1"/>
      <c r="I10" t="s">
        <v>13</v>
      </c>
      <c r="J10" t="s">
        <v>14</v>
      </c>
      <c r="O10" t="s">
        <v>15</v>
      </c>
    </row>
    <row r="11" spans="1:20" x14ac:dyDescent="0.2">
      <c r="A11" s="1"/>
      <c r="B11" s="1"/>
      <c r="C11" s="1"/>
      <c r="D11" s="1"/>
      <c r="E11" s="1"/>
      <c r="F11" s="1"/>
      <c r="I11" t="s">
        <v>17</v>
      </c>
      <c r="J11" t="s">
        <v>18</v>
      </c>
      <c r="O11" t="s">
        <v>19</v>
      </c>
      <c r="P11" t="s">
        <v>20</v>
      </c>
      <c r="Q11" t="s">
        <v>21</v>
      </c>
      <c r="R11" t="s">
        <v>22</v>
      </c>
      <c r="S11" t="s">
        <v>23</v>
      </c>
      <c r="T11" t="s">
        <v>24</v>
      </c>
    </row>
    <row r="12" spans="1:20" x14ac:dyDescent="0.2">
      <c r="A12" s="1"/>
      <c r="B12" s="1"/>
      <c r="C12" s="1"/>
      <c r="D12" s="1"/>
      <c r="E12" s="1"/>
      <c r="F12" s="1"/>
      <c r="O12">
        <v>1</v>
      </c>
      <c r="P12">
        <v>0.25</v>
      </c>
      <c r="Q12">
        <f>M16</f>
        <v>0.47826086956521741</v>
      </c>
      <c r="R12">
        <f>$K$13</f>
        <v>23</v>
      </c>
      <c r="S12">
        <f>(Q12-P12)/SQRT(P12*(1-P12)/R12)</f>
        <v>2.5281029148011536</v>
      </c>
      <c r="T12">
        <f>1 - _xlfn.NORM.S.DIST(S12, TRUE)</f>
        <v>5.7340365111188119E-3</v>
      </c>
    </row>
    <row r="13" spans="1:20" x14ac:dyDescent="0.2">
      <c r="A13" s="1"/>
      <c r="B13" s="1"/>
      <c r="C13" s="1"/>
      <c r="D13" s="1"/>
      <c r="E13" s="1"/>
      <c r="F13" s="1"/>
      <c r="I13" t="s">
        <v>25</v>
      </c>
      <c r="K13">
        <f>SUM(J2:M2)</f>
        <v>23</v>
      </c>
      <c r="O13">
        <v>2</v>
      </c>
      <c r="P13">
        <v>0.25</v>
      </c>
      <c r="Q13">
        <f>M17</f>
        <v>0.43478260869565216</v>
      </c>
      <c r="R13">
        <f t="shared" ref="R13:R15" si="4">$K$13</f>
        <v>23</v>
      </c>
      <c r="S13">
        <f t="shared" ref="S13:S15" si="5">(Q13-P13)/SQRT(P13*(1-P13)/R13)</f>
        <v>2.0465595024580763</v>
      </c>
      <c r="T13" s="3">
        <f>1 - _xlfn.NORM.S.DIST(S13, TRUE)</f>
        <v>2.0350677278059059E-2</v>
      </c>
    </row>
    <row r="14" spans="1:20" x14ac:dyDescent="0.2">
      <c r="A14" s="1"/>
      <c r="B14" s="1"/>
      <c r="C14" s="1"/>
      <c r="D14" s="1"/>
      <c r="E14" s="1"/>
      <c r="F14" s="1"/>
      <c r="I14" t="s">
        <v>9</v>
      </c>
      <c r="K14">
        <f>SUM(J4:M4)</f>
        <v>63</v>
      </c>
      <c r="O14">
        <v>3</v>
      </c>
      <c r="P14">
        <v>0.25</v>
      </c>
      <c r="Q14">
        <f>M18</f>
        <v>0</v>
      </c>
      <c r="R14">
        <f t="shared" si="4"/>
        <v>23</v>
      </c>
      <c r="S14">
        <f t="shared" si="5"/>
        <v>-2.7688746209726918</v>
      </c>
      <c r="T14">
        <f t="shared" ref="T14:T15" si="6">1 - _xlfn.NORM.S.DIST(S14, TRUE)</f>
        <v>0.99718748614712294</v>
      </c>
    </row>
    <row r="15" spans="1:20" x14ac:dyDescent="0.2">
      <c r="A15" s="1"/>
      <c r="B15" s="1"/>
      <c r="C15" s="1"/>
      <c r="D15" s="1"/>
      <c r="E15" s="1"/>
      <c r="F15" s="1"/>
      <c r="O15">
        <v>4</v>
      </c>
      <c r="P15">
        <v>0.25</v>
      </c>
      <c r="Q15">
        <f>M19</f>
        <v>8.6956521739130432E-2</v>
      </c>
      <c r="R15">
        <f t="shared" si="4"/>
        <v>23</v>
      </c>
      <c r="S15">
        <f t="shared" si="5"/>
        <v>-1.8057877962865381</v>
      </c>
      <c r="T15">
        <f t="shared" si="6"/>
        <v>0.96452425378634721</v>
      </c>
    </row>
    <row r="16" spans="1:20" x14ac:dyDescent="0.2">
      <c r="A16" s="1"/>
      <c r="B16" s="1"/>
      <c r="C16" s="1"/>
      <c r="D16" s="1"/>
      <c r="E16" s="1"/>
      <c r="F16" s="1"/>
      <c r="I16" t="s">
        <v>26</v>
      </c>
      <c r="J16">
        <f>(J2/J4)</f>
        <v>0.37931034482758619</v>
      </c>
      <c r="L16" t="s">
        <v>27</v>
      </c>
      <c r="M16">
        <f>J2/$K$13</f>
        <v>0.47826086956521741</v>
      </c>
    </row>
    <row r="17" spans="1:13" x14ac:dyDescent="0.2">
      <c r="A17" s="1"/>
      <c r="B17" s="1"/>
      <c r="C17" s="1"/>
      <c r="D17" s="1"/>
      <c r="E17" s="1"/>
      <c r="F17" s="1"/>
      <c r="I17" t="s">
        <v>28</v>
      </c>
      <c r="J17">
        <f>(K2/K4)</f>
        <v>0.66666666666666663</v>
      </c>
      <c r="L17" t="s">
        <v>29</v>
      </c>
      <c r="M17">
        <f>K2/$K$13</f>
        <v>0.43478260869565216</v>
      </c>
    </row>
    <row r="18" spans="1:13" x14ac:dyDescent="0.2">
      <c r="A18" s="1"/>
      <c r="B18" s="1"/>
      <c r="C18" s="1"/>
      <c r="D18" s="1"/>
      <c r="E18" s="1"/>
      <c r="F18" s="1"/>
      <c r="I18" t="s">
        <v>30</v>
      </c>
      <c r="J18">
        <f>(L2/L4)</f>
        <v>0</v>
      </c>
      <c r="L18" t="s">
        <v>31</v>
      </c>
      <c r="M18">
        <f>L2/$K$13</f>
        <v>0</v>
      </c>
    </row>
    <row r="19" spans="1:13" x14ac:dyDescent="0.2">
      <c r="A19" s="1"/>
      <c r="B19" s="1"/>
      <c r="C19" s="1"/>
      <c r="D19" s="1"/>
      <c r="E19" s="1"/>
      <c r="F19" s="1"/>
      <c r="I19" t="s">
        <v>32</v>
      </c>
      <c r="J19">
        <f>(M2/M4)</f>
        <v>0.13333333333333333</v>
      </c>
      <c r="L19" t="s">
        <v>33</v>
      </c>
      <c r="M19">
        <f>M2/$K$13</f>
        <v>8.6956521739130432E-2</v>
      </c>
    </row>
    <row r="20" spans="1:13" x14ac:dyDescent="0.2">
      <c r="A20" s="1"/>
      <c r="B20" s="1"/>
      <c r="C20" s="1"/>
      <c r="D20" s="1"/>
      <c r="E20" s="1"/>
      <c r="F20" s="1"/>
    </row>
    <row r="21" spans="1:13" x14ac:dyDescent="0.2">
      <c r="A21" s="1"/>
      <c r="B21" s="1"/>
      <c r="C21" s="1"/>
      <c r="D21" s="1"/>
      <c r="E21" s="1"/>
      <c r="F21" s="1"/>
    </row>
    <row r="23" spans="1:13" x14ac:dyDescent="0.2">
      <c r="A23" s="1"/>
      <c r="B23" s="1"/>
      <c r="C23" s="1"/>
      <c r="D23" s="1"/>
      <c r="E23" s="1"/>
      <c r="F23" s="1"/>
    </row>
    <row r="24" spans="1:13" x14ac:dyDescent="0.2">
      <c r="A24" s="1"/>
      <c r="B24" s="1"/>
      <c r="C24" s="1"/>
      <c r="D24" s="1"/>
      <c r="E24" s="1"/>
      <c r="F24" s="1"/>
    </row>
  </sheetData>
  <conditionalFormatting sqref="S11:S15">
    <cfRule type="cellIs" dxfId="2" priority="1" operator="greaterThan">
      <formula>1.645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89E4B-664E-4C91-BDCB-25027B8C50E8}">
  <dimension ref="A1:T24"/>
  <sheetViews>
    <sheetView workbookViewId="0">
      <selection activeCell="H21" sqref="H21"/>
    </sheetView>
  </sheetViews>
  <sheetFormatPr baseColWidth="10" defaultColWidth="8.83203125" defaultRowHeight="15" x14ac:dyDescent="0.2"/>
  <cols>
    <col min="19" max="19" width="12.83203125" bestFit="1" customWidth="1"/>
    <col min="20" max="20" width="13.6640625" bestFit="1" customWidth="1"/>
  </cols>
  <sheetData>
    <row r="1" spans="1:20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J1" s="1" t="s">
        <v>1</v>
      </c>
      <c r="K1" s="1" t="s">
        <v>2</v>
      </c>
      <c r="L1" s="1" t="s">
        <v>3</v>
      </c>
      <c r="M1" s="1" t="s">
        <v>4</v>
      </c>
    </row>
    <row r="2" spans="1:20" x14ac:dyDescent="0.2">
      <c r="A2" s="1" t="s">
        <v>16</v>
      </c>
      <c r="B2" s="1" t="s">
        <v>5</v>
      </c>
      <c r="C2" s="1">
        <v>4</v>
      </c>
      <c r="D2" s="1">
        <v>10</v>
      </c>
      <c r="E2" s="1">
        <v>0</v>
      </c>
      <c r="F2" s="1">
        <v>9</v>
      </c>
      <c r="I2" t="s">
        <v>6</v>
      </c>
      <c r="J2">
        <f>SUM(C2,C5,C8,C11,C14,C17,C20, C23)</f>
        <v>4</v>
      </c>
      <c r="K2">
        <f t="shared" ref="K2:M3" si="0">SUM(D2,D5,D8,D11,D14,D17,D20, D23)</f>
        <v>10</v>
      </c>
      <c r="L2">
        <f t="shared" si="0"/>
        <v>0</v>
      </c>
      <c r="M2">
        <f t="shared" si="0"/>
        <v>9</v>
      </c>
      <c r="O2" s="2"/>
    </row>
    <row r="3" spans="1:20" x14ac:dyDescent="0.2">
      <c r="A3" s="1"/>
      <c r="B3" s="1" t="s">
        <v>7</v>
      </c>
      <c r="C3" s="1">
        <v>11</v>
      </c>
      <c r="D3" s="1">
        <v>9</v>
      </c>
      <c r="E3" s="1">
        <v>2</v>
      </c>
      <c r="F3" s="1">
        <v>9</v>
      </c>
      <c r="I3" t="s">
        <v>8</v>
      </c>
      <c r="J3">
        <f>SUM(C3,C6,C9,C12,C15,C18,C21, C24)</f>
        <v>11</v>
      </c>
      <c r="K3">
        <f t="shared" si="0"/>
        <v>9</v>
      </c>
      <c r="L3">
        <f t="shared" si="0"/>
        <v>2</v>
      </c>
      <c r="M3">
        <f t="shared" si="0"/>
        <v>9</v>
      </c>
    </row>
    <row r="4" spans="1:20" x14ac:dyDescent="0.2">
      <c r="A4" s="1"/>
      <c r="B4" s="1"/>
      <c r="C4" s="1"/>
      <c r="D4" s="1"/>
      <c r="E4" s="1"/>
      <c r="F4" s="1"/>
      <c r="I4" t="s">
        <v>9</v>
      </c>
      <c r="J4">
        <f>J2+J3</f>
        <v>15</v>
      </c>
      <c r="K4">
        <f t="shared" ref="K4:M4" si="1">K2+K3</f>
        <v>19</v>
      </c>
      <c r="L4">
        <f t="shared" si="1"/>
        <v>2</v>
      </c>
      <c r="M4">
        <f t="shared" si="1"/>
        <v>18</v>
      </c>
    </row>
    <row r="5" spans="1:20" x14ac:dyDescent="0.2">
      <c r="A5" s="1"/>
      <c r="B5" s="1"/>
      <c r="C5" s="1"/>
      <c r="D5" s="1"/>
      <c r="E5" s="1"/>
      <c r="F5" s="1"/>
    </row>
    <row r="6" spans="1:20" x14ac:dyDescent="0.2">
      <c r="A6" s="1"/>
      <c r="B6" s="1"/>
      <c r="C6" s="1"/>
      <c r="D6" s="1"/>
      <c r="E6" s="1"/>
      <c r="F6" s="1"/>
      <c r="I6" t="s">
        <v>11</v>
      </c>
      <c r="J6">
        <f>J2/J4</f>
        <v>0.26666666666666666</v>
      </c>
      <c r="K6">
        <f t="shared" ref="K6:M6" si="2">K2/K4</f>
        <v>0.52631578947368418</v>
      </c>
      <c r="L6">
        <f t="shared" si="2"/>
        <v>0</v>
      </c>
      <c r="M6">
        <f t="shared" si="2"/>
        <v>0.5</v>
      </c>
    </row>
    <row r="7" spans="1:20" x14ac:dyDescent="0.2">
      <c r="A7" s="1"/>
      <c r="B7" s="1"/>
      <c r="C7" s="1"/>
      <c r="D7" s="1"/>
      <c r="E7" s="1"/>
      <c r="F7" s="1"/>
      <c r="I7" t="s">
        <v>12</v>
      </c>
      <c r="J7">
        <f>J3/J4</f>
        <v>0.73333333333333328</v>
      </c>
      <c r="K7">
        <f t="shared" ref="K7:M7" si="3">K3/K4</f>
        <v>0.47368421052631576</v>
      </c>
      <c r="L7">
        <f t="shared" si="3"/>
        <v>1</v>
      </c>
      <c r="M7">
        <f t="shared" si="3"/>
        <v>0.5</v>
      </c>
    </row>
    <row r="8" spans="1:20" x14ac:dyDescent="0.2">
      <c r="A8" s="1"/>
      <c r="B8" s="1"/>
      <c r="C8" s="1"/>
      <c r="D8" s="1"/>
      <c r="E8" s="1"/>
      <c r="F8" s="1"/>
    </row>
    <row r="9" spans="1:20" x14ac:dyDescent="0.2">
      <c r="A9" s="1"/>
      <c r="B9" s="1"/>
      <c r="C9" s="1"/>
      <c r="D9" s="1"/>
      <c r="E9" s="1"/>
      <c r="F9" s="1"/>
    </row>
    <row r="10" spans="1:20" x14ac:dyDescent="0.2">
      <c r="A10" s="1"/>
      <c r="B10" s="1"/>
      <c r="C10" s="1"/>
      <c r="D10" s="1"/>
      <c r="E10" s="1"/>
      <c r="F10" s="1"/>
      <c r="I10" t="s">
        <v>13</v>
      </c>
      <c r="J10" t="s">
        <v>14</v>
      </c>
      <c r="O10" t="s">
        <v>15</v>
      </c>
    </row>
    <row r="11" spans="1:20" x14ac:dyDescent="0.2">
      <c r="A11" s="1"/>
      <c r="B11" s="1"/>
      <c r="C11" s="1"/>
      <c r="D11" s="1"/>
      <c r="E11" s="1"/>
      <c r="F11" s="1"/>
      <c r="I11" t="s">
        <v>17</v>
      </c>
      <c r="J11" t="s">
        <v>18</v>
      </c>
      <c r="O11" t="s">
        <v>19</v>
      </c>
      <c r="P11" t="s">
        <v>20</v>
      </c>
      <c r="Q11" t="s">
        <v>21</v>
      </c>
      <c r="R11" t="s">
        <v>22</v>
      </c>
      <c r="S11" t="s">
        <v>23</v>
      </c>
      <c r="T11" t="s">
        <v>24</v>
      </c>
    </row>
    <row r="12" spans="1:20" x14ac:dyDescent="0.2">
      <c r="A12" s="1"/>
      <c r="B12" s="1"/>
      <c r="C12" s="1"/>
      <c r="D12" s="1"/>
      <c r="E12" s="1"/>
      <c r="F12" s="1"/>
      <c r="O12">
        <v>1</v>
      </c>
      <c r="P12">
        <v>0.25</v>
      </c>
      <c r="Q12">
        <f>M16</f>
        <v>0.17391304347826086</v>
      </c>
      <c r="R12">
        <f>$K$13</f>
        <v>23</v>
      </c>
      <c r="S12">
        <f>(Q12-P12)/SQRT(P12*(1-P12)/R12)</f>
        <v>-0.84270097160038449</v>
      </c>
      <c r="T12">
        <f>1 - _xlfn.NORM.S.DIST(S12, TRUE)</f>
        <v>0.80030214816657308</v>
      </c>
    </row>
    <row r="13" spans="1:20" x14ac:dyDescent="0.2">
      <c r="A13" s="1"/>
      <c r="B13" s="1"/>
      <c r="C13" s="1"/>
      <c r="D13" s="1"/>
      <c r="E13" s="1"/>
      <c r="F13" s="1"/>
      <c r="I13" t="s">
        <v>25</v>
      </c>
      <c r="K13">
        <f>SUM(J2:M2)</f>
        <v>23</v>
      </c>
      <c r="O13">
        <v>2</v>
      </c>
      <c r="P13">
        <v>0.25</v>
      </c>
      <c r="Q13">
        <f>M17</f>
        <v>0.43478260869565216</v>
      </c>
      <c r="R13">
        <f t="shared" ref="R13:R15" si="4">$K$13</f>
        <v>23</v>
      </c>
      <c r="S13">
        <f t="shared" ref="S13:S15" si="5">(Q13-P13)/SQRT(P13*(1-P13)/R13)</f>
        <v>2.0465595024580763</v>
      </c>
      <c r="T13" s="3">
        <f>1 - _xlfn.NORM.S.DIST(S13, TRUE)</f>
        <v>2.0350677278059059E-2</v>
      </c>
    </row>
    <row r="14" spans="1:20" x14ac:dyDescent="0.2">
      <c r="A14" s="1"/>
      <c r="B14" s="1"/>
      <c r="C14" s="1"/>
      <c r="D14" s="1"/>
      <c r="E14" s="1"/>
      <c r="F14" s="1"/>
      <c r="I14" t="s">
        <v>9</v>
      </c>
      <c r="K14">
        <f>SUM(J4:M4)</f>
        <v>54</v>
      </c>
      <c r="O14">
        <v>3</v>
      </c>
      <c r="P14">
        <v>0.25</v>
      </c>
      <c r="Q14">
        <f>M18</f>
        <v>0</v>
      </c>
      <c r="R14">
        <f t="shared" si="4"/>
        <v>23</v>
      </c>
      <c r="S14">
        <f t="shared" si="5"/>
        <v>-2.7688746209726918</v>
      </c>
      <c r="T14">
        <f t="shared" ref="T14:T15" si="6">1 - _xlfn.NORM.S.DIST(S14, TRUE)</f>
        <v>0.99718748614712294</v>
      </c>
    </row>
    <row r="15" spans="1:20" x14ac:dyDescent="0.2">
      <c r="A15" s="1"/>
      <c r="B15" s="1"/>
      <c r="C15" s="1"/>
      <c r="D15" s="1"/>
      <c r="E15" s="1"/>
      <c r="F15" s="1"/>
      <c r="O15">
        <v>4</v>
      </c>
      <c r="P15">
        <v>0.25</v>
      </c>
      <c r="Q15">
        <f>M19</f>
        <v>0.39130434782608697</v>
      </c>
      <c r="R15">
        <f t="shared" si="4"/>
        <v>23</v>
      </c>
      <c r="S15">
        <f t="shared" si="5"/>
        <v>1.5650160901149999</v>
      </c>
      <c r="T15">
        <f t="shared" si="6"/>
        <v>5.8789568309346785E-2</v>
      </c>
    </row>
    <row r="16" spans="1:20" x14ac:dyDescent="0.2">
      <c r="A16" s="1"/>
      <c r="B16" s="1"/>
      <c r="C16" s="1"/>
      <c r="D16" s="1"/>
      <c r="E16" s="1"/>
      <c r="F16" s="1"/>
      <c r="I16" t="s">
        <v>26</v>
      </c>
      <c r="J16">
        <f>(J2/J4)</f>
        <v>0.26666666666666666</v>
      </c>
      <c r="L16" t="s">
        <v>27</v>
      </c>
      <c r="M16">
        <f>J2/$K$13</f>
        <v>0.17391304347826086</v>
      </c>
    </row>
    <row r="17" spans="1:13" x14ac:dyDescent="0.2">
      <c r="A17" s="1"/>
      <c r="B17" s="1"/>
      <c r="C17" s="1"/>
      <c r="D17" s="1"/>
      <c r="E17" s="1"/>
      <c r="F17" s="1"/>
      <c r="I17" t="s">
        <v>28</v>
      </c>
      <c r="J17">
        <f>(K2/K4)</f>
        <v>0.52631578947368418</v>
      </c>
      <c r="L17" t="s">
        <v>29</v>
      </c>
      <c r="M17">
        <f>K2/$K$13</f>
        <v>0.43478260869565216</v>
      </c>
    </row>
    <row r="18" spans="1:13" x14ac:dyDescent="0.2">
      <c r="A18" s="1"/>
      <c r="B18" s="1"/>
      <c r="C18" s="1"/>
      <c r="D18" s="1"/>
      <c r="E18" s="1"/>
      <c r="F18" s="1"/>
      <c r="I18" t="s">
        <v>30</v>
      </c>
      <c r="J18">
        <f>(L2/L4)</f>
        <v>0</v>
      </c>
      <c r="L18" t="s">
        <v>31</v>
      </c>
      <c r="M18">
        <f>L2/$K$13</f>
        <v>0</v>
      </c>
    </row>
    <row r="19" spans="1:13" x14ac:dyDescent="0.2">
      <c r="A19" s="1"/>
      <c r="B19" s="1"/>
      <c r="C19" s="1"/>
      <c r="D19" s="1"/>
      <c r="E19" s="1"/>
      <c r="F19" s="1"/>
      <c r="I19" t="s">
        <v>32</v>
      </c>
      <c r="J19">
        <f>(M2/M4)</f>
        <v>0.5</v>
      </c>
      <c r="L19" t="s">
        <v>33</v>
      </c>
      <c r="M19">
        <f>M2/$K$13</f>
        <v>0.39130434782608697</v>
      </c>
    </row>
    <row r="20" spans="1:13" x14ac:dyDescent="0.2">
      <c r="A20" s="1"/>
      <c r="B20" s="1"/>
      <c r="C20" s="1"/>
      <c r="D20" s="1"/>
      <c r="E20" s="1"/>
      <c r="F20" s="1"/>
    </row>
    <row r="21" spans="1:13" x14ac:dyDescent="0.2">
      <c r="A21" s="1"/>
      <c r="B21" s="1"/>
      <c r="C21" s="1"/>
      <c r="D21" s="1"/>
      <c r="E21" s="1"/>
      <c r="F21" s="1"/>
    </row>
    <row r="23" spans="1:13" x14ac:dyDescent="0.2">
      <c r="A23" s="1"/>
      <c r="B23" s="1"/>
      <c r="C23" s="1"/>
      <c r="D23" s="1"/>
      <c r="E23" s="1"/>
      <c r="F23" s="1"/>
    </row>
    <row r="24" spans="1:13" x14ac:dyDescent="0.2">
      <c r="A24" s="1"/>
      <c r="B24" s="1"/>
      <c r="C24" s="1"/>
      <c r="D24" s="1"/>
      <c r="E24" s="1"/>
      <c r="F24" s="1"/>
    </row>
  </sheetData>
  <conditionalFormatting sqref="S11:S15">
    <cfRule type="cellIs" dxfId="1" priority="1" operator="greaterThan">
      <formula>1.645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DCEEC-5D01-4E45-AAB6-C394958227D4}">
  <dimension ref="A1:T24"/>
  <sheetViews>
    <sheetView tabSelected="1" workbookViewId="0">
      <selection activeCell="E26" sqref="E26"/>
    </sheetView>
  </sheetViews>
  <sheetFormatPr baseColWidth="10" defaultColWidth="8.83203125" defaultRowHeight="15" x14ac:dyDescent="0.2"/>
  <cols>
    <col min="20" max="20" width="13.6640625" bestFit="1" customWidth="1"/>
  </cols>
  <sheetData>
    <row r="1" spans="1:20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J1" s="1" t="s">
        <v>1</v>
      </c>
      <c r="K1" s="1" t="s">
        <v>2</v>
      </c>
      <c r="L1" s="1" t="s">
        <v>3</v>
      </c>
      <c r="M1" s="1" t="s">
        <v>4</v>
      </c>
    </row>
    <row r="2" spans="1:20" x14ac:dyDescent="0.2">
      <c r="A2" s="1" t="s">
        <v>34</v>
      </c>
      <c r="B2" s="1" t="s">
        <v>5</v>
      </c>
      <c r="C2" s="1">
        <v>107</v>
      </c>
      <c r="D2" s="1">
        <v>144</v>
      </c>
      <c r="E2" s="1">
        <v>28</v>
      </c>
      <c r="F2" s="1">
        <v>17</v>
      </c>
      <c r="I2" t="s">
        <v>6</v>
      </c>
      <c r="J2">
        <f>SUM(C2,C5,C8,C11,C14,C17,C20, C23)</f>
        <v>107</v>
      </c>
      <c r="K2">
        <f t="shared" ref="K2:M3" si="0">SUM(D2,D5,D8,D11,D14,D17,D20, D23)</f>
        <v>144</v>
      </c>
      <c r="L2">
        <f t="shared" si="0"/>
        <v>28</v>
      </c>
      <c r="M2">
        <f t="shared" si="0"/>
        <v>17</v>
      </c>
      <c r="O2" s="2"/>
    </row>
    <row r="3" spans="1:20" x14ac:dyDescent="0.2">
      <c r="A3" s="1"/>
      <c r="B3" s="1" t="s">
        <v>7</v>
      </c>
      <c r="C3" s="1">
        <v>40</v>
      </c>
      <c r="D3" s="1">
        <v>80</v>
      </c>
      <c r="E3" s="1">
        <v>16</v>
      </c>
      <c r="F3" s="1">
        <v>24</v>
      </c>
      <c r="I3" t="s">
        <v>8</v>
      </c>
      <c r="J3">
        <f>SUM(C3,C6,C9,C12,C15,C18,C21, C24)</f>
        <v>40</v>
      </c>
      <c r="K3">
        <f t="shared" si="0"/>
        <v>80</v>
      </c>
      <c r="L3">
        <f t="shared" si="0"/>
        <v>16</v>
      </c>
      <c r="M3">
        <f t="shared" si="0"/>
        <v>24</v>
      </c>
    </row>
    <row r="4" spans="1:20" x14ac:dyDescent="0.2">
      <c r="A4" s="1"/>
      <c r="B4" s="1"/>
      <c r="C4" s="1"/>
      <c r="D4" s="1"/>
      <c r="E4" s="1"/>
      <c r="F4" s="1"/>
      <c r="I4" t="s">
        <v>9</v>
      </c>
      <c r="J4">
        <f>J2+J3</f>
        <v>147</v>
      </c>
      <c r="K4">
        <f t="shared" ref="K4:M4" si="1">K2+K3</f>
        <v>224</v>
      </c>
      <c r="L4">
        <f t="shared" si="1"/>
        <v>44</v>
      </c>
      <c r="M4">
        <f t="shared" si="1"/>
        <v>41</v>
      </c>
    </row>
    <row r="5" spans="1:20" x14ac:dyDescent="0.2">
      <c r="A5" s="1"/>
      <c r="B5" s="1"/>
      <c r="C5" s="1"/>
      <c r="D5" s="1"/>
      <c r="E5" s="1"/>
      <c r="F5" s="1"/>
    </row>
    <row r="6" spans="1:20" x14ac:dyDescent="0.2">
      <c r="A6" s="1"/>
      <c r="B6" s="1"/>
      <c r="C6" s="1"/>
      <c r="D6" s="1"/>
      <c r="E6" s="1"/>
      <c r="F6" s="1"/>
      <c r="I6" t="s">
        <v>11</v>
      </c>
      <c r="J6">
        <f>J2/J4</f>
        <v>0.72789115646258506</v>
      </c>
      <c r="K6">
        <f t="shared" ref="K6:M6" si="2">K2/K4</f>
        <v>0.6428571428571429</v>
      </c>
      <c r="L6">
        <f t="shared" si="2"/>
        <v>0.63636363636363635</v>
      </c>
      <c r="M6">
        <f t="shared" si="2"/>
        <v>0.41463414634146339</v>
      </c>
    </row>
    <row r="7" spans="1:20" x14ac:dyDescent="0.2">
      <c r="A7" s="1"/>
      <c r="B7" s="1"/>
      <c r="C7" s="1"/>
      <c r="D7" s="1"/>
      <c r="E7" s="1"/>
      <c r="F7" s="1"/>
      <c r="I7" t="s">
        <v>12</v>
      </c>
      <c r="J7">
        <f>J3/J4</f>
        <v>0.27210884353741499</v>
      </c>
      <c r="K7">
        <f t="shared" ref="K7:M7" si="3">K3/K4</f>
        <v>0.35714285714285715</v>
      </c>
      <c r="L7">
        <f t="shared" si="3"/>
        <v>0.36363636363636365</v>
      </c>
      <c r="M7">
        <f t="shared" si="3"/>
        <v>0.58536585365853655</v>
      </c>
    </row>
    <row r="8" spans="1:20" x14ac:dyDescent="0.2">
      <c r="A8" s="1"/>
      <c r="B8" s="1"/>
      <c r="C8" s="1"/>
      <c r="D8" s="1"/>
      <c r="E8" s="1"/>
      <c r="F8" s="1"/>
    </row>
    <row r="9" spans="1:20" x14ac:dyDescent="0.2">
      <c r="A9" s="1"/>
      <c r="B9" s="1"/>
      <c r="C9" s="1"/>
      <c r="D9" s="1"/>
      <c r="E9" s="1"/>
      <c r="F9" s="1"/>
    </row>
    <row r="10" spans="1:20" x14ac:dyDescent="0.2">
      <c r="A10" s="1"/>
      <c r="B10" s="1"/>
      <c r="C10" s="1"/>
      <c r="D10" s="1"/>
      <c r="E10" s="1"/>
      <c r="F10" s="1"/>
      <c r="I10" t="s">
        <v>13</v>
      </c>
      <c r="J10" t="s">
        <v>14</v>
      </c>
      <c r="O10" t="s">
        <v>15</v>
      </c>
    </row>
    <row r="11" spans="1:20" x14ac:dyDescent="0.2">
      <c r="A11" s="1"/>
      <c r="B11" s="1"/>
      <c r="C11" s="1"/>
      <c r="D11" s="1"/>
      <c r="E11" s="1"/>
      <c r="F11" s="1"/>
      <c r="I11" t="s">
        <v>17</v>
      </c>
      <c r="J11" t="s">
        <v>18</v>
      </c>
      <c r="O11" t="s">
        <v>19</v>
      </c>
      <c r="P11" t="s">
        <v>20</v>
      </c>
      <c r="Q11" t="s">
        <v>21</v>
      </c>
      <c r="R11" t="s">
        <v>22</v>
      </c>
      <c r="S11" t="s">
        <v>23</v>
      </c>
      <c r="T11" t="s">
        <v>24</v>
      </c>
    </row>
    <row r="12" spans="1:20" x14ac:dyDescent="0.2">
      <c r="A12" s="1"/>
      <c r="B12" s="1"/>
      <c r="C12" s="1"/>
      <c r="D12" s="1"/>
      <c r="E12" s="1"/>
      <c r="F12" s="1"/>
      <c r="O12">
        <v>1</v>
      </c>
      <c r="P12">
        <v>0.25</v>
      </c>
      <c r="Q12">
        <f>M16</f>
        <v>0.36148648648648651</v>
      </c>
      <c r="R12">
        <f>$K$13</f>
        <v>296</v>
      </c>
      <c r="S12">
        <f>(Q12-P12)/SQRT(P12*(1-P12)/R12)</f>
        <v>4.4296299644125616</v>
      </c>
      <c r="T12">
        <f>1 - _xlfn.NORM.S.DIST(S12, TRUE)</f>
        <v>4.7197456813918848E-6</v>
      </c>
    </row>
    <row r="13" spans="1:20" x14ac:dyDescent="0.2">
      <c r="A13" s="1"/>
      <c r="B13" s="1"/>
      <c r="C13" s="1"/>
      <c r="D13" s="1"/>
      <c r="E13" s="1"/>
      <c r="F13" s="1"/>
      <c r="I13" t="s">
        <v>25</v>
      </c>
      <c r="K13">
        <f>SUM(J2:M2)</f>
        <v>296</v>
      </c>
      <c r="O13">
        <v>2</v>
      </c>
      <c r="P13">
        <v>0.25</v>
      </c>
      <c r="Q13">
        <f>M17</f>
        <v>0.48648648648648651</v>
      </c>
      <c r="R13">
        <f t="shared" ref="R13:R15" si="4">$K$13</f>
        <v>296</v>
      </c>
      <c r="S13">
        <f t="shared" ref="S13:S15" si="5">(Q13-P13)/SQRT(P13*(1-P13)/R13)</f>
        <v>9.3961847729963406</v>
      </c>
      <c r="T13" s="3">
        <f>1 - _xlfn.NORM.S.DIST(S13, TRUE)</f>
        <v>0</v>
      </c>
    </row>
    <row r="14" spans="1:20" x14ac:dyDescent="0.2">
      <c r="A14" s="1"/>
      <c r="B14" s="1"/>
      <c r="C14" s="1"/>
      <c r="D14" s="1"/>
      <c r="E14" s="1"/>
      <c r="F14" s="1"/>
      <c r="I14" t="s">
        <v>9</v>
      </c>
      <c r="K14">
        <f>SUM(J4:M4)</f>
        <v>456</v>
      </c>
      <c r="O14">
        <v>3</v>
      </c>
      <c r="P14">
        <v>0.25</v>
      </c>
      <c r="Q14">
        <f>M18</f>
        <v>9.45945945945946E-2</v>
      </c>
      <c r="R14">
        <f t="shared" si="4"/>
        <v>296</v>
      </c>
      <c r="S14">
        <f t="shared" si="5"/>
        <v>-6.1746357079690233</v>
      </c>
      <c r="T14">
        <f t="shared" ref="T14:T15" si="6">1 - _xlfn.NORM.S.DIST(S14, TRUE)</f>
        <v>0.99999999966841902</v>
      </c>
    </row>
    <row r="15" spans="1:20" x14ac:dyDescent="0.2">
      <c r="A15" s="1"/>
      <c r="B15" s="1"/>
      <c r="C15" s="1"/>
      <c r="D15" s="1"/>
      <c r="E15" s="1"/>
      <c r="F15" s="1"/>
      <c r="O15">
        <v>4</v>
      </c>
      <c r="P15">
        <v>0.25</v>
      </c>
      <c r="Q15">
        <f>M19</f>
        <v>5.7432432432432436E-2</v>
      </c>
      <c r="R15">
        <f t="shared" si="4"/>
        <v>296</v>
      </c>
      <c r="S15">
        <f t="shared" si="5"/>
        <v>-7.6511790294398772</v>
      </c>
      <c r="T15">
        <f t="shared" si="6"/>
        <v>0.99999999999999001</v>
      </c>
    </row>
    <row r="16" spans="1:20" x14ac:dyDescent="0.2">
      <c r="A16" s="1"/>
      <c r="B16" s="1"/>
      <c r="C16" s="1"/>
      <c r="D16" s="1"/>
      <c r="E16" s="1"/>
      <c r="F16" s="1"/>
      <c r="I16" t="s">
        <v>26</v>
      </c>
      <c r="J16">
        <f>(J2/J4)</f>
        <v>0.72789115646258506</v>
      </c>
      <c r="L16" t="s">
        <v>27</v>
      </c>
      <c r="M16">
        <f>J2/$K$13</f>
        <v>0.36148648648648651</v>
      </c>
    </row>
    <row r="17" spans="1:13" x14ac:dyDescent="0.2">
      <c r="A17" s="1"/>
      <c r="B17" s="1"/>
      <c r="C17" s="1"/>
      <c r="D17" s="1"/>
      <c r="E17" s="1"/>
      <c r="F17" s="1"/>
      <c r="I17" t="s">
        <v>28</v>
      </c>
      <c r="J17">
        <f>(K2/K4)</f>
        <v>0.6428571428571429</v>
      </c>
      <c r="L17" t="s">
        <v>29</v>
      </c>
      <c r="M17">
        <f>K2/$K$13</f>
        <v>0.48648648648648651</v>
      </c>
    </row>
    <row r="18" spans="1:13" x14ac:dyDescent="0.2">
      <c r="A18" s="1"/>
      <c r="B18" s="1"/>
      <c r="C18" s="1"/>
      <c r="D18" s="1"/>
      <c r="E18" s="1"/>
      <c r="F18" s="1"/>
      <c r="I18" t="s">
        <v>30</v>
      </c>
      <c r="J18">
        <f>(L2/L4)</f>
        <v>0.63636363636363635</v>
      </c>
      <c r="L18" t="s">
        <v>31</v>
      </c>
      <c r="M18">
        <f>L2/$K$13</f>
        <v>9.45945945945946E-2</v>
      </c>
    </row>
    <row r="19" spans="1:13" x14ac:dyDescent="0.2">
      <c r="A19" s="1"/>
      <c r="B19" s="1"/>
      <c r="C19" s="1"/>
      <c r="D19" s="1"/>
      <c r="E19" s="1"/>
      <c r="F19" s="1"/>
      <c r="I19" t="s">
        <v>32</v>
      </c>
      <c r="J19">
        <f>(M2/M4)</f>
        <v>0.41463414634146339</v>
      </c>
      <c r="L19" t="s">
        <v>33</v>
      </c>
      <c r="M19">
        <f>M2/$K$13</f>
        <v>5.7432432432432436E-2</v>
      </c>
    </row>
    <row r="20" spans="1:13" x14ac:dyDescent="0.2">
      <c r="A20" s="1"/>
      <c r="B20" s="1"/>
      <c r="C20" s="1"/>
      <c r="D20" s="1"/>
      <c r="E20" s="1"/>
      <c r="F20" s="1"/>
    </row>
    <row r="21" spans="1:13" x14ac:dyDescent="0.2">
      <c r="A21" s="1"/>
      <c r="B21" s="1"/>
      <c r="C21" s="1"/>
      <c r="D21" s="1"/>
      <c r="E21" s="1"/>
      <c r="F21" s="1"/>
    </row>
    <row r="23" spans="1:13" x14ac:dyDescent="0.2">
      <c r="A23" s="1"/>
      <c r="B23" s="1"/>
      <c r="C23" s="1"/>
      <c r="D23" s="1"/>
      <c r="E23" s="1"/>
      <c r="F23" s="1"/>
    </row>
    <row r="24" spans="1:13" x14ac:dyDescent="0.2">
      <c r="A24" s="1"/>
      <c r="B24" s="1"/>
      <c r="C24" s="1"/>
      <c r="D24" s="1"/>
      <c r="E24" s="1"/>
      <c r="F24" s="1"/>
    </row>
  </sheetData>
  <conditionalFormatting sqref="S11:S15">
    <cfRule type="cellIs" dxfId="0" priority="1" operator="greaterThan">
      <formula>1.645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GSE7127</vt:lpstr>
      <vt:lpstr>GSE80829</vt:lpstr>
      <vt:lpstr>GSE116237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</dc:creator>
  <cp:keywords/>
  <dc:description/>
  <cp:lastModifiedBy>MAALAVIKA PILLAI</cp:lastModifiedBy>
  <cp:revision/>
  <dcterms:created xsi:type="dcterms:W3CDTF">2021-09-19T11:15:16Z</dcterms:created>
  <dcterms:modified xsi:type="dcterms:W3CDTF">2022-04-04T08:56:13Z</dcterms:modified>
  <cp:category/>
  <cp:contentStatus/>
</cp:coreProperties>
</file>