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Start Up Costs" sheetId="2" r:id="rId1"/>
    <sheet name="Operating Expenses" sheetId="1" r:id="rId2"/>
    <sheet name="Sales Projection" sheetId="4" r:id="rId3"/>
    <sheet name="Sales Projection (2)" sheetId="5" r:id="rId4"/>
    <sheet name="Sales" sheetId="3" r:id="rId5"/>
  </sheets>
  <calcPr calcId="144525"/>
</workbook>
</file>

<file path=xl/calcChain.xml><?xml version="1.0" encoding="utf-8"?>
<calcChain xmlns="http://schemas.openxmlformats.org/spreadsheetml/2006/main">
  <c r="F10" i="4" l="1"/>
  <c r="G10" i="4"/>
  <c r="H10" i="4"/>
  <c r="I10" i="4"/>
  <c r="J10" i="4"/>
  <c r="K10" i="4"/>
  <c r="L10" i="4"/>
  <c r="M10" i="4"/>
  <c r="N10" i="4"/>
  <c r="O10" i="4"/>
  <c r="D11" i="4"/>
  <c r="E5" i="4" s="1"/>
  <c r="E10" i="4"/>
  <c r="G8" i="4"/>
  <c r="F8" i="4"/>
  <c r="H8" i="4"/>
  <c r="I8" i="4"/>
  <c r="J8" i="4"/>
  <c r="K8" i="4"/>
  <c r="L8" i="4"/>
  <c r="M8" i="4"/>
  <c r="N8" i="4"/>
  <c r="O8" i="4"/>
  <c r="O6" i="4"/>
  <c r="M6" i="4"/>
  <c r="K6" i="4"/>
  <c r="F6" i="4"/>
  <c r="H6" i="4"/>
  <c r="J6" i="4"/>
  <c r="L6" i="4"/>
  <c r="N6" i="4"/>
  <c r="E8" i="4"/>
  <c r="D10" i="4"/>
  <c r="D9" i="4"/>
  <c r="D8" i="4"/>
  <c r="D6" i="4"/>
  <c r="D96" i="5"/>
  <c r="D63" i="5"/>
  <c r="D97" i="5" s="1"/>
  <c r="F44" i="5"/>
  <c r="H44" i="5" s="1"/>
  <c r="H43" i="5"/>
  <c r="H42" i="5"/>
  <c r="F40" i="5"/>
  <c r="H40" i="5" s="1"/>
  <c r="H39" i="5"/>
  <c r="H38" i="5"/>
  <c r="F36" i="5"/>
  <c r="H36" i="5" s="1"/>
  <c r="H35" i="5"/>
  <c r="H34" i="5"/>
  <c r="H33" i="5"/>
  <c r="H31" i="5"/>
  <c r="F31" i="5"/>
  <c r="H30" i="5"/>
  <c r="H29" i="5"/>
  <c r="H28" i="5"/>
  <c r="H27" i="5"/>
  <c r="H26" i="5"/>
  <c r="H25" i="5"/>
  <c r="H24" i="5"/>
  <c r="H23" i="5"/>
  <c r="H22" i="5"/>
  <c r="F20" i="5"/>
  <c r="H20" i="5" s="1"/>
  <c r="H19" i="5"/>
  <c r="H18" i="5"/>
  <c r="H17" i="5"/>
  <c r="H16" i="5"/>
  <c r="H15" i="5"/>
  <c r="H14" i="5"/>
  <c r="H13" i="5"/>
  <c r="H12" i="5"/>
  <c r="H11" i="5"/>
  <c r="H10" i="5"/>
  <c r="H9" i="5"/>
  <c r="H8" i="5"/>
  <c r="D51" i="2"/>
  <c r="D52" i="2" s="1"/>
  <c r="D18" i="2"/>
  <c r="H8" i="1"/>
  <c r="H9" i="1"/>
  <c r="H10" i="1"/>
  <c r="H11" i="1"/>
  <c r="H12" i="1"/>
  <c r="H13" i="1"/>
  <c r="H14" i="1"/>
  <c r="H15" i="1"/>
  <c r="H16" i="1"/>
  <c r="H17" i="1"/>
  <c r="H18" i="1"/>
  <c r="H19" i="1"/>
  <c r="F20" i="1"/>
  <c r="H20" i="1" s="1"/>
  <c r="H23" i="1"/>
  <c r="H24" i="1"/>
  <c r="H25" i="1"/>
  <c r="H26" i="1"/>
  <c r="H27" i="1"/>
  <c r="H28" i="1"/>
  <c r="H29" i="1"/>
  <c r="H30" i="1"/>
  <c r="H31" i="1"/>
  <c r="F32" i="1"/>
  <c r="H32" i="1" s="1"/>
  <c r="H34" i="1"/>
  <c r="H35" i="1"/>
  <c r="H36" i="1"/>
  <c r="F37" i="1"/>
  <c r="H37" i="1" s="1"/>
  <c r="H40" i="1"/>
  <c r="H41" i="1"/>
  <c r="F42" i="1"/>
  <c r="H42" i="1" s="1"/>
  <c r="H45" i="1"/>
  <c r="H46" i="1"/>
  <c r="F47" i="1"/>
  <c r="H47" i="1" s="1"/>
  <c r="E11" i="4" l="1"/>
  <c r="F5" i="4" s="1"/>
  <c r="F11" i="4" s="1"/>
  <c r="G5" i="4" s="1"/>
  <c r="G11" i="4" s="1"/>
  <c r="H5" i="4" s="1"/>
  <c r="H11" i="4" s="1"/>
  <c r="I5" i="4" s="1"/>
  <c r="I11" i="4" s="1"/>
  <c r="J5" i="4" s="1"/>
  <c r="J11" i="4" s="1"/>
  <c r="K5" i="4" s="1"/>
  <c r="K11" i="4" s="1"/>
  <c r="L5" i="4" s="1"/>
  <c r="L11" i="4" s="1"/>
  <c r="M5" i="4" s="1"/>
  <c r="M11" i="4" s="1"/>
  <c r="N5" i="4" s="1"/>
  <c r="N11" i="4" s="1"/>
  <c r="O5" i="4" s="1"/>
  <c r="O11" i="4" s="1"/>
  <c r="F45" i="5"/>
  <c r="H45" i="5" s="1"/>
  <c r="F49" i="1"/>
  <c r="H49" i="1" s="1"/>
</calcChain>
</file>

<file path=xl/sharedStrings.xml><?xml version="1.0" encoding="utf-8"?>
<sst xmlns="http://schemas.openxmlformats.org/spreadsheetml/2006/main" count="303" uniqueCount="120">
  <si>
    <t>Operating Expenses</t>
  </si>
  <si>
    <t>Weekly</t>
  </si>
  <si>
    <t>Monthly</t>
  </si>
  <si>
    <t>Yearly</t>
  </si>
  <si>
    <t>Miscellaneous Service Expenses</t>
  </si>
  <si>
    <t>Dumpster</t>
  </si>
  <si>
    <t>EPA Compliance Fee</t>
  </si>
  <si>
    <t>Floor Dry</t>
  </si>
  <si>
    <t>Floor Soap</t>
  </si>
  <si>
    <t>Hand Soap</t>
  </si>
  <si>
    <t>Shop Towels</t>
  </si>
  <si>
    <t>Tire Removal</t>
  </si>
  <si>
    <t>Uniforms</t>
  </si>
  <si>
    <t>Waste Anti-freeze Removal</t>
  </si>
  <si>
    <t>Waste Oil Filters Removal</t>
  </si>
  <si>
    <t>Waste Oil Removal</t>
  </si>
  <si>
    <t>Welding Supplies &amp; Services</t>
  </si>
  <si>
    <t>Sub-total</t>
  </si>
  <si>
    <t>Office Expenses</t>
  </si>
  <si>
    <t>Accountant</t>
  </si>
  <si>
    <t>Advertising</t>
  </si>
  <si>
    <t>Alarm Service</t>
  </si>
  <si>
    <t>Bad Debt</t>
  </si>
  <si>
    <t>Bank Loan</t>
  </si>
  <si>
    <t>Miscellaneous Expense (supplies)</t>
  </si>
  <si>
    <t>Property Rental</t>
  </si>
  <si>
    <t>Telephone</t>
  </si>
  <si>
    <t>Utilities (light/heat/water)</t>
  </si>
  <si>
    <t>Salaries Expenses</t>
  </si>
  <si>
    <t>Chuck Liepshur</t>
  </si>
  <si>
    <t>Rich Rudy</t>
  </si>
  <si>
    <t>Abe Sitze</t>
  </si>
  <si>
    <t>Insurance</t>
  </si>
  <si>
    <t>Health</t>
  </si>
  <si>
    <t>Liability/Comprehensive</t>
  </si>
  <si>
    <t>Taxes</t>
  </si>
  <si>
    <t>FICA (7.65)</t>
  </si>
  <si>
    <t>MESC</t>
  </si>
  <si>
    <t>Total</t>
  </si>
  <si>
    <t>Office Equipment</t>
  </si>
  <si>
    <t>Alarm Equipment</t>
  </si>
  <si>
    <t>Cash Register</t>
  </si>
  <si>
    <t>Coffee Machine</t>
  </si>
  <si>
    <t>Deposit for Oxygen Tank</t>
  </si>
  <si>
    <t>Fax Machine</t>
  </si>
  <si>
    <t>Fire Extinguishers</t>
  </si>
  <si>
    <t>Incorporation</t>
  </si>
  <si>
    <t>Initial Supplies</t>
  </si>
  <si>
    <t>Office Furniture</t>
  </si>
  <si>
    <t>Phone Lines (installation)</t>
  </si>
  <si>
    <t>Phone System (4 lines)</t>
  </si>
  <si>
    <t>Safe</t>
  </si>
  <si>
    <t>Showroom Furniture</t>
  </si>
  <si>
    <t>Signage</t>
  </si>
  <si>
    <t>Shop Equipment</t>
  </si>
  <si>
    <t>2 Post Lift</t>
  </si>
  <si>
    <t>4 Post Lift</t>
  </si>
  <si>
    <t>Air Compressor</t>
  </si>
  <si>
    <t>Alignment Machine</t>
  </si>
  <si>
    <t>Anti-freeze Drum Cradle</t>
  </si>
  <si>
    <t>Arbor Press</t>
  </si>
  <si>
    <t>Battery Charger</t>
  </si>
  <si>
    <t>Bearing Packer</t>
  </si>
  <si>
    <t>Catch Pan</t>
  </si>
  <si>
    <t>Drain Pan</t>
  </si>
  <si>
    <t>Exhaust Analyzer</t>
  </si>
  <si>
    <t>Exhaust Hoses</t>
  </si>
  <si>
    <t>Lab Scope</t>
  </si>
  <si>
    <t>Lift Installation Labor</t>
  </si>
  <si>
    <t>Mitchel On-Demand</t>
  </si>
  <si>
    <t>Oil Dispensor</t>
  </si>
  <si>
    <t>Parts Washer</t>
  </si>
  <si>
    <t>R12 Air Conditioning Machine</t>
  </si>
  <si>
    <t>R134 Air Conditioning Machine</t>
  </si>
  <si>
    <t>Rolling Lift</t>
  </si>
  <si>
    <t>Strut Compressor</t>
  </si>
  <si>
    <t>Tall Jack Stand</t>
  </si>
  <si>
    <t>Tire Balancer</t>
  </si>
  <si>
    <t>Tire Machine</t>
  </si>
  <si>
    <t>Tire Spreader</t>
  </si>
  <si>
    <t>Tire Tank</t>
  </si>
  <si>
    <t>Trans Jack</t>
  </si>
  <si>
    <t>Volt Amp Tester</t>
  </si>
  <si>
    <t>Waste Oil Tank</t>
  </si>
  <si>
    <t>Welding Tank</t>
  </si>
  <si>
    <t>Total Start-Up Cost</t>
  </si>
  <si>
    <t>THIS PAGE INTENTIONALLY LEFT BLANK SEE NEXT PAGE FOR SALES PROJECTION &amp; CASH FLOW TABLE</t>
  </si>
  <si>
    <t>Sales Projection and Cash Flow</t>
  </si>
  <si>
    <t>First 12 Months</t>
  </si>
  <si>
    <t>Nov</t>
  </si>
  <si>
    <t>Dec</t>
  </si>
  <si>
    <t>Jan</t>
  </si>
  <si>
    <t>Feb</t>
  </si>
  <si>
    <t>Mar</t>
  </si>
  <si>
    <t>Apr</t>
  </si>
  <si>
    <t>No. of Days</t>
  </si>
  <si>
    <t>Balance</t>
  </si>
  <si>
    <t>Sales</t>
  </si>
  <si>
    <t>Inventory Expenses</t>
  </si>
  <si>
    <t>Gross Profit</t>
  </si>
  <si>
    <t>Net Profit/(Loss)</t>
  </si>
  <si>
    <t>−343</t>
  </si>
  <si>
    <t>Second 12 Months</t>
  </si>
  <si>
    <t>−266</t>
  </si>
  <si>
    <t>Third 12 Months</t>
  </si>
  <si>
    <t>−292</t>
  </si>
  <si>
    <t>Assumptions</t>
  </si>
  <si>
    <t>Average 6 vehicles per day @ $175.00 per vehicle</t>
  </si>
  <si>
    <t>In 2nd 12 months, average per vehicle increases 10% to $192.50</t>
  </si>
  <si>
    <t>40% of sales</t>
  </si>
  <si>
    <t>Average expenses per month</t>
  </si>
  <si>
    <t>May</t>
  </si>
  <si>
    <t>Jun</t>
  </si>
  <si>
    <t>Jul</t>
  </si>
  <si>
    <t>Aug</t>
  </si>
  <si>
    <t>Sep</t>
  </si>
  <si>
    <t>Oct</t>
  </si>
  <si>
    <t>−973</t>
  </si>
  <si>
    <t xml:space="preserve"> </t>
  </si>
  <si>
    <t>Start Up Costs (Potential)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</si>
</sst>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8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8" fontId="1" fillId="0" borderId="0" xfId="0" applyNumberFormat="1" applyFont="1"/>
    <xf numFmtId="8" fontId="2" fillId="0" borderId="0" xfId="0" applyNumberFormat="1" applyFont="1"/>
    <xf numFmtId="0" fontId="3" fillId="0" borderId="0" xfId="0" applyFont="1"/>
    <xf numFmtId="6" fontId="0" fillId="0" borderId="0" xfId="0" applyNumberFormat="1"/>
    <xf numFmtId="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topLeftCell="A35" workbookViewId="0">
      <selection activeCell="J26" sqref="J26"/>
    </sheetView>
  </sheetViews>
  <sheetFormatPr defaultRowHeight="15" x14ac:dyDescent="0.25"/>
  <cols>
    <col min="2" max="2" width="23" customWidth="1"/>
    <col min="4" max="4" width="10.85546875" customWidth="1"/>
  </cols>
  <sheetData>
    <row r="1" spans="2:7" x14ac:dyDescent="0.25">
      <c r="B1" s="4" t="s">
        <v>119</v>
      </c>
    </row>
    <row r="2" spans="2:7" x14ac:dyDescent="0.25">
      <c r="B2" s="4" t="s">
        <v>118</v>
      </c>
    </row>
    <row r="3" spans="2:7" x14ac:dyDescent="0.25">
      <c r="B3" s="8" t="s">
        <v>39</v>
      </c>
    </row>
    <row r="4" spans="2:7" x14ac:dyDescent="0.25">
      <c r="B4" t="s">
        <v>40</v>
      </c>
      <c r="D4" s="1">
        <v>700</v>
      </c>
    </row>
    <row r="5" spans="2:7" x14ac:dyDescent="0.25">
      <c r="B5" t="s">
        <v>41</v>
      </c>
      <c r="D5" s="1">
        <v>500</v>
      </c>
      <c r="G5" s="4" t="s">
        <v>118</v>
      </c>
    </row>
    <row r="6" spans="2:7" x14ac:dyDescent="0.25">
      <c r="B6" t="s">
        <v>42</v>
      </c>
      <c r="D6" s="1">
        <v>50</v>
      </c>
    </row>
    <row r="7" spans="2:7" x14ac:dyDescent="0.25">
      <c r="B7" t="s">
        <v>43</v>
      </c>
      <c r="D7" s="1">
        <v>200</v>
      </c>
    </row>
    <row r="8" spans="2:7" x14ac:dyDescent="0.25">
      <c r="B8" t="s">
        <v>44</v>
      </c>
      <c r="D8" s="1">
        <v>300</v>
      </c>
    </row>
    <row r="9" spans="2:7" x14ac:dyDescent="0.25">
      <c r="B9" t="s">
        <v>45</v>
      </c>
      <c r="D9" s="1">
        <v>260</v>
      </c>
    </row>
    <row r="10" spans="2:7" x14ac:dyDescent="0.25">
      <c r="B10" t="s">
        <v>46</v>
      </c>
      <c r="D10" s="1">
        <v>1000</v>
      </c>
    </row>
    <row r="11" spans="2:7" x14ac:dyDescent="0.25">
      <c r="B11" t="s">
        <v>47</v>
      </c>
      <c r="D11" s="1">
        <v>1000</v>
      </c>
    </row>
    <row r="12" spans="2:7" x14ac:dyDescent="0.25">
      <c r="B12" t="s">
        <v>48</v>
      </c>
      <c r="D12" s="1">
        <v>500</v>
      </c>
    </row>
    <row r="13" spans="2:7" x14ac:dyDescent="0.25">
      <c r="B13" t="s">
        <v>49</v>
      </c>
      <c r="D13" s="1">
        <v>206</v>
      </c>
    </row>
    <row r="14" spans="2:7" x14ac:dyDescent="0.25">
      <c r="B14" t="s">
        <v>50</v>
      </c>
      <c r="D14" s="1">
        <v>1500</v>
      </c>
    </row>
    <row r="15" spans="2:7" x14ac:dyDescent="0.25">
      <c r="B15" t="s">
        <v>51</v>
      </c>
      <c r="D15" s="1">
        <v>850</v>
      </c>
    </row>
    <row r="16" spans="2:7" x14ac:dyDescent="0.25">
      <c r="B16" t="s">
        <v>52</v>
      </c>
      <c r="D16" s="1">
        <v>1000</v>
      </c>
    </row>
    <row r="17" spans="2:4" x14ac:dyDescent="0.25">
      <c r="B17" t="s">
        <v>53</v>
      </c>
      <c r="D17" s="1">
        <v>500</v>
      </c>
    </row>
    <row r="18" spans="2:4" x14ac:dyDescent="0.25">
      <c r="B18" s="4" t="s">
        <v>17</v>
      </c>
      <c r="C18" s="4"/>
      <c r="D18" s="6">
        <f>SUM(D4:D17)</f>
        <v>8566</v>
      </c>
    </row>
    <row r="19" spans="2:4" x14ac:dyDescent="0.25">
      <c r="B19" s="4"/>
      <c r="C19" s="4"/>
      <c r="D19" s="6"/>
    </row>
    <row r="20" spans="2:4" x14ac:dyDescent="0.25">
      <c r="B20" s="8" t="s">
        <v>54</v>
      </c>
    </row>
    <row r="21" spans="2:4" x14ac:dyDescent="0.25">
      <c r="B21" t="s">
        <v>55</v>
      </c>
      <c r="D21" s="1">
        <v>3672</v>
      </c>
    </row>
    <row r="22" spans="2:4" x14ac:dyDescent="0.25">
      <c r="B22" t="s">
        <v>56</v>
      </c>
      <c r="D22" s="1">
        <v>9200</v>
      </c>
    </row>
    <row r="23" spans="2:4" x14ac:dyDescent="0.25">
      <c r="B23" t="s">
        <v>57</v>
      </c>
      <c r="D23" s="1">
        <v>1500</v>
      </c>
    </row>
    <row r="24" spans="2:4" x14ac:dyDescent="0.25">
      <c r="B24" t="s">
        <v>58</v>
      </c>
      <c r="D24" s="1">
        <v>5000</v>
      </c>
    </row>
    <row r="25" spans="2:4" x14ac:dyDescent="0.25">
      <c r="B25" t="s">
        <v>59</v>
      </c>
      <c r="D25" s="1">
        <v>30.8</v>
      </c>
    </row>
    <row r="26" spans="2:4" x14ac:dyDescent="0.25">
      <c r="B26" t="s">
        <v>60</v>
      </c>
      <c r="D26" s="1">
        <v>500</v>
      </c>
    </row>
    <row r="27" spans="2:4" x14ac:dyDescent="0.25">
      <c r="B27" t="s">
        <v>61</v>
      </c>
      <c r="D27" s="1">
        <v>231</v>
      </c>
    </row>
    <row r="28" spans="2:4" x14ac:dyDescent="0.25">
      <c r="B28" t="s">
        <v>62</v>
      </c>
      <c r="D28" s="1">
        <v>2300</v>
      </c>
    </row>
    <row r="29" spans="2:4" x14ac:dyDescent="0.25">
      <c r="B29" t="s">
        <v>63</v>
      </c>
      <c r="D29" s="1">
        <v>10</v>
      </c>
    </row>
    <row r="30" spans="2:4" x14ac:dyDescent="0.25">
      <c r="B30" t="s">
        <v>64</v>
      </c>
      <c r="D30" s="1">
        <v>21</v>
      </c>
    </row>
    <row r="31" spans="2:4" x14ac:dyDescent="0.25">
      <c r="B31" t="s">
        <v>65</v>
      </c>
      <c r="D31" s="1">
        <v>3000</v>
      </c>
    </row>
    <row r="32" spans="2:4" x14ac:dyDescent="0.25">
      <c r="B32" t="s">
        <v>66</v>
      </c>
      <c r="D32" s="1">
        <v>156</v>
      </c>
    </row>
    <row r="33" spans="2:4" x14ac:dyDescent="0.25">
      <c r="B33" t="s">
        <v>67</v>
      </c>
      <c r="D33" s="1">
        <v>500</v>
      </c>
    </row>
    <row r="34" spans="2:4" x14ac:dyDescent="0.25">
      <c r="B34" t="s">
        <v>68</v>
      </c>
      <c r="D34" s="1">
        <v>750</v>
      </c>
    </row>
    <row r="35" spans="2:4" x14ac:dyDescent="0.25">
      <c r="B35" t="s">
        <v>69</v>
      </c>
      <c r="D35" s="1">
        <v>4154</v>
      </c>
    </row>
    <row r="36" spans="2:4" x14ac:dyDescent="0.25">
      <c r="B36" t="s">
        <v>70</v>
      </c>
      <c r="D36" s="1">
        <v>69</v>
      </c>
    </row>
    <row r="37" spans="2:4" x14ac:dyDescent="0.25">
      <c r="B37" t="s">
        <v>71</v>
      </c>
      <c r="D37" s="1">
        <v>306</v>
      </c>
    </row>
    <row r="38" spans="2:4" x14ac:dyDescent="0.25">
      <c r="B38" t="s">
        <v>72</v>
      </c>
      <c r="D38" s="1">
        <v>2800</v>
      </c>
    </row>
    <row r="39" spans="2:4" x14ac:dyDescent="0.25">
      <c r="B39" t="s">
        <v>73</v>
      </c>
      <c r="D39" s="1">
        <v>2800</v>
      </c>
    </row>
    <row r="40" spans="2:4" x14ac:dyDescent="0.25">
      <c r="B40" t="s">
        <v>74</v>
      </c>
      <c r="D40" s="1">
        <v>4000</v>
      </c>
    </row>
    <row r="41" spans="2:4" x14ac:dyDescent="0.25">
      <c r="B41" t="s">
        <v>75</v>
      </c>
      <c r="D41" s="1">
        <v>575</v>
      </c>
    </row>
    <row r="42" spans="2:4" x14ac:dyDescent="0.25">
      <c r="B42" t="s">
        <v>76</v>
      </c>
      <c r="D42" s="1">
        <v>100</v>
      </c>
    </row>
    <row r="43" spans="2:4" x14ac:dyDescent="0.25">
      <c r="B43" t="s">
        <v>77</v>
      </c>
      <c r="D43" s="1">
        <v>1500</v>
      </c>
    </row>
    <row r="44" spans="2:4" x14ac:dyDescent="0.25">
      <c r="B44" t="s">
        <v>78</v>
      </c>
      <c r="D44" s="1">
        <v>2500</v>
      </c>
    </row>
    <row r="45" spans="2:4" x14ac:dyDescent="0.25">
      <c r="B45" t="s">
        <v>79</v>
      </c>
      <c r="D45" s="1">
        <v>50</v>
      </c>
    </row>
    <row r="46" spans="2:4" x14ac:dyDescent="0.25">
      <c r="B46" t="s">
        <v>80</v>
      </c>
      <c r="D46" s="1">
        <v>34</v>
      </c>
    </row>
    <row r="47" spans="2:4" x14ac:dyDescent="0.25">
      <c r="B47" t="s">
        <v>81</v>
      </c>
      <c r="D47" s="1">
        <v>400</v>
      </c>
    </row>
    <row r="48" spans="2:4" x14ac:dyDescent="0.25">
      <c r="B48" t="s">
        <v>82</v>
      </c>
      <c r="D48" s="1">
        <v>1000</v>
      </c>
    </row>
    <row r="49" spans="2:4" x14ac:dyDescent="0.25">
      <c r="B49" t="s">
        <v>83</v>
      </c>
      <c r="D49" s="1">
        <v>100</v>
      </c>
    </row>
    <row r="50" spans="2:4" x14ac:dyDescent="0.25">
      <c r="B50" t="s">
        <v>84</v>
      </c>
      <c r="D50" s="1">
        <v>125</v>
      </c>
    </row>
    <row r="51" spans="2:4" x14ac:dyDescent="0.25">
      <c r="B51" s="4" t="s">
        <v>17</v>
      </c>
      <c r="C51" s="4"/>
      <c r="D51" s="6">
        <f>SUM(D21:D50)</f>
        <v>47383.8</v>
      </c>
    </row>
    <row r="52" spans="2:4" x14ac:dyDescent="0.25">
      <c r="B52" s="4" t="s">
        <v>85</v>
      </c>
      <c r="C52" s="4"/>
      <c r="D52" s="6">
        <f>D51+D18</f>
        <v>55949.8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8" zoomScaleNormal="100" workbookViewId="0">
      <selection activeCell="A48" sqref="A48:XFD48"/>
    </sheetView>
  </sheetViews>
  <sheetFormatPr defaultRowHeight="15" x14ac:dyDescent="0.25"/>
  <cols>
    <col min="2" max="3" width="13.85546875" customWidth="1"/>
    <col min="4" max="5" width="13.7109375" customWidth="1"/>
    <col min="6" max="7" width="10.5703125" customWidth="1"/>
    <col min="8" max="8" width="13.85546875" customWidth="1"/>
  </cols>
  <sheetData>
    <row r="5" spans="2:8" x14ac:dyDescent="0.25">
      <c r="B5" s="4" t="s">
        <v>0</v>
      </c>
    </row>
    <row r="6" spans="2:8" x14ac:dyDescent="0.25">
      <c r="D6" s="5" t="s">
        <v>1</v>
      </c>
      <c r="E6" s="4"/>
      <c r="F6" s="5" t="s">
        <v>2</v>
      </c>
      <c r="G6" s="4"/>
      <c r="H6" s="5" t="s">
        <v>3</v>
      </c>
    </row>
    <row r="7" spans="2:8" x14ac:dyDescent="0.25">
      <c r="B7" s="8" t="s">
        <v>4</v>
      </c>
    </row>
    <row r="8" spans="2:8" x14ac:dyDescent="0.25">
      <c r="B8" t="s">
        <v>5</v>
      </c>
      <c r="D8" s="1"/>
      <c r="E8" s="1"/>
      <c r="F8" s="1">
        <v>50</v>
      </c>
      <c r="G8" s="1"/>
      <c r="H8" s="1">
        <f>F8*12</f>
        <v>600</v>
      </c>
    </row>
    <row r="9" spans="2:8" x14ac:dyDescent="0.25">
      <c r="B9" t="s">
        <v>6</v>
      </c>
      <c r="D9" s="1"/>
      <c r="E9" s="1"/>
      <c r="F9" s="1">
        <v>15.19</v>
      </c>
      <c r="G9" s="1"/>
      <c r="H9" s="1">
        <f>F9*12</f>
        <v>182.28</v>
      </c>
    </row>
    <row r="10" spans="2:8" x14ac:dyDescent="0.25">
      <c r="B10" t="s">
        <v>7</v>
      </c>
      <c r="D10" s="1"/>
      <c r="E10" s="1"/>
      <c r="F10" s="1">
        <v>5.21</v>
      </c>
      <c r="G10" s="1"/>
      <c r="H10" s="1">
        <f>F10*12</f>
        <v>62.519999999999996</v>
      </c>
    </row>
    <row r="11" spans="2:8" x14ac:dyDescent="0.25">
      <c r="B11" t="s">
        <v>8</v>
      </c>
      <c r="D11" s="1"/>
      <c r="E11" s="1"/>
      <c r="F11" s="1">
        <v>17.79</v>
      </c>
      <c r="G11" s="1"/>
      <c r="H11" s="1">
        <f>F11*12</f>
        <v>213.48</v>
      </c>
    </row>
    <row r="12" spans="2:8" x14ac:dyDescent="0.25">
      <c r="B12" t="s">
        <v>9</v>
      </c>
      <c r="D12" s="1"/>
      <c r="E12" s="1"/>
      <c r="F12" s="1">
        <v>45.57</v>
      </c>
      <c r="G12" s="1"/>
      <c r="H12" s="1">
        <f>F12*12</f>
        <v>546.84</v>
      </c>
    </row>
    <row r="13" spans="2:8" x14ac:dyDescent="0.25">
      <c r="B13" t="s">
        <v>10</v>
      </c>
      <c r="D13" s="1"/>
      <c r="E13" s="1"/>
      <c r="F13" s="1">
        <v>71.61</v>
      </c>
      <c r="G13" s="1"/>
      <c r="H13" s="1">
        <f>F13*12</f>
        <v>859.31999999999994</v>
      </c>
    </row>
    <row r="14" spans="2:8" x14ac:dyDescent="0.25">
      <c r="B14" t="s">
        <v>11</v>
      </c>
      <c r="D14" s="1"/>
      <c r="E14" s="1"/>
      <c r="F14" s="1">
        <v>50</v>
      </c>
      <c r="G14" s="1"/>
      <c r="H14" s="1">
        <f>F14*12</f>
        <v>600</v>
      </c>
    </row>
    <row r="15" spans="2:8" x14ac:dyDescent="0.25">
      <c r="B15" t="s">
        <v>12</v>
      </c>
      <c r="D15" s="1"/>
      <c r="E15" s="1"/>
      <c r="F15" s="1">
        <v>78.12</v>
      </c>
      <c r="G15" s="1"/>
      <c r="H15" s="1">
        <f>F15*12</f>
        <v>937.44</v>
      </c>
    </row>
    <row r="16" spans="2:8" x14ac:dyDescent="0.25">
      <c r="B16" t="s">
        <v>13</v>
      </c>
      <c r="D16" s="1"/>
      <c r="E16" s="1"/>
      <c r="F16" s="1">
        <v>13.71</v>
      </c>
      <c r="G16" s="1"/>
      <c r="H16" s="1">
        <f>F16*12</f>
        <v>164.52</v>
      </c>
    </row>
    <row r="17" spans="2:8" x14ac:dyDescent="0.25">
      <c r="B17" t="s">
        <v>14</v>
      </c>
      <c r="D17" s="1"/>
      <c r="E17" s="1"/>
      <c r="F17" s="1">
        <v>27.47</v>
      </c>
      <c r="G17" s="1"/>
      <c r="H17" s="1">
        <f>F17*12</f>
        <v>329.64</v>
      </c>
    </row>
    <row r="18" spans="2:8" x14ac:dyDescent="0.25">
      <c r="B18" t="s">
        <v>15</v>
      </c>
      <c r="D18" s="1"/>
      <c r="E18" s="1"/>
      <c r="F18" s="1">
        <v>44.96</v>
      </c>
      <c r="G18" s="1"/>
      <c r="H18" s="1">
        <f>F18*12</f>
        <v>539.52</v>
      </c>
    </row>
    <row r="19" spans="2:8" x14ac:dyDescent="0.25">
      <c r="B19" t="s">
        <v>16</v>
      </c>
      <c r="D19" s="1"/>
      <c r="E19" s="1"/>
      <c r="F19" s="1">
        <v>84.37</v>
      </c>
      <c r="G19" s="1"/>
      <c r="H19" s="1">
        <f>F19*12</f>
        <v>1012.44</v>
      </c>
    </row>
    <row r="20" spans="2:8" x14ac:dyDescent="0.25">
      <c r="B20" s="4" t="s">
        <v>17</v>
      </c>
      <c r="D20" s="6"/>
      <c r="E20" s="6"/>
      <c r="F20" s="6">
        <f>SUM(F8:F19)</f>
        <v>503.99999999999994</v>
      </c>
      <c r="G20" s="6"/>
      <c r="H20" s="6">
        <f>F20*12</f>
        <v>6047.9999999999991</v>
      </c>
    </row>
    <row r="21" spans="2:8" x14ac:dyDescent="0.25">
      <c r="B21" s="4"/>
      <c r="D21" s="6"/>
      <c r="E21" s="6"/>
      <c r="F21" s="6"/>
      <c r="G21" s="6"/>
      <c r="H21" s="6"/>
    </row>
    <row r="22" spans="2:8" x14ac:dyDescent="0.25">
      <c r="B22" s="8" t="s">
        <v>18</v>
      </c>
    </row>
    <row r="23" spans="2:8" x14ac:dyDescent="0.25">
      <c r="B23" t="s">
        <v>19</v>
      </c>
      <c r="D23" s="1"/>
      <c r="E23" s="1"/>
      <c r="F23" s="1">
        <v>149.99</v>
      </c>
      <c r="G23" s="1"/>
      <c r="H23" s="1">
        <f>F23*12</f>
        <v>1799.88</v>
      </c>
    </row>
    <row r="24" spans="2:8" x14ac:dyDescent="0.25">
      <c r="B24" t="s">
        <v>20</v>
      </c>
      <c r="D24" s="1"/>
      <c r="E24" s="1"/>
      <c r="F24" s="1">
        <v>299.45999999999998</v>
      </c>
      <c r="G24" s="1"/>
      <c r="H24" s="1">
        <f>F24*12</f>
        <v>3593.5199999999995</v>
      </c>
    </row>
    <row r="25" spans="2:8" x14ac:dyDescent="0.25">
      <c r="B25" t="s">
        <v>21</v>
      </c>
      <c r="D25" s="1"/>
      <c r="E25" s="1"/>
      <c r="F25" s="1">
        <v>25</v>
      </c>
      <c r="G25" s="1"/>
      <c r="H25" s="1">
        <f>F25*12</f>
        <v>300</v>
      </c>
    </row>
    <row r="26" spans="2:8" x14ac:dyDescent="0.25">
      <c r="B26" t="s">
        <v>22</v>
      </c>
      <c r="D26" s="1"/>
      <c r="E26" s="1"/>
      <c r="F26" s="1">
        <v>99.99</v>
      </c>
      <c r="G26" s="1"/>
      <c r="H26" s="1">
        <f>F26*12</f>
        <v>1199.8799999999999</v>
      </c>
    </row>
    <row r="27" spans="2:8" x14ac:dyDescent="0.25">
      <c r="B27" t="s">
        <v>23</v>
      </c>
      <c r="D27" s="1"/>
      <c r="E27" s="1"/>
      <c r="F27" s="1">
        <v>1500</v>
      </c>
      <c r="G27" s="1"/>
      <c r="H27" s="1">
        <f>F27*12</f>
        <v>18000</v>
      </c>
    </row>
    <row r="28" spans="2:8" x14ac:dyDescent="0.25">
      <c r="B28" t="s">
        <v>24</v>
      </c>
      <c r="D28" s="1"/>
      <c r="E28" s="1"/>
      <c r="F28" s="1">
        <v>1085</v>
      </c>
      <c r="G28" s="1"/>
      <c r="H28" s="1">
        <f>F28*12</f>
        <v>13020</v>
      </c>
    </row>
    <row r="29" spans="2:8" x14ac:dyDescent="0.25">
      <c r="B29" t="s">
        <v>25</v>
      </c>
      <c r="D29" s="7"/>
      <c r="E29" s="7"/>
      <c r="F29" s="7">
        <v>3200</v>
      </c>
      <c r="G29" s="7"/>
      <c r="H29" s="1">
        <f>F29*12</f>
        <v>38400</v>
      </c>
    </row>
    <row r="30" spans="2:8" x14ac:dyDescent="0.25">
      <c r="B30" t="s">
        <v>26</v>
      </c>
      <c r="D30" s="1"/>
      <c r="E30" s="1"/>
      <c r="F30" s="1">
        <v>249.98</v>
      </c>
      <c r="G30" s="1"/>
      <c r="H30" s="1">
        <f>F30*12</f>
        <v>2999.7599999999998</v>
      </c>
    </row>
    <row r="31" spans="2:8" x14ac:dyDescent="0.25">
      <c r="B31" t="s">
        <v>27</v>
      </c>
      <c r="D31" s="1"/>
      <c r="E31" s="1"/>
      <c r="F31" s="1">
        <v>279.93</v>
      </c>
      <c r="G31" s="1"/>
      <c r="H31" s="1">
        <f>F31*12</f>
        <v>3359.16</v>
      </c>
    </row>
    <row r="32" spans="2:8" x14ac:dyDescent="0.25">
      <c r="B32" t="s">
        <v>17</v>
      </c>
      <c r="D32" s="1"/>
      <c r="E32" s="1"/>
      <c r="F32" s="6">
        <f>SUM(F23:F31)</f>
        <v>6889.35</v>
      </c>
      <c r="G32" s="1"/>
      <c r="H32" s="6">
        <f>F32*12</f>
        <v>82672.200000000012</v>
      </c>
    </row>
    <row r="33" spans="2:8" x14ac:dyDescent="0.25">
      <c r="B33" t="s">
        <v>28</v>
      </c>
      <c r="H33" s="1" t="s">
        <v>118</v>
      </c>
    </row>
    <row r="34" spans="2:8" x14ac:dyDescent="0.25">
      <c r="B34" t="s">
        <v>29</v>
      </c>
      <c r="D34" s="1"/>
      <c r="E34" s="1"/>
      <c r="F34" s="1">
        <v>2916.48</v>
      </c>
      <c r="G34" s="1"/>
      <c r="H34" s="1">
        <f>F34*12</f>
        <v>34997.760000000002</v>
      </c>
    </row>
    <row r="35" spans="2:8" x14ac:dyDescent="0.25">
      <c r="B35" t="s">
        <v>30</v>
      </c>
      <c r="D35" s="1"/>
      <c r="E35" s="1"/>
      <c r="F35" s="1">
        <v>2916.48</v>
      </c>
      <c r="G35" s="1"/>
      <c r="H35" s="1">
        <f>F35*12</f>
        <v>34997.760000000002</v>
      </c>
    </row>
    <row r="36" spans="2:8" x14ac:dyDescent="0.25">
      <c r="B36" t="s">
        <v>31</v>
      </c>
      <c r="D36" s="1"/>
      <c r="E36" s="1"/>
      <c r="F36" s="1">
        <v>2499.84</v>
      </c>
      <c r="G36" s="1"/>
      <c r="H36" s="1">
        <f>F36*12</f>
        <v>29998.080000000002</v>
      </c>
    </row>
    <row r="37" spans="2:8" x14ac:dyDescent="0.25">
      <c r="B37" s="4" t="s">
        <v>17</v>
      </c>
      <c r="D37" s="6"/>
      <c r="E37" s="6"/>
      <c r="F37" s="6">
        <f>SUM(F34:F36)</f>
        <v>8332.7999999999993</v>
      </c>
      <c r="G37" s="6"/>
      <c r="H37" s="6">
        <f>F37*12</f>
        <v>99993.599999999991</v>
      </c>
    </row>
    <row r="38" spans="2:8" x14ac:dyDescent="0.25">
      <c r="B38" s="4"/>
      <c r="D38" s="6"/>
      <c r="E38" s="6"/>
      <c r="F38" s="6"/>
      <c r="G38" s="6"/>
      <c r="H38" s="6"/>
    </row>
    <row r="39" spans="2:8" x14ac:dyDescent="0.25">
      <c r="B39" t="s">
        <v>32</v>
      </c>
      <c r="H39" s="1" t="s">
        <v>118</v>
      </c>
    </row>
    <row r="40" spans="2:8" x14ac:dyDescent="0.25">
      <c r="B40" t="s">
        <v>33</v>
      </c>
      <c r="D40" s="1"/>
      <c r="E40" s="1"/>
      <c r="F40" s="1">
        <v>900</v>
      </c>
      <c r="G40" s="1"/>
      <c r="H40" s="1">
        <f>F40*12</f>
        <v>10800</v>
      </c>
    </row>
    <row r="41" spans="2:8" x14ac:dyDescent="0.25">
      <c r="B41" t="s">
        <v>34</v>
      </c>
      <c r="D41" s="1"/>
      <c r="E41" s="1"/>
      <c r="F41" s="1">
        <v>403.62</v>
      </c>
      <c r="G41" s="1"/>
      <c r="H41" s="1">
        <f>F41*12</f>
        <v>4843.4400000000005</v>
      </c>
    </row>
    <row r="42" spans="2:8" x14ac:dyDescent="0.25">
      <c r="B42" t="s">
        <v>17</v>
      </c>
      <c r="D42" s="1"/>
      <c r="E42" s="1"/>
      <c r="F42" s="6">
        <f>SUM(F40:F41)</f>
        <v>1303.6199999999999</v>
      </c>
      <c r="G42" s="1"/>
      <c r="H42" s="6">
        <f>F42*12</f>
        <v>15643.439999999999</v>
      </c>
    </row>
    <row r="43" spans="2:8" x14ac:dyDescent="0.25">
      <c r="D43" s="1"/>
      <c r="E43" s="1"/>
      <c r="F43" s="6"/>
      <c r="G43" s="1"/>
      <c r="H43" s="6"/>
    </row>
    <row r="44" spans="2:8" x14ac:dyDescent="0.25">
      <c r="B44" t="s">
        <v>35</v>
      </c>
      <c r="H44" s="1"/>
    </row>
    <row r="45" spans="2:8" x14ac:dyDescent="0.25">
      <c r="B45" t="s">
        <v>36</v>
      </c>
      <c r="D45" s="1"/>
      <c r="E45" s="1"/>
      <c r="F45" s="1">
        <v>637.98</v>
      </c>
      <c r="G45" s="1"/>
      <c r="H45" s="1">
        <f>F45*12</f>
        <v>7655.76</v>
      </c>
    </row>
    <row r="46" spans="2:8" x14ac:dyDescent="0.25">
      <c r="B46" t="s">
        <v>37</v>
      </c>
      <c r="D46" s="1"/>
      <c r="E46" s="1"/>
      <c r="F46" s="1">
        <v>125.86</v>
      </c>
      <c r="G46" s="1"/>
      <c r="H46" s="1">
        <f>F46*12</f>
        <v>1510.32</v>
      </c>
    </row>
    <row r="47" spans="2:8" x14ac:dyDescent="0.25">
      <c r="B47" t="s">
        <v>17</v>
      </c>
      <c r="D47" s="1"/>
      <c r="E47" s="1"/>
      <c r="F47" s="6">
        <f>SUM(F45:F46)</f>
        <v>763.84</v>
      </c>
      <c r="G47" s="1"/>
      <c r="H47" s="1">
        <f>F47*12</f>
        <v>9166.08</v>
      </c>
    </row>
    <row r="48" spans="2:8" x14ac:dyDescent="0.25">
      <c r="D48" s="1"/>
      <c r="E48" s="1"/>
      <c r="F48" s="6"/>
      <c r="G48" s="1"/>
      <c r="H48" s="1"/>
    </row>
    <row r="49" spans="1:8" x14ac:dyDescent="0.25">
      <c r="B49" s="4" t="s">
        <v>38</v>
      </c>
      <c r="C49" s="4"/>
      <c r="D49" s="6"/>
      <c r="E49" s="6"/>
      <c r="F49" s="6">
        <f>F20+F32+F37+F42+F47</f>
        <v>17793.61</v>
      </c>
      <c r="G49" s="6"/>
      <c r="H49" s="6">
        <f>F49*12</f>
        <v>213523.32</v>
      </c>
    </row>
    <row r="50" spans="1:8" x14ac:dyDescent="0.25">
      <c r="D50" s="1"/>
      <c r="E50" s="1"/>
      <c r="F50" s="1"/>
      <c r="G50" s="1"/>
      <c r="H50" s="1"/>
    </row>
    <row r="51" spans="1:8" x14ac:dyDescent="0.25">
      <c r="A51" t="s">
        <v>118</v>
      </c>
      <c r="B51" s="4" t="s">
        <v>118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8"/>
  <sheetViews>
    <sheetView tabSelected="1" zoomScale="85" zoomScaleNormal="85" workbookViewId="0">
      <selection activeCell="D17" sqref="D17"/>
    </sheetView>
  </sheetViews>
  <sheetFormatPr defaultRowHeight="15" x14ac:dyDescent="0.25"/>
  <cols>
    <col min="2" max="3" width="13.85546875" customWidth="1"/>
    <col min="4" max="4" width="13.7109375" customWidth="1"/>
    <col min="5" max="5" width="10.5703125" customWidth="1"/>
    <col min="6" max="6" width="14" customWidth="1"/>
    <col min="7" max="7" width="10.85546875" customWidth="1"/>
    <col min="8" max="8" width="10.5703125" customWidth="1"/>
    <col min="9" max="9" width="10.85546875" customWidth="1"/>
    <col min="10" max="10" width="11.5703125" customWidth="1"/>
    <col min="11" max="11" width="10.42578125" customWidth="1"/>
    <col min="12" max="12" width="9.7109375" customWidth="1"/>
    <col min="13" max="13" width="10" customWidth="1"/>
    <col min="14" max="14" width="9.7109375" customWidth="1"/>
    <col min="15" max="15" width="10" customWidth="1"/>
  </cols>
  <sheetData>
    <row r="2" spans="2:16" x14ac:dyDescent="0.25">
      <c r="B2" s="4" t="s">
        <v>87</v>
      </c>
    </row>
    <row r="3" spans="2:16" x14ac:dyDescent="0.25">
      <c r="B3" s="4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t="s">
        <v>111</v>
      </c>
      <c r="K3" s="3" t="s">
        <v>112</v>
      </c>
      <c r="L3" s="3" t="s">
        <v>113</v>
      </c>
      <c r="M3" s="3" t="s">
        <v>114</v>
      </c>
      <c r="N3" s="3" t="s">
        <v>115</v>
      </c>
      <c r="O3" s="3" t="s">
        <v>116</v>
      </c>
      <c r="P3" s="3" t="s">
        <v>38</v>
      </c>
    </row>
    <row r="4" spans="2:16" x14ac:dyDescent="0.25">
      <c r="B4" t="s">
        <v>95</v>
      </c>
      <c r="D4">
        <v>25</v>
      </c>
      <c r="E4">
        <v>25</v>
      </c>
      <c r="F4">
        <v>26</v>
      </c>
      <c r="G4">
        <v>25</v>
      </c>
      <c r="H4">
        <v>26</v>
      </c>
      <c r="I4">
        <v>26</v>
      </c>
      <c r="J4">
        <v>26</v>
      </c>
      <c r="K4">
        <v>25</v>
      </c>
      <c r="L4">
        <v>26</v>
      </c>
      <c r="M4">
        <v>27</v>
      </c>
      <c r="N4">
        <v>24</v>
      </c>
      <c r="O4">
        <v>27</v>
      </c>
      <c r="P4">
        <v>308</v>
      </c>
    </row>
    <row r="5" spans="2:16" x14ac:dyDescent="0.25">
      <c r="B5" t="s">
        <v>96</v>
      </c>
      <c r="D5" s="2">
        <v>21000</v>
      </c>
      <c r="E5" s="1">
        <f>D11</f>
        <v>18956.39</v>
      </c>
      <c r="F5" s="1">
        <f>E11</f>
        <v>16912.39</v>
      </c>
      <c r="G5" s="1">
        <f>F11</f>
        <v>15498.39</v>
      </c>
      <c r="H5" s="1">
        <f t="shared" ref="H5:O5" si="0">G11</f>
        <v>13455.39</v>
      </c>
      <c r="I5" s="1">
        <f t="shared" si="0"/>
        <v>12041.39</v>
      </c>
      <c r="J5" s="1">
        <f t="shared" si="0"/>
        <v>9579.39</v>
      </c>
      <c r="K5" s="1">
        <f t="shared" si="0"/>
        <v>8165.3899999999994</v>
      </c>
      <c r="L5" s="1">
        <f t="shared" si="0"/>
        <v>6121.3899999999994</v>
      </c>
      <c r="M5" s="1">
        <f t="shared" si="0"/>
        <v>4707.3899999999994</v>
      </c>
      <c r="N5" s="1">
        <f t="shared" si="0"/>
        <v>3923.3899999999994</v>
      </c>
      <c r="O5" s="1">
        <f t="shared" si="0"/>
        <v>1249.3899999999994</v>
      </c>
    </row>
    <row r="6" spans="2:16" x14ac:dyDescent="0.25">
      <c r="B6" t="s">
        <v>97</v>
      </c>
      <c r="D6" s="2">
        <f>D4*6*175</f>
        <v>26250</v>
      </c>
      <c r="E6" s="2">
        <v>26250</v>
      </c>
      <c r="F6" s="2">
        <f t="shared" ref="F6:O6" si="1">F4*6*175</f>
        <v>27300</v>
      </c>
      <c r="G6" s="2">
        <v>26251</v>
      </c>
      <c r="H6" s="2">
        <f t="shared" ref="H6:O6" si="2">H4*6*175</f>
        <v>27300</v>
      </c>
      <c r="I6" s="2">
        <v>26252</v>
      </c>
      <c r="J6" s="2">
        <f t="shared" ref="J6:O6" si="3">J4*6*175</f>
        <v>27300</v>
      </c>
      <c r="K6" s="2">
        <f t="shared" si="3"/>
        <v>26250</v>
      </c>
      <c r="L6" s="2">
        <f t="shared" ref="L6:O6" si="4">L4*6*175</f>
        <v>27300</v>
      </c>
      <c r="M6" s="2">
        <f t="shared" si="4"/>
        <v>28350</v>
      </c>
      <c r="N6" s="2">
        <f t="shared" ref="N6:O6" si="5">N4*6*175</f>
        <v>25200</v>
      </c>
      <c r="O6" s="2">
        <f t="shared" si="5"/>
        <v>28350</v>
      </c>
      <c r="P6" s="2">
        <v>323400</v>
      </c>
    </row>
    <row r="7" spans="2:16" x14ac:dyDescent="0.25">
      <c r="B7" t="s">
        <v>98</v>
      </c>
      <c r="D7" s="2">
        <v>10500</v>
      </c>
      <c r="E7" s="2">
        <v>10500</v>
      </c>
      <c r="F7" s="2">
        <v>10920</v>
      </c>
      <c r="G7" s="2">
        <v>10500</v>
      </c>
      <c r="H7" s="2">
        <v>10920</v>
      </c>
      <c r="I7" s="2">
        <v>10920</v>
      </c>
      <c r="J7" s="2">
        <v>10920</v>
      </c>
      <c r="K7" s="2">
        <v>10500</v>
      </c>
      <c r="L7" s="2">
        <v>10920</v>
      </c>
      <c r="M7" s="2">
        <v>11340</v>
      </c>
      <c r="N7" s="2">
        <v>10080</v>
      </c>
      <c r="O7" s="2">
        <v>11340</v>
      </c>
      <c r="P7" s="2">
        <v>129360</v>
      </c>
    </row>
    <row r="8" spans="2:16" x14ac:dyDescent="0.25">
      <c r="B8" t="s">
        <v>99</v>
      </c>
      <c r="D8" s="2">
        <f>D6-D7</f>
        <v>15750</v>
      </c>
      <c r="E8" s="2">
        <f>E6-E7</f>
        <v>15750</v>
      </c>
      <c r="F8" s="2">
        <f t="shared" ref="F8:O8" si="6">F6-F7</f>
        <v>16380</v>
      </c>
      <c r="G8" s="2">
        <f>G6-G7</f>
        <v>15751</v>
      </c>
      <c r="H8" s="2">
        <f t="shared" si="6"/>
        <v>16380</v>
      </c>
      <c r="I8" s="2">
        <f t="shared" si="6"/>
        <v>15332</v>
      </c>
      <c r="J8" s="2">
        <f t="shared" si="6"/>
        <v>16380</v>
      </c>
      <c r="K8" s="2">
        <f t="shared" si="6"/>
        <v>15750</v>
      </c>
      <c r="L8" s="2">
        <f t="shared" si="6"/>
        <v>16380</v>
      </c>
      <c r="M8" s="2">
        <f t="shared" si="6"/>
        <v>17010</v>
      </c>
      <c r="N8" s="2">
        <f t="shared" si="6"/>
        <v>15120</v>
      </c>
      <c r="O8" s="2">
        <f t="shared" si="6"/>
        <v>17010</v>
      </c>
      <c r="P8" s="2">
        <v>194040</v>
      </c>
    </row>
    <row r="9" spans="2:16" x14ac:dyDescent="0.25">
      <c r="B9" t="s">
        <v>0</v>
      </c>
      <c r="D9" s="2">
        <f>'Operating Expenses'!F49</f>
        <v>17793.61</v>
      </c>
      <c r="E9" s="2">
        <v>17794</v>
      </c>
      <c r="F9" s="2">
        <v>17794</v>
      </c>
      <c r="G9" s="2">
        <v>17794</v>
      </c>
      <c r="H9" s="2">
        <v>17794</v>
      </c>
      <c r="I9" s="2">
        <v>17794</v>
      </c>
      <c r="J9" s="2">
        <v>17794</v>
      </c>
      <c r="K9" s="2">
        <v>17794</v>
      </c>
      <c r="L9" s="2">
        <v>17794</v>
      </c>
      <c r="M9" s="2">
        <v>17794</v>
      </c>
      <c r="N9" s="2">
        <v>17794</v>
      </c>
      <c r="O9" s="2">
        <v>17794</v>
      </c>
      <c r="P9" s="2"/>
    </row>
    <row r="10" spans="2:16" x14ac:dyDescent="0.25">
      <c r="B10" t="s">
        <v>100</v>
      </c>
      <c r="D10" s="10">
        <f>D8-D9</f>
        <v>-2043.6100000000006</v>
      </c>
      <c r="E10" s="9">
        <f>E8-E9</f>
        <v>-2044</v>
      </c>
      <c r="F10" s="9">
        <f t="shared" ref="F10:O10" si="7">F8-F9</f>
        <v>-1414</v>
      </c>
      <c r="G10" s="9">
        <f t="shared" si="7"/>
        <v>-2043</v>
      </c>
      <c r="H10" s="9">
        <f t="shared" si="7"/>
        <v>-1414</v>
      </c>
      <c r="I10" s="9">
        <f t="shared" si="7"/>
        <v>-2462</v>
      </c>
      <c r="J10" s="9">
        <f t="shared" si="7"/>
        <v>-1414</v>
      </c>
      <c r="K10" s="9">
        <f t="shared" si="7"/>
        <v>-2044</v>
      </c>
      <c r="L10" s="9">
        <f t="shared" si="7"/>
        <v>-1414</v>
      </c>
      <c r="M10" s="9">
        <f t="shared" si="7"/>
        <v>-784</v>
      </c>
      <c r="N10" s="9">
        <f t="shared" si="7"/>
        <v>-2674</v>
      </c>
      <c r="O10" s="9">
        <f t="shared" si="7"/>
        <v>-784</v>
      </c>
      <c r="P10">
        <v>924</v>
      </c>
    </row>
    <row r="11" spans="2:16" x14ac:dyDescent="0.25">
      <c r="B11" t="s">
        <v>96</v>
      </c>
      <c r="D11" s="1">
        <f>D5+D10</f>
        <v>18956.39</v>
      </c>
      <c r="E11" s="1">
        <f>E5+E10</f>
        <v>16912.39</v>
      </c>
      <c r="F11" s="1">
        <f t="shared" ref="F11:O11" si="8">F5+F10</f>
        <v>15498.39</v>
      </c>
      <c r="G11" s="1">
        <f t="shared" si="8"/>
        <v>13455.39</v>
      </c>
      <c r="H11" s="1">
        <f t="shared" si="8"/>
        <v>12041.39</v>
      </c>
      <c r="I11" s="1">
        <f t="shared" si="8"/>
        <v>9579.39</v>
      </c>
      <c r="J11" s="1">
        <f t="shared" si="8"/>
        <v>8165.3899999999994</v>
      </c>
      <c r="K11" s="1">
        <f t="shared" si="8"/>
        <v>6121.3899999999994</v>
      </c>
      <c r="L11" s="1">
        <f t="shared" si="8"/>
        <v>4707.3899999999994</v>
      </c>
      <c r="M11" s="1">
        <f t="shared" si="8"/>
        <v>3923.3899999999994</v>
      </c>
      <c r="N11" s="1">
        <f t="shared" si="8"/>
        <v>1249.3899999999994</v>
      </c>
      <c r="O11" s="1">
        <f t="shared" si="8"/>
        <v>465.38999999999942</v>
      </c>
    </row>
    <row r="12" spans="2:16" x14ac:dyDescent="0.25">
      <c r="B12" s="4" t="s">
        <v>102</v>
      </c>
      <c r="J12" s="2"/>
      <c r="L12" s="2"/>
      <c r="M12" s="2"/>
      <c r="N12" s="2"/>
      <c r="O12" s="2"/>
    </row>
    <row r="13" spans="2:16" x14ac:dyDescent="0.25">
      <c r="B13" t="s">
        <v>95</v>
      </c>
      <c r="D13">
        <v>25</v>
      </c>
      <c r="E13">
        <v>25</v>
      </c>
      <c r="F13">
        <v>26</v>
      </c>
      <c r="G13">
        <v>24</v>
      </c>
      <c r="H13">
        <v>26</v>
      </c>
      <c r="I13">
        <v>26</v>
      </c>
      <c r="J13">
        <v>26</v>
      </c>
      <c r="K13">
        <v>25</v>
      </c>
      <c r="L13">
        <v>26</v>
      </c>
      <c r="M13">
        <v>26</v>
      </c>
      <c r="N13">
        <v>25</v>
      </c>
      <c r="O13">
        <v>27</v>
      </c>
      <c r="P13">
        <v>307</v>
      </c>
    </row>
    <row r="14" spans="2:16" x14ac:dyDescent="0.25">
      <c r="B14" t="s">
        <v>96</v>
      </c>
      <c r="D14" s="2">
        <v>1924</v>
      </c>
      <c r="E14" s="2">
        <v>3156</v>
      </c>
      <c r="F14" s="2">
        <v>4388</v>
      </c>
      <c r="G14" s="2">
        <v>5508</v>
      </c>
      <c r="H14" s="2">
        <v>5243</v>
      </c>
      <c r="I14" s="2">
        <v>6363</v>
      </c>
      <c r="J14" s="2">
        <v>7483</v>
      </c>
      <c r="K14" s="2">
        <v>8604</v>
      </c>
      <c r="L14" s="2">
        <v>9031</v>
      </c>
      <c r="M14" s="2">
        <v>10151</v>
      </c>
      <c r="N14" s="2">
        <v>11272</v>
      </c>
      <c r="O14" s="2">
        <v>11699</v>
      </c>
    </row>
    <row r="15" spans="2:16" x14ac:dyDescent="0.25">
      <c r="B15" t="s">
        <v>97</v>
      </c>
      <c r="D15" s="2">
        <v>28875</v>
      </c>
      <c r="E15" s="2">
        <v>28875</v>
      </c>
      <c r="F15" s="2">
        <v>30030</v>
      </c>
      <c r="G15" s="2">
        <v>27720</v>
      </c>
      <c r="H15" s="2">
        <v>30030</v>
      </c>
      <c r="I15" s="2">
        <v>30030</v>
      </c>
      <c r="J15" s="2">
        <v>30030</v>
      </c>
      <c r="K15" s="2">
        <v>28875</v>
      </c>
      <c r="L15" s="2">
        <v>30030</v>
      </c>
      <c r="M15" s="2">
        <v>30030</v>
      </c>
      <c r="N15" s="2">
        <v>28875</v>
      </c>
      <c r="O15" s="2">
        <v>31185</v>
      </c>
      <c r="P15" s="2">
        <v>354585</v>
      </c>
    </row>
    <row r="16" spans="2:16" x14ac:dyDescent="0.25">
      <c r="B16" t="s">
        <v>98</v>
      </c>
      <c r="D16" s="2">
        <v>11550</v>
      </c>
      <c r="E16" s="2">
        <v>11550</v>
      </c>
      <c r="F16" s="2">
        <v>12012</v>
      </c>
      <c r="G16" s="2">
        <v>11088</v>
      </c>
      <c r="H16" s="2">
        <v>12012</v>
      </c>
      <c r="I16" s="2">
        <v>12012</v>
      </c>
      <c r="J16" s="2">
        <v>12012</v>
      </c>
      <c r="K16" s="2">
        <v>11550</v>
      </c>
      <c r="L16" s="2">
        <v>12012</v>
      </c>
      <c r="M16" s="2">
        <v>12012</v>
      </c>
      <c r="N16" s="2">
        <v>11550</v>
      </c>
      <c r="O16" s="2">
        <v>12474</v>
      </c>
      <c r="P16" s="2">
        <v>141834</v>
      </c>
    </row>
    <row r="17" spans="2:16" x14ac:dyDescent="0.25">
      <c r="B17" t="s">
        <v>99</v>
      </c>
      <c r="D17" s="2">
        <v>17325</v>
      </c>
      <c r="E17" s="2">
        <v>17325</v>
      </c>
      <c r="F17" s="2">
        <v>18018</v>
      </c>
      <c r="G17" s="2">
        <v>16632</v>
      </c>
      <c r="H17" s="2">
        <v>18018</v>
      </c>
      <c r="I17" s="2">
        <v>18018</v>
      </c>
      <c r="J17" s="2">
        <v>18018</v>
      </c>
      <c r="K17" s="2">
        <v>17325</v>
      </c>
      <c r="L17" s="2">
        <v>18018</v>
      </c>
      <c r="M17" s="2">
        <v>18018</v>
      </c>
      <c r="N17" s="2">
        <v>17325</v>
      </c>
      <c r="O17" s="2">
        <v>18711</v>
      </c>
      <c r="P17" s="2">
        <v>212751</v>
      </c>
    </row>
    <row r="18" spans="2:16" x14ac:dyDescent="0.25">
      <c r="B18" t="s">
        <v>0</v>
      </c>
      <c r="D18" s="2">
        <v>16093</v>
      </c>
      <c r="E18" s="2">
        <v>16093</v>
      </c>
      <c r="F18" s="2">
        <v>16898</v>
      </c>
      <c r="G18" s="2">
        <v>16898</v>
      </c>
      <c r="H18" s="2">
        <v>16898</v>
      </c>
      <c r="I18" s="2">
        <v>16898</v>
      </c>
      <c r="J18" s="2">
        <v>16898</v>
      </c>
      <c r="K18" s="2">
        <v>16898</v>
      </c>
      <c r="L18" s="2">
        <v>16898</v>
      </c>
      <c r="M18" s="2">
        <v>16898</v>
      </c>
      <c r="N18" s="2">
        <v>16898</v>
      </c>
      <c r="O18" s="2">
        <v>16898</v>
      </c>
      <c r="P18" s="2">
        <v>201163</v>
      </c>
    </row>
    <row r="19" spans="2:16" x14ac:dyDescent="0.25">
      <c r="B19" t="s">
        <v>100</v>
      </c>
      <c r="D19" s="2">
        <v>1232</v>
      </c>
      <c r="E19" s="2">
        <v>1232</v>
      </c>
      <c r="F19" s="2">
        <v>1120</v>
      </c>
      <c r="G19" t="s">
        <v>103</v>
      </c>
      <c r="H19" s="2">
        <v>1120</v>
      </c>
      <c r="I19" s="2">
        <v>1120</v>
      </c>
      <c r="J19" s="2">
        <v>1120</v>
      </c>
      <c r="K19">
        <v>427</v>
      </c>
      <c r="L19" s="2">
        <v>1120</v>
      </c>
      <c r="M19" s="2">
        <v>1120</v>
      </c>
      <c r="N19">
        <v>427</v>
      </c>
      <c r="O19" s="2">
        <v>1813</v>
      </c>
      <c r="P19" s="2">
        <v>11589</v>
      </c>
    </row>
    <row r="20" spans="2:16" x14ac:dyDescent="0.25">
      <c r="B20" t="s">
        <v>96</v>
      </c>
      <c r="D20" s="2">
        <v>3156</v>
      </c>
      <c r="E20" s="2">
        <v>4388</v>
      </c>
      <c r="F20" s="2">
        <v>5508</v>
      </c>
      <c r="G20" s="2">
        <v>5243</v>
      </c>
      <c r="H20" s="2">
        <v>6363</v>
      </c>
      <c r="I20" s="2">
        <v>7483</v>
      </c>
      <c r="J20" s="2">
        <v>8604</v>
      </c>
      <c r="K20" s="2">
        <v>9031</v>
      </c>
      <c r="L20" s="2">
        <v>10151</v>
      </c>
      <c r="M20" s="2">
        <v>11272</v>
      </c>
      <c r="N20" s="2">
        <v>11699</v>
      </c>
      <c r="O20" s="2">
        <v>13513</v>
      </c>
    </row>
    <row r="21" spans="2:16" x14ac:dyDescent="0.25">
      <c r="B21" s="4" t="s">
        <v>104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6" x14ac:dyDescent="0.25">
      <c r="B22" t="s">
        <v>95</v>
      </c>
      <c r="D22">
        <v>25</v>
      </c>
      <c r="E22">
        <v>26</v>
      </c>
      <c r="F22">
        <v>26</v>
      </c>
      <c r="G22">
        <v>24</v>
      </c>
      <c r="H22">
        <v>26</v>
      </c>
      <c r="I22">
        <v>26</v>
      </c>
      <c r="J22">
        <v>25</v>
      </c>
      <c r="K22">
        <v>26</v>
      </c>
      <c r="L22">
        <v>26</v>
      </c>
      <c r="M22">
        <v>26</v>
      </c>
      <c r="N22">
        <v>25</v>
      </c>
      <c r="O22">
        <v>27</v>
      </c>
      <c r="P22">
        <v>308</v>
      </c>
    </row>
    <row r="23" spans="2:16" x14ac:dyDescent="0.25">
      <c r="B23" t="s">
        <v>96</v>
      </c>
      <c r="D23" s="2">
        <v>13513</v>
      </c>
      <c r="E23" s="2">
        <v>13983</v>
      </c>
      <c r="F23" s="2">
        <v>15215</v>
      </c>
      <c r="G23" s="2">
        <v>16447</v>
      </c>
      <c r="H23" s="2">
        <v>16155</v>
      </c>
      <c r="I23" s="2">
        <v>17388</v>
      </c>
      <c r="J23" s="2">
        <v>18620</v>
      </c>
      <c r="K23" s="2">
        <v>19090</v>
      </c>
      <c r="L23" s="2">
        <v>20322</v>
      </c>
      <c r="M23" s="2">
        <v>21555</v>
      </c>
      <c r="N23" s="2">
        <v>22787</v>
      </c>
      <c r="O23" s="2">
        <v>23257</v>
      </c>
    </row>
    <row r="24" spans="2:16" x14ac:dyDescent="0.25">
      <c r="B24" t="s">
        <v>97</v>
      </c>
      <c r="D24" s="2">
        <v>31763</v>
      </c>
      <c r="E24" s="2">
        <v>33033</v>
      </c>
      <c r="F24" s="2">
        <v>33033</v>
      </c>
      <c r="G24" s="2">
        <v>30492</v>
      </c>
      <c r="H24" s="2">
        <v>33033</v>
      </c>
      <c r="I24" s="2">
        <v>33033</v>
      </c>
      <c r="J24" s="2">
        <v>31763</v>
      </c>
      <c r="K24" s="2">
        <v>33033</v>
      </c>
      <c r="L24" s="2">
        <v>33033</v>
      </c>
      <c r="M24" s="2">
        <v>33033</v>
      </c>
      <c r="N24" s="2">
        <v>31763</v>
      </c>
      <c r="O24" s="2">
        <v>34304</v>
      </c>
      <c r="P24" s="2">
        <v>391314</v>
      </c>
    </row>
    <row r="25" spans="2:16" x14ac:dyDescent="0.25">
      <c r="B25" t="s">
        <v>98</v>
      </c>
      <c r="D25" s="2">
        <v>12705</v>
      </c>
      <c r="E25" s="2">
        <v>13213</v>
      </c>
      <c r="F25" s="2">
        <v>13213</v>
      </c>
      <c r="G25" s="2">
        <v>12197</v>
      </c>
      <c r="H25" s="2">
        <v>13213</v>
      </c>
      <c r="I25" s="2">
        <v>13213</v>
      </c>
      <c r="J25" s="2">
        <v>12705</v>
      </c>
      <c r="K25" s="2">
        <v>13213</v>
      </c>
      <c r="L25" s="2">
        <v>13213</v>
      </c>
      <c r="M25" s="2">
        <v>13213</v>
      </c>
      <c r="N25" s="2">
        <v>12705</v>
      </c>
      <c r="O25" s="2">
        <v>13721</v>
      </c>
      <c r="P25" s="2">
        <v>156526</v>
      </c>
    </row>
    <row r="26" spans="2:16" x14ac:dyDescent="0.25">
      <c r="B26" t="s">
        <v>99</v>
      </c>
      <c r="D26" s="2">
        <v>19058</v>
      </c>
      <c r="E26" s="2">
        <v>19820</v>
      </c>
      <c r="F26" s="2">
        <v>19820</v>
      </c>
      <c r="G26" s="2">
        <v>18295</v>
      </c>
      <c r="H26" s="2">
        <v>19820</v>
      </c>
      <c r="I26" s="2">
        <v>19820</v>
      </c>
      <c r="J26" s="2">
        <v>19058</v>
      </c>
      <c r="K26" s="2">
        <v>19820</v>
      </c>
      <c r="L26" s="2">
        <v>19820</v>
      </c>
      <c r="M26" s="2">
        <v>19820</v>
      </c>
      <c r="N26" s="2">
        <v>19058</v>
      </c>
      <c r="O26" s="2">
        <v>20582</v>
      </c>
      <c r="P26" s="2">
        <v>234788</v>
      </c>
    </row>
    <row r="27" spans="2:16" x14ac:dyDescent="0.25">
      <c r="B27" t="s">
        <v>0</v>
      </c>
      <c r="D27" s="2">
        <v>18587</v>
      </c>
      <c r="E27" s="2">
        <v>18587</v>
      </c>
      <c r="F27" s="2">
        <v>18587</v>
      </c>
      <c r="G27" s="2">
        <v>18587</v>
      </c>
      <c r="H27" s="2">
        <v>18587</v>
      </c>
      <c r="I27" s="2">
        <v>18587</v>
      </c>
      <c r="J27" s="2">
        <v>18587</v>
      </c>
      <c r="K27" s="2">
        <v>18587</v>
      </c>
      <c r="L27" s="2">
        <v>18587</v>
      </c>
      <c r="M27" s="2">
        <v>18587</v>
      </c>
      <c r="N27" s="2">
        <v>18587</v>
      </c>
      <c r="O27" s="2">
        <v>18587</v>
      </c>
      <c r="P27" s="2">
        <v>223049</v>
      </c>
    </row>
    <row r="28" spans="2:16" x14ac:dyDescent="0.25">
      <c r="B28" t="s">
        <v>100</v>
      </c>
      <c r="D28">
        <v>470</v>
      </c>
      <c r="E28" s="2">
        <v>1232</v>
      </c>
      <c r="F28">
        <v>1232</v>
      </c>
      <c r="G28" t="s">
        <v>105</v>
      </c>
      <c r="H28">
        <v>1232</v>
      </c>
      <c r="I28">
        <v>1232</v>
      </c>
      <c r="J28">
        <v>470</v>
      </c>
      <c r="K28" s="2">
        <v>1232</v>
      </c>
      <c r="L28" s="2">
        <v>1232</v>
      </c>
      <c r="M28" s="2">
        <v>1232</v>
      </c>
      <c r="N28">
        <v>470</v>
      </c>
      <c r="O28" s="2">
        <v>1995</v>
      </c>
      <c r="P28" s="2">
        <v>11739</v>
      </c>
    </row>
    <row r="29" spans="2:16" x14ac:dyDescent="0.25">
      <c r="B29" t="s">
        <v>96</v>
      </c>
      <c r="D29" s="2">
        <v>13983</v>
      </c>
      <c r="E29" s="2">
        <v>15215</v>
      </c>
      <c r="F29" s="2">
        <v>16447</v>
      </c>
      <c r="G29" s="2">
        <v>16155</v>
      </c>
      <c r="H29" s="2">
        <v>17388</v>
      </c>
      <c r="I29" s="2">
        <v>18620</v>
      </c>
      <c r="J29" s="2">
        <v>19090</v>
      </c>
      <c r="K29" s="2">
        <v>20322</v>
      </c>
      <c r="L29" s="2">
        <v>21555</v>
      </c>
      <c r="M29" s="2">
        <v>22787</v>
      </c>
      <c r="N29" s="2">
        <v>23257</v>
      </c>
      <c r="O29" s="2">
        <v>25252</v>
      </c>
    </row>
    <row r="30" spans="2:16" x14ac:dyDescent="0.25">
      <c r="D30" s="2"/>
      <c r="E30" s="2"/>
      <c r="F30" s="2"/>
      <c r="G30" s="2"/>
      <c r="H30" s="2"/>
      <c r="I30" s="2"/>
    </row>
    <row r="31" spans="2:16" x14ac:dyDescent="0.25">
      <c r="B31" s="4" t="s">
        <v>106</v>
      </c>
    </row>
    <row r="32" spans="2:16" x14ac:dyDescent="0.25">
      <c r="B32" t="s">
        <v>97</v>
      </c>
    </row>
    <row r="33" spans="2:2" x14ac:dyDescent="0.25">
      <c r="B33" t="s">
        <v>107</v>
      </c>
    </row>
    <row r="34" spans="2:2" x14ac:dyDescent="0.25">
      <c r="B34" t="s">
        <v>108</v>
      </c>
    </row>
    <row r="35" spans="2:2" x14ac:dyDescent="0.25">
      <c r="B35" t="s">
        <v>98</v>
      </c>
    </row>
    <row r="36" spans="2:2" x14ac:dyDescent="0.25">
      <c r="B36" t="s">
        <v>109</v>
      </c>
    </row>
    <row r="37" spans="2:2" x14ac:dyDescent="0.25">
      <c r="B37" t="s">
        <v>0</v>
      </c>
    </row>
    <row r="38" spans="2:2" x14ac:dyDescent="0.25">
      <c r="B38" t="s">
        <v>110</v>
      </c>
    </row>
  </sheetData>
  <pageMargins left="0.7" right="0.7" top="0.75" bottom="0.75" header="0.3" footer="0.3"/>
  <pageSetup orientation="portrait" verticalDpi="0" r:id="rId1"/>
  <ignoredErrors>
    <ignoredError sqref="D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61"/>
  <sheetViews>
    <sheetView topLeftCell="A78" zoomScaleNormal="100" workbookViewId="0">
      <selection activeCell="H93" sqref="H93"/>
    </sheetView>
  </sheetViews>
  <sheetFormatPr defaultRowHeight="15" x14ac:dyDescent="0.25"/>
  <cols>
    <col min="2" max="3" width="13.85546875" customWidth="1"/>
    <col min="4" max="5" width="13.7109375" customWidth="1"/>
    <col min="6" max="7" width="10.5703125" customWidth="1"/>
    <col min="8" max="8" width="13.85546875" customWidth="1"/>
  </cols>
  <sheetData>
    <row r="5" spans="2:8" x14ac:dyDescent="0.25">
      <c r="B5" s="4" t="s">
        <v>0</v>
      </c>
    </row>
    <row r="6" spans="2:8" x14ac:dyDescent="0.25">
      <c r="D6" s="5" t="s">
        <v>1</v>
      </c>
      <c r="E6" s="4"/>
      <c r="F6" s="5" t="s">
        <v>2</v>
      </c>
      <c r="G6" s="4"/>
      <c r="H6" s="5" t="s">
        <v>3</v>
      </c>
    </row>
    <row r="7" spans="2:8" x14ac:dyDescent="0.25">
      <c r="B7" s="8" t="s">
        <v>4</v>
      </c>
    </row>
    <row r="8" spans="2:8" x14ac:dyDescent="0.25">
      <c r="B8" t="s">
        <v>5</v>
      </c>
      <c r="D8" s="1"/>
      <c r="E8" s="1"/>
      <c r="F8" s="1">
        <v>50</v>
      </c>
      <c r="G8" s="1"/>
      <c r="H8" s="1">
        <f>F8*12</f>
        <v>600</v>
      </c>
    </row>
    <row r="9" spans="2:8" x14ac:dyDescent="0.25">
      <c r="B9" t="s">
        <v>6</v>
      </c>
      <c r="D9" s="1"/>
      <c r="E9" s="1"/>
      <c r="F9" s="1">
        <v>15.19</v>
      </c>
      <c r="G9" s="1"/>
      <c r="H9" s="1">
        <f>F9*12</f>
        <v>182.28</v>
      </c>
    </row>
    <row r="10" spans="2:8" x14ac:dyDescent="0.25">
      <c r="B10" t="s">
        <v>7</v>
      </c>
      <c r="D10" s="1"/>
      <c r="E10" s="1"/>
      <c r="F10" s="1">
        <v>5.21</v>
      </c>
      <c r="G10" s="1"/>
      <c r="H10" s="1">
        <f>F10*12</f>
        <v>62.519999999999996</v>
      </c>
    </row>
    <row r="11" spans="2:8" x14ac:dyDescent="0.25">
      <c r="B11" t="s">
        <v>8</v>
      </c>
      <c r="D11" s="1"/>
      <c r="E11" s="1"/>
      <c r="F11" s="1">
        <v>17.79</v>
      </c>
      <c r="G11" s="1"/>
      <c r="H11" s="1">
        <f>F11*12</f>
        <v>213.48</v>
      </c>
    </row>
    <row r="12" spans="2:8" x14ac:dyDescent="0.25">
      <c r="B12" t="s">
        <v>9</v>
      </c>
      <c r="D12" s="1"/>
      <c r="E12" s="1"/>
      <c r="F12" s="1">
        <v>45.57</v>
      </c>
      <c r="G12" s="1"/>
      <c r="H12" s="1">
        <f>F12*12</f>
        <v>546.84</v>
      </c>
    </row>
    <row r="13" spans="2:8" x14ac:dyDescent="0.25">
      <c r="B13" t="s">
        <v>10</v>
      </c>
      <c r="D13" s="1"/>
      <c r="E13" s="1"/>
      <c r="F13" s="1">
        <v>71.61</v>
      </c>
      <c r="G13" s="1"/>
      <c r="H13" s="1">
        <f>F13*12</f>
        <v>859.31999999999994</v>
      </c>
    </row>
    <row r="14" spans="2:8" x14ac:dyDescent="0.25">
      <c r="B14" t="s">
        <v>11</v>
      </c>
      <c r="D14" s="1"/>
      <c r="E14" s="1"/>
      <c r="F14" s="1">
        <v>50</v>
      </c>
      <c r="G14" s="1"/>
      <c r="H14" s="1">
        <f>F14*12</f>
        <v>600</v>
      </c>
    </row>
    <row r="15" spans="2:8" x14ac:dyDescent="0.25">
      <c r="B15" t="s">
        <v>12</v>
      </c>
      <c r="D15" s="1"/>
      <c r="E15" s="1"/>
      <c r="F15" s="1">
        <v>78.12</v>
      </c>
      <c r="G15" s="1"/>
      <c r="H15" s="1">
        <f>F15*12</f>
        <v>937.44</v>
      </c>
    </row>
    <row r="16" spans="2:8" x14ac:dyDescent="0.25">
      <c r="B16" t="s">
        <v>13</v>
      </c>
      <c r="D16" s="1"/>
      <c r="E16" s="1"/>
      <c r="F16" s="1">
        <v>13.71</v>
      </c>
      <c r="G16" s="1"/>
      <c r="H16" s="1">
        <f>F16*12</f>
        <v>164.52</v>
      </c>
    </row>
    <row r="17" spans="2:8" x14ac:dyDescent="0.25">
      <c r="B17" t="s">
        <v>14</v>
      </c>
      <c r="D17" s="1"/>
      <c r="E17" s="1"/>
      <c r="F17" s="1">
        <v>27.47</v>
      </c>
      <c r="G17" s="1"/>
      <c r="H17" s="1">
        <f>F17*12</f>
        <v>329.64</v>
      </c>
    </row>
    <row r="18" spans="2:8" x14ac:dyDescent="0.25">
      <c r="B18" t="s">
        <v>15</v>
      </c>
      <c r="D18" s="1"/>
      <c r="E18" s="1"/>
      <c r="F18" s="1">
        <v>44.96</v>
      </c>
      <c r="G18" s="1"/>
      <c r="H18" s="1">
        <f>F18*12</f>
        <v>539.52</v>
      </c>
    </row>
    <row r="19" spans="2:8" x14ac:dyDescent="0.25">
      <c r="B19" t="s">
        <v>16</v>
      </c>
      <c r="D19" s="1"/>
      <c r="E19" s="1"/>
      <c r="F19" s="1">
        <v>84.37</v>
      </c>
      <c r="G19" s="1"/>
      <c r="H19" s="1">
        <f>F19*12</f>
        <v>1012.44</v>
      </c>
    </row>
    <row r="20" spans="2:8" x14ac:dyDescent="0.25">
      <c r="B20" s="4" t="s">
        <v>17</v>
      </c>
      <c r="D20" s="6"/>
      <c r="E20" s="6"/>
      <c r="F20" s="6">
        <f>SUM(F8:F19)</f>
        <v>503.99999999999994</v>
      </c>
      <c r="G20" s="6"/>
      <c r="H20" s="6">
        <f>F20*12</f>
        <v>6047.9999999999991</v>
      </c>
    </row>
    <row r="21" spans="2:8" x14ac:dyDescent="0.25">
      <c r="B21" s="8" t="s">
        <v>18</v>
      </c>
    </row>
    <row r="22" spans="2:8" x14ac:dyDescent="0.25">
      <c r="B22" t="s">
        <v>19</v>
      </c>
      <c r="D22" s="1"/>
      <c r="E22" s="1"/>
      <c r="F22" s="1">
        <v>149.99</v>
      </c>
      <c r="G22" s="1"/>
      <c r="H22" s="1">
        <f>F22*12</f>
        <v>1799.88</v>
      </c>
    </row>
    <row r="23" spans="2:8" x14ac:dyDescent="0.25">
      <c r="B23" t="s">
        <v>20</v>
      </c>
      <c r="D23" s="1"/>
      <c r="E23" s="1"/>
      <c r="F23" s="1">
        <v>299.45999999999998</v>
      </c>
      <c r="G23" s="1"/>
      <c r="H23" s="1">
        <f>F23*12</f>
        <v>3593.5199999999995</v>
      </c>
    </row>
    <row r="24" spans="2:8" x14ac:dyDescent="0.25">
      <c r="B24" t="s">
        <v>21</v>
      </c>
      <c r="D24" s="1"/>
      <c r="E24" s="1"/>
      <c r="F24" s="1">
        <v>25</v>
      </c>
      <c r="G24" s="1"/>
      <c r="H24" s="1">
        <f>F24*12</f>
        <v>300</v>
      </c>
    </row>
    <row r="25" spans="2:8" x14ac:dyDescent="0.25">
      <c r="B25" t="s">
        <v>22</v>
      </c>
      <c r="D25" s="1"/>
      <c r="E25" s="1"/>
      <c r="F25" s="1">
        <v>99.99</v>
      </c>
      <c r="G25" s="1"/>
      <c r="H25" s="1">
        <f>F25*12</f>
        <v>1199.8799999999999</v>
      </c>
    </row>
    <row r="26" spans="2:8" x14ac:dyDescent="0.25">
      <c r="B26" t="s">
        <v>23</v>
      </c>
      <c r="D26" s="1"/>
      <c r="E26" s="1"/>
      <c r="F26" s="1">
        <v>1500</v>
      </c>
      <c r="G26" s="1"/>
      <c r="H26" s="1">
        <f>F26*12</f>
        <v>18000</v>
      </c>
    </row>
    <row r="27" spans="2:8" x14ac:dyDescent="0.25">
      <c r="B27" t="s">
        <v>24</v>
      </c>
      <c r="D27" s="1"/>
      <c r="E27" s="1"/>
      <c r="F27" s="1">
        <v>1085</v>
      </c>
      <c r="G27" s="1"/>
      <c r="H27" s="1">
        <f>F27*12</f>
        <v>13020</v>
      </c>
    </row>
    <row r="28" spans="2:8" x14ac:dyDescent="0.25">
      <c r="B28" t="s">
        <v>25</v>
      </c>
      <c r="D28" s="7"/>
      <c r="E28" s="7"/>
      <c r="F28" s="7">
        <v>3200</v>
      </c>
      <c r="G28" s="7"/>
      <c r="H28" s="1">
        <f>F28*12</f>
        <v>38400</v>
      </c>
    </row>
    <row r="29" spans="2:8" x14ac:dyDescent="0.25">
      <c r="B29" t="s">
        <v>26</v>
      </c>
      <c r="D29" s="1"/>
      <c r="E29" s="1"/>
      <c r="F29" s="1">
        <v>249.98</v>
      </c>
      <c r="G29" s="1"/>
      <c r="H29" s="1">
        <f>F29*12</f>
        <v>2999.7599999999998</v>
      </c>
    </row>
    <row r="30" spans="2:8" x14ac:dyDescent="0.25">
      <c r="B30" t="s">
        <v>27</v>
      </c>
      <c r="D30" s="1"/>
      <c r="E30" s="1"/>
      <c r="F30" s="1">
        <v>279.93</v>
      </c>
      <c r="G30" s="1"/>
      <c r="H30" s="1">
        <f>F30*12</f>
        <v>3359.16</v>
      </c>
    </row>
    <row r="31" spans="2:8" x14ac:dyDescent="0.25">
      <c r="B31" t="s">
        <v>17</v>
      </c>
      <c r="D31" s="1"/>
      <c r="E31" s="1"/>
      <c r="F31" s="6">
        <f>SUM(F22:F30)</f>
        <v>6889.35</v>
      </c>
      <c r="G31" s="1"/>
      <c r="H31" s="6">
        <f>F31*12</f>
        <v>82672.200000000012</v>
      </c>
    </row>
    <row r="32" spans="2:8" x14ac:dyDescent="0.25">
      <c r="B32" t="s">
        <v>28</v>
      </c>
      <c r="H32" s="1" t="s">
        <v>118</v>
      </c>
    </row>
    <row r="33" spans="1:8" x14ac:dyDescent="0.25">
      <c r="B33" t="s">
        <v>29</v>
      </c>
      <c r="D33" s="1"/>
      <c r="E33" s="1"/>
      <c r="F33" s="1">
        <v>2916.48</v>
      </c>
      <c r="G33" s="1"/>
      <c r="H33" s="1">
        <f>F33*12</f>
        <v>34997.760000000002</v>
      </c>
    </row>
    <row r="34" spans="1:8" x14ac:dyDescent="0.25">
      <c r="B34" t="s">
        <v>30</v>
      </c>
      <c r="D34" s="1"/>
      <c r="E34" s="1"/>
      <c r="F34" s="1">
        <v>2916.48</v>
      </c>
      <c r="G34" s="1"/>
      <c r="H34" s="1">
        <f>F34*12</f>
        <v>34997.760000000002</v>
      </c>
    </row>
    <row r="35" spans="1:8" x14ac:dyDescent="0.25">
      <c r="B35" t="s">
        <v>31</v>
      </c>
      <c r="D35" s="1"/>
      <c r="E35" s="1"/>
      <c r="F35" s="1">
        <v>2499.84</v>
      </c>
      <c r="G35" s="1"/>
      <c r="H35" s="1">
        <f>F35*12</f>
        <v>29998.080000000002</v>
      </c>
    </row>
    <row r="36" spans="1:8" x14ac:dyDescent="0.25">
      <c r="B36" s="4" t="s">
        <v>17</v>
      </c>
      <c r="D36" s="6"/>
      <c r="E36" s="6"/>
      <c r="F36" s="6">
        <f>SUM(F33:F35)</f>
        <v>8332.7999999999993</v>
      </c>
      <c r="G36" s="6"/>
      <c r="H36" s="6">
        <f>F36*12</f>
        <v>99993.599999999991</v>
      </c>
    </row>
    <row r="37" spans="1:8" x14ac:dyDescent="0.25">
      <c r="B37" t="s">
        <v>32</v>
      </c>
      <c r="H37" s="1" t="s">
        <v>118</v>
      </c>
    </row>
    <row r="38" spans="1:8" x14ac:dyDescent="0.25">
      <c r="B38" t="s">
        <v>33</v>
      </c>
      <c r="D38" s="1"/>
      <c r="E38" s="1"/>
      <c r="F38" s="1">
        <v>900</v>
      </c>
      <c r="G38" s="1"/>
      <c r="H38" s="1">
        <f>F38*12</f>
        <v>10800</v>
      </c>
    </row>
    <row r="39" spans="1:8" x14ac:dyDescent="0.25">
      <c r="B39" t="s">
        <v>34</v>
      </c>
      <c r="D39" s="1"/>
      <c r="E39" s="1"/>
      <c r="F39" s="1">
        <v>403.62</v>
      </c>
      <c r="G39" s="1"/>
      <c r="H39" s="1">
        <f>F39*12</f>
        <v>4843.4400000000005</v>
      </c>
    </row>
    <row r="40" spans="1:8" x14ac:dyDescent="0.25">
      <c r="B40" t="s">
        <v>17</v>
      </c>
      <c r="D40" s="1"/>
      <c r="E40" s="1"/>
      <c r="F40" s="6">
        <f>SUM(F38:F39)</f>
        <v>1303.6199999999999</v>
      </c>
      <c r="G40" s="1"/>
      <c r="H40" s="6">
        <f>F40*12</f>
        <v>15643.439999999999</v>
      </c>
    </row>
    <row r="41" spans="1:8" x14ac:dyDescent="0.25">
      <c r="B41" t="s">
        <v>35</v>
      </c>
      <c r="H41" s="1"/>
    </row>
    <row r="42" spans="1:8" x14ac:dyDescent="0.25">
      <c r="B42" t="s">
        <v>36</v>
      </c>
      <c r="D42" s="1"/>
      <c r="E42" s="1"/>
      <c r="F42" s="1">
        <v>637.98</v>
      </c>
      <c r="G42" s="1"/>
      <c r="H42" s="1">
        <f>F42*12</f>
        <v>7655.76</v>
      </c>
    </row>
    <row r="43" spans="1:8" x14ac:dyDescent="0.25">
      <c r="B43" t="s">
        <v>37</v>
      </c>
      <c r="D43" s="1"/>
      <c r="E43" s="1"/>
      <c r="F43" s="1">
        <v>125.86</v>
      </c>
      <c r="G43" s="1"/>
      <c r="H43" s="1">
        <f>F43*12</f>
        <v>1510.32</v>
      </c>
    </row>
    <row r="44" spans="1:8" x14ac:dyDescent="0.25">
      <c r="B44" t="s">
        <v>17</v>
      </c>
      <c r="D44" s="1"/>
      <c r="E44" s="1"/>
      <c r="F44" s="6">
        <f>SUM(F42:F43)</f>
        <v>763.84</v>
      </c>
      <c r="G44" s="1"/>
      <c r="H44" s="1">
        <f>F44*12</f>
        <v>9166.08</v>
      </c>
    </row>
    <row r="45" spans="1:8" x14ac:dyDescent="0.25">
      <c r="B45" s="4" t="s">
        <v>38</v>
      </c>
      <c r="C45" s="4"/>
      <c r="D45" s="6"/>
      <c r="E45" s="6"/>
      <c r="F45" s="6">
        <f>F20+F31+F36+F40+F44</f>
        <v>17793.61</v>
      </c>
      <c r="G45" s="6"/>
      <c r="H45" s="6">
        <f>F45*12</f>
        <v>213523.32</v>
      </c>
    </row>
    <row r="46" spans="1:8" x14ac:dyDescent="0.25">
      <c r="D46" s="1"/>
      <c r="E46" s="1"/>
      <c r="F46" s="1"/>
      <c r="G46" s="1"/>
      <c r="H46" s="1"/>
    </row>
    <row r="47" spans="1:8" x14ac:dyDescent="0.25">
      <c r="A47" t="s">
        <v>118</v>
      </c>
      <c r="B47" s="4" t="s">
        <v>118</v>
      </c>
    </row>
    <row r="48" spans="1:8" x14ac:dyDescent="0.25">
      <c r="B48" s="8" t="s">
        <v>39</v>
      </c>
    </row>
    <row r="49" spans="2:5" x14ac:dyDescent="0.25">
      <c r="B49" t="s">
        <v>40</v>
      </c>
      <c r="D49" s="1">
        <v>700</v>
      </c>
      <c r="E49" s="1"/>
    </row>
    <row r="50" spans="2:5" x14ac:dyDescent="0.25">
      <c r="B50" t="s">
        <v>41</v>
      </c>
      <c r="D50" s="1">
        <v>500</v>
      </c>
      <c r="E50" s="1"/>
    </row>
    <row r="51" spans="2:5" x14ac:dyDescent="0.25">
      <c r="B51" t="s">
        <v>42</v>
      </c>
      <c r="D51" s="1">
        <v>50</v>
      </c>
      <c r="E51" s="1"/>
    </row>
    <row r="52" spans="2:5" x14ac:dyDescent="0.25">
      <c r="B52" t="s">
        <v>43</v>
      </c>
      <c r="D52" s="1">
        <v>200</v>
      </c>
      <c r="E52" s="1"/>
    </row>
    <row r="53" spans="2:5" x14ac:dyDescent="0.25">
      <c r="B53" t="s">
        <v>44</v>
      </c>
      <c r="D53" s="1">
        <v>300</v>
      </c>
      <c r="E53" s="1"/>
    </row>
    <row r="54" spans="2:5" x14ac:dyDescent="0.25">
      <c r="B54" t="s">
        <v>45</v>
      </c>
      <c r="D54" s="1">
        <v>260</v>
      </c>
      <c r="E54" s="1"/>
    </row>
    <row r="55" spans="2:5" x14ac:dyDescent="0.25">
      <c r="B55" t="s">
        <v>46</v>
      </c>
      <c r="D55" s="1">
        <v>1000</v>
      </c>
      <c r="E55" s="1"/>
    </row>
    <row r="56" spans="2:5" x14ac:dyDescent="0.25">
      <c r="B56" t="s">
        <v>47</v>
      </c>
      <c r="D56" s="1">
        <v>1000</v>
      </c>
      <c r="E56" s="1"/>
    </row>
    <row r="57" spans="2:5" x14ac:dyDescent="0.25">
      <c r="B57" t="s">
        <v>48</v>
      </c>
      <c r="D57" s="1">
        <v>500</v>
      </c>
      <c r="E57" s="1"/>
    </row>
    <row r="58" spans="2:5" x14ac:dyDescent="0.25">
      <c r="B58" t="s">
        <v>49</v>
      </c>
      <c r="D58" s="1">
        <v>206</v>
      </c>
      <c r="E58" s="1"/>
    </row>
    <row r="59" spans="2:5" x14ac:dyDescent="0.25">
      <c r="B59" t="s">
        <v>50</v>
      </c>
      <c r="D59" s="1">
        <v>1500</v>
      </c>
      <c r="E59" s="1"/>
    </row>
    <row r="60" spans="2:5" x14ac:dyDescent="0.25">
      <c r="B60" t="s">
        <v>51</v>
      </c>
      <c r="D60" s="1">
        <v>850</v>
      </c>
      <c r="E60" s="1"/>
    </row>
    <row r="61" spans="2:5" x14ac:dyDescent="0.25">
      <c r="B61" t="s">
        <v>52</v>
      </c>
      <c r="D61" s="1">
        <v>1000</v>
      </c>
      <c r="E61" s="1"/>
    </row>
    <row r="62" spans="2:5" x14ac:dyDescent="0.25">
      <c r="B62" t="s">
        <v>53</v>
      </c>
      <c r="D62" s="1">
        <v>500</v>
      </c>
      <c r="E62" s="1"/>
    </row>
    <row r="63" spans="2:5" x14ac:dyDescent="0.25">
      <c r="B63" s="4" t="s">
        <v>17</v>
      </c>
      <c r="C63" s="4"/>
      <c r="D63" s="6">
        <f>SUM(D49:D62)</f>
        <v>8566</v>
      </c>
      <c r="E63" s="1"/>
    </row>
    <row r="64" spans="2:5" x14ac:dyDescent="0.25">
      <c r="B64" s="4"/>
      <c r="C64" s="4"/>
      <c r="D64" s="6"/>
      <c r="E64" s="1"/>
    </row>
    <row r="65" spans="2:5" x14ac:dyDescent="0.25">
      <c r="B65" s="8" t="s">
        <v>54</v>
      </c>
    </row>
    <row r="66" spans="2:5" x14ac:dyDescent="0.25">
      <c r="B66" t="s">
        <v>55</v>
      </c>
      <c r="D66" s="1">
        <v>3672</v>
      </c>
      <c r="E66" s="1"/>
    </row>
    <row r="67" spans="2:5" x14ac:dyDescent="0.25">
      <c r="B67" t="s">
        <v>56</v>
      </c>
      <c r="D67" s="1">
        <v>9200</v>
      </c>
      <c r="E67" s="1"/>
    </row>
    <row r="68" spans="2:5" x14ac:dyDescent="0.25">
      <c r="B68" t="s">
        <v>57</v>
      </c>
      <c r="D68" s="1">
        <v>1500</v>
      </c>
      <c r="E68" s="1"/>
    </row>
    <row r="69" spans="2:5" x14ac:dyDescent="0.25">
      <c r="B69" t="s">
        <v>58</v>
      </c>
      <c r="D69" s="1">
        <v>5000</v>
      </c>
      <c r="E69" s="1"/>
    </row>
    <row r="70" spans="2:5" x14ac:dyDescent="0.25">
      <c r="B70" t="s">
        <v>59</v>
      </c>
      <c r="D70" s="1">
        <v>30.8</v>
      </c>
      <c r="E70" s="1"/>
    </row>
    <row r="71" spans="2:5" x14ac:dyDescent="0.25">
      <c r="B71" t="s">
        <v>60</v>
      </c>
      <c r="D71" s="1">
        <v>500</v>
      </c>
      <c r="E71" s="1"/>
    </row>
    <row r="72" spans="2:5" x14ac:dyDescent="0.25">
      <c r="B72" t="s">
        <v>61</v>
      </c>
      <c r="D72" s="1">
        <v>231</v>
      </c>
      <c r="E72" s="1"/>
    </row>
    <row r="73" spans="2:5" x14ac:dyDescent="0.25">
      <c r="B73" t="s">
        <v>62</v>
      </c>
      <c r="D73" s="1">
        <v>2300</v>
      </c>
      <c r="E73" s="1"/>
    </row>
    <row r="74" spans="2:5" x14ac:dyDescent="0.25">
      <c r="B74" t="s">
        <v>63</v>
      </c>
      <c r="D74" s="1">
        <v>10</v>
      </c>
      <c r="E74" s="1"/>
    </row>
    <row r="75" spans="2:5" x14ac:dyDescent="0.25">
      <c r="B75" t="s">
        <v>64</v>
      </c>
      <c r="D75" s="1">
        <v>21</v>
      </c>
      <c r="E75" s="1"/>
    </row>
    <row r="76" spans="2:5" x14ac:dyDescent="0.25">
      <c r="B76" t="s">
        <v>65</v>
      </c>
      <c r="D76" s="1">
        <v>3000</v>
      </c>
      <c r="E76" s="1"/>
    </row>
    <row r="77" spans="2:5" x14ac:dyDescent="0.25">
      <c r="B77" t="s">
        <v>66</v>
      </c>
      <c r="D77" s="1">
        <v>156</v>
      </c>
      <c r="E77" s="1"/>
    </row>
    <row r="78" spans="2:5" x14ac:dyDescent="0.25">
      <c r="B78" t="s">
        <v>67</v>
      </c>
      <c r="D78" s="1">
        <v>500</v>
      </c>
      <c r="E78" s="1"/>
    </row>
    <row r="79" spans="2:5" x14ac:dyDescent="0.25">
      <c r="B79" t="s">
        <v>68</v>
      </c>
      <c r="D79" s="1">
        <v>750</v>
      </c>
      <c r="E79" s="1"/>
    </row>
    <row r="80" spans="2:5" x14ac:dyDescent="0.25">
      <c r="B80" t="s">
        <v>69</v>
      </c>
      <c r="D80" s="1">
        <v>4154</v>
      </c>
      <c r="E80" s="1"/>
    </row>
    <row r="81" spans="2:5" x14ac:dyDescent="0.25">
      <c r="B81" t="s">
        <v>70</v>
      </c>
      <c r="D81" s="1">
        <v>69</v>
      </c>
      <c r="E81" s="1"/>
    </row>
    <row r="82" spans="2:5" x14ac:dyDescent="0.25">
      <c r="B82" t="s">
        <v>71</v>
      </c>
      <c r="D82" s="1">
        <v>306</v>
      </c>
      <c r="E82" s="1"/>
    </row>
    <row r="83" spans="2:5" x14ac:dyDescent="0.25">
      <c r="B83" t="s">
        <v>72</v>
      </c>
      <c r="D83" s="1">
        <v>2800</v>
      </c>
      <c r="E83" s="1"/>
    </row>
    <row r="84" spans="2:5" x14ac:dyDescent="0.25">
      <c r="B84" t="s">
        <v>73</v>
      </c>
      <c r="D84" s="1">
        <v>2800</v>
      </c>
      <c r="E84" s="1"/>
    </row>
    <row r="85" spans="2:5" x14ac:dyDescent="0.25">
      <c r="B85" t="s">
        <v>74</v>
      </c>
      <c r="D85" s="1">
        <v>4000</v>
      </c>
      <c r="E85" s="1"/>
    </row>
    <row r="86" spans="2:5" x14ac:dyDescent="0.25">
      <c r="B86" t="s">
        <v>75</v>
      </c>
      <c r="D86" s="1">
        <v>575</v>
      </c>
      <c r="E86" s="1"/>
    </row>
    <row r="87" spans="2:5" x14ac:dyDescent="0.25">
      <c r="B87" t="s">
        <v>76</v>
      </c>
      <c r="D87" s="1">
        <v>100</v>
      </c>
      <c r="E87" s="1"/>
    </row>
    <row r="88" spans="2:5" x14ac:dyDescent="0.25">
      <c r="B88" t="s">
        <v>77</v>
      </c>
      <c r="D88" s="1">
        <v>1500</v>
      </c>
      <c r="E88" s="1"/>
    </row>
    <row r="89" spans="2:5" x14ac:dyDescent="0.25">
      <c r="B89" t="s">
        <v>78</v>
      </c>
      <c r="D89" s="1">
        <v>2500</v>
      </c>
      <c r="E89" s="1"/>
    </row>
    <row r="90" spans="2:5" x14ac:dyDescent="0.25">
      <c r="B90" t="s">
        <v>79</v>
      </c>
      <c r="D90" s="1">
        <v>50</v>
      </c>
      <c r="E90" s="1"/>
    </row>
    <row r="91" spans="2:5" x14ac:dyDescent="0.25">
      <c r="B91" t="s">
        <v>80</v>
      </c>
      <c r="D91" s="1">
        <v>34</v>
      </c>
      <c r="E91" s="1"/>
    </row>
    <row r="92" spans="2:5" x14ac:dyDescent="0.25">
      <c r="B92" t="s">
        <v>81</v>
      </c>
      <c r="D92" s="1">
        <v>400</v>
      </c>
      <c r="E92" s="1"/>
    </row>
    <row r="93" spans="2:5" x14ac:dyDescent="0.25">
      <c r="B93" t="s">
        <v>82</v>
      </c>
      <c r="D93" s="1">
        <v>1000</v>
      </c>
      <c r="E93" s="1"/>
    </row>
    <row r="94" spans="2:5" x14ac:dyDescent="0.25">
      <c r="B94" t="s">
        <v>83</v>
      </c>
      <c r="D94" s="1">
        <v>100</v>
      </c>
      <c r="E94" s="1"/>
    </row>
    <row r="95" spans="2:5" x14ac:dyDescent="0.25">
      <c r="B95" t="s">
        <v>84</v>
      </c>
      <c r="D95" s="1">
        <v>125</v>
      </c>
      <c r="E95" s="1"/>
    </row>
    <row r="96" spans="2:5" x14ac:dyDescent="0.25">
      <c r="B96" s="4" t="s">
        <v>17</v>
      </c>
      <c r="C96" s="4"/>
      <c r="D96" s="6">
        <f>SUM(D66:D95)</f>
        <v>47383.8</v>
      </c>
      <c r="E96" s="1"/>
    </row>
    <row r="97" spans="2:11" x14ac:dyDescent="0.25">
      <c r="B97" s="4" t="s">
        <v>85</v>
      </c>
      <c r="C97" s="4"/>
      <c r="D97" s="6">
        <f>D96+D63</f>
        <v>55949.8</v>
      </c>
      <c r="E97" s="1"/>
    </row>
    <row r="98" spans="2:11" x14ac:dyDescent="0.25">
      <c r="D98" s="1"/>
      <c r="E98" s="1"/>
    </row>
    <row r="99" spans="2:11" x14ac:dyDescent="0.25">
      <c r="B99" t="s">
        <v>86</v>
      </c>
    </row>
    <row r="101" spans="2:11" x14ac:dyDescent="0.25">
      <c r="B101" t="s">
        <v>87</v>
      </c>
    </row>
    <row r="102" spans="2:11" x14ac:dyDescent="0.25">
      <c r="B102" t="s">
        <v>88</v>
      </c>
      <c r="D102" s="3" t="s">
        <v>89</v>
      </c>
      <c r="E102" s="3"/>
      <c r="F102" s="3" t="s">
        <v>90</v>
      </c>
      <c r="G102" s="3"/>
      <c r="H102" s="3" t="s">
        <v>91</v>
      </c>
      <c r="I102" s="3" t="s">
        <v>92</v>
      </c>
      <c r="J102" s="3" t="s">
        <v>93</v>
      </c>
      <c r="K102" s="3" t="s">
        <v>94</v>
      </c>
    </row>
    <row r="103" spans="2:11" x14ac:dyDescent="0.25">
      <c r="B103" t="s">
        <v>95</v>
      </c>
      <c r="D103">
        <v>25</v>
      </c>
      <c r="F103">
        <v>25</v>
      </c>
      <c r="H103">
        <v>26</v>
      </c>
      <c r="I103">
        <v>25</v>
      </c>
      <c r="J103">
        <v>26</v>
      </c>
      <c r="K103">
        <v>26</v>
      </c>
    </row>
    <row r="104" spans="2:11" x14ac:dyDescent="0.25">
      <c r="B104" t="s">
        <v>96</v>
      </c>
      <c r="D104" s="2">
        <v>1000</v>
      </c>
      <c r="E104" s="2"/>
      <c r="F104">
        <v>657</v>
      </c>
      <c r="H104">
        <v>314</v>
      </c>
      <c r="I104">
        <v>601</v>
      </c>
      <c r="J104">
        <v>258</v>
      </c>
      <c r="K104">
        <v>545</v>
      </c>
    </row>
    <row r="105" spans="2:11" x14ac:dyDescent="0.25">
      <c r="B105" t="s">
        <v>97</v>
      </c>
      <c r="D105" s="2">
        <v>26250</v>
      </c>
      <c r="E105" s="2"/>
      <c r="F105" s="2">
        <v>26250</v>
      </c>
      <c r="G105" s="2"/>
      <c r="H105" s="2">
        <v>27300</v>
      </c>
      <c r="I105" s="2">
        <v>26250</v>
      </c>
      <c r="J105" s="2">
        <v>27300</v>
      </c>
      <c r="K105" s="2">
        <v>27300</v>
      </c>
    </row>
    <row r="106" spans="2:11" x14ac:dyDescent="0.25">
      <c r="B106" t="s">
        <v>98</v>
      </c>
      <c r="D106" s="2">
        <v>10500</v>
      </c>
      <c r="E106" s="2"/>
      <c r="F106" s="2">
        <v>10500</v>
      </c>
      <c r="G106" s="2"/>
      <c r="H106" s="2">
        <v>10920</v>
      </c>
      <c r="I106" s="2">
        <v>10500</v>
      </c>
      <c r="J106" s="2">
        <v>10920</v>
      </c>
      <c r="K106" s="2">
        <v>10920</v>
      </c>
    </row>
    <row r="107" spans="2:11" x14ac:dyDescent="0.25">
      <c r="B107" t="s">
        <v>99</v>
      </c>
      <c r="D107" s="2">
        <v>15750</v>
      </c>
      <c r="E107" s="2"/>
      <c r="F107" s="2">
        <v>15750</v>
      </c>
      <c r="G107" s="2"/>
      <c r="H107" s="2">
        <v>16380</v>
      </c>
      <c r="I107" s="2">
        <v>15750</v>
      </c>
      <c r="J107" s="2">
        <v>16380</v>
      </c>
      <c r="K107" s="2">
        <v>16380</v>
      </c>
    </row>
    <row r="108" spans="2:11" x14ac:dyDescent="0.25">
      <c r="B108" t="s">
        <v>0</v>
      </c>
      <c r="D108" s="2">
        <v>16093</v>
      </c>
      <c r="E108" s="2"/>
      <c r="F108" s="2">
        <v>16093</v>
      </c>
      <c r="G108" s="2"/>
      <c r="H108" s="2">
        <v>16093</v>
      </c>
      <c r="I108" s="2">
        <v>16093</v>
      </c>
      <c r="J108" s="2">
        <v>16093</v>
      </c>
      <c r="K108" s="2">
        <v>16093</v>
      </c>
    </row>
    <row r="109" spans="2:11" x14ac:dyDescent="0.25">
      <c r="B109" t="s">
        <v>100</v>
      </c>
      <c r="D109" t="s">
        <v>101</v>
      </c>
      <c r="F109" t="s">
        <v>101</v>
      </c>
      <c r="H109">
        <v>287</v>
      </c>
      <c r="I109" t="s">
        <v>101</v>
      </c>
      <c r="J109">
        <v>287</v>
      </c>
      <c r="K109">
        <v>287</v>
      </c>
    </row>
    <row r="110" spans="2:11" x14ac:dyDescent="0.25">
      <c r="B110" t="s">
        <v>96</v>
      </c>
      <c r="D110">
        <v>357</v>
      </c>
      <c r="F110">
        <v>314</v>
      </c>
      <c r="H110">
        <v>601</v>
      </c>
      <c r="I110">
        <v>258</v>
      </c>
      <c r="J110">
        <v>545</v>
      </c>
      <c r="K110">
        <v>832</v>
      </c>
    </row>
    <row r="111" spans="2:11" x14ac:dyDescent="0.25">
      <c r="B111" t="s">
        <v>102</v>
      </c>
    </row>
    <row r="112" spans="2:11" x14ac:dyDescent="0.25">
      <c r="B112" t="s">
        <v>95</v>
      </c>
      <c r="D112">
        <v>25</v>
      </c>
      <c r="F112">
        <v>25</v>
      </c>
      <c r="H112">
        <v>26</v>
      </c>
      <c r="I112">
        <v>24</v>
      </c>
      <c r="J112">
        <v>26</v>
      </c>
      <c r="K112">
        <v>26</v>
      </c>
    </row>
    <row r="113" spans="2:11" x14ac:dyDescent="0.25">
      <c r="B113" t="s">
        <v>96</v>
      </c>
      <c r="D113" s="2">
        <v>1924</v>
      </c>
      <c r="E113" s="2"/>
      <c r="F113" s="2">
        <v>3156</v>
      </c>
      <c r="G113" s="2"/>
      <c r="H113" s="2">
        <v>4388</v>
      </c>
      <c r="I113" s="2">
        <v>5508</v>
      </c>
      <c r="J113" s="2">
        <v>5243</v>
      </c>
      <c r="K113" s="2">
        <v>6363</v>
      </c>
    </row>
    <row r="114" spans="2:11" x14ac:dyDescent="0.25">
      <c r="B114" t="s">
        <v>97</v>
      </c>
      <c r="D114" s="2">
        <v>28875</v>
      </c>
      <c r="E114" s="2"/>
      <c r="F114" s="2">
        <v>28875</v>
      </c>
      <c r="G114" s="2"/>
      <c r="H114" s="2">
        <v>30030</v>
      </c>
      <c r="I114" s="2">
        <v>27720</v>
      </c>
      <c r="J114" s="2">
        <v>30030</v>
      </c>
      <c r="K114" s="2">
        <v>30030</v>
      </c>
    </row>
    <row r="115" spans="2:11" x14ac:dyDescent="0.25">
      <c r="B115" t="s">
        <v>98</v>
      </c>
      <c r="D115" s="2">
        <v>11550</v>
      </c>
      <c r="E115" s="2"/>
      <c r="F115" s="2">
        <v>11550</v>
      </c>
      <c r="G115" s="2"/>
      <c r="H115" s="2">
        <v>12012</v>
      </c>
      <c r="I115" s="2">
        <v>11088</v>
      </c>
      <c r="J115" s="2">
        <v>12012</v>
      </c>
      <c r="K115" s="2">
        <v>12012</v>
      </c>
    </row>
    <row r="116" spans="2:11" x14ac:dyDescent="0.25">
      <c r="B116" t="s">
        <v>99</v>
      </c>
      <c r="D116" s="2">
        <v>17325</v>
      </c>
      <c r="E116" s="2"/>
      <c r="F116" s="2">
        <v>17325</v>
      </c>
      <c r="G116" s="2"/>
      <c r="H116" s="2">
        <v>18018</v>
      </c>
      <c r="I116" s="2">
        <v>16632</v>
      </c>
      <c r="J116" s="2">
        <v>18018</v>
      </c>
      <c r="K116" s="2">
        <v>18018</v>
      </c>
    </row>
    <row r="117" spans="2:11" x14ac:dyDescent="0.25">
      <c r="B117" t="s">
        <v>0</v>
      </c>
      <c r="D117" s="2">
        <v>16093</v>
      </c>
      <c r="E117" s="2"/>
      <c r="F117" s="2">
        <v>16093</v>
      </c>
      <c r="G117" s="2"/>
      <c r="H117" s="2">
        <v>16898</v>
      </c>
      <c r="I117" s="2">
        <v>16898</v>
      </c>
      <c r="J117" s="2">
        <v>16898</v>
      </c>
      <c r="K117" s="2">
        <v>16898</v>
      </c>
    </row>
    <row r="118" spans="2:11" x14ac:dyDescent="0.25">
      <c r="B118" t="s">
        <v>100</v>
      </c>
      <c r="D118" s="2">
        <v>1232</v>
      </c>
      <c r="E118" s="2"/>
      <c r="F118" s="2">
        <v>1232</v>
      </c>
      <c r="G118" s="2"/>
      <c r="H118" s="2">
        <v>1120</v>
      </c>
      <c r="I118" t="s">
        <v>103</v>
      </c>
      <c r="J118" s="2">
        <v>1120</v>
      </c>
      <c r="K118" s="2">
        <v>1120</v>
      </c>
    </row>
    <row r="119" spans="2:11" x14ac:dyDescent="0.25">
      <c r="B119" t="s">
        <v>96</v>
      </c>
      <c r="D119" s="2">
        <v>3156</v>
      </c>
      <c r="E119" s="2"/>
      <c r="F119" s="2">
        <v>4388</v>
      </c>
      <c r="G119" s="2"/>
      <c r="H119" s="2">
        <v>5508</v>
      </c>
      <c r="I119" s="2">
        <v>5243</v>
      </c>
      <c r="J119" s="2">
        <v>6363</v>
      </c>
      <c r="K119" s="2">
        <v>7483</v>
      </c>
    </row>
    <row r="120" spans="2:11" x14ac:dyDescent="0.25">
      <c r="B120" t="s">
        <v>104</v>
      </c>
    </row>
    <row r="121" spans="2:11" x14ac:dyDescent="0.25">
      <c r="B121" t="s">
        <v>95</v>
      </c>
      <c r="D121">
        <v>25</v>
      </c>
      <c r="F121">
        <v>26</v>
      </c>
      <c r="H121">
        <v>26</v>
      </c>
      <c r="I121">
        <v>24</v>
      </c>
      <c r="J121">
        <v>26</v>
      </c>
      <c r="K121">
        <v>26</v>
      </c>
    </row>
    <row r="122" spans="2:11" x14ac:dyDescent="0.25">
      <c r="B122" t="s">
        <v>96</v>
      </c>
      <c r="D122" s="2">
        <v>13513</v>
      </c>
      <c r="E122" s="2"/>
      <c r="F122" s="2">
        <v>13983</v>
      </c>
      <c r="G122" s="2"/>
      <c r="H122" s="2">
        <v>15215</v>
      </c>
      <c r="I122" s="2">
        <v>16447</v>
      </c>
      <c r="J122" s="2">
        <v>16155</v>
      </c>
      <c r="K122" s="2">
        <v>17388</v>
      </c>
    </row>
    <row r="123" spans="2:11" x14ac:dyDescent="0.25">
      <c r="B123" t="s">
        <v>97</v>
      </c>
      <c r="D123" s="2">
        <v>31763</v>
      </c>
      <c r="E123" s="2"/>
      <c r="F123" s="2">
        <v>33033</v>
      </c>
      <c r="G123" s="2"/>
      <c r="H123" s="2">
        <v>33033</v>
      </c>
      <c r="I123" s="2">
        <v>30492</v>
      </c>
      <c r="J123" s="2">
        <v>33033</v>
      </c>
      <c r="K123" s="2">
        <v>33033</v>
      </c>
    </row>
    <row r="124" spans="2:11" x14ac:dyDescent="0.25">
      <c r="B124" t="s">
        <v>98</v>
      </c>
      <c r="D124" s="2">
        <v>12705</v>
      </c>
      <c r="E124" s="2"/>
      <c r="F124" s="2">
        <v>13213</v>
      </c>
      <c r="G124" s="2"/>
      <c r="H124" s="2">
        <v>13213</v>
      </c>
      <c r="I124" s="2">
        <v>12197</v>
      </c>
      <c r="J124" s="2">
        <v>13213</v>
      </c>
      <c r="K124" s="2">
        <v>13213</v>
      </c>
    </row>
    <row r="125" spans="2:11" x14ac:dyDescent="0.25">
      <c r="B125" t="s">
        <v>99</v>
      </c>
      <c r="D125" s="2">
        <v>19058</v>
      </c>
      <c r="E125" s="2"/>
      <c r="F125" s="2">
        <v>19820</v>
      </c>
      <c r="G125" s="2"/>
      <c r="H125" s="2">
        <v>19820</v>
      </c>
      <c r="I125" s="2">
        <v>18295</v>
      </c>
      <c r="J125" s="2">
        <v>19820</v>
      </c>
      <c r="K125" s="2">
        <v>19820</v>
      </c>
    </row>
    <row r="126" spans="2:11" x14ac:dyDescent="0.25">
      <c r="B126" t="s">
        <v>0</v>
      </c>
      <c r="D126" s="2">
        <v>18587</v>
      </c>
      <c r="E126" s="2"/>
      <c r="F126" s="2">
        <v>18587</v>
      </c>
      <c r="G126" s="2"/>
      <c r="H126" s="2">
        <v>18587</v>
      </c>
      <c r="I126" s="2">
        <v>18587</v>
      </c>
      <c r="J126" s="2">
        <v>18587</v>
      </c>
      <c r="K126" s="2">
        <v>18587</v>
      </c>
    </row>
    <row r="127" spans="2:11" x14ac:dyDescent="0.25">
      <c r="B127" t="s">
        <v>100</v>
      </c>
      <c r="D127">
        <v>470</v>
      </c>
      <c r="F127" s="2">
        <v>1232</v>
      </c>
      <c r="G127" s="2"/>
      <c r="H127">
        <v>1232</v>
      </c>
      <c r="I127" t="s">
        <v>105</v>
      </c>
      <c r="J127">
        <v>1232</v>
      </c>
      <c r="K127">
        <v>1232</v>
      </c>
    </row>
    <row r="128" spans="2:11" x14ac:dyDescent="0.25">
      <c r="B128" t="s">
        <v>96</v>
      </c>
      <c r="D128" s="2">
        <v>13983</v>
      </c>
      <c r="E128" s="2"/>
      <c r="F128" s="2">
        <v>15215</v>
      </c>
      <c r="G128" s="2"/>
      <c r="H128" s="2">
        <v>16447</v>
      </c>
      <c r="I128" s="2">
        <v>16155</v>
      </c>
      <c r="J128" s="2">
        <v>17388</v>
      </c>
      <c r="K128" s="2">
        <v>18620</v>
      </c>
    </row>
    <row r="129" spans="2:11" x14ac:dyDescent="0.25">
      <c r="B129" t="s">
        <v>106</v>
      </c>
    </row>
    <row r="130" spans="2:11" x14ac:dyDescent="0.25">
      <c r="B130" t="s">
        <v>97</v>
      </c>
    </row>
    <row r="131" spans="2:11" x14ac:dyDescent="0.25">
      <c r="B131" t="s">
        <v>107</v>
      </c>
    </row>
    <row r="132" spans="2:11" x14ac:dyDescent="0.25">
      <c r="B132" t="s">
        <v>108</v>
      </c>
    </row>
    <row r="133" spans="2:11" x14ac:dyDescent="0.25">
      <c r="B133" t="s">
        <v>98</v>
      </c>
    </row>
    <row r="134" spans="2:11" x14ac:dyDescent="0.25">
      <c r="B134" t="s">
        <v>109</v>
      </c>
    </row>
    <row r="135" spans="2:11" x14ac:dyDescent="0.25">
      <c r="B135" t="s">
        <v>0</v>
      </c>
    </row>
    <row r="136" spans="2:11" x14ac:dyDescent="0.25">
      <c r="B136" t="s">
        <v>110</v>
      </c>
    </row>
    <row r="137" spans="2:11" x14ac:dyDescent="0.25">
      <c r="B137" t="s">
        <v>111</v>
      </c>
      <c r="D137" s="3" t="s">
        <v>112</v>
      </c>
      <c r="E137" s="3"/>
      <c r="F137" s="3" t="s">
        <v>113</v>
      </c>
      <c r="G137" s="3"/>
      <c r="H137" s="3" t="s">
        <v>114</v>
      </c>
      <c r="I137" s="3" t="s">
        <v>115</v>
      </c>
      <c r="J137" s="3" t="s">
        <v>116</v>
      </c>
      <c r="K137" s="3" t="s">
        <v>38</v>
      </c>
    </row>
    <row r="138" spans="2:11" x14ac:dyDescent="0.25">
      <c r="B138">
        <v>26</v>
      </c>
      <c r="D138">
        <v>25</v>
      </c>
      <c r="F138">
        <v>26</v>
      </c>
      <c r="H138">
        <v>27</v>
      </c>
      <c r="I138">
        <v>24</v>
      </c>
      <c r="J138">
        <v>27</v>
      </c>
      <c r="K138">
        <v>308</v>
      </c>
    </row>
    <row r="139" spans="2:11" x14ac:dyDescent="0.25">
      <c r="B139">
        <v>832</v>
      </c>
      <c r="D139" s="2">
        <v>1119</v>
      </c>
      <c r="E139" s="2"/>
      <c r="F139">
        <v>776</v>
      </c>
      <c r="H139" s="2">
        <v>1063</v>
      </c>
      <c r="I139" s="2">
        <v>1980</v>
      </c>
      <c r="J139" s="2">
        <v>1007</v>
      </c>
    </row>
    <row r="140" spans="2:11" x14ac:dyDescent="0.25">
      <c r="B140" s="2">
        <v>27300</v>
      </c>
      <c r="C140" s="2"/>
      <c r="D140" s="2">
        <v>26250</v>
      </c>
      <c r="E140" s="2"/>
      <c r="F140" s="2">
        <v>27300</v>
      </c>
      <c r="G140" s="2"/>
      <c r="H140" s="2">
        <v>28350</v>
      </c>
      <c r="I140" s="2">
        <v>25200</v>
      </c>
      <c r="J140" s="2">
        <v>28350</v>
      </c>
      <c r="K140" s="2">
        <v>323400</v>
      </c>
    </row>
    <row r="141" spans="2:11" x14ac:dyDescent="0.25">
      <c r="B141" s="2">
        <v>10920</v>
      </c>
      <c r="C141" s="2"/>
      <c r="D141" s="2">
        <v>10500</v>
      </c>
      <c r="E141" s="2"/>
      <c r="F141" s="2">
        <v>10920</v>
      </c>
      <c r="G141" s="2"/>
      <c r="H141" s="2">
        <v>11340</v>
      </c>
      <c r="I141" s="2">
        <v>10080</v>
      </c>
      <c r="J141" s="2">
        <v>11340</v>
      </c>
      <c r="K141" s="2">
        <v>129360</v>
      </c>
    </row>
    <row r="142" spans="2:11" x14ac:dyDescent="0.25">
      <c r="B142" s="2">
        <v>16380</v>
      </c>
      <c r="C142" s="2"/>
      <c r="D142" s="2">
        <v>15750</v>
      </c>
      <c r="E142" s="2"/>
      <c r="F142" s="2">
        <v>16380</v>
      </c>
      <c r="G142" s="2"/>
      <c r="H142" s="2">
        <v>17010</v>
      </c>
      <c r="I142" s="2">
        <v>15120</v>
      </c>
      <c r="J142" s="2">
        <v>17010</v>
      </c>
      <c r="K142" s="2">
        <v>194040</v>
      </c>
    </row>
    <row r="143" spans="2:11" x14ac:dyDescent="0.25">
      <c r="B143" s="2">
        <v>16093</v>
      </c>
      <c r="C143" s="2"/>
      <c r="D143" s="2">
        <v>16093</v>
      </c>
      <c r="E143" s="2"/>
      <c r="F143" s="2">
        <v>16093</v>
      </c>
      <c r="G143" s="2"/>
      <c r="H143" s="2">
        <v>16093</v>
      </c>
      <c r="I143" s="2">
        <v>16093</v>
      </c>
      <c r="J143" s="2">
        <v>16093</v>
      </c>
      <c r="K143" s="2">
        <v>193116</v>
      </c>
    </row>
    <row r="144" spans="2:11" x14ac:dyDescent="0.25">
      <c r="B144">
        <v>287</v>
      </c>
      <c r="D144" t="s">
        <v>101</v>
      </c>
      <c r="F144">
        <v>287</v>
      </c>
      <c r="H144">
        <v>917</v>
      </c>
      <c r="I144" t="s">
        <v>117</v>
      </c>
      <c r="J144">
        <v>917</v>
      </c>
      <c r="K144">
        <v>924</v>
      </c>
    </row>
    <row r="145" spans="2:11" x14ac:dyDescent="0.25">
      <c r="B145" s="2">
        <v>1119</v>
      </c>
      <c r="C145" s="2"/>
      <c r="D145">
        <v>776</v>
      </c>
      <c r="F145" s="2">
        <v>1063</v>
      </c>
      <c r="G145" s="2"/>
      <c r="H145" s="2">
        <v>1980</v>
      </c>
      <c r="I145" s="2">
        <v>1007</v>
      </c>
      <c r="J145" s="2">
        <v>1924</v>
      </c>
    </row>
    <row r="146" spans="2:11" x14ac:dyDescent="0.25">
      <c r="B146">
        <v>26</v>
      </c>
      <c r="D146">
        <v>25</v>
      </c>
      <c r="F146">
        <v>26</v>
      </c>
      <c r="H146">
        <v>26</v>
      </c>
      <c r="I146">
        <v>25</v>
      </c>
      <c r="J146">
        <v>27</v>
      </c>
      <c r="K146">
        <v>307</v>
      </c>
    </row>
    <row r="147" spans="2:11" x14ac:dyDescent="0.25">
      <c r="B147" s="2">
        <v>7483</v>
      </c>
      <c r="C147" s="2"/>
      <c r="D147" s="2">
        <v>8604</v>
      </c>
      <c r="E147" s="2"/>
      <c r="F147" s="2">
        <v>9031</v>
      </c>
      <c r="G147" s="2"/>
      <c r="H147" s="2">
        <v>10151</v>
      </c>
      <c r="I147" s="2">
        <v>11272</v>
      </c>
      <c r="J147" s="2">
        <v>11699</v>
      </c>
    </row>
    <row r="148" spans="2:11" x14ac:dyDescent="0.25">
      <c r="B148" s="2">
        <v>30030</v>
      </c>
      <c r="C148" s="2"/>
      <c r="D148" s="2">
        <v>28875</v>
      </c>
      <c r="E148" s="2"/>
      <c r="F148" s="2">
        <v>30030</v>
      </c>
      <c r="G148" s="2"/>
      <c r="H148" s="2">
        <v>30030</v>
      </c>
      <c r="I148" s="2">
        <v>28875</v>
      </c>
      <c r="J148" s="2">
        <v>31185</v>
      </c>
      <c r="K148" s="2">
        <v>354585</v>
      </c>
    </row>
    <row r="149" spans="2:11" x14ac:dyDescent="0.25">
      <c r="B149" s="2">
        <v>12012</v>
      </c>
      <c r="C149" s="2"/>
      <c r="D149" s="2">
        <v>11550</v>
      </c>
      <c r="E149" s="2"/>
      <c r="F149" s="2">
        <v>12012</v>
      </c>
      <c r="G149" s="2"/>
      <c r="H149" s="2">
        <v>12012</v>
      </c>
      <c r="I149" s="2">
        <v>11550</v>
      </c>
      <c r="J149" s="2">
        <v>12474</v>
      </c>
      <c r="K149" s="2">
        <v>141834</v>
      </c>
    </row>
    <row r="150" spans="2:11" x14ac:dyDescent="0.25">
      <c r="B150" s="2">
        <v>18018</v>
      </c>
      <c r="C150" s="2"/>
      <c r="D150" s="2">
        <v>17325</v>
      </c>
      <c r="E150" s="2"/>
      <c r="F150" s="2">
        <v>18018</v>
      </c>
      <c r="G150" s="2"/>
      <c r="H150" s="2">
        <v>18018</v>
      </c>
      <c r="I150" s="2">
        <v>17325</v>
      </c>
      <c r="J150" s="2">
        <v>18711</v>
      </c>
      <c r="K150" s="2">
        <v>212751</v>
      </c>
    </row>
    <row r="151" spans="2:11" x14ac:dyDescent="0.25">
      <c r="B151" s="2">
        <v>16898</v>
      </c>
      <c r="C151" s="2"/>
      <c r="D151" s="2">
        <v>16898</v>
      </c>
      <c r="E151" s="2"/>
      <c r="F151" s="2">
        <v>16898</v>
      </c>
      <c r="G151" s="2"/>
      <c r="H151" s="2">
        <v>16898</v>
      </c>
      <c r="I151" s="2">
        <v>16898</v>
      </c>
      <c r="J151" s="2">
        <v>16898</v>
      </c>
      <c r="K151" s="2">
        <v>201163</v>
      </c>
    </row>
    <row r="152" spans="2:11" x14ac:dyDescent="0.25">
      <c r="B152" s="2">
        <v>1120</v>
      </c>
      <c r="C152" s="2"/>
      <c r="D152">
        <v>427</v>
      </c>
      <c r="F152" s="2">
        <v>1120</v>
      </c>
      <c r="G152" s="2"/>
      <c r="H152" s="2">
        <v>1120</v>
      </c>
      <c r="I152">
        <v>427</v>
      </c>
      <c r="J152" s="2">
        <v>1813</v>
      </c>
      <c r="K152" s="2">
        <v>11589</v>
      </c>
    </row>
    <row r="153" spans="2:11" x14ac:dyDescent="0.25">
      <c r="B153" s="2">
        <v>8604</v>
      </c>
      <c r="C153" s="2"/>
      <c r="D153" s="2">
        <v>9031</v>
      </c>
      <c r="E153" s="2"/>
      <c r="F153" s="2">
        <v>10151</v>
      </c>
      <c r="G153" s="2"/>
      <c r="H153" s="2">
        <v>11272</v>
      </c>
      <c r="I153" s="2">
        <v>11699</v>
      </c>
      <c r="J153" s="2">
        <v>13513</v>
      </c>
    </row>
    <row r="154" spans="2:11" x14ac:dyDescent="0.25">
      <c r="B154">
        <v>25</v>
      </c>
      <c r="D154">
        <v>26</v>
      </c>
      <c r="F154">
        <v>26</v>
      </c>
      <c r="H154">
        <v>26</v>
      </c>
      <c r="I154">
        <v>25</v>
      </c>
      <c r="J154">
        <v>27</v>
      </c>
      <c r="K154">
        <v>308</v>
      </c>
    </row>
    <row r="155" spans="2:11" x14ac:dyDescent="0.25">
      <c r="B155" s="2">
        <v>18620</v>
      </c>
      <c r="C155" s="2"/>
      <c r="D155" s="2">
        <v>19090</v>
      </c>
      <c r="E155" s="2"/>
      <c r="F155" s="2">
        <v>20322</v>
      </c>
      <c r="G155" s="2"/>
      <c r="H155" s="2">
        <v>21555</v>
      </c>
      <c r="I155" s="2">
        <v>22787</v>
      </c>
      <c r="J155" s="2">
        <v>23257</v>
      </c>
    </row>
    <row r="156" spans="2:11" x14ac:dyDescent="0.25">
      <c r="B156" s="2">
        <v>31763</v>
      </c>
      <c r="C156" s="2"/>
      <c r="D156" s="2">
        <v>33033</v>
      </c>
      <c r="E156" s="2"/>
      <c r="F156" s="2">
        <v>33033</v>
      </c>
      <c r="G156" s="2"/>
      <c r="H156" s="2">
        <v>33033</v>
      </c>
      <c r="I156" s="2">
        <v>31763</v>
      </c>
      <c r="J156" s="2">
        <v>34304</v>
      </c>
      <c r="K156" s="2">
        <v>391314</v>
      </c>
    </row>
    <row r="157" spans="2:11" x14ac:dyDescent="0.25">
      <c r="B157" s="2">
        <v>12705</v>
      </c>
      <c r="C157" s="2"/>
      <c r="D157" s="2">
        <v>13213</v>
      </c>
      <c r="E157" s="2"/>
      <c r="F157" s="2">
        <v>13213</v>
      </c>
      <c r="G157" s="2"/>
      <c r="H157" s="2">
        <v>13213</v>
      </c>
      <c r="I157" s="2">
        <v>12705</v>
      </c>
      <c r="J157" s="2">
        <v>13721</v>
      </c>
      <c r="K157" s="2">
        <v>156526</v>
      </c>
    </row>
    <row r="158" spans="2:11" x14ac:dyDescent="0.25">
      <c r="B158" s="2">
        <v>19058</v>
      </c>
      <c r="C158" s="2"/>
      <c r="D158" s="2">
        <v>19820</v>
      </c>
      <c r="E158" s="2"/>
      <c r="F158" s="2">
        <v>19820</v>
      </c>
      <c r="G158" s="2"/>
      <c r="H158" s="2">
        <v>19820</v>
      </c>
      <c r="I158" s="2">
        <v>19058</v>
      </c>
      <c r="J158" s="2">
        <v>20582</v>
      </c>
      <c r="K158" s="2">
        <v>234788</v>
      </c>
    </row>
    <row r="159" spans="2:11" x14ac:dyDescent="0.25">
      <c r="B159" s="2">
        <v>18587</v>
      </c>
      <c r="C159" s="2"/>
      <c r="D159" s="2">
        <v>18587</v>
      </c>
      <c r="E159" s="2"/>
      <c r="F159" s="2">
        <v>18587</v>
      </c>
      <c r="G159" s="2"/>
      <c r="H159" s="2">
        <v>18587</v>
      </c>
      <c r="I159" s="2">
        <v>18587</v>
      </c>
      <c r="J159" s="2">
        <v>18587</v>
      </c>
      <c r="K159" s="2">
        <v>223049</v>
      </c>
    </row>
    <row r="160" spans="2:11" x14ac:dyDescent="0.25">
      <c r="B160">
        <v>470</v>
      </c>
      <c r="D160" s="2">
        <v>1232</v>
      </c>
      <c r="E160" s="2"/>
      <c r="F160" s="2">
        <v>1232</v>
      </c>
      <c r="G160" s="2"/>
      <c r="H160" s="2">
        <v>1232</v>
      </c>
      <c r="I160">
        <v>470</v>
      </c>
      <c r="J160" s="2">
        <v>1995</v>
      </c>
      <c r="K160" s="2">
        <v>11739</v>
      </c>
    </row>
    <row r="161" spans="2:10" x14ac:dyDescent="0.25">
      <c r="B161" s="2">
        <v>19090</v>
      </c>
      <c r="C161" s="2"/>
      <c r="D161" s="2">
        <v>20322</v>
      </c>
      <c r="E161" s="2"/>
      <c r="F161" s="2">
        <v>21555</v>
      </c>
      <c r="G161" s="2"/>
      <c r="H161" s="2">
        <v>22787</v>
      </c>
      <c r="I161" s="2">
        <v>23257</v>
      </c>
      <c r="J161" s="2">
        <v>25252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 Up Costs</vt:lpstr>
      <vt:lpstr>Operating Expenses</vt:lpstr>
      <vt:lpstr>Sales Projection</vt:lpstr>
      <vt:lpstr>Sales Projection (2)</vt:lpstr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Carl Baumann</cp:lastModifiedBy>
  <dcterms:created xsi:type="dcterms:W3CDTF">2013-02-15T17:50:15Z</dcterms:created>
  <dcterms:modified xsi:type="dcterms:W3CDTF">2013-02-19T18:29:15Z</dcterms:modified>
</cp:coreProperties>
</file>