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CA3" i="45" l="1"/>
  <c r="BZ3" i="45"/>
  <c r="BV3" i="45"/>
  <c r="BW3" i="45"/>
  <c r="BT3" i="45"/>
  <c r="BY3" i="45"/>
  <c r="BX3" i="45"/>
  <c r="DP3" i="45" l="1"/>
  <c r="CV3" i="45"/>
  <c r="CU3" i="45"/>
  <c r="CR3" i="45"/>
  <c r="AA11" i="6" l="1" a="1"/>
  <c r="AA11" i="6"/>
  <c r="AA13" i="6" a="1"/>
  <c r="AA13" i="6" s="1"/>
  <c r="AA14" i="6" a="1"/>
  <c r="AA14" i="6" s="1"/>
  <c r="AA16" i="6" a="1"/>
  <c r="AA16" i="6" s="1"/>
  <c r="AA17" i="6" a="1"/>
  <c r="AA17" i="6" s="1"/>
  <c r="AA15" i="6" l="1" a="1"/>
  <c r="AA15" i="6" s="1"/>
  <c r="AA2" i="6" a="1"/>
  <c r="AA2" i="6" s="1"/>
  <c r="AA12" i="6" a="1"/>
  <c r="AA12" i="6" s="1"/>
  <c r="AA6" i="6" l="1" a="1"/>
  <c r="AA6" i="6" s="1"/>
  <c r="AH3" i="45"/>
  <c r="BS3" i="45" l="1"/>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DS3" i="45" l="1"/>
  <c r="CQ3" i="45" l="1"/>
  <c r="F2" i="44"/>
  <c r="CF3" i="45" l="1"/>
  <c r="DU3" i="45"/>
  <c r="I2" i="16" l="1"/>
  <c r="DM3" i="45" l="1"/>
  <c r="BU3" i="45" l="1"/>
  <c r="C34" i="6"/>
  <c r="DI3" i="45" l="1"/>
  <c r="CC3" i="45"/>
  <c r="AS3" i="45" l="1"/>
  <c r="CB3" i="45"/>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Z3" i="45" a="1"/>
  <c r="DY3" i="45"/>
  <c r="W2" i="38" l="1" a="1"/>
  <c r="W2" i="38" s="1"/>
  <c r="X2" i="38" s="1"/>
  <c r="W3" i="38" a="1"/>
  <c r="W3" i="38" s="1"/>
  <c r="X3" i="38" s="1"/>
  <c r="AA18" i="6" a="1"/>
  <c r="AA18" i="6" s="1"/>
  <c r="AA20" i="6" a="1"/>
  <c r="AA20" i="6" s="1"/>
  <c r="AA19" i="6" a="1"/>
  <c r="AA19" i="6" s="1"/>
  <c r="AJ3" i="45"/>
  <c r="AK3" i="45"/>
  <c r="DG3" i="45"/>
  <c r="CX3" i="45"/>
  <c r="AR3" i="45"/>
  <c r="F2" i="27"/>
  <c r="C20" i="27" a="1"/>
  <c r="C20" i="27" s="1"/>
  <c r="F4" i="27" a="1"/>
  <c r="F4" i="27" s="1"/>
  <c r="DZ3" i="45"/>
  <c r="G2" i="16"/>
  <c r="AA7" i="6" l="1" a="1"/>
  <c r="AA7" i="6" s="1"/>
  <c r="DW3" i="45"/>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X3" i="45"/>
  <c r="DB3" i="45"/>
  <c r="CY3" i="45"/>
  <c r="DD3" i="45"/>
  <c r="DE3" i="45"/>
  <c r="DA3" i="45"/>
  <c r="DC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<sst xmlns="http://schemas.openxmlformats.org/spreadsheetml/2006/main" count="20803" uniqueCount="3578">
  <si>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</si>
  <si>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</si>
  <si>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</si>
  <si>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</si>
  <si>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</si>
  <si>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</si>
  <si>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</si>
  <si>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</si>
  <si>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</si>
  <si>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</si>
  <si>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</si>
  <si>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</si>
  <si>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</si>
  <si>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</si>
  <si>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</si>
  <si>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</si>
  <si>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</si>
  <si>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</si>
  <si>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</si>
  <si>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</si>
  <si>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</si>
  <si>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</si>
  <si>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</si>
  <si>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</si>
  <si>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</si>
  <si>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</si>
  <si>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</si>
  <si>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</si>
  <si>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</si>
  <si>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</si>
  <si>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</si>
  <si>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</si>
  <si>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</si>
  <si>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</si>
  <si>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</si>
  <si>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</si>
  <si>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</si>
  <si>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</si>
  <si>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</si>
  <si>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</si>
  <si>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</si>
  <si>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</si>
  <si>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</si>
  <si>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</si>
  <si>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</si>
  <si>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</si>
  <si>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</si>
  <si>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</si>
  <si>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</si>
  <si>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</si>
  <si>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</si>
  <si>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</si>
  <si>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</si>
  <si>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</si>
  <si>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</si>
  <si>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</si>
  <si>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</si>
  <si>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</si>
  <si>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</si>
  <si>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</si>
  <si>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</si>
  <si>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</si>
  <si>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</si>
  <si>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</si>
  <si>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</si>
  <si>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</si>
  <si>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</si>
  <si>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</si>
  <si>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</si>
  <si>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</si>
  <si>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</si>
  <si>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</si>
  <si>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</si>
  <si>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</si>
  <si>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</si>
  <si>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</si>
  <si>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</si>
  <si>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</si>
  <si>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</si>
  <si>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</si>
  <si>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</si>
  <si>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</si>
  <si>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</si>
  <si>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</si>
  <si>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</si>
  <si>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</si>
  <si>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</si>
  <si>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</si>
  <si>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</si>
  <si>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</si>
  <si>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</si>
  <si>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</si>
  <si>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</si>
  <si>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</si>
  <si>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</si>
  <si>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</si>
  <si>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</si>
  <si>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</si>
  <si>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</si>
  <si>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</si>
  <si>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</si>
  <si>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</si>
  <si>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</si>
  <si>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</si>
  <si>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</si>
  <si>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</si>
  <si>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</si>
  <si>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</si>
  <si>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</si>
  <si>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</si>
  <si>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</si>
  <si>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</si>
  <si>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</si>
  <si>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</si>
  <si>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</si>
  <si>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</si>
  <si>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</si>
  <si>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</si>
  <si>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</si>
  <si>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</si>
  <si>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</si>
  <si>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</si>
  <si>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</si>
  <si>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</si>
  <si>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</si>
  <si>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</si>
  <si>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</si>
  <si>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</si>
  <si>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</si>
  <si>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</si>
  <si>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</si>
  <si>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</si>
  <si>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</si>
  <si>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</si>
  <si>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</si>
  <si>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</si>
  <si>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</si>
  <si>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</si>
  <si>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</si>
  <si>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</si>
  <si>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</si>
  <si>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</si>
  <si>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</si>
  <si>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</si>
  <si>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</si>
  <si>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</si>
  <si>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</si>
  <si>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</si>
  <si>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</si>
  <si>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</si>
  <si>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</si>
  <si>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</si>
  <si>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</si>
  <si>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</si>
  <si>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</si>
  <si>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</si>
  <si>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</si>
  <si>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</si>
  <si>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</si>
  <si>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</si>
  <si>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</si>
  <si>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</si>
  <si>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</si>
  <si>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</si>
  <si>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</si>
  <si>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</si>
  <si>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</si>
  <si>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</si>
  <si>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</si>
  <si>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</si>
  <si>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</si>
  <si>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</si>
  <si>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</si>
  <si>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</si>
  <si>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</si>
  <si>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</si>
  <si>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</si>
  <si>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</si>
  <si>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</si>
  <si>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</si>
  <si>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</si>
  <si>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</si>
  <si>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</si>
  <si>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</si>
  <si>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</si>
  <si>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</si>
  <si>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</si>
  <si>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</si>
  <si>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</si>
  <si>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</si>
  <si>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</si>
  <si>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</si>
  <si>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</si>
  <si>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</si>
  <si>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</si>
  <si>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</si>
  <si>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</si>
  <si>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</si>
  <si>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</si>
  <si>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</si>
  <si>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</si>
  <si>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</si>
  <si>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</si>
  <si>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</si>
  <si>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</si>
  <si>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</si>
  <si>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</si>
  <si>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</si>
  <si>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</si>
  <si>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</si>
  <si>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</si>
  <si>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</si>
  <si>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</si>
  <si>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</si>
  <si>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</si>
  <si>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</si>
  <si>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</si>
  <si>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</si>
  <si>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</si>
  <si>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</si>
  <si>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</si>
  <si>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</si>
  <si>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</si>
  <si>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</si>
  <si>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</si>
  <si>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</si>
  <si>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</si>
  <si>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</si>
  <si>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</si>
  <si>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</si>
  <si>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</si>
  <si>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</si>
  <si>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</si>
  <si>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</si>
  <si>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</si>
  <si>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</si>
  <si>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</si>
  <si>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</si>
  <si>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</si>
  <si>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</si>
  <si>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</si>
  <si>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</si>
  <si>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</si>
  <si>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</si>
  <si>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</si>
  <si>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</si>
  <si>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</si>
  <si>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</si>
  <si>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</si>
  <si>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</si>
  <si>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</si>
  <si>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</si>
  <si>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</si>
  <si>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</si>
  <si>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</si>
  <si>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</si>
  <si>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</si>
  <si>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</si>
  <si>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</si>
  <si>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</si>
  <si>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</si>
  <si>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</si>
  <si>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</si>
  <si>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</si>
  <si>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</si>
  <si>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</si>
  <si>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</si>
  <si>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</si>
  <si>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</si>
  <si>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</si>
  <si>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</si>
  <si>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</si>
  <si>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</si>
  <si>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</si>
  <si>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</si>
  <si>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</si>
  <si>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</si>
  <si>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</si>
  <si>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</si>
  <si>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</si>
  <si>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</si>
  <si>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</si>
  <si>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</si>
  <si>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</si>
  <si>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</si>
  <si>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</si>
  <si>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</si>
  <si>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</si>
  <si>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</si>
  <si>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</si>
  <si>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</si>
  <si>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</si>
  <si>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</si>
  <si>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</si>
  <si>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</si>
  <si>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</si>
  <si>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</si>
  <si>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</si>
  <si>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</si>
  <si>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</si>
  <si>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</si>
  <si>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</si>
  <si>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</si>
  <si>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</si>
  <si>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</si>
  <si>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</si>
  <si>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</si>
  <si>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</si>
  <si>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</si>
  <si>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</si>
  <si>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</si>
  <si>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</si>
  <si>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</si>
  <si>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</si>
  <si>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</si>
  <si>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</si>
  <si>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</si>
  <si>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</si>
  <si>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</si>
  <si>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</si>
  <si>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</si>
  <si>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</si>
  <si>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</si>
  <si>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</si>
  <si>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</si>
  <si>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</si>
  <si>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</si>
  <si>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</si>
  <si>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</si>
  <si>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</si>
  <si>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</si>
  <si>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</si>
  <si>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</si>
  <si>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</si>
  <si>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</si>
  <si>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</si>
  <si>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</si>
  <si>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</si>
  <si>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</si>
  <si>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</si>
  <si>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</si>
  <si>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</si>
  <si>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</si>
  <si>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</si>
  <si>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</si>
  <si>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</si>
  <si>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</si>
  <si>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</si>
  <si>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</si>
  <si>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</si>
  <si>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</si>
  <si>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</si>
  <si>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</si>
  <si>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</si>
  <si>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</si>
  <si>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</si>
  <si>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</si>
  <si>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</si>
  <si>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</si>
  <si>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</si>
  <si>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</si>
  <si>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</si>
  <si>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</si>
  <si>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</si>
  <si>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</si>
  <si>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</si>
  <si>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</si>
  <si>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</si>
  <si>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</si>
  <si>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</si>
  <si>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</si>
  <si>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</si>
  <si>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</si>
  <si>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</si>
  <si>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</si>
  <si>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</si>
  <si>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</si>
  <si>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</si>
  <si>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</si>
  <si>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</si>
  <si>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</si>
  <si>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</si>
  <si>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</si>
  <si>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</si>
  <si>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</si>
  <si>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</si>
  <si>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</si>
  <si>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</si>
  <si>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</si>
  <si>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</si>
  <si>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</si>
  <si>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</si>
  <si>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</si>
  <si>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</si>
  <si>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</si>
  <si>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</si>
  <si>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</si>
  <si>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</si>
  <si>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</si>
  <si>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</si>
  <si>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</si>
  <si>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</si>
  <si>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</si>
  <si>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</si>
  <si>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</si>
  <si>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</si>
  <si>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</si>
  <si>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</si>
  <si>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</si>
  <si>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</si>
  <si>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</si>
  <si>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</si>
  <si>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</si>
  <si>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</si>
  <si>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</si>
  <si>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</si>
  <si>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</si>
  <si>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</si>
  <si>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</si>
  <si>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</si>
  <si>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</si>
  <si>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</si>
  <si>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</si>
  <si>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</si>
  <si>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</si>
  <si>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</si>
  <si>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</si>
  <si>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</si>
  <si>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</si>
  <si>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</si>
  <si>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</si>
  <si>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</si>
  <si>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</si>
  <si>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</si>
  <si>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</si>
  <si>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</si>
  <si>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</si>
  <si>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</si>
  <si>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</si>
  <si>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</si>
  <si>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</si>
  <si>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</si>
  <si>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</si>
  <si>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</si>
  <si>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</si>
  <si>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</si>
  <si>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</si>
  <si>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</si>
  <si>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</si>
  <si>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</si>
  <si>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</si>
  <si>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</si>
  <si>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</si>
  <si>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</si>
  <si>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</si>
  <si>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</si>
  <si>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</si>
  <si>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</si>
  <si>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</si>
  <si>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</si>
  <si>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</si>
  <si>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</si>
  <si>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</si>
  <si>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</si>
  <si>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</si>
  <si>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</si>
  <si>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</si>
  <si>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</si>
  <si>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</si>
  <si>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</si>
  <si>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</si>
  <si>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</si>
  <si>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</si>
  <si>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</si>
  <si>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</si>
  <si>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</si>
  <si>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</si>
  <si>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</si>
  <si>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</si>
  <si>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</si>
  <si>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</si>
  <si>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</si>
  <si>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</si>
  <si>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</si>
  <si>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</si>
  <si>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</si>
  <si>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</si>
  <si>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</si>
  <si>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</si>
  <si>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</si>
  <si>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</si>
  <si>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</si>
  <si>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</si>
  <si>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</si>
  <si>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</si>
  <si>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</si>
  <si>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</si>
  <si>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</si>
  <si>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</si>
  <si>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</si>
  <si>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</si>
  <si>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</si>
  <si>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</si>
  <si>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</si>
  <si>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</si>
  <si>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</si>
  <si>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</si>
  <si>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</si>
  <si>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</si>
  <si>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</si>
  <si>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</si>
  <si>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</si>
  <si>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</si>
  <si>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</si>
  <si>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</si>
  <si>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</si>
  <si>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</si>
  <si>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</si>
  <si>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</si>
  <si>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</si>
  <si>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</si>
  <si>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</si>
  <si>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</si>
  <si>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</si>
  <si>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</si>
  <si>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</si>
  <si>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</si>
  <si>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</si>
  <si>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</si>
  <si>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</si>
  <si>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</si>
  <si>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</si>
  <si>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</si>
  <si>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</si>
  <si>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</si>
  <si>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</si>
  <si>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</si>
  <si>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</si>
  <si>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</si>
  <si>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</si>
  <si>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</si>
  <si>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</si>
  <si>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</si>
  <si>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</si>
  <si>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</si>
  <si>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</si>
  <si>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</si>
  <si>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</si>
  <si>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</si>
  <si>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</si>
  <si>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</si>
  <si>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</si>
  <si>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</si>
  <si>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</si>
  <si>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</si>
  <si>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</si>
  <si>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</si>
  <si>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</si>
  <si>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</si>
  <si>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</si>
  <si>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</si>
  <si>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</si>
  <si>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</si>
  <si>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</si>
  <si>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</si>
  <si>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</si>
  <si>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</si>
  <si>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</si>
  <si>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</si>
  <si>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</si>
  <si>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</si>
  <si>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</si>
  <si>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</si>
  <si>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</si>
  <si>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</si>
  <si>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</si>
  <si>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</si>
  <si>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</si>
  <si>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</si>
  <si>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</si>
  <si>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</si>
  <si>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</si>
  <si>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</si>
  <si>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</si>
  <si>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</si>
  <si>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</si>
  <si>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</si>
  <si>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</si>
  <si>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</si>
  <si>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</si>
  <si>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</si>
  <si>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</si>
  <si>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</si>
  <si>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</si>
  <si>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</si>
  <si>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</si>
  <si>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</si>
  <si>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</si>
  <si>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</si>
  <si>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</si>
  <si>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</si>
  <si>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</si>
  <si>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</si>
  <si>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</si>
  <si>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</si>
  <si>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</si>
  <si>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</si>
  <si>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</si>
  <si>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</si>
  <si>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</si>
  <si>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</si>
  <si>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</si>
  <si>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</si>
  <si>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</si>
  <si>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</si>
  <si>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</si>
  <si>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</si>
  <si>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</si>
  <si>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</si>
  <si>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</si>
  <si>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</si>
  <si>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</si>
  <si>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</si>
  <si>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</si>
  <si>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</si>
  <si>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</si>
  <si>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</si>
  <si>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</si>
  <si>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</si>
  <si>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</si>
  <si>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</si>
  <si>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</si>
  <si>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</si>
  <si>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</si>
  <si>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</si>
  <si>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</si>
  <si>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</si>
  <si>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</si>
  <si>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</si>
  <si>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</si>
  <si>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</si>
  <si>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</si>
  <si>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</si>
  <si>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</si>
  <si>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</si>
  <si>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</si>
  <si>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</si>
  <si>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</si>
  <si>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</si>
  <si>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</si>
  <si>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</si>
  <si>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</si>
  <si>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</si>
  <si>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</si>
  <si>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</si>
  <si>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</si>
  <si>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</si>
  <si>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</si>
  <si>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</si>
  <si>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</si>
  <si>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</si>
  <si>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</si>
  <si>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</si>
  <si>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</si>
  <si>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</si>
  <si>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</si>
  <si>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</si>
  <si>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</si>
  <si>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</si>
  <si>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</si>
  <si>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</si>
  <si>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</si>
  <si>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</si>
  <si>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</si>
  <si>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</si>
  <si>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</si>
  <si>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</si>
  <si>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</si>
  <si>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</si>
  <si>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</si>
  <si>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</si>
  <si>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</si>
  <si>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</si>
  <si>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</si>
  <si>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</si>
  <si>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</si>
  <si>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</si>
  <si>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</si>
  <si>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</si>
  <si>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</si>
  <si>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</si>
  <si>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</si>
  <si>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</si>
  <si>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</si>
  <si>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</si>
  <si>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</si>
  <si>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</si>
  <si>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</si>
  <si>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</si>
  <si>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</si>
  <si>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</si>
  <si>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</si>
  <si>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</si>
  <si>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</si>
  <si>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</si>
  <si>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</si>
  <si>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</si>
  <si>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</si>
  <si>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</si>
  <si>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</si>
  <si>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</si>
  <si>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</si>
  <si>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</si>
  <si>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</si>
  <si>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</si>
  <si>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</si>
  <si>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</si>
  <si>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</si>
  <si>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</si>
  <si>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</si>
  <si>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</si>
  <si>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</si>
  <si>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</si>
  <si>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</si>
  <si>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</si>
  <si>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</si>
  <si>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</si>
  <si>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</si>
  <si>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</si>
  <si>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</si>
  <si>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</si>
  <si>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</si>
  <si>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</si>
  <si>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</si>
  <si>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</si>
  <si>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</si>
  <si>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</si>
  <si>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</si>
  <si>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</si>
  <si>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</si>
  <si>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</si>
  <si>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</si>
  <si>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</si>
  <si>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</si>
  <si>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</si>
  <si>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</si>
  <si>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</si>
  <si>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</si>
  <si>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</si>
  <si>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</si>
  <si>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</si>
  <si>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</si>
  <si>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</si>
  <si>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</si>
  <si>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</si>
  <si>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</si>
  <si>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</si>
  <si>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</si>
  <si>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</si>
  <si>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</si>
  <si>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</si>
  <si>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</si>
  <si>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</si>
  <si>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</si>
  <si>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</si>
  <si>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</si>
  <si>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</si>
  <si>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</si>
  <si>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</si>
  <si>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</si>
  <si>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</si>
  <si>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</si>
  <si>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</si>
  <si>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</si>
  <si>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</si>
  <si>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</si>
  <si>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</si>
  <si>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</si>
  <si>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</si>
  <si>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</si>
  <si>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</si>
  <si>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</si>
  <si>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</si>
  <si>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</si>
  <si>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</si>
  <si>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</si>
  <si>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</si>
  <si>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</si>
  <si>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</si>
  <si>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</si>
  <si>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</si>
  <si>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</si>
  <si>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</si>
  <si>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</si>
  <si>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</si>
  <si>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</si>
  <si>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</si>
  <si>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</si>
  <si>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</si>
  <si>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</si>
  <si>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</si>
  <si>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</si>
  <si>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</si>
  <si>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</si>
  <si>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</si>
  <si>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</si>
  <si>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</si>
  <si>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</si>
  <si>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</si>
  <si>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</si>
  <si>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</si>
  <si>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</si>
  <si>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</si>
  <si>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</si>
  <si>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</si>
  <si>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</si>
  <si>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</si>
  <si>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</si>
  <si>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</si>
  <si>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</si>
  <si>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</si>
  <si>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</si>
  <si>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</si>
  <si>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</si>
  <si>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</si>
  <si>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</si>
  <si>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</si>
  <si>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</si>
  <si>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</si>
  <si>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</si>
  <si>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</si>
  <si>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</si>
  <si>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</si>
  <si>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</si>
  <si>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</si>
  <si>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</si>
  <si>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</si>
  <si>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</si>
  <si>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</si>
  <si>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</si>
  <si>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</si>
  <si>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</si>
  <si>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</si>
  <si>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</si>
  <si>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</si>
  <si>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</si>
  <si>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</si>
  <si>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</si>
  <si>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</si>
  <si>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</si>
  <si>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</si>
  <si>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</si>
  <si>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</si>
  <si>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</si>
  <si>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</si>
  <si>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</si>
  <si>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</si>
  <si>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</si>
  <si>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</si>
  <si>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</si>
  <si>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</si>
  <si>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</si>
  <si>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</si>
  <si>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</si>
  <si>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</si>
  <si>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</si>
  <si>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</si>
  <si>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</si>
  <si>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</si>
  <si>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</si>
  <si>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</si>
  <si>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</si>
  <si>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</si>
  <si>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</si>
  <si>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</si>
  <si>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</si>
  <si>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</si>
  <si>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</si>
  <si>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</si>
  <si>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</si>
  <si>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</si>
  <si>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</si>
  <si>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</si>
  <si>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</si>
  <si>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</si>
  <si>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</si>
  <si>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</si>
  <si>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</si>
  <si>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</si>
  <si>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</si>
  <si>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</si>
  <si>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</si>
  <si>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</si>
  <si>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</si>
  <si>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</si>
  <si>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</si>
  <si>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</si>
  <si>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</si>
  <si>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</si>
  <si>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</si>
  <si>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</si>
  <si>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</si>
  <si>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</si>
  <si>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</si>
  <si>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</si>
  <si>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</si>
  <si>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</si>
  <si>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</si>
  <si>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</si>
  <si>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</si>
  <si>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</si>
  <si>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</si>
  <si>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</si>
  <si>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</si>
  <si>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</si>
  <si>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</si>
  <si>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</si>
  <si>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</si>
  <si>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</si>
  <si>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</si>
  <si>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</si>
  <si>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</si>
  <si>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</si>
  <si>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</si>
  <si>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</si>
  <si>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</si>
  <si>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</si>
  <si>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</si>
  <si>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</si>
  <si>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</si>
  <si>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</si>
  <si>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</si>
  <si>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</si>
  <si>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</si>
  <si>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</si>
  <si>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</si>
  <si>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</si>
  <si>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</si>
  <si>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</si>
  <si>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</si>
  <si>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</si>
  <si>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</si>
  <si>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</si>
  <si>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</si>
  <si>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</si>
  <si>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</si>
  <si>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</si>
  <si>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</si>
  <si>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</si>
  <si>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</si>
  <si>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</si>
  <si>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</si>
  <si>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</si>
  <si>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</si>
  <si>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</si>
  <si>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</si>
  <si>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</si>
  <si>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</si>
  <si>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</si>
  <si>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</si>
  <si>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</si>
  <si>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</si>
  <si>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</si>
  <si>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</si>
  <si>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</si>
  <si>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</si>
  <si>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</si>
  <si>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</si>
  <si>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</si>
  <si>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</si>
  <si>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</si>
  <si>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</si>
  <si>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</si>
  <si>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</si>
  <si>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</si>
  <si>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</si>
  <si>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</si>
  <si>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</si>
  <si>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</si>
  <si>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</si>
  <si>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</si>
  <si>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</si>
  <si>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</si>
  <si>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</si>
  <si>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</si>
  <si>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</si>
  <si>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</si>
  <si>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</si>
  <si>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</si>
  <si>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</si>
  <si>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</si>
  <si>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</si>
  <si>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</si>
  <si>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</si>
  <si>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</si>
  <si>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</si>
  <si>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</si>
  <si>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</si>
  <si>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</si>
  <si>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</si>
  <si>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</si>
  <si>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</si>
  <si>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</si>
  <si>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</si>
  <si>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</si>
  <si>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</si>
  <si>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</si>
  <si>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</si>
  <si>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</si>
  <si>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</si>
  <si>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</si>
  <si>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</si>
  <si>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</si>
  <si>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</si>
  <si>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</si>
  <si>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</si>
  <si>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</si>
  <si>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</si>
  <si>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</si>
  <si>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</si>
  <si>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</si>
  <si>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</si>
  <si>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</si>
  <si>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</si>
  <si>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</si>
  <si>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</si>
  <si>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</si>
  <si>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</si>
  <si>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</si>
  <si>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</si>
  <si>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</si>
  <si>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</si>
  <si>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</si>
  <si>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</si>
  <si>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</si>
  <si>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</si>
  <si>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</si>
  <si>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</si>
  <si>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</si>
  <si>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</si>
  <si>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</si>
  <si>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</si>
  <si>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</si>
  <si>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</si>
  <si>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</si>
  <si>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</si>
  <si>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</si>
  <si>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</si>
  <si>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</si>
  <si>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</si>
  <si>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</si>
  <si>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</si>
  <si>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</si>
  <si>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</si>
  <si>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</si>
  <si>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</si>
  <si>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</si>
  <si>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</si>
  <si>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</si>
  <si>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</si>
  <si>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</si>
  <si>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</si>
  <si>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</si>
  <si>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</si>
  <si>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</si>
  <si>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</si>
  <si>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</si>
  <si>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</si>
  <si>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</si>
  <si>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</si>
  <si>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</si>
  <si>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</si>
  <si>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</si>
  <si>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</si>
  <si>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</si>
  <si>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</si>
  <si>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</si>
  <si>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</si>
  <si>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</si>
  <si>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</si>
  <si>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</si>
  <si>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</si>
  <si>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</si>
  <si>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</si>
  <si>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</si>
  <si>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</si>
  <si>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</si>
  <si>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</si>
  <si>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</si>
  <si>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</si>
  <si>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</si>
  <si>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</si>
  <si>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</si>
  <si>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</si>
  <si>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</si>
  <si>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</si>
  <si>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</si>
  <si>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</si>
  <si>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</si>
  <si>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</si>
  <si>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</si>
  <si>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</si>
  <si>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</si>
  <si>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</si>
  <si>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</si>
  <si>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</si>
  <si>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</si>
  <si>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</si>
  <si>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</si>
  <si>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</si>
  <si>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</si>
  <si>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</si>
  <si>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</si>
  <si>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</si>
  <si>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</si>
  <si>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</si>
  <si>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</si>
  <si>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</si>
  <si>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</si>
  <si>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</si>
  <si>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</si>
  <si>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</si>
  <si>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</si>
  <si>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</si>
  <si>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</si>
  <si>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</si>
  <si>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</si>
  <si>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</si>
  <si>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</si>
  <si>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</si>
  <si>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</si>
  <si>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</si>
  <si>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</si>
  <si>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</si>
  <si>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</si>
  <si>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</si>
  <si>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</si>
  <si>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</si>
  <si>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</si>
  <si>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</si>
  <si>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</si>
  <si>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</si>
  <si>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</si>
  <si>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</si>
  <si>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</si>
  <si>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</si>
  <si>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</si>
  <si>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</si>
  <si>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</si>
  <si>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</si>
  <si>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</si>
  <si>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</si>
  <si>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</si>
  <si>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</si>
  <si>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</si>
  <si>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</si>
  <si>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</si>
  <si>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</si>
  <si>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</si>
  <si>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</si>
  <si>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TRANSITO_ii</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</si>
  <si>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</si>
  <si>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</si>
  <si>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</si>
  <si>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</si>
  <si>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</si>
  <si>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</si>
  <si>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</si>
  <si>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</si>
  <si>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</si>
  <si>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</si>
  <si>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</si>
  <si>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</si>
  <si>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</si>
  <si>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</si>
  <si>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</si>
  <si>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</si>
  <si>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</si>
  <si>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</si>
  <si>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</si>
  <si>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</si>
  <si>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</si>
  <si>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</si>
  <si>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</si>
  <si>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</si>
  <si>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</si>
  <si>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</si>
  <si>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</si>
  <si>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</si>
  <si>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</si>
  <si>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</si>
  <si>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</si>
  <si>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</si>
  <si>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</si>
  <si>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</si>
  <si>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</si>
  <si>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</si>
  <si>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</si>
  <si>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</si>
  <si>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</si>
  <si>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</si>
  <si>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</si>
  <si>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</si>
  <si>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</si>
  <si>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</si>
  <si>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</si>
  <si>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</si>
  <si>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</si>
  <si>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</si>
  <si>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</si>
  <si>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</si>
  <si>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</si>
  <si>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</si>
  <si>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</si>
  <si>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</si>
  <si>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</si>
  <si>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</si>
  <si>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</si>
  <si>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</si>
  <si>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</si>
  <si>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</si>
  <si>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</si>
  <si>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</si>
  <si>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</si>
  <si>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</si>
  <si>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</si>
  <si>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</si>
  <si>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</si>
  <si>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</si>
  <si>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</si>
  <si>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</si>
  <si>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</si>
  <si>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</si>
  <si>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</si>
  <si>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</si>
  <si>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</si>
  <si>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</si>
  <si>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</si>
  <si>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</si>
  <si>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</si>
  <si>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</si>
  <si>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</si>
  <si>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</si>
  <si>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</si>
  <si>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</si>
  <si>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</si>
  <si>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</si>
  <si>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</si>
  <si>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</si>
  <si>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</si>
  <si>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</si>
  <si>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</si>
  <si>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</si>
  <si>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</si>
  <si>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</si>
  <si>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</si>
  <si>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</si>
  <si>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</si>
  <si>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</si>
  <si>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</si>
  <si>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</si>
  <si>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</si>
  <si>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</si>
  <si>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</si>
  <si>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</si>
  <si>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</si>
  <si>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</si>
  <si>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</si>
  <si>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</si>
  <si>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</si>
  <si>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</si>
  <si>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</si>
  <si>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</si>
  <si>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</si>
  <si>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</si>
  <si>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</si>
  <si>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</si>
  <si>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</si>
  <si>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</si>
  <si>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</si>
  <si>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</si>
  <si>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</si>
  <si>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</si>
  <si>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</si>
  <si>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</si>
  <si>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</si>
  <si>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</si>
  <si>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</si>
  <si>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</si>
  <si>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</si>
  <si>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</si>
  <si>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</si>
  <si>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</si>
  <si>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</si>
  <si>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</si>
  <si>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</si>
  <si>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</si>
  <si>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</si>
  <si>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</si>
  <si>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</si>
  <si>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</si>
  <si>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</si>
  <si>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</si>
  <si>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</si>
  <si>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</si>
  <si>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</si>
  <si>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</si>
  <si>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</si>
  <si>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</si>
  <si>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</si>
  <si>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</si>
  <si>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</si>
  <si>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</si>
  <si>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</si>
  <si>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</si>
  <si>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</si>
  <si>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</si>
  <si>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</si>
  <si>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</si>
  <si>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</si>
  <si>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</si>
  <si>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</si>
  <si>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</si>
  <si>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</si>
  <si>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</si>
  <si>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</si>
  <si>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</si>
  <si>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</si>
  <si>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</si>
  <si>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</si>
  <si>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</si>
  <si>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</si>
  <si>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</si>
  <si>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</si>
  <si>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</si>
  <si>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</si>
  <si>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</si>
  <si>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</si>
  <si>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</si>
  <si>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</si>
  <si>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</si>
  <si>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</si>
  <si>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</si>
  <si>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</si>
  <si>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</si>
  <si>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</si>
  <si>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</si>
  <si>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</si>
  <si>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</si>
  <si>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</si>
  <si>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</si>
  <si>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</si>
  <si>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</si>
  <si>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</si>
  <si>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</si>
  <si>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</si>
  <si>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</si>
  <si>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</si>
  <si>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</si>
  <si>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</si>
  <si>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</si>
  <si>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</si>
  <si>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</si>
  <si>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</si>
  <si>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</si>
  <si>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</si>
  <si>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</si>
  <si>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</si>
  <si>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</si>
  <si>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</si>
  <si>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</si>
  <si>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</si>
  <si>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</si>
  <si>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</si>
  <si>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</si>
  <si>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</si>
  <si>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</si>
  <si>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</si>
  <si>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</si>
  <si>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</si>
  <si>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</si>
  <si>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</si>
  <si>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</si>
  <si>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</si>
  <si>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</si>
  <si>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</si>
  <si>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</si>
  <si>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</si>
  <si>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</si>
  <si>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</si>
  <si>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</si>
  <si>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</si>
  <si>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</si>
  <si>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</si>
  <si>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</si>
  <si>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</si>
  <si>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</si>
  <si>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</si>
  <si>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</si>
  <si>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</si>
  <si>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</si>
  <si>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</si>
  <si>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</si>
  <si>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</si>
  <si>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</si>
  <si>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</si>
  <si>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</si>
  <si>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</si>
  <si>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</si>
  <si>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</si>
  <si>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</si>
  <si>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</si>
  <si>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</si>
  <si>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</si>
  <si>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</si>
  <si>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</si>
  <si>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</si>
  <si>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</si>
  <si>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</si>
  <si>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</si>
  <si>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</si>
  <si>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</si>
  <si>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</si>
  <si>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</si>
  <si>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</si>
  <si>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</si>
  <si>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</si>
  <si>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</si>
  <si>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</si>
  <si>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</si>
  <si>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</si>
  <si>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</si>
  <si>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</si>
  <si>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</si>
  <si>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</si>
  <si>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</si>
  <si>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</si>
  <si>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</si>
  <si>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</si>
  <si>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</si>
  <si>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</si>
  <si>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</si>
  <si>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</si>
  <si>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</si>
  <si>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</si>
  <si>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</si>
  <si>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</si>
  <si>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</si>
  <si>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</si>
  <si>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</si>
  <si>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</si>
  <si>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</si>
  <si>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</si>
  <si>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</si>
  <si>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</si>
  <si>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</si>
  <si>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</si>
  <si>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</si>
  <si>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</si>
  <si>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</si>
  <si>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</si>
  <si>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</si>
  <si>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</si>
  <si>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</si>
  <si>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</si>
  <si>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</si>
  <si>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</si>
  <si>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</si>
  <si>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</si>
  <si>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</si>
  <si>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</si>
  <si>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</si>
  <si>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</si>
  <si>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</si>
  <si>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</si>
  <si>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</si>
  <si>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</si>
  <si>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</si>
  <si>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</si>
  <si>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</si>
  <si>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</si>
  <si>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</si>
  <si>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</si>
  <si>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</si>
  <si>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</si>
  <si>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</si>
  <si>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</si>
  <si>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</si>
  <si>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</si>
  <si>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</si>
  <si>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</si>
  <si>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</si>
  <si>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</si>
  <si>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</si>
  <si>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</si>
  <si>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</si>
  <si>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</si>
  <si>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</si>
  <si>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</si>
  <si>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</si>
  <si>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</si>
  <si>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</si>
  <si>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</si>
  <si>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</si>
  <si>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</si>
  <si>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</si>
  <si>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</si>
  <si>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</si>
  <si>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</si>
  <si>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</si>
  <si>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</si>
  <si>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</si>
  <si>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</si>
  <si>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</si>
  <si>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</si>
  <si>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</si>
  <si>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</si>
  <si>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</si>
  <si>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</si>
  <si>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</si>
  <si>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</si>
  <si>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</si>
  <si>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</si>
  <si>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</si>
  <si>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</si>
  <si>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</si>
  <si>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</si>
  <si>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</si>
  <si>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</si>
  <si>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</si>
  <si>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</si>
  <si>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</si>
  <si>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</si>
  <si>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</si>
  <si>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</si>
  <si>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</si>
  <si>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</si>
  <si>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</si>
  <si>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</si>
  <si>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</si>
  <si>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</si>
  <si>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</si>
  <si>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</si>
  <si>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</si>
  <si>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</si>
  <si>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</si>
  <si>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</si>
  <si>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</si>
  <si>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</si>
  <si>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</si>
  <si>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</si>
  <si>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</si>
  <si>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</si>
  <si>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</si>
  <si>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</si>
  <si>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</si>
  <si>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</si>
  <si>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</si>
  <si>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</si>
  <si>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</si>
  <si>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</si>
  <si>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</si>
  <si>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</si>
  <si>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</si>
  <si>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</si>
  <si>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</si>
  <si>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</si>
  <si>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</si>
  <si>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</si>
  <si>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</si>
  <si>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</si>
  <si>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</si>
  <si>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</si>
  <si>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</si>
  <si>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</si>
  <si>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</si>
  <si>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</si>
  <si>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</si>
  <si>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</si>
  <si>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</si>
  <si>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</si>
  <si>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</si>
  <si>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</si>
  <si>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</si>
  <si>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</si>
  <si>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</si>
  <si>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</si>
  <si>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</si>
  <si>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</si>
  <si>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</si>
  <si>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</si>
  <si>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</si>
  <si>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</si>
  <si>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</si>
  <si>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</si>
  <si>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</si>
  <si>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</si>
  <si>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</si>
  <si>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</si>
  <si>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</si>
  <si>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</si>
  <si>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</si>
  <si>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</si>
  <si>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</si>
  <si>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</si>
  <si>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</si>
  <si>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</si>
  <si>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</si>
  <si>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</si>
  <si>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</si>
  <si>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</si>
  <si>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</si>
  <si>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</si>
  <si>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</si>
  <si>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</si>
  <si>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</si>
  <si>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</si>
  <si>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</si>
  <si>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</si>
  <si>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</si>
  <si>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</si>
  <si>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</si>
  <si>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</si>
  <si>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</si>
  <si>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</si>
  <si>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</si>
  <si>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</si>
  <si>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</si>
  <si>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</si>
  <si>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</si>
  <si>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</si>
  <si>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</si>
  <si>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</si>
  <si>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</si>
  <si>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</si>
  <si>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</si>
  <si>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</si>
  <si>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</si>
  <si>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</si>
  <si>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</si>
  <si>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</si>
  <si>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</si>
  <si>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</si>
  <si>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</si>
  <si>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</si>
  <si>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</si>
  <si>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</si>
  <si>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</si>
  <si>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</si>
  <si>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</si>
  <si>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</si>
  <si>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</si>
  <si>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</si>
  <si>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</si>
  <si>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</si>
  <si>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</si>
  <si>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</si>
  <si>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</si>
  <si>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</si>
  <si>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</si>
  <si>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</si>
  <si>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</si>
  <si>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</si>
  <si>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</si>
  <si>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</si>
  <si>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</si>
  <si>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</si>
  <si>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</si>
  <si>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</si>
  <si>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</si>
  <si>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</si>
  <si>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</si>
  <si>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</si>
  <si>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</si>
  <si>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</si>
  <si>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</si>
  <si>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</si>
  <si>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</si>
  <si>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</si>
  <si>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</si>
  <si>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</si>
  <si>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</si>
  <si>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</si>
  <si>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</si>
  <si>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</si>
  <si>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</si>
  <si>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</si>
  <si>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</si>
  <si>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</si>
  <si>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</si>
  <si>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</si>
  <si>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</si>
  <si>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</si>
  <si>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</si>
  <si>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</si>
  <si>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</si>
  <si>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</si>
  <si>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</si>
  <si>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</si>
  <si>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</si>
  <si>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</si>
  <si>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</si>
  <si>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</si>
  <si>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</si>
  <si>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</si>
  <si>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</si>
  <si>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</si>
  <si>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</si>
  <si>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</si>
  <si>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</si>
  <si>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</si>
  <si>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</si>
  <si>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</si>
  <si>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</si>
  <si>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</si>
  <si>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</si>
  <si>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</si>
  <si>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</si>
  <si>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</si>
  <si>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</si>
  <si>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</si>
  <si>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</si>
  <si>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</si>
  <si>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</si>
  <si>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</si>
  <si>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</si>
  <si>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</si>
  <si>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</si>
  <si>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</si>
  <si>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</si>
  <si>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</si>
  <si>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</si>
  <si>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</si>
  <si>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</si>
  <si>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</si>
  <si>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</si>
  <si>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</si>
  <si>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</si>
  <si>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</si>
  <si>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</si>
  <si>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</si>
  <si>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</si>
  <si>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</si>
  <si>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</si>
  <si>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</si>
  <si>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</si>
  <si>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</si>
  <si>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</si>
  <si>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</si>
  <si>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</si>
  <si>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</si>
  <si>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</si>
  <si>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</si>
  <si>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</si>
  <si>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</si>
  <si>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</si>
  <si>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</si>
  <si>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</si>
  <si>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</si>
  <si>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</si>
  <si>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</si>
  <si>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</si>
  <si>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</si>
  <si>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</si>
  <si>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</si>
  <si>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</si>
  <si>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</si>
  <si>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</si>
  <si>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</si>
  <si>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</si>
  <si>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</si>
  <si>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</si>
  <si>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</si>
  <si>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</si>
  <si>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</si>
  <si>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</si>
  <si>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</si>
  <si>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</si>
  <si>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</si>
  <si>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</si>
  <si>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</si>
  <si>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</si>
  <si>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</si>
  <si>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</si>
  <si>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</si>
  <si>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</si>
  <si>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</si>
  <si>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</si>
  <si>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</si>
  <si>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</si>
  <si>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</si>
  <si>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</si>
  <si>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</si>
  <si>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</si>
  <si>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</si>
  <si>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</si>
  <si>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</si>
  <si>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</si>
  <si>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</si>
  <si>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</si>
  <si>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</si>
  <si>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</si>
  <si>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</si>
  <si>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</si>
  <si>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</si>
  <si>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</si>
  <si>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</si>
  <si>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</si>
  <si>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</si>
  <si>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</si>
  <si>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</si>
  <si>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</si>
  <si>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</si>
  <si>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</si>
  <si>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</si>
  <si>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</si>
  <si>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</si>
  <si>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</si>
  <si>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</si>
  <si>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</si>
  <si>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</si>
  <si>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</si>
  <si>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</si>
  <si>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</si>
  <si>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</si>
  <si>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</si>
  <si>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</si>
  <si>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</si>
  <si>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</si>
  <si>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</si>
  <si>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</si>
  <si>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</si>
  <si>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</si>
  <si>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</si>
  <si>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</si>
  <si>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</si>
  <si>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</si>
  <si>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</si>
  <si>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</si>
  <si>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</si>
  <si>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</si>
  <si>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</si>
  <si>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</si>
  <si>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</si>
  <si>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</si>
  <si>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</si>
  <si>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</si>
  <si>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</si>
  <si>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</si>
  <si>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</si>
  <si>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</si>
  <si>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</si>
  <si>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</si>
  <si>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</si>
  <si>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</si>
  <si>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</si>
  <si>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</si>
  <si>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</si>
  <si>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</si>
  <si>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</si>
  <si>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</si>
  <si>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</si>
  <si>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</si>
  <si>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</si>
  <si>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</si>
  <si>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</si>
  <si>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</si>
  <si>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</si>
  <si>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</si>
  <si>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</si>
  <si>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</si>
  <si>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</si>
  <si>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</si>
  <si>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</si>
  <si>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</si>
  <si>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</si>
  <si>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</si>
  <si>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</si>
  <si>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</si>
  <si>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</si>
  <si>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</si>
  <si>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</si>
  <si>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</si>
  <si>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</si>
  <si>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</si>
  <si>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</si>
  <si>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</si>
  <si>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</si>
  <si>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</si>
  <si>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</si>
  <si>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</si>
  <si>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</si>
  <si>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</si>
  <si>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</si>
  <si>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</si>
  <si>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</si>
  <si>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</si>
  <si>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</si>
  <si>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</si>
  <si>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</si>
  <si>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</si>
  <si>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</si>
  <si>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</si>
  <si>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</si>
  <si>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</si>
  <si>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</si>
  <si>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</si>
  <si>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</si>
  <si>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</si>
  <si>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</si>
  <si>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</si>
  <si>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</si>
  <si>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</si>
  <si>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</si>
  <si>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</si>
  <si>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</si>
  <si>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</si>
  <si>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</si>
  <si>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</si>
  <si>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</si>
  <si>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</si>
  <si>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</si>
  <si>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</si>
  <si>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</si>
  <si>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</si>
  <si>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</si>
  <si>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</si>
  <si>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</si>
  <si>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</si>
  <si>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</si>
  <si>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</si>
  <si>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</si>
  <si>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</si>
  <si>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</si>
  <si>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</si>
  <si>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</si>
  <si>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</si>
  <si>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</si>
  <si>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</si>
  <si>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</si>
  <si>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</si>
  <si>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</si>
  <si>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</si>
  <si>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</si>
  <si>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</si>
  <si>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</si>
  <si>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</si>
  <si>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</si>
  <si>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</si>
  <si>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</si>
  <si>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</si>
  <si>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</si>
  <si>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</si>
  <si>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</si>
  <si>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</si>
  <si>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</si>
  <si>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</si>
  <si>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</si>
  <si>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</si>
  <si>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</si>
  <si>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</si>
  <si>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</si>
  <si>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</si>
  <si>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</si>
  <si>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</si>
  <si>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</si>
  <si>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</si>
  <si>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</si>
  <si>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</si>
  <si>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</si>
  <si>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</si>
  <si>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</si>
  <si>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</si>
  <si>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</si>
  <si>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</si>
  <si>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</si>
  <si>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</si>
  <si>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</si>
  <si>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</si>
  <si>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</si>
  <si>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</si>
  <si>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</si>
  <si>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</si>
  <si>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</si>
  <si>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</si>
  <si>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</si>
  <si>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</si>
  <si>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</si>
  <si>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</si>
  <si>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</si>
  <si>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</si>
  <si>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</si>
  <si>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</si>
  <si>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</si>
  <si>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</si>
  <si>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</si>
  <si>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</si>
  <si>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</si>
  <si>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</si>
  <si>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</si>
  <si>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</si>
  <si>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</si>
  <si>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</si>
  <si>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</si>
  <si>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</si>
  <si>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</si>
  <si>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</si>
  <si>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</si>
  <si>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</si>
  <si>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</si>
  <si>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</si>
  <si>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</si>
  <si>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</si>
  <si>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</si>
  <si>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</si>
  <si>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</si>
  <si>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</si>
  <si>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</si>
  <si>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</si>
  <si>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</si>
  <si>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</si>
  <si>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</si>
  <si>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</si>
  <si>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</si>
  <si>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</si>
  <si>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</si>
  <si>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</si>
  <si>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</si>
  <si>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</si>
  <si>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</si>
  <si>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</si>
  <si>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</si>
  <si>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</si>
  <si>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</si>
  <si>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</si>
  <si>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</si>
  <si>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</si>
  <si>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</si>
  <si>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</si>
  <si>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</si>
  <si>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</si>
  <si>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</si>
  <si>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</si>
  <si>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</si>
  <si>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</si>
  <si>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</si>
  <si>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</si>
  <si>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</si>
  <si>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</si>
  <si>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</si>
  <si>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</si>
  <si>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</si>
  <si>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</si>
  <si>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</si>
  <si>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</si>
  <si>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</si>
  <si>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</si>
  <si>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</si>
  <si>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</si>
  <si>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</si>
  <si>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</si>
  <si>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</si>
  <si>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</si>
  <si>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</si>
  <si>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</si>
  <si>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</si>
  <si>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</si>
  <si>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</si>
  <si>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</si>
  <si>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</si>
  <si>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</si>
  <si>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</si>
  <si>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</si>
  <si>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</si>
  <si>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</si>
  <si>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</si>
  <si>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</si>
  <si>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</si>
  <si>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</si>
  <si>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</si>
  <si>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</si>
  <si>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</si>
  <si>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</si>
  <si>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</si>
  <si>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</si>
  <si>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</si>
  <si>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</si>
  <si>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</si>
  <si>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</si>
  <si>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</si>
  <si>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</si>
  <si>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</si>
  <si>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</si>
  <si>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</si>
  <si>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</si>
  <si>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</si>
  <si>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</si>
  <si>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</si>
  <si>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</si>
  <si>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</si>
  <si>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</si>
  <si>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</si>
  <si>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</si>
  <si>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</si>
  <si>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</si>
  <si>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</si>
  <si>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</si>
  <si>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</si>
  <si>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</si>
  <si>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</si>
  <si>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</si>
  <si>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</si>
  <si>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</si>
  <si>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</si>
  <si>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</si>
  <si>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</si>
  <si>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</si>
  <si>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</si>
  <si>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</si>
  <si>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</si>
  <si>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</si>
  <si>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</si>
  <si>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</si>
  <si>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</si>
  <si>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</si>
  <si>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</si>
  <si>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</si>
  <si>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</si>
  <si>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</si>
  <si>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</si>
  <si>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</si>
  <si>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</si>
  <si>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</si>
  <si>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</si>
  <si>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</si>
  <si>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</si>
  <si>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</si>
  <si>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</si>
  <si>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</si>
  <si>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</si>
  <si>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</si>
  <si>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</si>
  <si>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</si>
  <si>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</si>
  <si>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</si>
  <si>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</si>
  <si>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</si>
  <si>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</si>
  <si>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</si>
  <si>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</si>
  <si>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</si>
  <si>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</si>
  <si>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</si>
  <si>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</si>
  <si>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</si>
  <si>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</si>
  <si>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</si>
  <si>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</si>
  <si>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</si>
  <si>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</si>
  <si>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</si>
  <si>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</si>
  <si>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</si>
  <si>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</si>
  <si>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</si>
  <si>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</si>
  <si>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</si>
  <si>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</si>
  <si>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</si>
  <si>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</si>
  <si>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</si>
  <si>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</si>
  <si>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</si>
  <si>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</si>
  <si>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</si>
  <si>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</si>
  <si>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</si>
  <si>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</si>
  <si>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</si>
  <si>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</si>
  <si>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</si>
  <si>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</si>
  <si>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</si>
  <si>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</si>
  <si>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</si>
  <si>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</si>
  <si>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</si>
  <si>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</si>
  <si>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</si>
  <si>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</si>
  <si>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</si>
  <si>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</si>
  <si>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</si>
  <si>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</si>
  <si>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</si>
  <si>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</si>
  <si>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</si>
  <si>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</si>
  <si>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</si>
  <si>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</si>
  <si>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</si>
  <si>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</si>
  <si>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</si>
  <si>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</si>
  <si>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</si>
  <si>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</si>
  <si>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</si>
  <si>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</si>
  <si>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</si>
  <si>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</si>
  <si>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</si>
  <si>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</si>
  <si>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</si>
  <si>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</si>
  <si>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</si>
  <si>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</si>
  <si>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</si>
  <si>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</si>
  <si>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</si>
  <si>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</si>
  <si>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</si>
  <si>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</si>
  <si>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</si>
  <si>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</si>
  <si>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</si>
  <si>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</si>
  <si>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</si>
  <si>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</si>
  <si>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</si>
  <si>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</si>
  <si>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</si>
  <si>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</si>
  <si>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</si>
  <si>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</si>
  <si>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</si>
  <si>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</si>
  <si>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</si>
  <si>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</si>
  <si>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</si>
  <si>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</si>
  <si>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</si>
  <si>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</si>
  <si>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</si>
  <si>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</si>
  <si>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</si>
  <si>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</si>
  <si>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</si>
  <si>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</si>
  <si>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</si>
  <si>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</si>
  <si>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</si>
  <si>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</si>
  <si>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</si>
  <si>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</si>
  <si>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</si>
  <si>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</si>
  <si>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</si>
  <si>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</si>
  <si>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</si>
  <si>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</si>
  <si>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</si>
  <si>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</si>
  <si>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</si>
  <si>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</si>
  <si>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</si>
  <si>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</si>
  <si>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</si>
  <si>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</si>
  <si>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</si>
  <si>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</si>
  <si>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</si>
  <si>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</si>
  <si>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</si>
  <si>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</si>
  <si>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</si>
  <si>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</si>
  <si>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</si>
  <si>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</si>
  <si>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</si>
  <si>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</si>
  <si>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</si>
  <si>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</si>
  <si>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</si>
  <si>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</si>
  <si>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</si>
  <si>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</si>
  <si>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</si>
  <si>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</si>
  <si>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</si>
  <si>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</si>
  <si>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</si>
  <si>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</si>
  <si>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</si>
  <si>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</si>
  <si>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</si>
  <si>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</si>
  <si>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</si>
  <si>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</si>
  <si>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</si>
  <si>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</si>
  <si>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</si>
  <si>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</si>
  <si>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</si>
  <si>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</si>
  <si>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</si>
  <si>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</si>
  <si>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</si>
  <si>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</si>
  <si>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</si>
  <si>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</si>
  <si>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</si>
  <si>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</si>
  <si>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</si>
  <si>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</si>
  <si>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</si>
  <si>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</si>
  <si>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</si>
  <si>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</si>
  <si>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</si>
  <si>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</si>
  <si>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</si>
  <si>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</si>
  <si>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</si>
  <si>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</si>
  <si>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</si>
  <si>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</si>
  <si>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</si>
  <si>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</si>
  <si>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</si>
  <si>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</si>
  <si>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</si>
  <si>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</si>
  <si>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</si>
  <si>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</si>
  <si>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</si>
  <si>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</si>
  <si>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</si>
  <si>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</si>
  <si>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</si>
  <si>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</si>
  <si>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</si>
  <si>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</si>
  <si>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</si>
  <si>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</si>
  <si>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</si>
  <si>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</si>
  <si>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</si>
  <si>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</si>
  <si>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</si>
  <si>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</si>
  <si>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</si>
  <si>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</si>
  <si>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</si>
  <si>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</si>
  <si>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</si>
  <si>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</si>
  <si>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</si>
  <si>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</si>
  <si>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</si>
  <si>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</si>
  <si>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</si>
  <si>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</si>
  <si>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</si>
  <si>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</si>
  <si>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</si>
  <si>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</si>
  <si>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</si>
  <si>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</si>
  <si>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</si>
  <si>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</si>
  <si>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</si>
  <si>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</si>
  <si>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</si>
  <si>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</si>
  <si>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</si>
  <si>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</si>
  <si>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</si>
  <si>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</si>
  <si>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</si>
  <si>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</si>
  <si>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</si>
  <si>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</si>
  <si>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</si>
  <si>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</si>
  <si>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</si>
  <si>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</si>
  <si>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</si>
  <si>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</si>
  <si>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</si>
  <si>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</si>
  <si>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</si>
  <si>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</si>
  <si>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</si>
  <si>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</si>
  <si>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</si>
  <si>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</si>
  <si>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</si>
  <si>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</si>
  <si>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</si>
  <si>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</si>
  <si>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</si>
  <si>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</si>
  <si>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</si>
  <si>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</si>
  <si>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</si>
  <si>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</si>
  <si>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</si>
  <si>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</si>
  <si>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</si>
  <si>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</si>
  <si>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</si>
  <si>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</si>
  <si>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</si>
  <si>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</si>
  <si>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</si>
  <si>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</si>
  <si>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</si>
  <si>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</si>
  <si>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</si>
  <si>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</si>
  <si>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</si>
  <si>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</si>
  <si>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</si>
  <si>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</si>
  <si>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</si>
  <si>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</si>
  <si>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</si>
  <si>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</si>
  <si>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</si>
  <si>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</si>
  <si>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</si>
  <si>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</si>
  <si>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</si>
  <si>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</si>
  <si>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</si>
  <si>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</si>
  <si>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</si>
  <si>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</si>
  <si>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</si>
  <si>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</si>
  <si>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</si>
  <si>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</si>
  <si>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</si>
  <si>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</si>
  <si>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</si>
  <si>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</si>
  <si>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</si>
  <si>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</si>
  <si>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</si>
  <si>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</si>
  <si>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</si>
  <si>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</si>
  <si>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</si>
  <si>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</si>
  <si>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</si>
  <si>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</si>
  <si>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</si>
  <si>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</si>
  <si>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</si>
  <si>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</si>
  <si>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</si>
  <si>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</si>
  <si>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</si>
  <si>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</si>
  <si>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</si>
  <si>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</si>
  <si>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</si>
  <si>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</si>
  <si>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</si>
  <si>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</si>
  <si>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</si>
  <si>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</si>
  <si>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</si>
  <si>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</si>
  <si>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</si>
  <si>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</si>
  <si>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</si>
  <si>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</si>
  <si>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</si>
  <si>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</si>
  <si>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</si>
  <si>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</si>
  <si>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</si>
  <si>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</si>
  <si>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</si>
  <si>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</si>
  <si>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</si>
  <si>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</si>
  <si>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</si>
  <si>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</si>
  <si>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</si>
  <si>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</si>
  <si>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</si>
  <si>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</si>
  <si>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</si>
  <si>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</si>
  <si>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</si>
  <si>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</si>
  <si>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</si>
  <si>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</si>
  <si>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</si>
  <si>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</si>
  <si>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</si>
  <si>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</si>
  <si>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</si>
  <si>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</si>
  <si>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</si>
  <si>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</si>
  <si>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</si>
  <si>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</si>
  <si>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</si>
  <si>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</si>
  <si>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</si>
  <si>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</si>
  <si>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</si>
  <si>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</si>
  <si>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</si>
  <si>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</si>
  <si>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</si>
  <si>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</si>
  <si>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</si>
  <si>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</si>
  <si>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</si>
  <si>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</si>
  <si>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</si>
  <si>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</si>
  <si>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</si>
  <si>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</si>
  <si>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</si>
  <si>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</si>
  <si>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</si>
  <si>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</si>
  <si>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</si>
  <si>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</si>
  <si>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</si>
  <si>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</si>
  <si>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</si>
  <si>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</si>
  <si>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</si>
  <si>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</si>
  <si>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</si>
  <si>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</si>
  <si>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</si>
  <si>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</si>
  <si>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</si>
  <si>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</si>
  <si>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</si>
  <si>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</si>
  <si>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</si>
  <si>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</si>
  <si>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</si>
  <si>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</si>
  <si>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</si>
  <si>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</si>
  <si>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</si>
  <si>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</si>
  <si>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</si>
  <si>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</si>
  <si>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</si>
  <si>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</si>
  <si>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</si>
  <si>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</si>
  <si>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</si>
  <si>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</si>
  <si>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</si>
  <si>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</si>
  <si>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</si>
  <si>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</si>
  <si>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</si>
  <si>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</si>
  <si>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</si>
  <si>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</si>
  <si>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</si>
  <si>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</si>
  <si>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</si>
  <si>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</si>
  <si>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</si>
  <si>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</si>
  <si>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</si>
  <si>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</si>
  <si>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</si>
  <si>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</si>
  <si>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</si>
  <si>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</si>
  <si>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</si>
  <si>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</si>
  <si>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</si>
  <si>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</si>
  <si>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</si>
  <si>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</si>
  <si>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</si>
  <si>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</si>
  <si>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</si>
  <si>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</si>
  <si>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</si>
  <si>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</si>
  <si>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</si>
  <si>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</si>
  <si>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</si>
  <si>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</si>
  <si>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</si>
  <si>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</si>
  <si>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</si>
  <si>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</si>
  <si>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</si>
  <si>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</si>
  <si>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</si>
  <si>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</si>
  <si>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</si>
  <si>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</si>
  <si>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</si>
  <si>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</si>
  <si>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</si>
  <si>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</si>
  <si>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</si>
  <si>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</si>
  <si>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</si>
  <si>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</si>
  <si>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</si>
  <si>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</si>
  <si>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</si>
  <si>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</si>
  <si>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</si>
  <si>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</si>
  <si>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</si>
  <si>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</si>
  <si>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</si>
  <si>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</si>
  <si>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</si>
  <si>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</si>
  <si>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</si>
  <si>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</si>
  <si>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</si>
  <si>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</si>
  <si>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</si>
  <si>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</si>
  <si>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</si>
  <si>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</si>
  <si>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</si>
  <si>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</si>
  <si>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</si>
  <si>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</si>
  <si>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</si>
  <si>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</si>
  <si>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</si>
  <si>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</si>
  <si>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</si>
  <si>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</si>
  <si>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</si>
  <si>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</si>
  <si>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</si>
  <si>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</si>
  <si>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</si>
  <si>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</si>
  <si>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</si>
  <si>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</si>
  <si>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</si>
  <si>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</si>
  <si>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</si>
  <si>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</si>
  <si>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</si>
  <si>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</si>
  <si>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</si>
  <si>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</si>
  <si>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</si>
  <si>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</si>
  <si>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</si>
  <si>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</si>
  <si>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</si>
  <si>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</si>
  <si>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</si>
  <si>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</si>
  <si>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</si>
  <si>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</si>
  <si>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</si>
  <si>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</si>
  <si>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</si>
  <si>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</si>
  <si>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</si>
  <si>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</si>
  <si>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</si>
  <si>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</si>
  <si>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</si>
  <si>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</si>
  <si>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</si>
  <si>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</si>
  <si>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</si>
  <si>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</si>
  <si>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</si>
  <si>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</si>
  <si>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</si>
  <si>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</si>
  <si>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</si>
  <si>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</si>
  <si>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</si>
  <si>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</si>
  <si>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</si>
  <si>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</si>
  <si>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</si>
  <si>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</si>
  <si>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</si>
  <si>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</si>
  <si>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</si>
  <si>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</si>
  <si>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</si>
  <si>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</si>
  <si>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</si>
  <si>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</si>
  <si>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</si>
  <si>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</si>
  <si>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</si>
  <si>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</si>
  <si>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</si>
  <si>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</si>
  <si>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</si>
  <si>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</si>
  <si>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</si>
  <si>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</si>
  <si>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</si>
  <si>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</si>
  <si>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</si>
  <si>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</si>
  <si>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</si>
  <si>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</si>
  <si>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</si>
  <si>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</si>
  <si>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</si>
  <si>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</si>
  <si>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</si>
  <si>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</si>
  <si>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</si>
  <si>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</si>
  <si>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</si>
  <si>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</si>
  <si>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</si>
  <si>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</si>
  <si>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</si>
  <si>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</si>
  <si>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</si>
  <si>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</si>
  <si>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</si>
  <si>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</si>
  <si>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</si>
  <si>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</si>
  <si>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</si>
  <si>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</si>
  <si>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</si>
  <si>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</si>
  <si>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</si>
  <si>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</si>
  <si>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</si>
  <si>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</si>
  <si>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</si>
  <si>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</si>
  <si>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</si>
  <si>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</si>
  <si>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</si>
  <si>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</si>
  <si>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</si>
  <si>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</si>
  <si>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</si>
  <si>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</si>
  <si>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</si>
  <si>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</si>
  <si>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</si>
  <si>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</si>
  <si>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</si>
  <si>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</si>
  <si>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</si>
  <si>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</si>
  <si>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</si>
  <si>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</si>
  <si>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</si>
  <si>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</si>
  <si>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</si>
  <si>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</si>
  <si>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</si>
  <si>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</si>
  <si>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</si>
  <si>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</si>
  <si>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</si>
  <si>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</si>
  <si>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</si>
  <si>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</si>
  <si>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</si>
  <si>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</si>
  <si>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</si>
  <si>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</si>
  <si>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</si>
  <si>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</si>
  <si>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</si>
  <si>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</si>
  <si>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</si>
  <si>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</si>
  <si>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</si>
  <si>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</si>
  <si>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</si>
  <si>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</si>
  <si>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</si>
  <si>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</si>
  <si>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</si>
  <si>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</si>
  <si>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</si>
  <si>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</si>
  <si>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</si>
  <si>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</si>
  <si>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</si>
  <si>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</si>
  <si>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</si>
  <si>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</si>
  <si>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</si>
  <si>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</si>
  <si>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</si>
  <si>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</si>
  <si>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</si>
  <si>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</si>
  <si>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</si>
  <si>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</si>
  <si>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</si>
  <si>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</si>
  <si>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</si>
  <si>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</si>
  <si>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</si>
  <si>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</si>
  <si>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</si>
  <si>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</si>
  <si>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</si>
  <si>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</si>
  <si>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</si>
  <si>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</si>
  <si>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</si>
  <si>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</si>
  <si>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</si>
  <si>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</si>
  <si>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</si>
  <si>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</si>
  <si>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</si>
  <si>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</si>
  <si>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</si>
  <si>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</si>
  <si>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</si>
  <si>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</si>
  <si>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</si>
  <si>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</si>
  <si>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</si>
  <si>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</si>
  <si>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</si>
  <si>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</si>
  <si>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</si>
  <si>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</si>
  <si>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</si>
  <si>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</si>
  <si>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</si>
  <si>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</si>
  <si>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</si>
  <si>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</si>
  <si>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</si>
  <si>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</si>
  <si>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</si>
  <si>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</si>
  <si>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</si>
  <si>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</si>
  <si>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</si>
  <si>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</si>
  <si>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</si>
  <si>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</si>
  <si>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</si>
  <si>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</si>
  <si>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</si>
  <si>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</si>
  <si>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</si>
  <si>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</si>
  <si>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</si>
  <si>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</si>
  <si>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</si>
  <si>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</si>
  <si>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</si>
  <si>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</si>
  <si>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</si>
  <si>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</si>
  <si>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</si>
  <si>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</si>
  <si>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</si>
  <si>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</si>
  <si>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</si>
  <si>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</si>
  <si>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</si>
  <si>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</si>
  <si>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</si>
  <si>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</si>
  <si>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</si>
  <si>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</si>
  <si>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</si>
  <si>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</si>
  <si>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</si>
  <si>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</si>
  <si>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</si>
  <si>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</si>
  <si>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</si>
  <si>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</si>
  <si>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</si>
  <si>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</si>
  <si>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</si>
  <si>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</si>
  <si>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</si>
  <si>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</si>
  <si>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</si>
  <si>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</si>
  <si>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</si>
  <si>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</si>
  <si>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</si>
  <si>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</si>
  <si>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</si>
  <si>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</si>
  <si>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</si>
  <si>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</si>
  <si>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</si>
  <si>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</si>
  <si>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</si>
  <si>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</si>
  <si>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</si>
  <si>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</si>
  <si>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</si>
  <si>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</si>
  <si>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</si>
  <si>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</si>
  <si>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</si>
  <si>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</si>
  <si>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</si>
  <si>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</si>
  <si>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</si>
  <si>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</si>
  <si>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</si>
  <si>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</si>
  <si>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</si>
  <si>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</si>
  <si>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</si>
  <si>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</si>
  <si>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</si>
  <si>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</si>
  <si>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</si>
  <si>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</si>
  <si>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</si>
  <si>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</si>
  <si>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</si>
  <si>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</si>
  <si>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</si>
  <si>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</si>
  <si>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</si>
  <si>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</si>
  <si>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</si>
  <si>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</si>
  <si>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</si>
  <si>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</si>
  <si>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</si>
  <si>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</si>
  <si>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</si>
  <si>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</si>
  <si>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</si>
  <si>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</si>
  <si>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</si>
  <si>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</si>
  <si>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</si>
  <si>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</si>
  <si>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</si>
  <si>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</si>
  <si>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</si>
  <si>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</si>
  <si>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</si>
  <si>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</si>
  <si>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</si>
  <si>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</si>
  <si>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</si>
  <si>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</si>
  <si>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</si>
  <si>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</si>
  <si>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</si>
  <si>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</si>
  <si>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</si>
  <si>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</si>
  <si>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</si>
  <si>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</si>
  <si>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</si>
  <si>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</si>
  <si>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</si>
  <si>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</si>
  <si>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</si>
  <si>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</si>
  <si>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</si>
  <si>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</si>
  <si>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</si>
  <si>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</si>
  <si>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</si>
  <si>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</si>
  <si>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</si>
  <si>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</si>
  <si>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</si>
  <si>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</si>
  <si>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</si>
  <si>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</si>
  <si>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</si>
  <si>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</si>
  <si>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</si>
  <si>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</si>
  <si>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</si>
  <si>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</si>
  <si>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</si>
  <si>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</si>
  <si>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</si>
  <si>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</si>
  <si>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</si>
  <si>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</si>
  <si>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</si>
  <si>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</si>
  <si>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</si>
  <si>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</si>
  <si>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</si>
  <si>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</si>
  <si>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</si>
  <si>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</si>
  <si>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</si>
  <si>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</si>
  <si>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</si>
  <si>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</si>
  <si>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</si>
  <si>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</si>
  <si>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</si>
  <si>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</si>
  <si>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</si>
  <si>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</si>
  <si>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</si>
  <si>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</si>
  <si>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</si>
  <si>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</si>
  <si>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</si>
  <si>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</si>
  <si>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</si>
  <si>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</si>
  <si>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</si>
  <si>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</si>
  <si>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</si>
  <si>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</si>
  <si>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</si>
  <si>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</si>
  <si>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</si>
  <si>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</si>
  <si>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</si>
  <si>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</si>
  <si>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</si>
  <si>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</si>
  <si>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</si>
  <si>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</si>
  <si>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</si>
  <si>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</si>
  <si>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</si>
  <si>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</si>
  <si>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</si>
  <si>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</si>
  <si>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</si>
  <si>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</si>
  <si>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</si>
  <si>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</si>
  <si>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</si>
  <si>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</si>
  <si>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</si>
  <si>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</si>
  <si>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</si>
  <si>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</si>
  <si>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</si>
  <si>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</si>
  <si>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</si>
  <si>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</si>
  <si>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</si>
  <si>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</si>
  <si>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</si>
  <si>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</si>
  <si>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</si>
  <si>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</si>
  <si>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</si>
  <si>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</si>
  <si>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</si>
  <si>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</si>
  <si>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</si>
  <si>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</si>
  <si>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</si>
  <si>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</si>
  <si>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</si>
  <si>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</si>
  <si>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</si>
  <si>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</si>
  <si>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</si>
  <si>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</si>
  <si>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</si>
  <si>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</si>
  <si>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</si>
  <si>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</si>
  <si>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</si>
  <si>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</si>
  <si>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</si>
  <si>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</si>
  <si>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</si>
  <si>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</si>
  <si>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</si>
  <si>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</si>
  <si>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</si>
  <si>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</si>
  <si>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</si>
  <si>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</si>
  <si>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</si>
  <si>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</si>
  <si>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</si>
  <si>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</si>
  <si>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</si>
  <si>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</si>
  <si>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</si>
  <si>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</si>
  <si>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</si>
  <si>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</si>
  <si>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</si>
  <si>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</si>
  <si>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</si>
  <si>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</si>
  <si>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</si>
  <si>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</si>
  <si>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</si>
  <si>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</si>
  <si>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</si>
  <si>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</si>
  <si>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</si>
  <si>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</si>
  <si>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</si>
  <si>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</si>
  <si>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</si>
  <si>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</si>
  <si>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</si>
  <si>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</si>
  <si>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</si>
  <si>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</si>
  <si>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</si>
  <si>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</si>
  <si>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</si>
  <si>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</si>
  <si>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</si>
  <si>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</si>
  <si>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</si>
  <si>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</si>
  <si>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</si>
  <si>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</si>
  <si>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</si>
  <si>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</si>
  <si>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</si>
  <si>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</si>
  <si>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</si>
  <si>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</si>
  <si>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</si>
  <si>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</si>
  <si>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</si>
  <si>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</si>
  <si>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</si>
  <si>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</si>
  <si>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</si>
  <si>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</si>
  <si>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</si>
  <si>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</si>
  <si>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</si>
  <si>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</si>
  <si>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</si>
  <si>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</si>
  <si>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</si>
  <si>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</si>
  <si>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</si>
  <si>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</si>
  <si>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</si>
  <si>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</si>
  <si>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</si>
  <si>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</si>
  <si>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</si>
  <si>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</si>
  <si>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</si>
  <si>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</si>
  <si>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</si>
  <si>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</si>
  <si>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</si>
  <si>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</si>
  <si>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</si>
  <si>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</si>
  <si>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</si>
  <si>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</si>
  <si>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</si>
  <si>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</si>
  <si>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</si>
  <si>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</si>
  <si>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</si>
  <si>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</si>
  <si>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</si>
  <si>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</si>
  <si>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</si>
  <si>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</si>
  <si>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</si>
  <si>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</si>
  <si>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</si>
  <si>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</si>
  <si>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</si>
  <si>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</si>
  <si>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</si>
  <si>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</si>
  <si>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</si>
  <si>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</si>
  <si>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</si>
  <si>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</si>
  <si>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</si>
  <si>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</si>
  <si>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</si>
  <si>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</si>
  <si>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</si>
  <si>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</si>
  <si>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</si>
  <si>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</si>
  <si>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</si>
  <si>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</si>
  <si>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</si>
  <si>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</si>
  <si>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</si>
  <si>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</si>
  <si>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</si>
  <si>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</si>
  <si>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</si>
  <si>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</si>
  <si>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</si>
  <si>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</si>
  <si>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</si>
  <si>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</si>
  <si>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</si>
  <si>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</si>
  <si>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</si>
  <si>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</si>
  <si>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</si>
  <si>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</si>
  <si>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</si>
  <si>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</si>
  <si>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</si>
  <si>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</si>
  <si>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</si>
  <si>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</si>
  <si>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</si>
  <si>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</si>
  <si>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</si>
  <si>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</si>
  <si>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</si>
  <si>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</si>
  <si>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</si>
  <si>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</si>
  <si>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</si>
  <si>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</si>
  <si>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</si>
  <si>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</si>
  <si>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</si>
  <si>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</si>
  <si>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</si>
  <si>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</si>
  <si>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</si>
  <si>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</si>
  <si>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</si>
  <si>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</si>
  <si>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</si>
  <si>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</si>
  <si>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</si>
  <si>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</si>
  <si>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</si>
  <si>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</si>
  <si>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</si>
  <si>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</si>
  <si>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</si>
  <si>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</si>
  <si>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</si>
  <si>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</si>
  <si>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</si>
  <si>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</si>
  <si>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</si>
  <si>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</si>
  <si>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</si>
  <si>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</si>
  <si>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</si>
  <si>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</si>
  <si>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</si>
  <si>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</si>
  <si>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</si>
  <si>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</si>
  <si>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</si>
  <si>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</si>
  <si>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</si>
  <si>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</si>
  <si>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</si>
  <si>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</si>
  <si>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</si>
  <si>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</si>
  <si>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</si>
  <si>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</si>
  <si>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</si>
  <si>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</si>
  <si>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</si>
  <si>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</si>
  <si>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</si>
  <si>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</si>
  <si>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</si>
  <si>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</si>
  <si>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</si>
  <si>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</si>
  <si>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</si>
  <si>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</si>
  <si>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</si>
  <si>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</si>
  <si>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</si>
  <si>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</si>
  <si>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</si>
  <si>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</si>
  <si>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</si>
  <si>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</si>
  <si>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</si>
  <si>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</si>
  <si>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</si>
  <si>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</si>
  <si>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</si>
  <si>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</si>
  <si>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</si>
  <si>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</si>
  <si>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</si>
  <si>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</si>
  <si>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</si>
  <si>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</si>
  <si>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</si>
  <si>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</si>
  <si>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</si>
  <si>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</si>
  <si>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</si>
  <si>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</si>
  <si>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</si>
  <si>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</si>
  <si>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</si>
  <si>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</si>
  <si>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</si>
  <si>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</si>
  <si>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</si>
  <si>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</si>
  <si>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</si>
  <si>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</si>
  <si>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</si>
  <si>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</si>
  <si>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</si>
  <si>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</si>
  <si>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</si>
  <si>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</si>
  <si>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</si>
  <si>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</si>
  <si>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</si>
  <si>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</si>
  <si>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</si>
  <si>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</si>
  <si>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</si>
  <si>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</si>
  <si>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</si>
  <si>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</si>
  <si>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</si>
  <si>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</si>
  <si>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</si>
  <si>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</si>
  <si>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</si>
  <si>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</si>
  <si>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</si>
  <si>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</si>
  <si>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</si>
  <si>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</si>
  <si>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</si>
  <si>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</si>
  <si>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</si>
  <si>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</si>
  <si>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</si>
  <si>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</si>
  <si>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</si>
  <si>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</si>
  <si>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</si>
  <si>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</si>
  <si>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</si>
  <si>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</si>
  <si>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</si>
  <si>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</si>
  <si>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</si>
  <si>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</si>
  <si>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</si>
  <si>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</si>
  <si>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</si>
  <si>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</si>
  <si>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</si>
  <si>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</si>
  <si>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</si>
  <si>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</si>
  <si>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</si>
  <si>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</si>
  <si>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</si>
  <si>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</si>
  <si>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</si>
  <si>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</si>
  <si>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</si>
  <si>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</si>
  <si>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</si>
  <si>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</si>
  <si>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</si>
  <si>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</si>
  <si>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</si>
  <si>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</si>
  <si>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</si>
  <si>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</si>
  <si>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</si>
  <si>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</si>
  <si>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</si>
  <si>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</si>
  <si>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</si>
  <si>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</si>
  <si>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</si>
  <si>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</si>
  <si>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</si>
  <si>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</si>
  <si>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</si>
  <si>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</si>
  <si>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</si>
  <si>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</si>
  <si>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</si>
  <si>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</si>
  <si>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</si>
  <si>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</si>
  <si>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</si>
  <si>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</si>
  <si>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</si>
  <si>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</si>
  <si>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</si>
  <si>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</si>
  <si>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</si>
  <si>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</si>
  <si>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</si>
  <si>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</si>
  <si>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</si>
  <si>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</si>
  <si>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</si>
  <si>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</si>
  <si>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</si>
  <si>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</si>
  <si>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</si>
  <si>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</si>
  <si>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</si>
  <si>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</si>
  <si>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</si>
  <si>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</si>
  <si>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</si>
  <si>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</si>
  <si>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</si>
  <si>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</si>
  <si>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</si>
  <si>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</si>
  <si>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</si>
  <si>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</si>
  <si>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</si>
  <si>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</si>
  <si>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</si>
  <si>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</si>
  <si>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</si>
  <si>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</si>
  <si>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</si>
  <si>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</si>
  <si>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</si>
  <si>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</si>
  <si>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</si>
  <si>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</si>
  <si>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</si>
  <si>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</si>
  <si>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</si>
  <si>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</si>
  <si>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</si>
  <si>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</si>
  <si>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</si>
  <si>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</si>
  <si>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</si>
  <si>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</si>
  <si>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</si>
  <si>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</si>
  <si>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</si>
  <si>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</si>
  <si>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</si>
  <si>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</si>
  <si>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</si>
  <si>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</si>
  <si>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</si>
  <si>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</si>
  <si>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</si>
  <si>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</si>
  <si>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</si>
  <si>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</si>
  <si>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</si>
  <si>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</si>
  <si>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</si>
  <si>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</si>
  <si>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</si>
  <si>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</si>
  <si>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</si>
  <si>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</si>
  <si>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</si>
  <si>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</si>
  <si>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</si>
  <si>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</si>
  <si>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</si>
  <si>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</si>
  <si>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</si>
  <si>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TRANSITO_td</t>
  </si>
  <si>
    <t>BODEGA_CODIGO</t>
  </si>
  <si>
    <t>COMPROMETIDO_ii</t>
  </si>
  <si>
    <t>COMPROMETIDO_ma</t>
  </si>
  <si>
    <t>BACKORDER_ii</t>
  </si>
  <si>
    <t>BACKORDER_ma</t>
  </si>
  <si>
    <t>-</t>
  </si>
  <si>
    <t/>
  </si>
  <si>
    <t>BUF</t>
  </si>
  <si>
    <t>A</t>
  </si>
  <si>
    <t>N</t>
  </si>
  <si>
    <t>R</t>
  </si>
  <si>
    <t>G</t>
  </si>
  <si>
    <t>MAC</t>
  </si>
  <si>
    <t>V</t>
  </si>
  <si>
    <t>L</t>
  </si>
  <si>
    <t>MAQUINAS ECHO - SHINDAIWA.xlsm</t>
  </si>
  <si>
    <t>Bodega Central Agrota100702152835923</t>
  </si>
  <si>
    <t>Bodega Central Agrota10000000975</t>
  </si>
  <si>
    <t>Bodega Central Agrota10000001186</t>
  </si>
  <si>
    <t>Bodega Central Agrota10000001185</t>
  </si>
  <si>
    <t>Bodega Central Agrota110106152555374</t>
  </si>
  <si>
    <t>Bodega Central Agrota110105171732203</t>
  </si>
  <si>
    <t>Bodega Central Agrota10000000892</t>
  </si>
  <si>
    <t>Bodega Central Agrota10000000971</t>
  </si>
  <si>
    <t>Bodega Central Agrota130816120819919</t>
  </si>
  <si>
    <t>Bodega Central Agrota111221094353823</t>
  </si>
  <si>
    <t>Bodega Central Agrota110926101110631</t>
  </si>
  <si>
    <t>Bodega Central Agrota110216120502701</t>
  </si>
  <si>
    <t>Bodega Central Agrota161018131252327</t>
  </si>
  <si>
    <t>Bodega Central Agrota180326094645810</t>
  </si>
  <si>
    <t>Bodega Central Agrota180326095032840</t>
  </si>
  <si>
    <t>Bodega Central Agrota180326095417243</t>
  </si>
  <si>
    <t>Bodega Central Agrota10000000002</t>
  </si>
  <si>
    <t>Bodega Central Agrota10000000000</t>
  </si>
  <si>
    <t>+-</t>
  </si>
  <si>
    <t>SUSP-26</t>
  </si>
  <si>
    <t>LIBRE-98</t>
  </si>
  <si>
    <t>LIBRE-1090</t>
  </si>
  <si>
    <t>LIBRE-290</t>
  </si>
  <si>
    <t>LIBRE-549</t>
  </si>
  <si>
    <t>LIBRE-60</t>
  </si>
  <si>
    <t>LIBRE-215</t>
  </si>
  <si>
    <t>LIBRE-193</t>
  </si>
  <si>
    <t>LIBRE-354</t>
  </si>
  <si>
    <t>LIBRE-516</t>
  </si>
  <si>
    <t>LIBRE-108</t>
  </si>
  <si>
    <t>LIBRE-426</t>
  </si>
  <si>
    <t>LIBRE-313</t>
  </si>
  <si>
    <t>LIBRE-294</t>
  </si>
  <si>
    <t>LIBRE-48</t>
  </si>
  <si>
    <t>LIBRE-255</t>
  </si>
  <si>
    <t>LIBRE-192</t>
  </si>
  <si>
    <t>LIBRE-20</t>
  </si>
  <si>
    <t>LIBRE-298</t>
  </si>
  <si>
    <t>LIBRE-52</t>
  </si>
  <si>
    <t>LIBRE-119</t>
  </si>
  <si>
    <t>LIBRE-0</t>
  </si>
  <si>
    <t>LIBRE-992</t>
  </si>
  <si>
    <t>LIBRE-43185</t>
  </si>
  <si>
    <t>MFR-73</t>
  </si>
  <si>
    <t>MAC MFR-46</t>
  </si>
  <si>
    <t>MFR-46</t>
  </si>
  <si>
    <t>MFR-123</t>
  </si>
  <si>
    <t>MAC MFR-108</t>
  </si>
  <si>
    <t>MAC MFR-102</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</si>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</sst>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7" formatCode="&quot;$&quot;\ #,##0.00_);\(&quot;$&quot;\ #,##0.00\)"/>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6"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7" fontId="54" fillId="0" borderId="0" xfId="0" applyNumberFormat="1" applyFont="1" applyFill="1" applyProtection="1">
      <protection hidden="1"/>
    </xf>
    <xf numFmtId="49" fontId="54" fillId="6" borderId="0" xfId="0" applyNumberFormat="1" applyFont="1" applyFill="1" applyAlignment="1" applyProtection="1">
      <alignment horizontal="center"/>
      <protection locked="0"/>
    </xf>
    <xf numFmtId="0" fontId="54" fillId="0" borderId="0" xfId="0" applyNumberFormat="1" applyFont="1" applyAlignment="1" applyProtection="1">
      <alignment horizontal="left"/>
    </xf>
    <xf numFmtId="176" fontId="0" fillId="0" borderId="0" xfId="0" applyNumberFormat="1" applyProtection="1"/>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35">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color auto="1"/>
      </font>
      <fill>
        <patternFill patternType="lightDown">
          <fgColor theme="9"/>
        </patternFill>
      </fill>
    </dxf>
    <dxf>
      <fill>
        <patternFill patternType="lightUp">
          <fgColor theme="9"/>
        </patternFill>
      </fill>
    </dxf>
    <dxf>
      <fill>
        <patternFill>
          <fgColor indexed="64"/>
          <bgColor theme="0"/>
        </patternFill>
      </fill>
    </dxf>
    <dxf>
      <font>
        <color auto="1"/>
      </font>
      <fill>
        <patternFill patternType="lightDown">
          <fgColor theme="9"/>
        </patternFill>
      </fill>
    </dxf>
    <dxf>
      <fill>
        <patternFill patternType="lightUp">
          <fgColor theme="9"/>
        </patternFill>
      </fill>
    </dxf>
    <dxf>
      <fill>
        <patternFill>
          <fgColor indexed="64"/>
          <bgColor theme="0"/>
        </patternFill>
      </fill>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79602208"/>
        <c:axId val="279599968"/>
      </c:areaChart>
      <c:lineChart>
        <c:grouping val="standard"/>
        <c:varyColors val="0"/>
        <c:dLbls>
          <c:showLegendKey val="0"/>
          <c:showVal val="0"/>
          <c:showCatName val="0"/>
          <c:showSerName val="0"/>
          <c:showPercent val="0"/>
          <c:showBubbleSize val="0"/>
        </c:dLbls>
        <c:marker val="1"/>
        <c:smooth val="0"/>
        <c:axId val="279602208"/>
        <c:axId val="279599968"/>
      </c:lineChart>
      <c:catAx>
        <c:axId val="279602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79599968"/>
        <c:crosses val="autoZero"/>
        <c:auto val="1"/>
        <c:lblAlgn val="ctr"/>
        <c:lblOffset val="80"/>
        <c:noMultiLvlLbl val="0"/>
      </c:catAx>
      <c:valAx>
        <c:axId val="27959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7960220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4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4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4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888233920"/>
        <c:axId val="88823448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888233920"/>
        <c:axId val="888234480"/>
      </c:lineChart>
      <c:catAx>
        <c:axId val="888233920"/>
        <c:scaling>
          <c:orientation val="minMax"/>
        </c:scaling>
        <c:delete val="0"/>
        <c:axPos val="b"/>
        <c:numFmt formatCode="General" sourceLinked="0"/>
        <c:majorTickMark val="none"/>
        <c:minorTickMark val="none"/>
        <c:tickLblPos val="nextTo"/>
        <c:txPr>
          <a:bodyPr/>
          <a:lstStyle/>
          <a:p>
            <a:pPr>
              <a:defRPr lang="en-US"/>
            </a:pPr>
            <a:endParaRPr lang="es-EC"/>
          </a:p>
        </c:txPr>
        <c:crossAx val="888234480"/>
        <c:crosses val="autoZero"/>
        <c:auto val="1"/>
        <c:lblAlgn val="ctr"/>
        <c:lblOffset val="100"/>
        <c:noMultiLvlLbl val="0"/>
      </c:catAx>
      <c:valAx>
        <c:axId val="88823448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8823392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598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598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598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0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760">
      <pivotArea dataOnly="0" labelOnly="1" outline="0" fieldPosition="0">
        <references count="1">
          <reference field="8" count="0"/>
        </references>
      </pivotArea>
    </format>
    <format dxfId="759">
      <pivotArea dataOnly="0" labelOnly="1" outline="0" fieldPosition="0">
        <references count="1">
          <reference field="0" count="0"/>
        </references>
      </pivotArea>
    </format>
    <format dxfId="758">
      <pivotArea dataOnly="0" labelOnly="1" outline="0" fieldPosition="0">
        <references count="1">
          <reference field="9" count="0"/>
        </references>
      </pivotArea>
    </format>
    <format dxfId="757">
      <pivotArea outline="0" collapsedLevelsAreSubtotals="1" fieldPosition="0"/>
    </format>
    <format dxfId="756">
      <pivotArea field="11" type="button" dataOnly="0" labelOnly="1" outline="0" axis="axisRow" fieldPosition="4"/>
    </format>
    <format dxfId="755">
      <pivotArea field="5" type="button" dataOnly="0" labelOnly="1" outline="0" axis="axisRow" fieldPosition="5"/>
    </format>
    <format dxfId="754">
      <pivotArea field="13" type="button" dataOnly="0" labelOnly="1" outline="0" axis="axisRow" fieldPosition="6"/>
    </format>
    <format dxfId="753">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621">
      <pivotArea dataOnly="0" labelOnly="1" fieldPosition="0">
        <references count="1">
          <reference field="2" count="0"/>
        </references>
      </pivotArea>
    </format>
    <format dxfId="620">
      <pivotArea dataOnly="0" labelOnly="1" fieldPosition="0">
        <references count="1">
          <reference field="2" count="0"/>
        </references>
      </pivotArea>
    </format>
    <format dxfId="619">
      <pivotArea collapsedLevelsAreSubtotals="1" fieldPosition="0">
        <references count="1">
          <reference field="2" count="0"/>
        </references>
      </pivotArea>
    </format>
    <format dxfId="618">
      <pivotArea dataOnly="0" labelOnly="1" fieldPosition="0">
        <references count="1">
          <reference field="2" count="0"/>
        </references>
      </pivotArea>
    </format>
    <format dxfId="617">
      <pivotArea grandRow="1" outline="0" collapsedLevelsAreSubtotals="1" fieldPosition="0"/>
    </format>
    <format dxfId="616">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622">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34" dataDxfId="1033">
  <autoFilter ref="A2:NI61"/>
  <tableColumns count="373">
    <tableColumn id="40" name="BODEGA" dataDxfId="1032" totalsRowDxfId="1031"/>
    <tableColumn id="1" name="CODIGO" dataDxfId="1030" totalsRowDxfId="1029"/>
    <tableColumn id="51" name="CODIGO FUNCIONAL" dataDxfId="1028" totalsRowDxfId="1027"/>
    <tableColumn id="50" name="CODIGO VINCULADO" dataDxfId="1026" totalsRowDxfId="1025"/>
    <tableColumn id="49" name="CODIGO GENERICO" dataDxfId="1024" totalsRowDxfId="1023"/>
    <tableColumn id="2" name="DESCRIPCION" dataDxfId="1022" totalsRowDxfId="1021"/>
    <tableColumn id="13" name="GRUPO" dataDxfId="1020" totalsRowDxfId="1019"/>
    <tableColumn id="33" name="LINEA" dataDxfId="1018" totalsRowDxfId="1017"/>
    <tableColumn id="129" name="SUBLINEA" dataDxfId="1016" totalsRowDxfId="1015"/>
    <tableColumn id="131" name="FAMILIA" dataDxfId="1014" totalsRowDxfId="1013"/>
    <tableColumn id="132" name="SUBFAMILIA" dataDxfId="1012" totalsRowDxfId="1011"/>
    <tableColumn id="133" name="CATEGORIA" dataDxfId="1010" totalsRowDxfId="1009"/>
    <tableColumn id="32" name="TIPO" dataDxfId="1008" totalsRowDxfId="1007"/>
    <tableColumn id="134" name="MARCA" dataDxfId="1006" totalsRowDxfId="1005"/>
    <tableColumn id="130" name="MODELO" dataDxfId="1004" totalsRowDxfId="1003"/>
    <tableColumn id="135" name="CAT MANAGEMENT" dataDxfId="1002" totalsRowDxfId="1001"/>
    <tableColumn id="84" name="NUEVO" dataDxfId="1000" totalsRowDxfId="999"/>
    <tableColumn id="136" name="CAT PROPIA 1" dataDxfId="998" totalsRowDxfId="997"/>
    <tableColumn id="137" name="CAT PROPIA 2" dataDxfId="996" totalsRowDxfId="995"/>
    <tableColumn id="138" name="CAT PROPIA 3" dataDxfId="994" totalsRowDxfId="993"/>
    <tableColumn id="139" name="CAT PROPIA 4" dataDxfId="992" totalsRowDxfId="991"/>
    <tableColumn id="140" name="CAT PROPIA 5" dataDxfId="990" totalsRowDxfId="989"/>
    <tableColumn id="578" name="Estatus" dataDxfId="988" totalsRowDxfId="987"/>
    <tableColumn id="323" name="Clasificación" dataDxfId="986" totalsRowDxfId="985"/>
    <tableColumn id="324" name="Responsable" dataDxfId="984" totalsRowDxfId="983"/>
    <tableColumn id="37" name="CTV" dataDxfId="982" totalsRowDxfId="981"/>
    <tableColumn id="39" name="PV" dataDxfId="980" totalsRowDxfId="979"/>
    <tableColumn id="325" name="Precio Promoción" dataDxfId="978" totalsRowDxfId="977"/>
    <tableColumn id="326" name="Inicio Promoción" dataDxfId="976" totalsRowDxfId="975"/>
    <tableColumn id="327" name="Fin Promoción" dataDxfId="974" totalsRowDxfId="973"/>
    <tableColumn id="43" name="Horizonte" dataDxfId="972" totalsRowDxfId="971"/>
    <tableColumn id="44" name="T Suministro" dataDxfId="970" totalsRowDxfId="969"/>
    <tableColumn id="45" name="Frec Repos" dataDxfId="968" totalsRowDxfId="967"/>
    <tableColumn id="30" name="GDB" dataDxfId="966" totalsRowDxfId="965"/>
    <tableColumn id="41" name="Cam" dataDxfId="964" totalsRowDxfId="963"/>
    <tableColumn id="290" name="Etapa" dataDxfId="962" totalsRowDxfId="961"/>
    <tableColumn id="77" name="Estado Reposiciones" dataDxfId="960" totalsRowDxfId="959"/>
    <tableColumn id="26" name="Nuevo Buff Sug" dataDxfId="958" totalsRowDxfId="957"/>
    <tableColumn id="539" name="Comportamiento" dataDxfId="956" totalsRowDxfId="955"/>
    <tableColumn id="165" name="Consumo" dataDxfId="954" totalsRowDxfId="953"/>
    <tableColumn id="502" name="Cobertura Buffer" dataDxfId="952" totalsRowDxfId="951"/>
    <tableColumn id="503" name="Cobertura Inv Proy" dataDxfId="950" totalsRowDxfId="949"/>
    <tableColumn id="648" name="Cobertura Ped Min" dataDxfId="948" totalsRowDxfId="947"/>
    <tableColumn id="504" name="Días Desabastecimiento" dataDxfId="946" totalsRowDxfId="945"/>
    <tableColumn id="322" name="Ventas Perdidas" dataDxfId="944" totalsRowDxfId="943"/>
    <tableColumn id="693" name="Posponer BUF" dataDxfId="942" totalsRowDxfId="941"/>
    <tableColumn id="694" name="Posponer RED" dataDxfId="940" totalsRowDxfId="939"/>
    <tableColumn id="695" name="Posponer GDB" dataDxfId="938" totalsRowDxfId="937"/>
    <tableColumn id="300" name="Proveedor" dataDxfId="936" totalsRowDxfId="935"/>
    <tableColumn id="224" name="Perfil" dataDxfId="934" totalsRowDxfId="933"/>
    <tableColumn id="36" name="Buff Min" dataDxfId="932" totalsRowDxfId="931"/>
    <tableColumn id="505" name="Buff Max" dataDxfId="930" totalsRowDxfId="929"/>
    <tableColumn id="61" name="PEDID Min" dataDxfId="928" totalsRowDxfId="927"/>
    <tableColumn id="739" name="Redondeo Pedido Mínimo" dataDxfId="926" totalsRowDxfId="925"/>
    <tableColumn id="541" name="PEDID Min Grupo" dataDxfId="924" totalsRowDxfId="923"/>
    <tableColumn id="365" name="Unidad Empaque" dataDxfId="922" totalsRowDxfId="921"/>
    <tableColumn id="740" name="Redondeo Unidad Empaque" dataDxfId="920" totalsRowDxfId="919"/>
    <tableColumn id="149" name="Porc Aten" totalsRowLabel="100%" dataDxfId="918" totalsRowDxfId="917"/>
    <tableColumn id="42" name="Impacto Faltante" dataDxfId="916" totalsRowDxfId="915"/>
    <tableColumn id="6" name="Observaciones" dataDxfId="914" totalsRowDxfId="913"/>
    <tableColumn id="29" name="Nuevo Buff Real" dataDxfId="912" totalsRowDxfId="911"/>
    <tableColumn id="3" name="Buff Act" dataDxfId="910" totalsRowDxfId="909"/>
    <tableColumn id="170" name="Buff Calc" dataDxfId="908" totalsRowDxfId="907"/>
    <tableColumn id="27" name="Zona Amar" dataDxfId="906" totalsRowDxfId="905"/>
    <tableColumn id="28" name="Zona Roja" dataDxfId="904" totalsRowDxfId="903"/>
    <tableColumn id="99" name="Color" dataDxfId="902" totalsRowDxfId="901"/>
    <tableColumn id="282" name="Color1" dataDxfId="900" totalsRowDxfId="899"/>
    <tableColumn id="56" name="Ult Buffer" dataDxfId="898" totalsRowDxfId="897"/>
    <tableColumn id="67" name="Buff Ant Estacion" dataDxfId="896" totalsRowDxfId="895"/>
    <tableColumn id="66" name="Buff Estacional" dataDxfId="894" totalsRowDxfId="893"/>
    <tableColumn id="8" name="Inv Proveed" dataDxfId="892" totalsRowDxfId="891"/>
    <tableColumn id="22" name="Inv Fís Act" dataDxfId="890" totalsRowDxfId="889"/>
    <tableColumn id="38" name="Estado Buffer" dataDxfId="888" totalsRowDxfId="887"/>
    <tableColumn id="18" name="Tráns Act" dataDxfId="886" totalsRowDxfId="885"/>
    <tableColumn id="572" name="Negociación" dataDxfId="884" totalsRowDxfId="883"/>
    <tableColumn id="573" name="Producción" dataDxfId="882" totalsRowDxfId="881"/>
    <tableColumn id="574" name="Embarcado" dataDxfId="880" totalsRowDxfId="879"/>
    <tableColumn id="20" name="Comprom" dataDxfId="878" totalsRowDxfId="877"/>
    <tableColumn id="21" name="Backorders" dataDxfId="876" totalsRowDxfId="875"/>
    <tableColumn id="19" name="Inv Proy Act" dataDxfId="874" totalsRowDxfId="873"/>
    <tableColumn id="499" name="Estado Buffer Proy" dataDxfId="872" totalsRowDxfId="871"/>
    <tableColumn id="682" name="Ingresos" dataDxfId="870" totalsRowDxfId="869"/>
    <tableColumn id="683" name="Egresos" dataDxfId="868" totalsRowDxfId="867"/>
    <tableColumn id="34" name="PEDIDCalc" dataDxfId="866" totalsRowDxfId="865"/>
    <tableColumn id="11" name="PEDID Prom" dataDxfId="864" totalsRowDxfId="863"/>
    <tableColumn id="23" name="PEDID Real" dataDxfId="862" totalsRowDxfId="861"/>
    <tableColumn id="65" name="Calendario Estacional" dataDxfId="860" totalsRowDxfId="859"/>
    <tableColumn id="72" name="Acción Estacional" dataDxfId="858" totalsRowDxfId="857"/>
    <tableColumn id="142" name="Etapa Estacional" dataDxfId="856" totalsRowDxfId="855"/>
    <tableColumn id="12" name="T$D" dataDxfId="854" totalsRowDxfId="853"/>
    <tableColumn id="24" name="I$D" dataDxfId="852" totalsRowDxfId="851"/>
    <tableColumn id="25" name="Rentabilid" dataDxfId="850" totalsRowDxfId="849"/>
    <tableColumn id="500" name="Rentabilidad Proy" dataDxfId="848" totalsRowDxfId="847"/>
    <tableColumn id="9" name="Vel Efect" dataDxfId="846" totalsRowDxfId="845"/>
    <tableColumn id="5" name="Servicio" dataDxfId="844" totalsRowDxfId="843"/>
    <tableColumn id="7" name="Ult Cambio" dataDxfId="842"/>
    <tableColumn id="46" name="Inicio Per" totalsRowLabel="12/04/17" dataDxfId="841"/>
    <tableColumn id="47" name="Fin Per" dataDxfId="840"/>
    <tableColumn id="579" name="Ult Transfer Inicial" dataDxfId="839"/>
    <tableColumn id="580" name="Ult Transfer Final" dataDxfId="838"/>
    <tableColumn id="303" name="Fecha Nuevo Pedido" dataDxfId="837"/>
    <tableColumn id="304" name="Fecha Esperada Arribo" dataDxfId="836"/>
    <tableColumn id="35" name="Var" dataDxfId="835" totalsRowDxfId="834"/>
    <tableColumn id="4" name="Rojo Acum" dataDxfId="833" totalsRowDxfId="832"/>
    <tableColumn id="10" name="Negro" dataDxfId="831" totalsRowDxfId="830"/>
    <tableColumn id="14" name="Rojo" dataDxfId="829" totalsRowDxfId="828"/>
    <tableColumn id="15" name="Amarillo" dataDxfId="827" totalsRowDxfId="826"/>
    <tableColumn id="16" name="Verde" dataDxfId="825" totalsRowDxfId="824"/>
    <tableColumn id="17" name="Lila" dataDxfId="823" totalsRowDxfId="822"/>
    <tableColumn id="649" name="Err Ped Grupo" dataDxfId="821" totalsRowDxfId="820"/>
    <tableColumn id="292" name="Color Repos Frec" dataDxfId="819" totalsRowDxfId="818"/>
    <tableColumn id="287" name="Omisiones GDB" dataDxfId="817" totalsRowDxfId="816"/>
    <tableColumn id="540" name="Numero Fila" dataDxfId="815" totalsRowDxfId="814"/>
    <tableColumn id="655" name="Borrar" dataDxfId="813" totalsRowDxfId="812"/>
    <tableColumn id="76" name="Nuevo Buff Ingles" dataDxfId="811" totalsRowDxfId="810"/>
    <tableColumn id="48" name="Nuevo Inicio" dataDxfId="809" totalsRowDxfId="808"/>
    <tableColumn id="750" name="Pedid Calc Auxiliar" dataDxfId="807" totalsRowDxfId="806"/>
    <tableColumn id="283" name="Porcent Lleno" dataDxfId="805" totalsRowDxfId="804"/>
    <tableColumn id="54" name="Coincidir Codigo en Producto" dataDxfId="803" totalsRowDxfId="802"/>
    <tableColumn id="55" name="Bodega-Codigo" dataDxfId="801" totalsRowDxfId="800"/>
    <tableColumn id="953" name="Coincidir Bodega Codigo en Consumo" dataDxfId="799" totalsRowDxfId="798"/>
    <tableColumn id="954" name="Coincidir Bodega Codigo en Inventario" dataDxfId="797" totalsRowDxfId="796"/>
    <tableColumn id="927" name="Coincidir Bodega Codigo en Servicio" dataDxfId="795" totalsRowDxfId="794"/>
    <tableColumn id="715" name="Coincidir Bodega Codigo en Ultimo Cambio" dataDxfId="793" totalsRowDxfId="792"/>
    <tableColumn id="921" name="Coincidir Bodega Perfil" dataDxfId="791" totalsRowDxfId="790"/>
    <tableColumn id="288" name="Condicion aumentar buffer" dataDxfId="789" totalsRowDxfId="788"/>
    <tableColumn id="294" name="No es Gris" dataDxfId="787" totalsRowDxfId="786"/>
    <tableColumn id="923" name="Columnas Horizonte" dataDxfId="785" totalsRowDxfId="784"/>
    <tableColumn id="31" name="Patron_Transferencia" dataDxfId="783" totalsRowDxfId="782"/>
    <tableColumn id="52" name="351 - MFW 5" dataDxfId="781" totalsRowDxfId="780"/>
    <tableColumn id="53" name="353 - ECHO 164" dataDxfId="779" totalsRowDxfId="778"/>
    <tableColumn id="57" name="356 - JF 49" dataDxfId="777" totalsRowDxfId="776"/>
    <tableColumn id="58" name="365 - GROWAY 22" dataDxfId="775" totalsRowDxfId="774"/>
    <tableColumn id="59" name="368 - GROWAY 21" dataDxfId="773" totalsRowDxfId="772"/>
    <tableColumn id="60" name="373 - BORALSAN 8" dataDxfId="771" totalsRowDxfId="770"/>
    <tableColumn id="62" name="374 - ECHO 165" dataDxfId="769" totalsRowDxfId="768"/>
    <tableColumn id="335" name="24/01/2017" dataDxfId="240" totalsRowDxfId="767"/>
    <tableColumn id="63" name="06/04/2017" dataDxfId="239" totalsRowDxfId="482"/>
    <tableColumn id="64" name="17/05/2017" dataDxfId="238" totalsRowDxfId="481"/>
    <tableColumn id="68" name="01/06/2017" dataDxfId="237" totalsRowDxfId="480"/>
    <tableColumn id="69" name="05/06/2017" dataDxfId="236" totalsRowDxfId="479"/>
    <tableColumn id="70" name="09/06/2017" dataDxfId="235" totalsRowDxfId="478"/>
    <tableColumn id="71" name="14/07/2017" dataDxfId="234" totalsRowDxfId="477"/>
    <tableColumn id="73" name="23/08/2017" dataDxfId="233" totalsRowDxfId="476"/>
    <tableColumn id="74" name="14/09/2017" dataDxfId="232" totalsRowDxfId="475"/>
    <tableColumn id="75" name="15/09/2017" dataDxfId="231" totalsRowDxfId="474"/>
    <tableColumn id="78" name="27/11/2017" dataDxfId="230" totalsRowDxfId="473"/>
    <tableColumn id="79" name="08/12/2017" dataDxfId="229" totalsRowDxfId="472"/>
    <tableColumn id="80" name="18/12/2017" dataDxfId="228" totalsRowDxfId="471"/>
    <tableColumn id="81" name="25/01/2018" dataDxfId="227" totalsRowDxfId="470"/>
    <tableColumn id="82" name="02/02/2018" dataDxfId="226" totalsRowDxfId="469"/>
    <tableColumn id="83" name="06/02/2018" dataDxfId="225" totalsRowDxfId="468"/>
    <tableColumn id="85" name="24/02/2018" dataDxfId="224" totalsRowDxfId="467"/>
    <tableColumn id="86" name="25/02/2018" dataDxfId="223" totalsRowDxfId="466"/>
    <tableColumn id="87" name="26/02/2018" dataDxfId="222" totalsRowDxfId="465"/>
    <tableColumn id="88" name="27/02/2018" dataDxfId="221" totalsRowDxfId="464"/>
    <tableColumn id="89" name="28/02/2018" dataDxfId="220" totalsRowDxfId="463"/>
    <tableColumn id="90" name="01/03/2018" dataDxfId="219" totalsRowDxfId="462"/>
    <tableColumn id="91" name="02/03/2018" dataDxfId="218" totalsRowDxfId="461"/>
    <tableColumn id="92" name="03/03/2018" dataDxfId="217" totalsRowDxfId="460"/>
    <tableColumn id="93" name="04/03/2018" dataDxfId="216" totalsRowDxfId="459"/>
    <tableColumn id="94" name="05/03/2018" dataDxfId="215" totalsRowDxfId="458"/>
    <tableColumn id="95" name="06/03/2018" dataDxfId="214" totalsRowDxfId="457"/>
    <tableColumn id="96" name="07/03/2018" dataDxfId="213" totalsRowDxfId="456"/>
    <tableColumn id="97" name="08/03/2018" dataDxfId="212" totalsRowDxfId="455"/>
    <tableColumn id="98" name="09/03/2018" dataDxfId="211" totalsRowDxfId="454"/>
    <tableColumn id="100" name="10/03/2018" dataDxfId="210" totalsRowDxfId="453"/>
    <tableColumn id="101" name="11/03/2018" dataDxfId="209" totalsRowDxfId="452"/>
    <tableColumn id="102" name="12/03/2018" dataDxfId="208" totalsRowDxfId="451"/>
    <tableColumn id="103" name="13/03/2018" dataDxfId="207" totalsRowDxfId="450"/>
    <tableColumn id="104" name="14/03/2018" dataDxfId="206" totalsRowDxfId="449"/>
    <tableColumn id="105" name="15/03/2018" dataDxfId="205" totalsRowDxfId="448"/>
    <tableColumn id="106" name="16/03/2018" dataDxfId="204" totalsRowDxfId="447"/>
    <tableColumn id="107" name="17/03/2018" dataDxfId="203" totalsRowDxfId="446"/>
    <tableColumn id="108" name="18/03/2018" dataDxfId="202" totalsRowDxfId="445"/>
    <tableColumn id="109" name="19/03/2018" dataDxfId="201" totalsRowDxfId="444"/>
    <tableColumn id="110" name="20/03/2018" dataDxfId="200" totalsRowDxfId="443"/>
    <tableColumn id="111" name="21/03/2018" dataDxfId="199" totalsRowDxfId="442"/>
    <tableColumn id="112" name="22/03/2018" dataDxfId="198" totalsRowDxfId="441"/>
    <tableColumn id="113" name="23/03/2018" dataDxfId="197" totalsRowDxfId="440"/>
    <tableColumn id="114" name="24/03/2018" dataDxfId="196" totalsRowDxfId="439"/>
    <tableColumn id="115" name="25/03/2018" dataDxfId="195" totalsRowDxfId="438"/>
    <tableColumn id="116" name="26/03/2018" dataDxfId="194" totalsRowDxfId="437"/>
    <tableColumn id="117" name="27/03/2018" dataDxfId="193" totalsRowDxfId="436"/>
    <tableColumn id="118" name="28/03/2018" dataDxfId="192" totalsRowDxfId="435"/>
    <tableColumn id="119" name="29/03/2018" dataDxfId="191" totalsRowDxfId="434"/>
    <tableColumn id="120" name="30/03/2018" dataDxfId="190" totalsRowDxfId="433"/>
    <tableColumn id="121" name="02/04/2018" dataDxfId="189" totalsRowDxfId="432"/>
    <tableColumn id="122" name="03/04/2018" dataDxfId="188" totalsRowDxfId="431"/>
    <tableColumn id="123" name="04/04/2018" dataDxfId="187" totalsRowDxfId="430"/>
    <tableColumn id="124" name="05/04/2018" dataDxfId="186" totalsRowDxfId="429"/>
    <tableColumn id="125" name="06/04/2018" dataDxfId="185" totalsRowDxfId="428"/>
    <tableColumn id="126" name="09/04/2018" dataDxfId="184" totalsRowDxfId="427"/>
    <tableColumn id="127" name="10/04/2018" dataDxfId="183" totalsRowDxfId="426"/>
    <tableColumn id="128" name="11/04/2018" dataDxfId="182" totalsRowDxfId="425"/>
    <tableColumn id="141" name="12/04/2018" dataDxfId="181" totalsRowDxfId="424"/>
    <tableColumn id="143" name="13/04/2018" dataDxfId="180" totalsRowDxfId="423"/>
    <tableColumn id="144" name="15/04/2018" dataDxfId="179" totalsRowDxfId="422"/>
    <tableColumn id="145" name="16/04/2018" dataDxfId="178" totalsRowDxfId="421"/>
    <tableColumn id="146" name="17/04/2018" dataDxfId="177" totalsRowDxfId="420"/>
    <tableColumn id="147" name="18/04/2018" dataDxfId="176" totalsRowDxfId="419"/>
    <tableColumn id="148" name="19/04/2018" dataDxfId="175" totalsRowDxfId="418"/>
    <tableColumn id="150" name="20/04/2018" dataDxfId="174" totalsRowDxfId="417"/>
    <tableColumn id="151" name="21/04/2018" dataDxfId="173" totalsRowDxfId="416"/>
    <tableColumn id="152" name="22/04/2018" dataDxfId="172" totalsRowDxfId="415"/>
    <tableColumn id="153" name="23/04/2018" dataDxfId="171" totalsRowDxfId="414"/>
    <tableColumn id="154" name="24/04/2018" dataDxfId="170" totalsRowDxfId="413"/>
    <tableColumn id="155" name="25/04/2018" dataDxfId="169" totalsRowDxfId="412"/>
    <tableColumn id="156" name="26/04/2018" dataDxfId="168" totalsRowDxfId="411"/>
    <tableColumn id="157" name="27/04/2018" dataDxfId="167" totalsRowDxfId="410"/>
    <tableColumn id="158" name="28/04/2018" dataDxfId="166" totalsRowDxfId="409"/>
    <tableColumn id="159" name="29/04/2018" dataDxfId="165" totalsRowDxfId="408"/>
    <tableColumn id="160" name="30/04/2018" dataDxfId="164" totalsRowDxfId="407"/>
    <tableColumn id="161" name="01/05/2018" dataDxfId="163" totalsRowDxfId="406"/>
    <tableColumn id="162" name="02/05/2018" dataDxfId="162" totalsRowDxfId="405"/>
    <tableColumn id="163" name="03/05/2018" dataDxfId="161" totalsRowDxfId="404"/>
    <tableColumn id="164" name="04/05/2018" dataDxfId="160" totalsRowDxfId="403"/>
    <tableColumn id="166" name="05/05/2018" dataDxfId="159" totalsRowDxfId="402"/>
    <tableColumn id="167" name="06/05/2018" dataDxfId="158" totalsRowDxfId="401"/>
    <tableColumn id="168" name="07/05/2018" dataDxfId="157" totalsRowDxfId="400"/>
    <tableColumn id="169" name="08/05/2018" dataDxfId="156" totalsRowDxfId="399"/>
    <tableColumn id="171" name="09/05/2018" dataDxfId="155" totalsRowDxfId="398"/>
    <tableColumn id="172" name="10/05/2018" dataDxfId="154" totalsRowDxfId="397"/>
    <tableColumn id="173" name="11/05/2018" dataDxfId="153" totalsRowDxfId="396"/>
    <tableColumn id="174" name="12/05/2018" dataDxfId="152" totalsRowDxfId="395"/>
    <tableColumn id="175" name="13/05/2018" dataDxfId="151" totalsRowDxfId="394"/>
    <tableColumn id="176" name="14/05/2018" dataDxfId="150" totalsRowDxfId="393"/>
    <tableColumn id="177" name="15/05/2018" dataDxfId="149" totalsRowDxfId="392"/>
    <tableColumn id="178" name="16/05/2018" dataDxfId="148" totalsRowDxfId="391"/>
    <tableColumn id="179" name="17/05/2018" dataDxfId="147" totalsRowDxfId="390"/>
    <tableColumn id="180" name="18/05/2018" dataDxfId="146" totalsRowDxfId="389"/>
    <tableColumn id="181" name="19/05/2018" dataDxfId="145" totalsRowDxfId="388"/>
    <tableColumn id="182" name="21/05/2018" dataDxfId="144" totalsRowDxfId="387"/>
    <tableColumn id="183" name="22/05/2018" dataDxfId="143" totalsRowDxfId="386"/>
    <tableColumn id="184" name="23/05/2018" dataDxfId="142" totalsRowDxfId="385"/>
    <tableColumn id="185" name="24/05/2018" dataDxfId="141" totalsRowDxfId="384"/>
    <tableColumn id="186" name="25/05/2018" dataDxfId="140" totalsRowDxfId="383"/>
    <tableColumn id="187" name="26/05/2018" dataDxfId="139" totalsRowDxfId="382"/>
    <tableColumn id="188" name="27/05/2018" dataDxfId="138" totalsRowDxfId="381"/>
    <tableColumn id="189" name="28/05/2018" dataDxfId="137" totalsRowDxfId="380"/>
    <tableColumn id="190" name="29/05/2018" dataDxfId="136" totalsRowDxfId="379"/>
    <tableColumn id="191" name="30/05/2018" dataDxfId="135" totalsRowDxfId="378"/>
    <tableColumn id="192" name="31/05/2018" dataDxfId="134" totalsRowDxfId="377"/>
    <tableColumn id="193" name="01/06/2018" dataDxfId="133" totalsRowDxfId="376"/>
    <tableColumn id="194" name="03/06/2018" dataDxfId="132" totalsRowDxfId="375"/>
    <tableColumn id="195" name="04/06/2018" dataDxfId="131" totalsRowDxfId="374"/>
    <tableColumn id="196" name="05/06/2018" dataDxfId="130" totalsRowDxfId="373"/>
    <tableColumn id="197" name="06/06/2018" dataDxfId="129" totalsRowDxfId="372"/>
    <tableColumn id="198" name="07/06/2018" dataDxfId="128" totalsRowDxfId="371"/>
    <tableColumn id="199" name="08/06/2018" dataDxfId="127" totalsRowDxfId="370"/>
    <tableColumn id="200" name="11/06/2018" dataDxfId="126" totalsRowDxfId="369"/>
    <tableColumn id="201" name="12/06/2018" dataDxfId="125" totalsRowDxfId="368"/>
    <tableColumn id="202" name="13/06/2018" dataDxfId="124" totalsRowDxfId="367"/>
    <tableColumn id="203" name="14/06/2018" dataDxfId="123" totalsRowDxfId="366"/>
    <tableColumn id="204" name="15/06/2018" dataDxfId="122" totalsRowDxfId="365"/>
    <tableColumn id="205" name="18/06/2018" dataDxfId="121" totalsRowDxfId="364"/>
    <tableColumn id="206" name="19/06/2018" dataDxfId="120" totalsRowDxfId="363"/>
    <tableColumn id="207" name="20/06/2018" dataDxfId="119" totalsRowDxfId="362"/>
    <tableColumn id="208" name="21/06/2018" dataDxfId="118" totalsRowDxfId="361"/>
    <tableColumn id="209" name="22/06/2018" dataDxfId="117" totalsRowDxfId="360"/>
    <tableColumn id="210" name="25/06/2018" dataDxfId="116" totalsRowDxfId="359"/>
    <tableColumn id="211" name="26/06/2018" dataDxfId="115" totalsRowDxfId="358"/>
    <tableColumn id="212" name="27/06/2018" dataDxfId="114" totalsRowDxfId="357"/>
    <tableColumn id="213" name="28/06/2018" dataDxfId="113" totalsRowDxfId="356"/>
    <tableColumn id="214" name="29/06/2018" dataDxfId="112" totalsRowDxfId="355"/>
    <tableColumn id="215" name="02/07/2018" dataDxfId="111" totalsRowDxfId="354"/>
    <tableColumn id="216" name="03/07/2018" dataDxfId="110" totalsRowDxfId="353"/>
    <tableColumn id="217" name="04/07/2018" dataDxfId="109" totalsRowDxfId="352"/>
    <tableColumn id="218" name="05/07/2018" dataDxfId="108" totalsRowDxfId="351"/>
    <tableColumn id="219" name="06/07/2018" dataDxfId="107" totalsRowDxfId="350"/>
    <tableColumn id="220" name="09/07/2018" dataDxfId="106" totalsRowDxfId="349"/>
    <tableColumn id="221" name="10/07/2018" dataDxfId="105" totalsRowDxfId="348"/>
    <tableColumn id="222" name="11/07/2018" dataDxfId="104" totalsRowDxfId="347"/>
    <tableColumn id="223" name="12/07/2018" dataDxfId="103" totalsRowDxfId="346"/>
    <tableColumn id="225" name="13/07/2018" dataDxfId="102" totalsRowDxfId="345"/>
    <tableColumn id="226" name="16/07/2018" dataDxfId="101" totalsRowDxfId="344"/>
    <tableColumn id="227" name="17/07/2018" dataDxfId="100" totalsRowDxfId="343"/>
    <tableColumn id="228" name="18/07/2018" dataDxfId="99" totalsRowDxfId="342"/>
    <tableColumn id="229" name="19/07/2018" dataDxfId="98" totalsRowDxfId="341"/>
    <tableColumn id="230" name="20/07/2018" dataDxfId="97" totalsRowDxfId="340"/>
    <tableColumn id="231" name="23/07/2018" dataDxfId="96" totalsRowDxfId="339"/>
    <tableColumn id="232" name="24/07/2018" dataDxfId="95" totalsRowDxfId="338"/>
    <tableColumn id="233" name="25/07/2018" dataDxfId="94" totalsRowDxfId="337"/>
    <tableColumn id="234" name="26/07/2018" dataDxfId="93" totalsRowDxfId="336"/>
    <tableColumn id="235" name="27/07/2018" dataDxfId="92" totalsRowDxfId="335"/>
    <tableColumn id="236" name="30/07/2018" dataDxfId="91" totalsRowDxfId="334"/>
    <tableColumn id="237" name="31/07/2018" dataDxfId="90" totalsRowDxfId="333"/>
    <tableColumn id="238" name="01/08/2018" dataDxfId="89" totalsRowDxfId="332"/>
    <tableColumn id="239" name="02/08/2018" dataDxfId="88" totalsRowDxfId="331"/>
    <tableColumn id="240" name="03/08/2018" dataDxfId="87" totalsRowDxfId="330"/>
    <tableColumn id="241" name="06/08/2018" dataDxfId="86" totalsRowDxfId="329"/>
    <tableColumn id="242" name="07/08/2018" dataDxfId="85" totalsRowDxfId="328"/>
    <tableColumn id="243" name="08/08/2018" dataDxfId="84" totalsRowDxfId="327"/>
    <tableColumn id="244" name="09/08/2018" dataDxfId="83" totalsRowDxfId="326"/>
    <tableColumn id="245" name="10/08/2018" dataDxfId="82" totalsRowDxfId="325"/>
    <tableColumn id="246" name="13/08/2018" dataDxfId="81" totalsRowDxfId="324"/>
    <tableColumn id="247" name="14/08/2018" dataDxfId="80" totalsRowDxfId="323"/>
    <tableColumn id="248" name="15/08/2018" dataDxfId="79" totalsRowDxfId="322"/>
    <tableColumn id="249" name="16/08/2018" dataDxfId="78" totalsRowDxfId="321"/>
    <tableColumn id="250" name="17/08/2018" dataDxfId="77" totalsRowDxfId="320"/>
    <tableColumn id="251" name="20/08/2018" dataDxfId="76" totalsRowDxfId="319"/>
    <tableColumn id="252" name="21/08/2018" dataDxfId="75" totalsRowDxfId="318"/>
    <tableColumn id="253" name="22/08/2018" dataDxfId="74" totalsRowDxfId="317"/>
    <tableColumn id="254" name="23/08/2018" dataDxfId="73" totalsRowDxfId="316"/>
    <tableColumn id="255" name="24/08/2018" dataDxfId="72" totalsRowDxfId="315"/>
    <tableColumn id="256" name="27/08/2018" dataDxfId="71" totalsRowDxfId="314"/>
    <tableColumn id="257" name="28/08/2018" dataDxfId="70" totalsRowDxfId="313"/>
    <tableColumn id="258" name="29/08/2018" dataDxfId="69" totalsRowDxfId="312"/>
    <tableColumn id="259" name="30/08/2018" dataDxfId="68" totalsRowDxfId="311"/>
    <tableColumn id="260" name="31/08/2018" dataDxfId="67" totalsRowDxfId="310"/>
    <tableColumn id="261" name="03/09/2018" dataDxfId="66" totalsRowDxfId="309"/>
    <tableColumn id="262" name="04/09/2018" dataDxfId="65" totalsRowDxfId="308"/>
    <tableColumn id="263" name="05/09/2018" dataDxfId="64" totalsRowDxfId="307"/>
    <tableColumn id="264" name="06/09/2018" dataDxfId="63" totalsRowDxfId="306"/>
    <tableColumn id="265" name="07/09/2018" dataDxfId="62" totalsRowDxfId="305"/>
    <tableColumn id="266" name="10/09/2018" dataDxfId="61" totalsRowDxfId="304"/>
    <tableColumn id="267" name="11/09/2018" dataDxfId="60" totalsRowDxfId="303"/>
    <tableColumn id="268" name="12/09/2018" dataDxfId="59" totalsRowDxfId="302"/>
    <tableColumn id="269" name="13/09/2018" dataDxfId="58" totalsRowDxfId="301"/>
    <tableColumn id="270" name="14/09/2018" dataDxfId="57" totalsRowDxfId="300"/>
    <tableColumn id="271" name="17/09/2018" dataDxfId="56" totalsRowDxfId="299"/>
    <tableColumn id="272" name="18/09/2018" dataDxfId="55" totalsRowDxfId="298"/>
    <tableColumn id="273" name="19/09/2018" dataDxfId="54" totalsRowDxfId="297"/>
    <tableColumn id="274" name="20/09/2018" dataDxfId="53" totalsRowDxfId="296"/>
    <tableColumn id="275" name="21/09/2018" dataDxfId="52" totalsRowDxfId="295"/>
    <tableColumn id="276" name="24/09/2018" dataDxfId="51" totalsRowDxfId="294"/>
    <tableColumn id="277" name="25/09/2018" dataDxfId="50" totalsRowDxfId="293"/>
    <tableColumn id="278" name="26/09/2018" dataDxfId="49" totalsRowDxfId="292"/>
    <tableColumn id="279" name="27/09/2018" dataDxfId="48" totalsRowDxfId="291"/>
    <tableColumn id="280" name="28/09/2018" dataDxfId="47" totalsRowDxfId="290"/>
    <tableColumn id="281" name="01/10/2018" dataDxfId="46" totalsRowDxfId="289"/>
    <tableColumn id="284" name="02/10/2018" dataDxfId="45" totalsRowDxfId="288"/>
    <tableColumn id="285" name="03/10/2018" dataDxfId="44" totalsRowDxfId="287"/>
    <tableColumn id="286" name="04/10/2018" dataDxfId="43" totalsRowDxfId="286"/>
    <tableColumn id="289" name="05/10/2018" dataDxfId="42" totalsRowDxfId="285"/>
    <tableColumn id="291" name="08/10/2018" dataDxfId="41" totalsRowDxfId="284"/>
    <tableColumn id="293" name="09/10/2018" dataDxfId="40" totalsRowDxfId="283"/>
    <tableColumn id="295" name="10/10/2018" dataDxfId="39" totalsRowDxfId="282"/>
    <tableColumn id="296" name="11/10/2018" dataDxfId="38" totalsRowDxfId="281"/>
    <tableColumn id="297" name="12/10/2018" dataDxfId="37" totalsRowDxfId="280"/>
    <tableColumn id="298" name="15/10/2018" dataDxfId="36" totalsRowDxfId="279"/>
    <tableColumn id="299" name="16/10/2018" dataDxfId="35" totalsRowDxfId="278"/>
    <tableColumn id="301" name="17/10/2018" dataDxfId="34" totalsRowDxfId="277"/>
    <tableColumn id="302" name="18/10/2018" dataDxfId="33" totalsRowDxfId="276"/>
    <tableColumn id="305" name="19/10/2018" dataDxfId="32" totalsRowDxfId="275"/>
    <tableColumn id="306" name="22/10/2018" dataDxfId="31" totalsRowDxfId="274"/>
    <tableColumn id="307" name="23/10/2018" dataDxfId="30" totalsRowDxfId="273"/>
    <tableColumn id="308" name="24/10/2018" dataDxfId="29" totalsRowDxfId="272"/>
    <tableColumn id="309" name="25/10/2018" dataDxfId="28" totalsRowDxfId="271"/>
    <tableColumn id="310" name="26/10/2018" dataDxfId="27" totalsRowDxfId="270"/>
    <tableColumn id="311" name="29/10/2018" dataDxfId="26" totalsRowDxfId="269"/>
    <tableColumn id="312" name="30/10/2018" dataDxfId="25" totalsRowDxfId="268"/>
    <tableColumn id="313" name="31/10/2018" dataDxfId="24" totalsRowDxfId="267"/>
    <tableColumn id="314" name="01/11/2018" dataDxfId="23" totalsRowDxfId="266"/>
    <tableColumn id="315" name="02/11/2018" dataDxfId="22" totalsRowDxfId="265"/>
    <tableColumn id="316" name="05/11/2018" dataDxfId="21" totalsRowDxfId="264"/>
    <tableColumn id="317" name="06/11/2018" dataDxfId="20" totalsRowDxfId="263"/>
    <tableColumn id="318" name="07/11/2018" dataDxfId="19" totalsRowDxfId="262"/>
    <tableColumn id="319" name="08/11/2018" dataDxfId="18" totalsRowDxfId="261"/>
    <tableColumn id="320" name="09/11/2018" dataDxfId="17" totalsRowDxfId="260"/>
    <tableColumn id="321" name="12/11/2018" dataDxfId="16" totalsRowDxfId="259"/>
    <tableColumn id="328" name="13/11/2018" dataDxfId="15" totalsRowDxfId="258"/>
    <tableColumn id="329" name="14/11/2018" dataDxfId="14" totalsRowDxfId="257"/>
    <tableColumn id="330" name="15/11/2018" dataDxfId="13" totalsRowDxfId="256"/>
    <tableColumn id="331" name="16/11/2018" dataDxfId="12" totalsRowDxfId="255"/>
    <tableColumn id="332" name="19/11/2018" dataDxfId="11" totalsRowDxfId="254"/>
    <tableColumn id="333" name="20/11/2018" dataDxfId="10" totalsRowDxfId="253"/>
    <tableColumn id="334" name="21/11/2018" dataDxfId="9" totalsRowDxfId="252"/>
    <tableColumn id="336" name="22/11/2018" dataDxfId="8" totalsRowDxfId="251"/>
    <tableColumn id="337" name="23/11/2018" dataDxfId="7" totalsRowDxfId="250"/>
    <tableColumn id="338" name="26/11/2018" dataDxfId="6" totalsRowDxfId="249"/>
    <tableColumn id="339" name="27/11/2018" dataDxfId="5" totalsRowDxfId="248"/>
    <tableColumn id="340" name="28/11/2018" dataDxfId="4" totalsRowDxfId="247"/>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766">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Perfil]]),ItemsHojasCB!$BV2,0),0)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calculatedColumnFormula>
    </tableColumn>
    <tableColumn id="81" name="Negociación">
      <calculatedColumnFormula>IFERROR(IF(INDEX(Tabla_ArchivosBodegas[USA_TRANSITO],CONTROL[[#This Row],[Coincidir Bodega Perfil]]),ItemsHojasCB!$BY2,0),0)</calculatedColumnFormula>
    </tableColumn>
    <tableColumn id="82" name="Producción">
      <calculatedColumnFormula>IFERROR(IF(INDEX(Tabla_ArchivosBodegas[USA_TRANSITO],CONTROL[[#This Row],[Coincidir Bodega Perfil]]),ItemsHojasCB!$BZ2,0),0)</calculatedColumnFormula>
    </tableColumn>
    <tableColumn id="83" name="Embarcado">
      <calculatedColumnFormula>IFERROR(IF(INDEX(Tabla_ArchivosBodegas[USA_TRANSITO],CONTROL[[#This Row],[Coincidir Bodega Perfil]]),ItemsHojasCB!$CA2,0),0)</calculatedColumnFormula>
    </tableColumn>
    <tableColumn id="20" name="Comprom">
      <calculatedColumnFormula>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ItemsHojasCB!$CT2</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ItemsHojasCB!$CW2</calculatedColumnFormula>
    </tableColumn>
    <tableColumn id="103" name="Ult Transfer Final">
      <calculatedColumnFormula>ItemsHojasCB!$CX2</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ItemsHojasCB!$DX2</calculatedColumnFormula>
    </tableColumn>
    <tableColumn id="116" name="Coincidir Bodega Codigo en Consumo"/>
    <tableColumn id="117" name="Coincidir Bodega Codigo en Inventario"/>
    <tableColumn id="118" name="Coincidir Bodega Codigo en Servicio">
      <calculatedColumnFormula>MATCH(CONTROL[[#This Row],[CODIGO]]&amp;"-"&amp;CONTROL[[#This Row],[BODEGA]],Tabla_TRANSFERENCIAS[UNIDO],0)</calculatedColumnFormula>
    </tableColumn>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X60" totalsRowShown="0">
  <autoFilter ref="A1:DX60"/>
  <tableColumns count="128">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765"/>
    <tableColumn id="30" name="Precio Promoción"/>
    <tableColumn id="31" name="Inicio Promoción"/>
    <tableColumn id="32" name="Fin Promoción"/>
    <tableColumn id="33" name="Horizonte"/>
    <tableColumn id="34" name="T Suministro"/>
    <tableColumn id="35" name="Frec Repos" dataDxfId="764"/>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2" name="TRANSITO_ii"/>
    <tableColumn id="123" name="TRANSITO_td"/>
    <tableColumn id="124" name="COMPROMETIDO_ii"/>
    <tableColumn id="126" name="COMPROMETIDO_ma"/>
    <tableColumn id="127" name="BACKORDER_ii"/>
    <tableColumn id="128" name="BACKORDER_ma"/>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763"/>
    <tableColumn id="14" name="INVTRANS" dataDxfId="762"/>
    <tableColumn id="13" name="INVPROY" dataDxfId="761"/>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752">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751"/>
    <tableColumn id="13" name="ULTIMA TRANSFERENCIA" dataDxfId="750"/>
    <tableColumn id="14" name="DIAS ATRASO" dataDxfId="749"/>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748">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747"/>
    <tableColumn id="13" name="FIN ULTIMA TRANSFERENCIA" dataDxfId="746"/>
    <tableColumn id="14" name="DIAS ULTIMA TRANSFERENCIA" dataDxfId="745"/>
    <tableColumn id="16" name="DIAS TIEMPO SUMINISTRO" dataDxfId="744"/>
    <tableColumn id="17" name="DIAS ATRASO" dataDxfId="743"/>
    <tableColumn id="18" name="CONTROL" dataDxfId="742"/>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741">
  <autoFilter ref="A1:E2"/>
  <tableColumns count="5">
    <tableColumn id="1" name="EMPRESA" dataDxfId="740"/>
    <tableColumn id="2" name="BODEGA" dataDxfId="739"/>
    <tableColumn id="3" name="CODIGO" dataDxfId="738"/>
    <tableColumn id="4" name="DESCRIPCIÓN" dataDxfId="737"/>
    <tableColumn id="5" name="HOJA CB" dataDxfId="736"/>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735">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734" dataDxfId="733">
  <autoFilter ref="A40:A44"/>
  <tableColumns count="1">
    <tableColumn id="1" name="TIPO" dataDxfId="732"/>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731">
      <calculatedColumnFormula>HOY</calculatedColumnFormula>
    </tableColumn>
    <tableColumn id="5" name="FECHAINI" dataDxfId="730">
      <calculatedColumnFormula>Tabla_Parametros_Nivel_Servicio[FECHAFIN]-Tabla_Parametros_Nivel_Servicio[DÍAS NIVEL SERVICIO]</calculatedColumnFormula>
    </tableColumn>
    <tableColumn id="1" name="DÍAS NIVEL SERVICIO" dataDxfId="729">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728">
  <autoFilter ref="AA1:AA20"/>
  <tableColumns count="1">
    <tableColumn id="1" name="Observaciones" totalsRowFunction="custom" dataDxfId="727" totalsRowDxfId="726">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725">
  <autoFilter ref="AL1:AP2"/>
  <tableColumns count="5">
    <tableColumn id="1" name="Fecha" dataDxfId="724"/>
    <tableColumn id="2" name="Ult Cambio" dataDxfId="723">
      <calculatedColumnFormula>IFERROR(MATCH(tbl_Borra_Campo_Periodo[[#This Row],[Fecha]]*1,CONTROL[Ult Cambio],0),0)</calculatedColumnFormula>
    </tableColumn>
    <tableColumn id="3" name="Archivos Bodega" dataDxfId="722">
      <calculatedColumnFormula array="1">IFERROR(MATCH(tbl_Borra_Campo_Periodo[[#This Row],[Fecha]]*1,--Tabla_ArchivosBodegas[INICIO_HORIZONTE],0),0)</calculatedColumnFormula>
    </tableColumn>
    <tableColumn id="4" name="Min Inicio" dataDxfId="721">
      <calculatedColumnFormula>IFERROR(MATCH(tbl_Borra_Campo_Periodo[[#This Row],[Fecha]]*1,MININICIO,0),0)</calculatedColumnFormula>
    </tableColumn>
    <tableColumn id="5" name="sum" dataDxfId="720">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719">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718"/>
    <tableColumn id="19" name="CAMPOS">
      <calculatedColumnFormula>COUNTA(CONTROL[#Headers])</calculatedColumnFormula>
    </tableColumn>
    <tableColumn id="21" name="DUPLICADOS">
      <calculatedColumnFormula>COUNTA(Tabla_Duplicados[EMPRESA])</calculatedColumnFormula>
    </tableColumn>
    <tableColumn id="22" name="INICIO REFRESCADO" dataDxfId="717"/>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716">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715"/>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714">
      <calculatedColumnFormula array="1">IFERROR(INDEX(HORIZONTE,MATCH((HOY-Tabla_ArchivosBodegas[[#This Row],[HORIZONTE]]*7),HORIZONTE*1,0)),INDEX(HORIZONTE,MATCH((HOY-Tabla_ArchivosBodegas[[#This Row],[HORIZONTE]]*7),HORIZONTE*1,1)))</calculatedColumnFormula>
    </tableColumn>
    <tableColumn id="24" name="FALTA_FECHA" dataDxfId="713">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712"/>
    <tableColumn id="5" name="COD_BODEGA"/>
    <tableColumn id="6" name="COD_PROVEEDOR"/>
    <tableColumn id="7" name="BodegaProveedorPrioridad" dataDxfId="711">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710">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709"/>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708"/>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707"/>
    <tableColumn id="3" uniqueName="3" name="ULT FECHA FIN" queryTableFieldId="7"/>
    <tableColumn id="6" uniqueName="6" name="SERVICIO" queryTableFieldId="6"/>
    <tableColumn id="7" uniqueName="7" name="UNIDO" queryTableFieldId="8" dataDxfId="706">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705"/>
    <tableColumn id="4" uniqueName="4" name="UNIDO" queryTableFieldId="8" dataDxfId="704">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703">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702">
  <autoFilter ref="A1:C2"/>
  <tableColumns count="3">
    <tableColumn id="4" uniqueName="4" name="BODEGA" queryTableFieldId="4" dataDxfId="701"/>
    <tableColumn id="1" uniqueName="1" name="CODIGO" queryTableFieldId="1" dataDxfId="700"/>
    <tableColumn id="2" uniqueName="2" name="CANTIDAD" queryTableFieldId="2" dataDxfId="699"/>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698">
  <autoFilter ref="E1:F2"/>
  <tableColumns count="2">
    <tableColumn id="1" uniqueName="1" name="CODIGO" queryTableFieldId="1" dataDxfId="697"/>
    <tableColumn id="2" uniqueName="2" name="FECHA" queryTableFieldId="2" dataDxfId="696"/>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695" headerRowBorderDxfId="694">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693">
  <autoFilter ref="A1:D2"/>
  <tableColumns count="4">
    <tableColumn id="6" name="Bodega-Codigo" dataDxfId="692"/>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691" tableBorderDxfId="690">
  <autoFilter ref="A1:A238"/>
  <tableColumns count="1">
    <tableColumn id="1" name="HORIZONTE" dataDxfId="689"/>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688">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687">
  <autoFilter ref="A1:BK2"/>
  <tableColumns count="63">
    <tableColumn id="1" name="CALENDARIO"/>
    <tableColumn id="3" name="INICIO" dataDxfId="686">
      <calculatedColumnFormula>INDEX(Tabla_Esta[INICIO],Tabla_Est[[#This Row],[Coincidir Calendario en Tabla_Est]])</calculatedColumnFormula>
    </tableColumn>
    <tableColumn id="4" name="PICO" dataDxfId="685">
      <calculatedColumnFormula>INDEX(Tabla_Esta[PICO],Tabla_Est[[#This Row],[Coincidir Calendario en Tabla_Est]])</calculatedColumnFormula>
    </tableColumn>
    <tableColumn id="5" name="DECLIVE" dataDxfId="684">
      <calculatedColumnFormula>INDEX(Tabla_Esta[DECLIVE],Tabla_Est[[#This Row],[Coincidir Calendario en Tabla_Est]])</calculatedColumnFormula>
    </tableColumn>
    <tableColumn id="6" name="NORMAL" dataDxfId="683">
      <calculatedColumnFormula>INDEX(Tabla_Esta[NORMAL],Tabla_Est[[#This Row],[Coincidir Calendario en Tabla_Est]])</calculatedColumnFormula>
    </tableColumn>
    <tableColumn id="7" name="% CAMBIO" dataDxfId="682">
      <calculatedColumnFormula>INDEX(Tabla_Esta[% CAMBIO],Tabla_Est[[#This Row],[Coincidir Calendario en Tabla_Est]])</calculatedColumnFormula>
    </tableColumn>
    <tableColumn id="2" name="NUM SUBIDAS" dataDxfId="681">
      <calculatedColumnFormula>INDEX(Tabla_Esta[NUM SUBIDAS],Tabla_Est[[#This Row],[Coincidir Calendario en Tabla_Est]])</calculatedColumnFormula>
    </tableColumn>
    <tableColumn id="8" name="NUM BAJADAS" dataDxfId="680">
      <calculatedColumnFormula>INDEX(Tabla_Esta[NUM BAJADAS],Tabla_Est[[#This Row],[Coincidir Calendario en Tabla_Est]])</calculatedColumnFormula>
    </tableColumn>
    <tableColumn id="11" name="Matriz Ordenada" dataDxfId="679">
      <calculatedColumnFormula>ROW(INDIRECT("A1:A"&amp;Tabla_Est[[#This Row],[Aumentos Posibles]]))</calculatedColumnFormula>
    </tableColumn>
    <tableColumn id="22" name="aux 1" dataDxfId="678">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677">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676">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675">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674">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673">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672">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671">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670">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669">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668">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667">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666">
      <calculatedColumnFormula>Tabla_Est[[#This Row],[Duración Aumento]]+1</calculatedColumnFormula>
    </tableColumn>
    <tableColumn id="19" name="Disminuc Posibles" dataDxfId="665">
      <calculatedColumnFormula>Tabla_Est[[#This Row],[Duración Disminución]]+1</calculatedColumnFormula>
    </tableColumn>
    <tableColumn id="21" name="Factor Repartición Aumento" dataDxfId="664">
      <calculatedColumnFormula>ROUNDUP(Tabla_Est[[#This Row],[Aumentos Posibles]]/Tabla_Est[[#This Row],[NUM SUBIDAS]],0)</calculatedColumnFormula>
    </tableColumn>
    <tableColumn id="35" name="Factor Repartición Disminución" dataDxfId="663">
      <calculatedColumnFormula>ROUNDUP(Tabla_Est[[#This Row],[Disminuc Posibles]]/Tabla_Est[[#This Row],[NUM BAJADAS]],0)</calculatedColumnFormula>
    </tableColumn>
    <tableColumn id="25" name="PERIODOS DE AUMENTO" dataDxfId="662">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661">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660">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659">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658">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657">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656">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655">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654">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653">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652">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651">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650">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649">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648">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647">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646">
      <calculatedColumnFormula>ROUND(Tabla_Est[[#This Row],[Buffer Actual]]*(1+Tabla_Est[[#This Row],[% CAMBIO]]),0)</calculatedColumnFormula>
    </tableColumn>
    <tableColumn id="31" name="Primera Reducción" dataDxfId="64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644">
      <calculatedColumnFormula>ROUND(AVERAGE(Tabla_Est[[#This Row],[Buffer Pico]],Tabla_Est[[#This Row],[Buffer Actual]]),0)</calculatedColumnFormula>
    </tableColumn>
    <tableColumn id="33" name="Segunda Reducción-Inicio GDB" dataDxfId="64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642">
      <calculatedColumnFormula>Tabla_Est[[#This Row],[Buffer Actual]]</calculatedColumnFormula>
    </tableColumn>
    <tableColumn id="36" name="Semana Hoy" dataDxfId="641">
      <calculatedColumnFormula>WEEKNUM(HOY,2)</calculatedColumnFormula>
    </tableColumn>
    <tableColumn id="37" name="Últ Semana Año Anterior" dataDxfId="640">
      <calculatedColumnFormula>WEEKNUM("31/12/"&amp;YEAR(HOY)-1,2)</calculatedColumnFormula>
    </tableColumn>
    <tableColumn id="38" name="Dentro de Cambios por Estacionalidad?" dataDxfId="639">
      <calculatedColumnFormula>IF((Tabla_Est[[#This Row],[Inicio Aumentos]]&lt;Tabla_Est[[#This Row],[Fin Disminución]]),Tabla_Est[[#This Row],[Periodo Normal]],Tabla_Est[[#This Row],[Periodo Repartido]])</calculatedColumnFormula>
    </tableColumn>
    <tableColumn id="39" name="Periodo Normal" dataDxfId="638">
      <calculatedColumnFormula>IF(AND(Tabla_Est[[#This Row],[Semana Hoy]]&gt;=Tabla_Est[[#This Row],[Inicio Aumentos]],Tabla_Est[[#This Row],[Semana Hoy]]&lt;Tabla_Est[[#This Row],[Fin Disminución]]),1,0)</calculatedColumnFormula>
    </tableColumn>
    <tableColumn id="40" name="Periodo Repartido" dataDxfId="637">
      <calculatedColumnFormula>IF(OR(Tabla_Est[[#This Row],[Semana Hoy]]&gt;=Tabla_Est[[#This Row],[Inicio Aumentos]],Tabla_Est[[#This Row],[Semana Hoy]]&lt;Tabla_Est[[#This Row],[Fin Disminución]]),1,0)</calculatedColumnFormula>
    </tableColumn>
    <tableColumn id="41" name="Está en buffer pico?" dataDxfId="636">
      <calculatedColumnFormula>IF((Tabla_Est[[#This Row],[Inicio Aumentos]]&lt;Tabla_Est[[#This Row],[Primera Reducción]]),Tabla_Est[[#This Row],[Pico Normal]],Tabla_Est[[#This Row],[Pico Especial]])</calculatedColumnFormula>
    </tableColumn>
    <tableColumn id="42" name="Pico Normal" dataDxfId="635">
      <calculatedColumnFormula>IF(AND(Tabla_Est[[#This Row],[Semana Hoy]]&gt;=Tabla_Est[[#This Row],[Inicio Aumentos]],Tabla_Est[[#This Row],[Semana Hoy]]&lt;Tabla_Est[[#This Row],[Primera Reducción]]),1,0)</calculatedColumnFormula>
    </tableColumn>
    <tableColumn id="43" name="Pico Especial" dataDxfId="634">
      <calculatedColumnFormula>IF(OR(Tabla_Est[[#This Row],[Semana Hoy]]&gt;=Tabla_Est[[#This Row],[Inicio Aumentos]],Tabla_Est[[#This Row],[Semana Hoy]]&lt;Tabla_Est[[#This Row],[Primera Reducción]]),1,0)</calculatedColumnFormula>
    </tableColumn>
    <tableColumn id="44" name="Está en primera reducción?" dataDxfId="633">
      <calculatedColumnFormula>IF((Tabla_Est[[#This Row],[Primera Reducción]]&lt;Tabla_Est[[#This Row],[Fin Disminución]]),Tabla_Est[[#This Row],[Primera red normal]],Tabla_Est[[#This Row],[Primera red especial]])</calculatedColumnFormula>
    </tableColumn>
    <tableColumn id="45" name="Primera red normal" dataDxfId="632">
      <calculatedColumnFormula>IF(AND(Tabla_Est[[#This Row],[Semana Hoy]]&gt;=Tabla_Est[[#This Row],[Primera Reducción]],Tabla_Est[[#This Row],[Semana Hoy]]&lt;Tabla_Est[[#This Row],[Fin Disminución]]),1,0)</calculatedColumnFormula>
    </tableColumn>
    <tableColumn id="46" name="Primera red especial" dataDxfId="631">
      <calculatedColumnFormula>IF(OR(Tabla_Est[[#This Row],[Semana Hoy]]&gt;=Tabla_Est[[#This Row],[Primera Reducción]],Tabla_Est[[#This Row],[Semana Hoy]]&lt;Tabla_Est[[#This Row],[Fin Disminución]]),1,0)</calculatedColumnFormula>
    </tableColumn>
    <tableColumn id="47" name="Tiempo Suministro" dataDxfId="630">
      <calculatedColumnFormula>INDEX(Tabla_ArchivosBodegas[TIEMP SUMINIS],MATCH(Tabla_Est[[#This Row],[Perfil]],Tabla_ArchivosBodegas[PERFIL],0))</calculatedColumnFormula>
    </tableColumn>
    <tableColumn id="48" name="Buffer Actual" dataDxfId="629"/>
    <tableColumn id="49" name="Buffer Estacional" dataDxfId="628">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627"/>
    <tableColumn id="62" name="Coincidir Calendario en Tabla_Est" dataDxfId="626">
      <calculatedColumnFormula>MATCH(Tabla_Est[[#This Row],[CALENDARIO]],Tabla_Esta[CALENDARIO],0)</calculatedColumnFormula>
    </tableColumn>
    <tableColumn id="63" name="filas" dataDxfId="625">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624"/>
    <tableColumn id="4" name="FECHA1" dataDxfId="623">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615">
  <autoFilter ref="A1:K46"/>
  <tableColumns count="11">
    <tableColumn id="11" name="Bodega" dataDxfId="614"/>
    <tableColumn id="1" name="Codigo"/>
    <tableColumn id="2" name="Buffer"/>
    <tableColumn id="3" name="Fecha"/>
    <tableColumn id="7" name="InvFis" dataDxfId="613"/>
    <tableColumn id="4" name="InvProyAct" dataDxfId="612"/>
    <tableColumn id="5" name="Zona Amar" dataDxfId="611"/>
    <tableColumn id="6" name="Zona Roj" dataDxfId="610"/>
    <tableColumn id="8" name="Entradas" dataDxfId="609"/>
    <tableColumn id="9" name="Salidas" dataDxfId="608"/>
    <tableColumn id="10" name="Causa" dataDxfId="607"/>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606"/>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605"/>
    <tableColumn id="3" name="Ult Buff" dataDxfId="604">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603">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602"/>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601"/>
    <tableColumn id="5" name="BuffFecha" dataDxfId="600">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599">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598"/>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373" width="6.7109375" customWidth="1"/>
  </cols>
  <sheetData>
    <row r="1" spans="1:373" s="76" customFormat="1" ht="108" customHeight="1" x14ac:dyDescent="0.2">
      <c r="A1" s="114"/>
      <c r="B1" s="114"/>
      <c r="AD1" s="270"/>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1162</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54" t="s">
        <v>118</v>
      </c>
      <c r="AI2" s="254" t="s">
        <v>97</v>
      </c>
      <c r="AJ2" s="254" t="s">
        <v>485</v>
      </c>
      <c r="AK2" s="49" t="s">
        <v>615</v>
      </c>
      <c r="AL2" s="49" t="s">
        <v>13</v>
      </c>
      <c r="AM2" s="49" t="s">
        <v>379</v>
      </c>
      <c r="AN2" s="49" t="s">
        <v>256</v>
      </c>
      <c r="AO2" s="242" t="s">
        <v>372</v>
      </c>
      <c r="AP2" s="242" t="s">
        <v>373</v>
      </c>
      <c r="AQ2" s="242" t="s">
        <v>377</v>
      </c>
      <c r="AR2" s="242" t="s">
        <v>374</v>
      </c>
      <c r="AS2" s="242" t="s">
        <v>488</v>
      </c>
      <c r="AT2" s="243" t="s">
        <v>391</v>
      </c>
      <c r="AU2" s="243" t="s">
        <v>392</v>
      </c>
      <c r="AV2" s="243" t="s">
        <v>393</v>
      </c>
      <c r="AW2" s="244" t="s">
        <v>48</v>
      </c>
      <c r="AX2" s="244" t="s">
        <v>234</v>
      </c>
      <c r="AY2" s="244" t="s">
        <v>122</v>
      </c>
      <c r="AZ2" s="244" t="s">
        <v>375</v>
      </c>
      <c r="BA2" s="245" t="s">
        <v>130</v>
      </c>
      <c r="BB2" s="245" t="s">
        <v>522</v>
      </c>
      <c r="BC2" s="245" t="s">
        <v>353</v>
      </c>
      <c r="BD2" s="245" t="s">
        <v>263</v>
      </c>
      <c r="BE2" s="245" t="s">
        <v>521</v>
      </c>
      <c r="BF2" s="245" t="s">
        <v>131</v>
      </c>
      <c r="BG2" s="245" t="s">
        <v>205</v>
      </c>
      <c r="BH2" s="246" t="s">
        <v>52</v>
      </c>
      <c r="BI2" s="247" t="s">
        <v>14</v>
      </c>
      <c r="BJ2" s="247" t="s">
        <v>9</v>
      </c>
      <c r="BK2" s="247" t="s">
        <v>255</v>
      </c>
      <c r="BL2" s="248" t="s">
        <v>15</v>
      </c>
      <c r="BM2" s="248" t="s">
        <v>5</v>
      </c>
      <c r="BN2" s="249" t="s">
        <v>77</v>
      </c>
      <c r="BO2" s="248" t="s">
        <v>267</v>
      </c>
      <c r="BP2" s="247" t="s">
        <v>136</v>
      </c>
      <c r="BQ2" s="247" t="s">
        <v>165</v>
      </c>
      <c r="BR2" s="247" t="s">
        <v>164</v>
      </c>
      <c r="BS2" s="249" t="s">
        <v>53</v>
      </c>
      <c r="BT2" s="249" t="s">
        <v>16</v>
      </c>
      <c r="BU2" s="249" t="s">
        <v>17</v>
      </c>
      <c r="BV2" s="249" t="s">
        <v>10</v>
      </c>
      <c r="BW2" s="249" t="s">
        <v>354</v>
      </c>
      <c r="BX2" s="249" t="s">
        <v>355</v>
      </c>
      <c r="BY2" s="249" t="s">
        <v>356</v>
      </c>
      <c r="BZ2" s="249" t="s">
        <v>26</v>
      </c>
      <c r="CA2" s="249" t="s">
        <v>12</v>
      </c>
      <c r="CB2" s="249" t="s">
        <v>11</v>
      </c>
      <c r="CC2" s="249" t="s">
        <v>370</v>
      </c>
      <c r="CD2" s="249" t="s">
        <v>389</v>
      </c>
      <c r="CE2" s="249" t="s">
        <v>390</v>
      </c>
      <c r="CF2" s="247" t="s">
        <v>24</v>
      </c>
      <c r="CG2" s="249" t="s">
        <v>106</v>
      </c>
      <c r="CH2" s="244" t="s">
        <v>25</v>
      </c>
      <c r="CI2" s="244" t="s">
        <v>163</v>
      </c>
      <c r="CJ2" s="250" t="s">
        <v>200</v>
      </c>
      <c r="CK2" s="250" t="s">
        <v>199</v>
      </c>
      <c r="CL2" s="251" t="s">
        <v>107</v>
      </c>
      <c r="CM2" s="251" t="s">
        <v>108</v>
      </c>
      <c r="CN2" s="251" t="s">
        <v>35</v>
      </c>
      <c r="CO2" s="251" t="s">
        <v>371</v>
      </c>
      <c r="CP2" s="251" t="s">
        <v>105</v>
      </c>
      <c r="CQ2" s="251" t="s">
        <v>78</v>
      </c>
      <c r="CR2" s="247" t="s">
        <v>88</v>
      </c>
      <c r="CS2" s="251" t="s">
        <v>115</v>
      </c>
      <c r="CT2" s="251" t="s">
        <v>116</v>
      </c>
      <c r="CU2" s="251" t="s">
        <v>404</v>
      </c>
      <c r="CV2" s="251" t="s">
        <v>405</v>
      </c>
      <c r="CW2" s="251" t="s">
        <v>613</v>
      </c>
      <c r="CX2" s="251" t="s">
        <v>614</v>
      </c>
      <c r="CY2" s="251" t="s">
        <v>121</v>
      </c>
      <c r="CZ2" s="252" t="s">
        <v>8</v>
      </c>
      <c r="DA2" s="253"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55" t="s">
        <v>589</v>
      </c>
      <c r="DZ2" s="155" t="s">
        <v>3138</v>
      </c>
      <c r="EA2" s="155" t="s">
        <v>3155</v>
      </c>
      <c r="EB2" s="155" t="s">
        <v>3144</v>
      </c>
      <c r="EC2" s="155" t="s">
        <v>3150</v>
      </c>
      <c r="ED2" s="155" t="s">
        <v>3193</v>
      </c>
      <c r="EE2" s="155" t="s">
        <v>3211</v>
      </c>
      <c r="EF2" s="155" t="s">
        <v>3196</v>
      </c>
      <c r="EG2" s="82" t="s">
        <v>1192</v>
      </c>
      <c r="EH2" s="82" t="s">
        <v>1193</v>
      </c>
      <c r="EI2" s="82" t="s">
        <v>1194</v>
      </c>
      <c r="EJ2" s="82" t="s">
        <v>1195</v>
      </c>
      <c r="EK2" s="82" t="s">
        <v>1196</v>
      </c>
      <c r="EL2" s="82" t="s">
        <v>1197</v>
      </c>
      <c r="EM2" s="82" t="s">
        <v>1198</v>
      </c>
      <c r="EN2" s="82" t="s">
        <v>1199</v>
      </c>
      <c r="EO2" s="82" t="s">
        <v>1200</v>
      </c>
      <c r="EP2" s="82" t="s">
        <v>1201</v>
      </c>
      <c r="EQ2" s="82" t="s">
        <v>1202</v>
      </c>
      <c r="ER2" s="82" t="s">
        <v>1203</v>
      </c>
      <c r="ES2" s="82" t="s">
        <v>1204</v>
      </c>
      <c r="ET2" s="82" t="s">
        <v>1205</v>
      </c>
      <c r="EU2" s="82" t="s">
        <v>1206</v>
      </c>
      <c r="EV2" s="82" t="s">
        <v>1207</v>
      </c>
      <c r="EW2" s="82" t="s">
        <v>1208</v>
      </c>
      <c r="EX2" s="82" t="s">
        <v>1209</v>
      </c>
      <c r="EY2" s="82" t="s">
        <v>1210</v>
      </c>
      <c r="EZ2" s="82" t="s">
        <v>1211</v>
      </c>
      <c r="FA2" s="82" t="s">
        <v>1212</v>
      </c>
      <c r="FB2" s="82" t="s">
        <v>1213</v>
      </c>
      <c r="FC2" s="82" t="s">
        <v>1214</v>
      </c>
      <c r="FD2" s="82" t="s">
        <v>1215</v>
      </c>
      <c r="FE2" s="82" t="s">
        <v>1216</v>
      </c>
      <c r="FF2" s="82" t="s">
        <v>1217</v>
      </c>
      <c r="FG2" s="82" t="s">
        <v>1218</v>
      </c>
      <c r="FH2" s="82" t="s">
        <v>1219</v>
      </c>
      <c r="FI2" s="82" t="s">
        <v>1220</v>
      </c>
      <c r="FJ2" s="82" t="s">
        <v>1221</v>
      </c>
      <c r="FK2" s="82" t="s">
        <v>1222</v>
      </c>
      <c r="FL2" s="82" t="s">
        <v>1223</v>
      </c>
      <c r="FM2" s="82" t="s">
        <v>1224</v>
      </c>
      <c r="FN2" s="82" t="s">
        <v>1225</v>
      </c>
      <c r="FO2" s="82" t="s">
        <v>1226</v>
      </c>
      <c r="FP2" s="82" t="s">
        <v>1227</v>
      </c>
      <c r="FQ2" s="82" t="s">
        <v>1228</v>
      </c>
      <c r="FR2" s="82" t="s">
        <v>1229</v>
      </c>
      <c r="FS2" s="82" t="s">
        <v>1230</v>
      </c>
      <c r="FT2" s="82" t="s">
        <v>1231</v>
      </c>
      <c r="FU2" s="82" t="s">
        <v>1232</v>
      </c>
      <c r="FV2" s="82" t="s">
        <v>1233</v>
      </c>
      <c r="FW2" s="82" t="s">
        <v>1234</v>
      </c>
      <c r="FX2" s="82" t="s">
        <v>1235</v>
      </c>
      <c r="FY2" s="82" t="s">
        <v>1236</v>
      </c>
      <c r="FZ2" s="82" t="s">
        <v>1237</v>
      </c>
      <c r="GA2" s="82" t="s">
        <v>1238</v>
      </c>
      <c r="GB2" s="82" t="s">
        <v>1239</v>
      </c>
      <c r="GC2" s="82" t="s">
        <v>1240</v>
      </c>
      <c r="GD2" s="82" t="s">
        <v>1241</v>
      </c>
      <c r="GE2" s="82" t="s">
        <v>1242</v>
      </c>
      <c r="GF2" s="82" t="s">
        <v>1243</v>
      </c>
      <c r="GG2" s="82" t="s">
        <v>1244</v>
      </c>
      <c r="GH2" s="82" t="s">
        <v>1245</v>
      </c>
      <c r="GI2" s="82" t="s">
        <v>1246</v>
      </c>
      <c r="GJ2" s="82" t="s">
        <v>1247</v>
      </c>
      <c r="GK2" s="82" t="s">
        <v>1248</v>
      </c>
      <c r="GL2" s="82" t="s">
        <v>1249</v>
      </c>
      <c r="GM2" s="82" t="s">
        <v>1250</v>
      </c>
      <c r="GN2" s="82" t="s">
        <v>1251</v>
      </c>
      <c r="GO2" s="82" t="s">
        <v>1252</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1165</v>
      </c>
      <c r="HR2" s="82" t="s">
        <v>1166</v>
      </c>
      <c r="HS2" s="82" t="s">
        <v>676</v>
      </c>
      <c r="HT2" s="82" t="s">
        <v>677</v>
      </c>
      <c r="HU2" s="82" t="s">
        <v>678</v>
      </c>
      <c r="HV2" s="82" t="s">
        <v>679</v>
      </c>
      <c r="HW2" s="82" t="s">
        <v>680</v>
      </c>
      <c r="HX2" s="82" t="s">
        <v>1159</v>
      </c>
      <c r="HY2" s="82" t="s">
        <v>681</v>
      </c>
      <c r="HZ2" s="82" t="s">
        <v>682</v>
      </c>
      <c r="IA2" s="82" t="s">
        <v>683</v>
      </c>
      <c r="IB2" s="82" t="s">
        <v>684</v>
      </c>
      <c r="IC2" s="82" t="s">
        <v>686</v>
      </c>
      <c r="ID2" s="82" t="s">
        <v>1167</v>
      </c>
      <c r="IE2" s="82" t="s">
        <v>1168</v>
      </c>
      <c r="IF2" s="82" t="s">
        <v>687</v>
      </c>
      <c r="IG2" s="82" t="s">
        <v>688</v>
      </c>
      <c r="IH2" s="82" t="s">
        <v>689</v>
      </c>
      <c r="II2" s="82" t="s">
        <v>690</v>
      </c>
      <c r="IJ2" s="82" t="s">
        <v>691</v>
      </c>
      <c r="IK2" s="82" t="s">
        <v>3319</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1253</v>
      </c>
      <c r="JW2" s="82" t="s">
        <v>1254</v>
      </c>
      <c r="JX2" s="82" t="s">
        <v>1255</v>
      </c>
      <c r="JY2" s="82" t="s">
        <v>1256</v>
      </c>
      <c r="JZ2" s="82" t="s">
        <v>1257</v>
      </c>
      <c r="KA2" s="82" t="s">
        <v>1258</v>
      </c>
      <c r="KB2" s="82" t="s">
        <v>1259</v>
      </c>
      <c r="KC2" s="82" t="s">
        <v>1260</v>
      </c>
      <c r="KD2" s="82" t="s">
        <v>1261</v>
      </c>
      <c r="KE2" s="82" t="s">
        <v>1262</v>
      </c>
      <c r="KF2" s="82" t="s">
        <v>1263</v>
      </c>
      <c r="KG2" s="82" t="s">
        <v>1264</v>
      </c>
      <c r="KH2" s="82" t="s">
        <v>1265</v>
      </c>
      <c r="KI2" s="82" t="s">
        <v>1266</v>
      </c>
      <c r="KJ2" s="82" t="s">
        <v>1267</v>
      </c>
      <c r="KK2" s="82" t="s">
        <v>1268</v>
      </c>
      <c r="KL2" s="82" t="s">
        <v>1269</v>
      </c>
      <c r="KM2" s="82" t="s">
        <v>1270</v>
      </c>
      <c r="KN2" s="82" t="s">
        <v>1271</v>
      </c>
      <c r="KO2" s="82" t="s">
        <v>1272</v>
      </c>
      <c r="KP2" s="82" t="s">
        <v>1273</v>
      </c>
      <c r="KQ2" s="82" t="s">
        <v>1274</v>
      </c>
      <c r="KR2" s="82" t="s">
        <v>1275</v>
      </c>
      <c r="KS2" s="82" t="s">
        <v>1276</v>
      </c>
      <c r="KT2" s="82" t="s">
        <v>1277</v>
      </c>
      <c r="KU2" s="82" t="s">
        <v>1278</v>
      </c>
      <c r="KV2" s="82" t="s">
        <v>1279</v>
      </c>
      <c r="KW2" s="82" t="s">
        <v>1280</v>
      </c>
      <c r="KX2" s="82" t="s">
        <v>1281</v>
      </c>
      <c r="KY2" s="82" t="s">
        <v>1282</v>
      </c>
      <c r="KZ2" s="82" t="s">
        <v>1283</v>
      </c>
      <c r="LA2" s="82" t="s">
        <v>1284</v>
      </c>
      <c r="LB2" s="82" t="s">
        <v>1285</v>
      </c>
      <c r="LC2" s="82" t="s">
        <v>1286</v>
      </c>
      <c r="LD2" s="82" t="s">
        <v>1287</v>
      </c>
      <c r="LE2" s="82" t="s">
        <v>1288</v>
      </c>
      <c r="LF2" s="82" t="s">
        <v>1289</v>
      </c>
      <c r="LG2" s="82" t="s">
        <v>1290</v>
      </c>
      <c r="LH2" s="82" t="s">
        <v>1291</v>
      </c>
      <c r="LI2" s="82" t="s">
        <v>1292</v>
      </c>
      <c r="LJ2" s="82" t="s">
        <v>1293</v>
      </c>
      <c r="LK2" s="82" t="s">
        <v>1294</v>
      </c>
      <c r="LL2" s="82" t="s">
        <v>1295</v>
      </c>
      <c r="LM2" s="82" t="s">
        <v>1296</v>
      </c>
      <c r="LN2" s="82" t="s">
        <v>1297</v>
      </c>
      <c r="LO2" s="82" t="s">
        <v>1298</v>
      </c>
      <c r="LP2" s="82" t="s">
        <v>1299</v>
      </c>
      <c r="LQ2" s="82" t="s">
        <v>1300</v>
      </c>
      <c r="LR2" s="82" t="s">
        <v>1301</v>
      </c>
      <c r="LS2" s="82" t="s">
        <v>1302</v>
      </c>
      <c r="LT2" s="82" t="s">
        <v>1303</v>
      </c>
      <c r="LU2" s="82" t="s">
        <v>1304</v>
      </c>
      <c r="LV2" s="82" t="s">
        <v>1305</v>
      </c>
      <c r="LW2" s="82" t="s">
        <v>1306</v>
      </c>
      <c r="LX2" s="82" t="s">
        <v>1307</v>
      </c>
      <c r="LY2" s="82" t="s">
        <v>1308</v>
      </c>
      <c r="LZ2" s="82" t="s">
        <v>1309</v>
      </c>
      <c r="MA2" s="82" t="s">
        <v>1310</v>
      </c>
      <c r="MB2" s="82" t="s">
        <v>1311</v>
      </c>
      <c r="MC2" s="82" t="s">
        <v>1312</v>
      </c>
      <c r="MD2" s="82" t="s">
        <v>1313</v>
      </c>
      <c r="ME2" s="82" t="s">
        <v>1314</v>
      </c>
      <c r="MF2" s="82" t="s">
        <v>3324</v>
      </c>
      <c r="MG2" s="82" t="s">
        <v>3325</v>
      </c>
      <c r="MH2" s="82" t="s">
        <v>3326</v>
      </c>
      <c r="MI2" s="82" t="s">
        <v>3327</v>
      </c>
      <c r="MJ2" s="82" t="s">
        <v>3328</v>
      </c>
      <c r="MK2" s="82" t="s">
        <v>3329</v>
      </c>
      <c r="ML2" s="82" t="s">
        <v>3330</v>
      </c>
      <c r="MM2" s="82" t="s">
        <v>3331</v>
      </c>
      <c r="MN2" s="82" t="s">
        <v>3332</v>
      </c>
      <c r="MO2" s="82" t="s">
        <v>3333</v>
      </c>
      <c r="MP2" s="82" t="s">
        <v>3334</v>
      </c>
      <c r="MQ2" s="82" t="s">
        <v>3335</v>
      </c>
      <c r="MR2" s="82" t="s">
        <v>3336</v>
      </c>
      <c r="MS2" s="82" t="s">
        <v>3337</v>
      </c>
      <c r="MT2" s="82" t="s">
        <v>3338</v>
      </c>
      <c r="MU2" s="82" t="s">
        <v>3339</v>
      </c>
      <c r="MV2" s="82" t="s">
        <v>3340</v>
      </c>
      <c r="MW2" s="82" t="s">
        <v>3341</v>
      </c>
      <c r="MX2" s="82" t="s">
        <v>3342</v>
      </c>
      <c r="MY2" s="82" t="s">
        <v>3343</v>
      </c>
      <c r="MZ2" s="82" t="s">
        <v>3344</v>
      </c>
      <c r="NA2" s="82" t="s">
        <v>3345</v>
      </c>
      <c r="NB2" s="82" t="s">
        <v>3346</v>
      </c>
      <c r="NC2" s="82" t="s">
        <v>3347</v>
      </c>
      <c r="ND2" s="82" t="s">
        <v>3348</v>
      </c>
      <c r="NE2" s="82" t="s">
        <v>3349</v>
      </c>
      <c r="NF2" s="82" t="s">
        <v>3350</v>
      </c>
      <c r="NG2" s="82" t="s">
        <v>3351</v>
      </c>
      <c r="NH2" s="82" t="s">
        <v>3352</v>
      </c>
      <c r="NI2" s="82" t="s">
        <v>3353</v>
      </c>
    </row>
    <row r="3" spans="1:373" x14ac:dyDescent="0.2">
      <c r="A3" s="264" t="s">
        <v>739</v>
      </c>
      <c r="B3" s="265" t="s">
        <v>921</v>
      </c>
      <c r="C3" s="258"/>
      <c r="D3" s="258" t="s">
        <v>3471</v>
      </c>
      <c r="E3" s="258">
        <v>0</v>
      </c>
      <c r="F3" s="259" t="s">
        <v>3472</v>
      </c>
      <c r="G3" s="259" t="s">
        <v>3402</v>
      </c>
      <c r="H3" s="259" t="s">
        <v>961</v>
      </c>
      <c r="I3" s="259">
        <v>0</v>
      </c>
      <c r="J3" s="259">
        <v>0</v>
      </c>
      <c r="K3" s="259">
        <v>0</v>
      </c>
      <c r="L3" s="259" t="s">
        <v>3403</v>
      </c>
      <c r="M3" s="259">
        <v>0</v>
      </c>
      <c r="N3" s="259" t="s">
        <v>3363</v>
      </c>
      <c r="O3" s="259">
        <v>0</v>
      </c>
      <c r="P3" s="259">
        <v>0</v>
      </c>
      <c r="Q3" s="259">
        <v>0</v>
      </c>
      <c r="R3" s="266"/>
      <c r="S3" s="266"/>
      <c r="T3" s="266"/>
      <c r="U3" s="266"/>
      <c r="V3" s="266"/>
      <c r="W3" s="266">
        <v>0</v>
      </c>
      <c r="X3" s="266">
        <v>0</v>
      </c>
      <c r="Y3" s="266">
        <v>0</v>
      </c>
      <c r="Z3" s="267">
        <v>371.02</v>
      </c>
      <c r="AA3" s="267">
        <v>793</v>
      </c>
      <c r="AB3" s="267">
        <v>0</v>
      </c>
      <c r="AC3" s="257">
        <v>0</v>
      </c>
      <c r="AD3" s="257">
        <v>0</v>
      </c>
      <c r="AE3" s="131">
        <v>10</v>
      </c>
      <c r="AF3" s="131">
        <v>8</v>
      </c>
      <c r="AG3" s="131">
        <v>2</v>
      </c>
      <c r="AH3" s="132">
        <v>1</v>
      </c>
      <c r="AI3" s="132" t="s">
        <v>3517</v>
      </c>
      <c r="AJ3" s="131" t="s">
        <v>3547</v>
      </c>
      <c r="AK3" s="184" t="s">
        <v>3571</v>
      </c>
      <c r="AL3" s="131" t="s">
        <v>3518</v>
      </c>
      <c r="AM3" s="27" t="s">
        <v>3518</v>
      </c>
      <c r="AN3" s="133">
        <v>5.18</v>
      </c>
      <c r="AO3" s="133">
        <v>3.3783783783783785</v>
      </c>
      <c r="AP3" s="133">
        <v>1.3513513513513513</v>
      </c>
      <c r="AQ3" s="133">
        <v>4.8262548262548263E-2</v>
      </c>
      <c r="AR3" s="131">
        <v>0</v>
      </c>
      <c r="AS3" s="131">
        <v>0</v>
      </c>
      <c r="AT3" s="187"/>
      <c r="AU3" s="187"/>
      <c r="AV3" s="187"/>
      <c r="AW3" s="199" t="s">
        <v>790</v>
      </c>
      <c r="AX3" s="199" t="s">
        <v>1169</v>
      </c>
      <c r="AY3" s="134"/>
      <c r="AZ3" s="134"/>
      <c r="BA3" s="135">
        <v>1</v>
      </c>
      <c r="BB3" s="135" t="s">
        <v>527</v>
      </c>
      <c r="BC3" s="135"/>
      <c r="BD3" s="135">
        <v>1</v>
      </c>
      <c r="BE3" s="136" t="s">
        <v>541</v>
      </c>
      <c r="BF3" s="137">
        <v>1</v>
      </c>
      <c r="BG3" s="138"/>
      <c r="BH3" s="200"/>
      <c r="BI3" s="201"/>
      <c r="BJ3" s="139">
        <v>70</v>
      </c>
      <c r="BK3" s="202">
        <v>78</v>
      </c>
      <c r="BL3" s="13">
        <v>47</v>
      </c>
      <c r="BM3" s="13">
        <v>23</v>
      </c>
      <c r="BN3" s="27" t="s">
        <v>3520</v>
      </c>
      <c r="BO3" s="13" t="s">
        <v>3520</v>
      </c>
      <c r="BP3" s="255">
        <v>90</v>
      </c>
      <c r="BQ3" s="140"/>
      <c r="BR3" s="141"/>
      <c r="BS3" s="131">
        <v>1000000000</v>
      </c>
      <c r="BT3" s="142">
        <v>28</v>
      </c>
      <c r="BU3" s="143">
        <v>0.6</v>
      </c>
      <c r="BV3" s="142">
        <v>0</v>
      </c>
      <c r="BW3" s="144">
        <v>0</v>
      </c>
      <c r="BX3" s="144">
        <v>0</v>
      </c>
      <c r="BY3" s="144">
        <v>0</v>
      </c>
      <c r="BZ3" s="142">
        <v>0</v>
      </c>
      <c r="CA3" s="142">
        <v>0</v>
      </c>
      <c r="CB3" s="142">
        <v>28</v>
      </c>
      <c r="CC3" s="143">
        <v>0.6</v>
      </c>
      <c r="CD3" s="142"/>
      <c r="CE3" s="142"/>
      <c r="CF3" s="145">
        <v>42</v>
      </c>
      <c r="CG3" s="142">
        <v>14</v>
      </c>
      <c r="CH3" s="140">
        <v>0</v>
      </c>
      <c r="CI3" s="268"/>
      <c r="CJ3" s="263" t="s">
        <v>3518</v>
      </c>
      <c r="CK3" s="269" t="s">
        <v>3518</v>
      </c>
      <c r="CL3" s="146">
        <v>0</v>
      </c>
      <c r="CM3" s="146">
        <v>0</v>
      </c>
      <c r="CN3" s="143">
        <v>0</v>
      </c>
      <c r="CO3" s="143">
        <v>5.4592852137351091</v>
      </c>
      <c r="CP3" s="147"/>
      <c r="CQ3" s="143">
        <v>1</v>
      </c>
      <c r="CR3" s="188">
        <v>43211</v>
      </c>
      <c r="CS3" s="189">
        <v>43211</v>
      </c>
      <c r="CT3" s="190">
        <v>43283</v>
      </c>
      <c r="CU3" s="190">
        <v>43168</v>
      </c>
      <c r="CV3" s="190">
        <v>43179</v>
      </c>
      <c r="CW3" s="190">
        <v>43182</v>
      </c>
      <c r="CX3" s="190">
        <v>43224</v>
      </c>
      <c r="CY3" s="143">
        <v>0.11568772653376092</v>
      </c>
      <c r="CZ3" s="142">
        <v>0</v>
      </c>
      <c r="DA3" s="143">
        <v>0</v>
      </c>
      <c r="DB3" s="143">
        <v>0</v>
      </c>
      <c r="DC3" s="143">
        <v>0.66666666666666663</v>
      </c>
      <c r="DD3" s="143">
        <v>0</v>
      </c>
      <c r="DE3" s="148">
        <v>0</v>
      </c>
      <c r="DF3" s="13" t="s">
        <v>3518</v>
      </c>
      <c r="DG3" s="85" t="s">
        <v>3521</v>
      </c>
      <c r="DH3" s="18" t="b">
        <v>0</v>
      </c>
      <c r="DI3" s="84"/>
      <c r="DJ3" s="84"/>
      <c r="DK3" s="203"/>
      <c r="DL3" s="183"/>
      <c r="DM3" s="204"/>
      <c r="DN3" s="143"/>
      <c r="DO3" s="84"/>
      <c r="DP3" s="84"/>
      <c r="DQ3" s="84"/>
      <c r="DR3" s="84"/>
      <c r="DS3" s="84"/>
      <c r="DT3" s="84"/>
      <c r="DU3" s="84"/>
      <c r="DV3" s="18"/>
      <c r="DW3" s="18"/>
      <c r="DX3" s="18"/>
      <c r="DY3" s="186"/>
      <c r="DZ3" s="186"/>
      <c r="EA3" s="186"/>
      <c r="EB3" s="186"/>
      <c r="EC3" s="186"/>
      <c r="ED3" s="186"/>
      <c r="EE3" s="186"/>
      <c r="EF3" s="186"/>
      <c r="EG3" s="209"/>
      <c r="EH3" s="235">
        <v>29</v>
      </c>
      <c r="EI3" s="235">
        <v>33</v>
      </c>
      <c r="EJ3" s="235">
        <v>35</v>
      </c>
      <c r="EK3" s="234">
        <v>34</v>
      </c>
      <c r="EL3" s="234">
        <v>34</v>
      </c>
      <c r="EM3" s="234">
        <v>25</v>
      </c>
      <c r="EN3" s="235">
        <v>42</v>
      </c>
      <c r="EO3" s="234">
        <v>35</v>
      </c>
      <c r="EP3" s="234">
        <v>35</v>
      </c>
      <c r="EQ3" s="237">
        <v>15</v>
      </c>
      <c r="ER3" s="237">
        <v>24</v>
      </c>
      <c r="ES3" s="237">
        <v>15</v>
      </c>
      <c r="ET3" s="237">
        <v>29</v>
      </c>
      <c r="EU3" s="234">
        <v>50</v>
      </c>
      <c r="EV3" s="234">
        <v>52</v>
      </c>
      <c r="EW3" s="234">
        <v>40</v>
      </c>
      <c r="EX3" s="234">
        <v>40</v>
      </c>
      <c r="EY3" s="234">
        <v>40</v>
      </c>
      <c r="EZ3" s="234">
        <v>40</v>
      </c>
      <c r="FA3" s="234">
        <v>40</v>
      </c>
      <c r="FB3" s="234">
        <v>40</v>
      </c>
      <c r="FC3" s="234">
        <v>40</v>
      </c>
      <c r="FD3" s="234">
        <v>40</v>
      </c>
      <c r="FE3" s="234">
        <v>40</v>
      </c>
      <c r="FF3" s="235">
        <v>61</v>
      </c>
      <c r="FG3" s="235">
        <v>61</v>
      </c>
      <c r="FH3" s="235">
        <v>61</v>
      </c>
      <c r="FI3" s="235">
        <v>61</v>
      </c>
      <c r="FJ3" s="234">
        <v>60</v>
      </c>
      <c r="FK3" s="234">
        <v>60</v>
      </c>
      <c r="FL3" s="234">
        <v>60</v>
      </c>
      <c r="FM3" s="234">
        <v>60</v>
      </c>
      <c r="FN3" s="234">
        <v>60</v>
      </c>
      <c r="FO3" s="234">
        <v>60</v>
      </c>
      <c r="FP3" s="234">
        <v>60</v>
      </c>
      <c r="FQ3" s="234">
        <v>58</v>
      </c>
      <c r="FR3" s="234">
        <v>58</v>
      </c>
      <c r="FS3" s="234">
        <v>58</v>
      </c>
      <c r="FT3" s="234">
        <v>58</v>
      </c>
      <c r="FU3" s="234">
        <v>58</v>
      </c>
      <c r="FV3" s="234">
        <v>58</v>
      </c>
      <c r="FW3" s="234">
        <v>58</v>
      </c>
      <c r="FX3" s="234">
        <v>58</v>
      </c>
      <c r="FY3" s="234">
        <v>58</v>
      </c>
      <c r="FZ3" s="234">
        <v>58</v>
      </c>
      <c r="GA3" s="234">
        <v>58</v>
      </c>
      <c r="GB3" s="234">
        <v>56</v>
      </c>
      <c r="GC3" s="234">
        <v>56</v>
      </c>
      <c r="GD3" s="234">
        <v>56</v>
      </c>
      <c r="GE3" s="238"/>
      <c r="GF3" s="234">
        <v>55</v>
      </c>
      <c r="GG3" s="234">
        <v>55</v>
      </c>
      <c r="GH3" s="234">
        <v>55</v>
      </c>
      <c r="GI3" s="234">
        <v>53</v>
      </c>
      <c r="GJ3" s="234">
        <v>53</v>
      </c>
      <c r="GK3" s="234">
        <v>52</v>
      </c>
      <c r="GL3" s="234">
        <v>52</v>
      </c>
      <c r="GM3" s="238"/>
      <c r="GN3" s="234">
        <v>45</v>
      </c>
      <c r="GO3" s="234">
        <v>45</v>
      </c>
      <c r="GP3" s="234">
        <v>45</v>
      </c>
      <c r="GQ3" s="234">
        <v>45</v>
      </c>
      <c r="GR3" s="234">
        <v>46</v>
      </c>
      <c r="GS3" s="234">
        <v>45</v>
      </c>
      <c r="GT3" s="234">
        <v>45</v>
      </c>
      <c r="GU3" s="234">
        <v>39</v>
      </c>
      <c r="GV3" s="234">
        <v>39</v>
      </c>
      <c r="GW3" s="234">
        <v>39</v>
      </c>
      <c r="GX3" s="234">
        <v>39</v>
      </c>
      <c r="GY3" s="234">
        <v>38</v>
      </c>
      <c r="GZ3" s="234">
        <v>38</v>
      </c>
      <c r="HA3" s="234">
        <v>37</v>
      </c>
      <c r="HB3" s="234">
        <v>37</v>
      </c>
      <c r="HC3" s="234">
        <v>37</v>
      </c>
      <c r="HD3" s="234">
        <v>37</v>
      </c>
      <c r="HE3" s="234">
        <v>37</v>
      </c>
      <c r="HF3" s="234">
        <v>37</v>
      </c>
      <c r="HG3" s="234">
        <v>37</v>
      </c>
      <c r="HH3" s="234">
        <v>37</v>
      </c>
      <c r="HI3" s="234">
        <v>35</v>
      </c>
      <c r="HJ3" s="234">
        <v>35</v>
      </c>
      <c r="HK3" s="234">
        <v>35</v>
      </c>
      <c r="HL3" s="234">
        <v>35</v>
      </c>
      <c r="HM3" s="234">
        <v>31</v>
      </c>
      <c r="HN3" s="234">
        <v>31</v>
      </c>
      <c r="HO3" s="234">
        <v>31</v>
      </c>
      <c r="HP3" s="234">
        <v>31</v>
      </c>
      <c r="HQ3" s="234">
        <v>31</v>
      </c>
      <c r="HR3" s="234">
        <v>31</v>
      </c>
      <c r="HS3" s="234">
        <v>31</v>
      </c>
      <c r="HT3" s="234">
        <v>31</v>
      </c>
      <c r="HU3" s="234">
        <v>31</v>
      </c>
      <c r="HV3" s="234">
        <v>31</v>
      </c>
      <c r="HW3" s="234">
        <v>31</v>
      </c>
      <c r="HX3" s="234">
        <v>31</v>
      </c>
      <c r="HY3" s="234">
        <v>31</v>
      </c>
      <c r="HZ3" s="234">
        <v>29</v>
      </c>
      <c r="IA3" s="234">
        <v>29</v>
      </c>
      <c r="IB3" s="234">
        <v>29</v>
      </c>
      <c r="IC3" s="234">
        <v>29</v>
      </c>
      <c r="ID3" s="234">
        <v>29</v>
      </c>
      <c r="IE3" s="234">
        <v>29</v>
      </c>
      <c r="IF3" s="234">
        <v>29</v>
      </c>
      <c r="IG3" s="234">
        <v>28</v>
      </c>
      <c r="IH3" s="234">
        <v>28</v>
      </c>
      <c r="II3" s="234">
        <v>28</v>
      </c>
      <c r="IJ3" s="238"/>
      <c r="IK3" s="234">
        <v>28</v>
      </c>
      <c r="IL3" s="234">
        <v>28</v>
      </c>
      <c r="IM3" s="238"/>
      <c r="IN3" s="238"/>
      <c r="IO3" s="238"/>
      <c r="IP3" s="238"/>
      <c r="IQ3" s="238"/>
      <c r="IR3" s="238"/>
      <c r="IS3" s="238"/>
      <c r="IT3" s="238"/>
      <c r="IU3" s="238"/>
      <c r="IV3" s="238"/>
      <c r="IW3" s="238"/>
      <c r="IX3" s="238"/>
      <c r="IY3" s="238"/>
      <c r="IZ3" s="238"/>
      <c r="JA3" s="238"/>
      <c r="JB3" s="238"/>
      <c r="JC3" s="238"/>
      <c r="JD3" s="238"/>
      <c r="JE3" s="238"/>
      <c r="JF3" s="238"/>
      <c r="JG3" s="238"/>
      <c r="JH3" s="238"/>
      <c r="JI3" s="238"/>
      <c r="JJ3" s="238"/>
      <c r="JK3" s="238"/>
      <c r="JL3" s="238"/>
      <c r="JM3" s="238"/>
      <c r="JN3" s="238"/>
      <c r="JO3" s="238"/>
      <c r="JP3" s="238"/>
      <c r="JQ3" s="238"/>
      <c r="JR3" s="238"/>
      <c r="JS3" s="238"/>
      <c r="JT3" s="238"/>
      <c r="JU3" s="238"/>
      <c r="JV3" s="238"/>
      <c r="JW3" s="238"/>
      <c r="JX3" s="238"/>
      <c r="JY3" s="238"/>
      <c r="JZ3" s="238"/>
      <c r="KA3" s="238"/>
      <c r="KB3" s="238"/>
      <c r="KC3" s="238"/>
      <c r="KD3" s="238"/>
      <c r="KE3" s="238"/>
      <c r="KF3" s="238"/>
      <c r="KG3" s="238"/>
      <c r="KH3" s="238"/>
      <c r="KI3" s="238"/>
      <c r="KJ3" s="238"/>
      <c r="KK3" s="238"/>
      <c r="KL3" s="238"/>
      <c r="KM3" s="238"/>
      <c r="KN3" s="238"/>
      <c r="KO3" s="238"/>
      <c r="KP3" s="238"/>
      <c r="KQ3" s="238"/>
      <c r="KR3" s="238"/>
      <c r="KS3" s="238"/>
      <c r="KT3" s="238"/>
      <c r="KU3" s="238"/>
      <c r="KV3" s="238"/>
      <c r="KW3" s="238"/>
      <c r="KX3" s="238"/>
      <c r="KY3" s="238"/>
      <c r="KZ3" s="238"/>
      <c r="LA3" s="238"/>
      <c r="LB3" s="238"/>
      <c r="LC3" s="238"/>
      <c r="LD3" s="238"/>
      <c r="LE3" s="238"/>
      <c r="LF3" s="238"/>
      <c r="LG3" s="238"/>
      <c r="LH3" s="238"/>
      <c r="LI3" s="238"/>
      <c r="LJ3" s="238"/>
      <c r="LK3" s="238"/>
      <c r="LL3" s="238"/>
      <c r="LM3" s="238"/>
      <c r="LN3" s="238"/>
      <c r="LO3" s="238"/>
      <c r="LP3" s="238"/>
      <c r="LQ3" s="238"/>
      <c r="LR3" s="238"/>
      <c r="LS3" s="238"/>
      <c r="LT3" s="238"/>
      <c r="LU3" s="238"/>
      <c r="LV3" s="238"/>
      <c r="LW3" s="238"/>
      <c r="LX3" s="238"/>
      <c r="LY3" s="238"/>
      <c r="LZ3" s="238"/>
      <c r="MA3" s="238"/>
      <c r="MB3" s="238"/>
      <c r="MC3" s="238"/>
      <c r="MD3" s="238"/>
      <c r="ME3" s="238"/>
      <c r="MF3" s="238"/>
      <c r="MG3" s="238"/>
      <c r="MH3" s="238"/>
      <c r="MI3" s="238"/>
      <c r="MJ3" s="238"/>
      <c r="MK3" s="238"/>
      <c r="ML3" s="238"/>
      <c r="MM3" s="238"/>
      <c r="MN3" s="238"/>
      <c r="MO3" s="238"/>
      <c r="MP3" s="238"/>
      <c r="MQ3" s="238"/>
      <c r="MR3" s="238"/>
      <c r="MS3" s="238"/>
      <c r="MT3" s="238"/>
      <c r="MU3" s="238"/>
      <c r="MV3" s="238"/>
      <c r="MW3" s="238"/>
      <c r="MX3" s="238"/>
      <c r="MY3" s="238"/>
      <c r="MZ3" s="238"/>
      <c r="NA3" s="238"/>
      <c r="NB3" s="238"/>
      <c r="NC3" s="238"/>
      <c r="ND3" s="238"/>
      <c r="NE3" s="238"/>
      <c r="NF3" s="238"/>
      <c r="NG3" s="238"/>
      <c r="NH3" s="238"/>
      <c r="NI3" s="238"/>
    </row>
    <row r="4" spans="1:373" x14ac:dyDescent="0.2">
      <c r="A4" s="264" t="s">
        <v>739</v>
      </c>
      <c r="B4" s="265" t="s">
        <v>922</v>
      </c>
      <c r="C4" s="258"/>
      <c r="D4" s="258" t="s">
        <v>3418</v>
      </c>
      <c r="E4" s="258">
        <v>0</v>
      </c>
      <c r="F4" s="259" t="s">
        <v>3419</v>
      </c>
      <c r="G4" s="259" t="s">
        <v>3373</v>
      </c>
      <c r="H4" s="259" t="s">
        <v>961</v>
      </c>
      <c r="I4" s="259">
        <v>0</v>
      </c>
      <c r="J4" s="259">
        <v>0</v>
      </c>
      <c r="K4" s="259">
        <v>0</v>
      </c>
      <c r="L4" s="259" t="s">
        <v>3366</v>
      </c>
      <c r="M4" s="259">
        <v>0</v>
      </c>
      <c r="N4" s="259" t="s">
        <v>3358</v>
      </c>
      <c r="O4" s="259">
        <v>0</v>
      </c>
      <c r="P4" s="259">
        <v>0</v>
      </c>
      <c r="Q4" s="259">
        <v>0</v>
      </c>
      <c r="R4" s="266"/>
      <c r="S4" s="266"/>
      <c r="T4" s="266"/>
      <c r="U4" s="266"/>
      <c r="V4" s="266"/>
      <c r="W4" s="266">
        <v>0</v>
      </c>
      <c r="X4" s="266">
        <v>0</v>
      </c>
      <c r="Y4" s="266">
        <v>0</v>
      </c>
      <c r="Z4" s="267">
        <v>367.53</v>
      </c>
      <c r="AA4" s="267">
        <v>762.61</v>
      </c>
      <c r="AB4" s="267">
        <v>0</v>
      </c>
      <c r="AC4" s="257">
        <v>0</v>
      </c>
      <c r="AD4" s="257">
        <v>0</v>
      </c>
      <c r="AE4" s="131">
        <v>10</v>
      </c>
      <c r="AF4" s="131">
        <v>8</v>
      </c>
      <c r="AG4" s="131">
        <v>2</v>
      </c>
      <c r="AH4" s="132">
        <v>1</v>
      </c>
      <c r="AI4" s="132" t="s">
        <v>3517</v>
      </c>
      <c r="AJ4" s="131" t="s">
        <v>3548</v>
      </c>
      <c r="AK4" s="184" t="s">
        <v>3572</v>
      </c>
      <c r="AL4" s="131" t="s">
        <v>3518</v>
      </c>
      <c r="AM4" s="27" t="s">
        <v>3518</v>
      </c>
      <c r="AN4" s="133">
        <v>8.68</v>
      </c>
      <c r="AO4" s="133">
        <v>3.4562211981566819</v>
      </c>
      <c r="AP4" s="133">
        <v>0.37442396313364057</v>
      </c>
      <c r="AQ4" s="133">
        <v>2.880184331797235E-2</v>
      </c>
      <c r="AR4" s="131">
        <v>0</v>
      </c>
      <c r="AS4" s="131">
        <v>0</v>
      </c>
      <c r="AT4" s="187"/>
      <c r="AU4" s="187"/>
      <c r="AV4" s="187"/>
      <c r="AW4" s="199" t="s">
        <v>790</v>
      </c>
      <c r="AX4" s="199" t="s">
        <v>1169</v>
      </c>
      <c r="AY4" s="134"/>
      <c r="AZ4" s="134"/>
      <c r="BA4" s="135">
        <v>1</v>
      </c>
      <c r="BB4" s="135" t="s">
        <v>527</v>
      </c>
      <c r="BC4" s="135"/>
      <c r="BD4" s="135">
        <v>1</v>
      </c>
      <c r="BE4" s="136" t="s">
        <v>541</v>
      </c>
      <c r="BF4" s="137">
        <v>1</v>
      </c>
      <c r="BG4" s="138"/>
      <c r="BH4" s="200"/>
      <c r="BI4" s="201"/>
      <c r="BJ4" s="139">
        <v>120</v>
      </c>
      <c r="BK4" s="202">
        <v>131</v>
      </c>
      <c r="BL4" s="13">
        <v>80</v>
      </c>
      <c r="BM4" s="13">
        <v>40</v>
      </c>
      <c r="BN4" s="27" t="s">
        <v>3522</v>
      </c>
      <c r="BO4" s="13" t="s">
        <v>3522</v>
      </c>
      <c r="BP4" s="255">
        <v>100</v>
      </c>
      <c r="BQ4" s="140"/>
      <c r="BR4" s="141"/>
      <c r="BS4" s="131">
        <v>1000000000</v>
      </c>
      <c r="BT4" s="142">
        <v>9</v>
      </c>
      <c r="BU4" s="143">
        <v>0.93</v>
      </c>
      <c r="BV4" s="142">
        <v>4</v>
      </c>
      <c r="BW4" s="144">
        <v>0</v>
      </c>
      <c r="BX4" s="144">
        <v>0</v>
      </c>
      <c r="BY4" s="144">
        <v>0</v>
      </c>
      <c r="BZ4" s="142">
        <v>0</v>
      </c>
      <c r="CA4" s="142">
        <v>0</v>
      </c>
      <c r="CB4" s="142">
        <v>13</v>
      </c>
      <c r="CC4" s="143">
        <v>0.89</v>
      </c>
      <c r="CD4" s="142"/>
      <c r="CE4" s="142"/>
      <c r="CF4" s="145">
        <v>107</v>
      </c>
      <c r="CG4" s="142">
        <v>24</v>
      </c>
      <c r="CH4" s="140">
        <v>0</v>
      </c>
      <c r="CI4" s="268"/>
      <c r="CJ4" s="263" t="s">
        <v>3518</v>
      </c>
      <c r="CK4" s="269" t="s">
        <v>3518</v>
      </c>
      <c r="CL4" s="146">
        <v>12247.480000000001</v>
      </c>
      <c r="CM4" s="146">
        <v>0</v>
      </c>
      <c r="CN4" s="143">
        <v>0</v>
      </c>
      <c r="CO4" s="143">
        <v>5.1598073626642735</v>
      </c>
      <c r="CP4" s="147"/>
      <c r="CQ4" s="143">
        <v>0.13</v>
      </c>
      <c r="CR4" s="188">
        <v>43087</v>
      </c>
      <c r="CS4" s="189">
        <v>43185</v>
      </c>
      <c r="CT4" s="190">
        <v>43255</v>
      </c>
      <c r="CU4" s="190">
        <v>43195</v>
      </c>
      <c r="CV4" s="190">
        <v>43179</v>
      </c>
      <c r="CW4" s="190">
        <v>43209</v>
      </c>
      <c r="CX4" s="190">
        <v>43251</v>
      </c>
      <c r="CY4" s="143">
        <v>0.55571561214212162</v>
      </c>
      <c r="CZ4" s="142">
        <v>0</v>
      </c>
      <c r="DA4" s="143">
        <v>0</v>
      </c>
      <c r="DB4" s="143">
        <v>0.453125</v>
      </c>
      <c r="DC4" s="143">
        <v>0.328125</v>
      </c>
      <c r="DD4" s="143">
        <v>0.171875</v>
      </c>
      <c r="DE4" s="148">
        <v>0</v>
      </c>
      <c r="DF4" s="13" t="s">
        <v>3518</v>
      </c>
      <c r="DG4" s="85" t="s">
        <v>3521</v>
      </c>
      <c r="DH4" s="18" t="b">
        <v>0</v>
      </c>
      <c r="DI4" s="84"/>
      <c r="DJ4" s="84"/>
      <c r="DK4" s="203"/>
      <c r="DL4" s="183"/>
      <c r="DM4" s="204"/>
      <c r="DN4" s="143"/>
      <c r="DO4" s="84"/>
      <c r="DP4" s="84"/>
      <c r="DQ4" s="84"/>
      <c r="DR4" s="84"/>
      <c r="DS4" s="84"/>
      <c r="DT4" s="84"/>
      <c r="DU4" s="84"/>
      <c r="DV4" s="18"/>
      <c r="DW4" s="18"/>
      <c r="DX4" s="18"/>
      <c r="DY4" s="186"/>
      <c r="DZ4" s="186"/>
      <c r="EA4" s="186"/>
      <c r="EB4" s="186"/>
      <c r="EC4" s="186"/>
      <c r="ED4" s="186"/>
      <c r="EE4" s="186"/>
      <c r="EF4" s="186"/>
      <c r="EG4" s="207"/>
      <c r="EH4" s="212">
        <v>40</v>
      </c>
      <c r="EI4" s="211">
        <v>2</v>
      </c>
      <c r="EJ4" s="212">
        <v>44</v>
      </c>
      <c r="EK4" s="212">
        <v>42</v>
      </c>
      <c r="EL4" s="212">
        <v>42</v>
      </c>
      <c r="EM4" s="213">
        <v>73</v>
      </c>
      <c r="EN4" s="213">
        <v>92</v>
      </c>
      <c r="EO4" s="213">
        <v>73</v>
      </c>
      <c r="EP4" s="212">
        <v>66</v>
      </c>
      <c r="EQ4" s="211">
        <v>2</v>
      </c>
      <c r="ER4" s="211">
        <v>3</v>
      </c>
      <c r="ES4" s="211">
        <v>6</v>
      </c>
      <c r="ET4" s="210">
        <v>0</v>
      </c>
      <c r="EU4" s="211">
        <v>19</v>
      </c>
      <c r="EV4" s="211">
        <v>30</v>
      </c>
      <c r="EW4" s="211">
        <v>17</v>
      </c>
      <c r="EX4" s="211">
        <v>17</v>
      </c>
      <c r="EY4" s="211">
        <v>17</v>
      </c>
      <c r="EZ4" s="211">
        <v>2</v>
      </c>
      <c r="FA4" s="211">
        <v>2</v>
      </c>
      <c r="FB4" s="213">
        <v>118</v>
      </c>
      <c r="FC4" s="213">
        <v>118</v>
      </c>
      <c r="FD4" s="213">
        <v>118</v>
      </c>
      <c r="FE4" s="213">
        <v>118</v>
      </c>
      <c r="FF4" s="214">
        <v>236</v>
      </c>
      <c r="FG4" s="214">
        <v>236</v>
      </c>
      <c r="FH4" s="213">
        <v>116</v>
      </c>
      <c r="FI4" s="213">
        <v>116</v>
      </c>
      <c r="FJ4" s="213">
        <v>116</v>
      </c>
      <c r="FK4" s="213">
        <v>115</v>
      </c>
      <c r="FL4" s="213">
        <v>115</v>
      </c>
      <c r="FM4" s="213">
        <v>115</v>
      </c>
      <c r="FN4" s="213">
        <v>115</v>
      </c>
      <c r="FO4" s="213">
        <v>115</v>
      </c>
      <c r="FP4" s="213">
        <v>115</v>
      </c>
      <c r="FQ4" s="213">
        <v>114</v>
      </c>
      <c r="FR4" s="213">
        <v>114</v>
      </c>
      <c r="FS4" s="213">
        <v>114</v>
      </c>
      <c r="FT4" s="213">
        <v>114</v>
      </c>
      <c r="FU4" s="213">
        <v>98</v>
      </c>
      <c r="FV4" s="213">
        <v>96</v>
      </c>
      <c r="FW4" s="213">
        <v>95</v>
      </c>
      <c r="FX4" s="213">
        <v>95</v>
      </c>
      <c r="FY4" s="213">
        <v>95</v>
      </c>
      <c r="FZ4" s="213">
        <v>95</v>
      </c>
      <c r="GA4" s="213">
        <v>95</v>
      </c>
      <c r="GB4" s="213">
        <v>93</v>
      </c>
      <c r="GC4" s="213">
        <v>93</v>
      </c>
      <c r="GD4" s="213">
        <v>90</v>
      </c>
      <c r="GE4" s="227"/>
      <c r="GF4" s="213">
        <v>90</v>
      </c>
      <c r="GG4" s="213">
        <v>90</v>
      </c>
      <c r="GH4" s="213">
        <v>90</v>
      </c>
      <c r="GI4" s="213">
        <v>90</v>
      </c>
      <c r="GJ4" s="213">
        <v>90</v>
      </c>
      <c r="GK4" s="213">
        <v>90</v>
      </c>
      <c r="GL4" s="213">
        <v>90</v>
      </c>
      <c r="GM4" s="227"/>
      <c r="GN4" s="212">
        <v>76</v>
      </c>
      <c r="GO4" s="212">
        <v>77</v>
      </c>
      <c r="GP4" s="212">
        <v>77</v>
      </c>
      <c r="GQ4" s="212">
        <v>77</v>
      </c>
      <c r="GR4" s="212">
        <v>77</v>
      </c>
      <c r="GS4" s="212">
        <v>77</v>
      </c>
      <c r="GT4" s="212">
        <v>77</v>
      </c>
      <c r="GU4" s="212">
        <v>76</v>
      </c>
      <c r="GV4" s="212">
        <v>72</v>
      </c>
      <c r="GW4" s="212">
        <v>72</v>
      </c>
      <c r="GX4" s="212">
        <v>72</v>
      </c>
      <c r="GY4" s="212">
        <v>60</v>
      </c>
      <c r="GZ4" s="212">
        <v>60</v>
      </c>
      <c r="HA4" s="212">
        <v>47</v>
      </c>
      <c r="HB4" s="212">
        <v>47</v>
      </c>
      <c r="HC4" s="212">
        <v>46</v>
      </c>
      <c r="HD4" s="212">
        <v>46</v>
      </c>
      <c r="HE4" s="212">
        <v>46</v>
      </c>
      <c r="HF4" s="212">
        <v>46</v>
      </c>
      <c r="HG4" s="212">
        <v>46</v>
      </c>
      <c r="HH4" s="212">
        <v>46</v>
      </c>
      <c r="HI4" s="211">
        <v>40</v>
      </c>
      <c r="HJ4" s="211">
        <v>40</v>
      </c>
      <c r="HK4" s="211">
        <v>40</v>
      </c>
      <c r="HL4" s="211">
        <v>40</v>
      </c>
      <c r="HM4" s="211">
        <v>32</v>
      </c>
      <c r="HN4" s="211">
        <v>32</v>
      </c>
      <c r="HO4" s="211">
        <v>29</v>
      </c>
      <c r="HP4" s="211">
        <v>29</v>
      </c>
      <c r="HQ4" s="211">
        <v>29</v>
      </c>
      <c r="HR4" s="211">
        <v>29</v>
      </c>
      <c r="HS4" s="211">
        <v>29</v>
      </c>
      <c r="HT4" s="211">
        <v>29</v>
      </c>
      <c r="HU4" s="211">
        <v>29</v>
      </c>
      <c r="HV4" s="211">
        <v>29</v>
      </c>
      <c r="HW4" s="211">
        <v>29</v>
      </c>
      <c r="HX4" s="211">
        <v>29</v>
      </c>
      <c r="HY4" s="211">
        <v>29</v>
      </c>
      <c r="HZ4" s="211">
        <v>29</v>
      </c>
      <c r="IA4" s="211">
        <v>29</v>
      </c>
      <c r="IB4" s="211">
        <v>29</v>
      </c>
      <c r="IC4" s="211">
        <v>14</v>
      </c>
      <c r="ID4" s="211">
        <v>14</v>
      </c>
      <c r="IE4" s="211">
        <v>14</v>
      </c>
      <c r="IF4" s="211">
        <v>14</v>
      </c>
      <c r="IG4" s="211">
        <v>11</v>
      </c>
      <c r="IH4" s="211">
        <v>11</v>
      </c>
      <c r="II4" s="211">
        <v>9</v>
      </c>
      <c r="IJ4" s="227"/>
      <c r="IK4" s="211">
        <v>9</v>
      </c>
      <c r="IL4" s="211">
        <v>9</v>
      </c>
      <c r="IM4" s="227"/>
      <c r="IN4" s="227"/>
      <c r="IO4" s="227"/>
      <c r="IP4" s="227"/>
      <c r="IQ4" s="227"/>
      <c r="IR4" s="227"/>
      <c r="IS4" s="227"/>
      <c r="IT4" s="227"/>
      <c r="IU4" s="227"/>
      <c r="IV4" s="227"/>
      <c r="IW4" s="227"/>
      <c r="IX4" s="227"/>
      <c r="IY4" s="227"/>
      <c r="IZ4" s="227"/>
      <c r="JA4" s="227"/>
      <c r="JB4" s="227"/>
      <c r="JC4" s="227"/>
      <c r="JD4" s="227"/>
      <c r="JE4" s="227"/>
      <c r="JF4" s="227"/>
      <c r="JG4" s="227"/>
      <c r="JH4" s="227"/>
      <c r="JI4" s="227"/>
      <c r="JJ4" s="227"/>
      <c r="JK4" s="227"/>
      <c r="JL4" s="227"/>
      <c r="JM4" s="227"/>
      <c r="JN4" s="227"/>
      <c r="JO4" s="227"/>
      <c r="JP4" s="227"/>
      <c r="JQ4" s="227"/>
      <c r="JR4" s="227"/>
      <c r="JS4" s="227"/>
      <c r="JT4" s="227"/>
      <c r="JU4" s="227"/>
      <c r="JV4" s="227"/>
      <c r="JW4" s="227"/>
      <c r="JX4" s="227"/>
      <c r="JY4" s="227"/>
      <c r="JZ4" s="227"/>
      <c r="KA4" s="227"/>
      <c r="KB4" s="227"/>
      <c r="KC4" s="227"/>
      <c r="KD4" s="227"/>
      <c r="KE4" s="227"/>
      <c r="KF4" s="227"/>
      <c r="KG4" s="227"/>
      <c r="KH4" s="227"/>
      <c r="KI4" s="227"/>
      <c r="KJ4" s="227"/>
      <c r="KK4" s="227"/>
      <c r="KL4" s="227"/>
      <c r="KM4" s="227"/>
      <c r="KN4" s="227"/>
      <c r="KO4" s="227"/>
      <c r="KP4" s="227"/>
      <c r="KQ4" s="227"/>
      <c r="KR4" s="227"/>
      <c r="KS4" s="227"/>
      <c r="KT4" s="227"/>
      <c r="KU4" s="227"/>
      <c r="KV4" s="227"/>
      <c r="KW4" s="227"/>
      <c r="KX4" s="227"/>
      <c r="KY4" s="227"/>
      <c r="KZ4" s="227"/>
      <c r="LA4" s="227"/>
      <c r="LB4" s="227"/>
      <c r="LC4" s="227"/>
      <c r="LD4" s="227"/>
      <c r="LE4" s="227"/>
      <c r="LF4" s="227"/>
      <c r="LG4" s="227"/>
      <c r="LH4" s="227"/>
      <c r="LI4" s="227"/>
      <c r="LJ4" s="227"/>
      <c r="LK4" s="227"/>
      <c r="LL4" s="227"/>
      <c r="LM4" s="227"/>
      <c r="LN4" s="227"/>
      <c r="LO4" s="227"/>
      <c r="LP4" s="227"/>
      <c r="LQ4" s="227"/>
      <c r="LR4" s="227"/>
      <c r="LS4" s="227"/>
      <c r="LT4" s="227"/>
      <c r="LU4" s="227"/>
      <c r="LV4" s="227"/>
      <c r="LW4" s="227"/>
      <c r="LX4" s="227"/>
      <c r="LY4" s="227"/>
      <c r="LZ4" s="227"/>
      <c r="MA4" s="227"/>
      <c r="MB4" s="227"/>
      <c r="MC4" s="227"/>
      <c r="MD4" s="227"/>
      <c r="ME4" s="227"/>
      <c r="MF4" s="227"/>
      <c r="MG4" s="227"/>
      <c r="MH4" s="227"/>
      <c r="MI4" s="227"/>
      <c r="MJ4" s="227"/>
      <c r="MK4" s="227"/>
      <c r="ML4" s="227"/>
      <c r="MM4" s="227"/>
      <c r="MN4" s="227"/>
      <c r="MO4" s="227"/>
      <c r="MP4" s="227"/>
      <c r="MQ4" s="227"/>
      <c r="MR4" s="227"/>
      <c r="MS4" s="227"/>
      <c r="MT4" s="227"/>
      <c r="MU4" s="227"/>
      <c r="MV4" s="227"/>
      <c r="MW4" s="227"/>
      <c r="MX4" s="227"/>
      <c r="MY4" s="227"/>
      <c r="MZ4" s="227"/>
      <c r="NA4" s="227"/>
      <c r="NB4" s="227"/>
      <c r="NC4" s="227"/>
      <c r="ND4" s="227"/>
      <c r="NE4" s="227"/>
      <c r="NF4" s="227"/>
      <c r="NG4" s="227"/>
      <c r="NH4" s="227"/>
      <c r="NI4" s="227"/>
    </row>
    <row r="5" spans="1:373" x14ac:dyDescent="0.2">
      <c r="A5" s="264" t="s">
        <v>739</v>
      </c>
      <c r="B5" s="265" t="s">
        <v>923</v>
      </c>
      <c r="C5" s="258"/>
      <c r="D5" s="258" t="s">
        <v>3380</v>
      </c>
      <c r="E5" s="258">
        <v>0</v>
      </c>
      <c r="F5" s="259" t="s">
        <v>959</v>
      </c>
      <c r="G5" s="259" t="s">
        <v>960</v>
      </c>
      <c r="H5" s="259" t="s">
        <v>961</v>
      </c>
      <c r="I5" s="259">
        <v>0</v>
      </c>
      <c r="J5" s="259">
        <v>0</v>
      </c>
      <c r="K5" s="259">
        <v>0</v>
      </c>
      <c r="L5" s="259" t="s">
        <v>3367</v>
      </c>
      <c r="M5" s="259">
        <v>0</v>
      </c>
      <c r="N5" s="259" t="s">
        <v>3358</v>
      </c>
      <c r="O5" s="259">
        <v>0</v>
      </c>
      <c r="P5" s="259">
        <v>0</v>
      </c>
      <c r="Q5" s="259">
        <v>0</v>
      </c>
      <c r="R5" s="266"/>
      <c r="S5" s="266"/>
      <c r="T5" s="266"/>
      <c r="U5" s="266"/>
      <c r="V5" s="266"/>
      <c r="W5" s="266">
        <v>0</v>
      </c>
      <c r="X5" s="266">
        <v>0</v>
      </c>
      <c r="Y5" s="266">
        <v>0</v>
      </c>
      <c r="Z5" s="267">
        <v>356.56</v>
      </c>
      <c r="AA5" s="267">
        <v>864.54</v>
      </c>
      <c r="AB5" s="267">
        <v>0</v>
      </c>
      <c r="AC5" s="257">
        <v>0</v>
      </c>
      <c r="AD5" s="257">
        <v>0</v>
      </c>
      <c r="AE5" s="131">
        <v>10</v>
      </c>
      <c r="AF5" s="131">
        <v>8</v>
      </c>
      <c r="AG5" s="131">
        <v>2</v>
      </c>
      <c r="AH5" s="132">
        <v>1</v>
      </c>
      <c r="AI5" s="132" t="s">
        <v>3517</v>
      </c>
      <c r="AJ5" s="131" t="s">
        <v>3549</v>
      </c>
      <c r="AK5" s="184" t="s">
        <v>3572</v>
      </c>
      <c r="AL5" s="131" t="s">
        <v>3518</v>
      </c>
      <c r="AM5" s="27" t="s">
        <v>3519</v>
      </c>
      <c r="AN5" s="133">
        <v>0</v>
      </c>
      <c r="AO5" s="133">
        <v>0</v>
      </c>
      <c r="AP5" s="133">
        <v>0</v>
      </c>
      <c r="AQ5" s="133">
        <v>0</v>
      </c>
      <c r="AR5" s="131">
        <v>10</v>
      </c>
      <c r="AS5" s="131">
        <v>0</v>
      </c>
      <c r="AT5" s="187"/>
      <c r="AU5" s="187"/>
      <c r="AV5" s="187"/>
      <c r="AW5" s="199" t="s">
        <v>790</v>
      </c>
      <c r="AX5" s="199" t="s">
        <v>1169</v>
      </c>
      <c r="AY5" s="134"/>
      <c r="AZ5" s="134"/>
      <c r="BA5" s="135">
        <v>1</v>
      </c>
      <c r="BB5" s="135" t="s">
        <v>527</v>
      </c>
      <c r="BC5" s="135"/>
      <c r="BD5" s="135">
        <v>1</v>
      </c>
      <c r="BE5" s="136" t="s">
        <v>541</v>
      </c>
      <c r="BF5" s="137">
        <v>1</v>
      </c>
      <c r="BG5" s="138"/>
      <c r="BH5" s="200"/>
      <c r="BI5" s="201"/>
      <c r="BJ5" s="139">
        <v>100</v>
      </c>
      <c r="BK5" s="202">
        <v>0</v>
      </c>
      <c r="BL5" s="13">
        <v>67</v>
      </c>
      <c r="BM5" s="13">
        <v>33</v>
      </c>
      <c r="BN5" s="27" t="s">
        <v>3521</v>
      </c>
      <c r="BO5" s="13" t="s">
        <v>3520</v>
      </c>
      <c r="BP5" s="255">
        <v>138</v>
      </c>
      <c r="BQ5" s="140"/>
      <c r="BR5" s="141"/>
      <c r="BS5" s="131">
        <v>1000000000</v>
      </c>
      <c r="BT5" s="142">
        <v>0</v>
      </c>
      <c r="BU5" s="143">
        <v>1</v>
      </c>
      <c r="BV5" s="142">
        <v>34</v>
      </c>
      <c r="BW5" s="144">
        <v>0</v>
      </c>
      <c r="BX5" s="144">
        <v>0</v>
      </c>
      <c r="BY5" s="144">
        <v>0</v>
      </c>
      <c r="BZ5" s="142">
        <v>0</v>
      </c>
      <c r="CA5" s="142">
        <v>4</v>
      </c>
      <c r="CB5" s="142">
        <v>38</v>
      </c>
      <c r="CC5" s="143">
        <v>0.62</v>
      </c>
      <c r="CD5" s="142"/>
      <c r="CE5" s="142"/>
      <c r="CF5" s="145">
        <v>62</v>
      </c>
      <c r="CG5" s="142">
        <v>20</v>
      </c>
      <c r="CH5" s="140">
        <v>20</v>
      </c>
      <c r="CI5" s="268"/>
      <c r="CJ5" s="263" t="s">
        <v>3518</v>
      </c>
      <c r="CK5" s="269" t="s">
        <v>3518</v>
      </c>
      <c r="CL5" s="146">
        <v>16763.34</v>
      </c>
      <c r="CM5" s="146">
        <v>0</v>
      </c>
      <c r="CN5" s="143">
        <v>0</v>
      </c>
      <c r="CO5" s="143">
        <v>6.8384114875476767</v>
      </c>
      <c r="CP5" s="147"/>
      <c r="CQ5" s="143">
        <v>0.5</v>
      </c>
      <c r="CR5" s="188">
        <v>42095</v>
      </c>
      <c r="CS5" s="189">
        <v>43185</v>
      </c>
      <c r="CT5" s="190">
        <v>43255</v>
      </c>
      <c r="CU5" s="190">
        <v>43195</v>
      </c>
      <c r="CV5" s="190">
        <v>43179</v>
      </c>
      <c r="CW5" s="190">
        <v>43209</v>
      </c>
      <c r="CX5" s="190">
        <v>43251</v>
      </c>
      <c r="CY5" s="143">
        <v>1.1531524143516443</v>
      </c>
      <c r="CZ5" s="142">
        <v>0</v>
      </c>
      <c r="DA5" s="143">
        <v>0.15625</v>
      </c>
      <c r="DB5" s="143">
        <v>0.75</v>
      </c>
      <c r="DC5" s="143">
        <v>4.6875E-2</v>
      </c>
      <c r="DD5" s="143">
        <v>0</v>
      </c>
      <c r="DE5" s="148">
        <v>0</v>
      </c>
      <c r="DF5" s="13" t="s">
        <v>3518</v>
      </c>
      <c r="DG5" s="85" t="s">
        <v>3521</v>
      </c>
      <c r="DH5" s="18" t="b">
        <v>0</v>
      </c>
      <c r="DI5" s="84"/>
      <c r="DJ5" s="84"/>
      <c r="DK5" s="203"/>
      <c r="DL5" s="183"/>
      <c r="DM5" s="204"/>
      <c r="DN5" s="143"/>
      <c r="DO5" s="84"/>
      <c r="DP5" s="84"/>
      <c r="DQ5" s="84"/>
      <c r="DR5" s="84"/>
      <c r="DS5" s="84"/>
      <c r="DT5" s="84"/>
      <c r="DU5" s="84"/>
      <c r="DV5" s="18"/>
      <c r="DW5" s="18"/>
      <c r="DX5" s="18"/>
      <c r="DY5" s="186"/>
      <c r="DZ5" s="186"/>
      <c r="EA5" s="186"/>
      <c r="EB5" s="186"/>
      <c r="EC5" s="186"/>
      <c r="ED5" s="186"/>
      <c r="EE5" s="186"/>
      <c r="EF5" s="186"/>
      <c r="EG5" s="209"/>
      <c r="EH5" s="235">
        <v>76</v>
      </c>
      <c r="EI5" s="234">
        <v>51</v>
      </c>
      <c r="EJ5" s="234">
        <v>48</v>
      </c>
      <c r="EK5" s="234">
        <v>47</v>
      </c>
      <c r="EL5" s="234">
        <v>45</v>
      </c>
      <c r="EM5" s="234">
        <v>43</v>
      </c>
      <c r="EN5" s="234">
        <v>39</v>
      </c>
      <c r="EO5" s="234">
        <v>41</v>
      </c>
      <c r="EP5" s="234">
        <v>40</v>
      </c>
      <c r="EQ5" s="234">
        <v>61</v>
      </c>
      <c r="ER5" s="235">
        <v>68</v>
      </c>
      <c r="ES5" s="234">
        <v>59</v>
      </c>
      <c r="ET5" s="234">
        <v>45</v>
      </c>
      <c r="EU5" s="234">
        <v>43</v>
      </c>
      <c r="EV5" s="234">
        <v>43</v>
      </c>
      <c r="EW5" s="234">
        <v>49</v>
      </c>
      <c r="EX5" s="234">
        <v>49</v>
      </c>
      <c r="EY5" s="234">
        <v>49</v>
      </c>
      <c r="EZ5" s="234">
        <v>47</v>
      </c>
      <c r="FA5" s="234">
        <v>47</v>
      </c>
      <c r="FB5" s="234">
        <v>39</v>
      </c>
      <c r="FC5" s="234">
        <v>39</v>
      </c>
      <c r="FD5" s="234">
        <v>39</v>
      </c>
      <c r="FE5" s="234">
        <v>39</v>
      </c>
      <c r="FF5" s="234">
        <v>44</v>
      </c>
      <c r="FG5" s="234">
        <v>44</v>
      </c>
      <c r="FH5" s="234">
        <v>43</v>
      </c>
      <c r="FI5" s="234">
        <v>42</v>
      </c>
      <c r="FJ5" s="234">
        <v>42</v>
      </c>
      <c r="FK5" s="234">
        <v>37</v>
      </c>
      <c r="FL5" s="234">
        <v>37</v>
      </c>
      <c r="FM5" s="234">
        <v>37</v>
      </c>
      <c r="FN5" s="234">
        <v>37</v>
      </c>
      <c r="FO5" s="234">
        <v>34</v>
      </c>
      <c r="FP5" s="234">
        <v>34</v>
      </c>
      <c r="FQ5" s="237">
        <v>33</v>
      </c>
      <c r="FR5" s="237">
        <v>33</v>
      </c>
      <c r="FS5" s="237">
        <v>33</v>
      </c>
      <c r="FT5" s="237">
        <v>33</v>
      </c>
      <c r="FU5" s="237">
        <v>33</v>
      </c>
      <c r="FV5" s="237">
        <v>29</v>
      </c>
      <c r="FW5" s="237">
        <v>28</v>
      </c>
      <c r="FX5" s="234">
        <v>41</v>
      </c>
      <c r="FY5" s="234">
        <v>41</v>
      </c>
      <c r="FZ5" s="234">
        <v>41</v>
      </c>
      <c r="GA5" s="234">
        <v>41</v>
      </c>
      <c r="GB5" s="234">
        <v>39</v>
      </c>
      <c r="GC5" s="234">
        <v>38</v>
      </c>
      <c r="GD5" s="237">
        <v>32</v>
      </c>
      <c r="GE5" s="238"/>
      <c r="GF5" s="237">
        <v>31</v>
      </c>
      <c r="GG5" s="237">
        <v>30</v>
      </c>
      <c r="GH5" s="237">
        <v>29</v>
      </c>
      <c r="GI5" s="237">
        <v>26</v>
      </c>
      <c r="GJ5" s="237">
        <v>26</v>
      </c>
      <c r="GK5" s="237">
        <v>24</v>
      </c>
      <c r="GL5" s="237">
        <v>24</v>
      </c>
      <c r="GM5" s="238"/>
      <c r="GN5" s="237">
        <v>24</v>
      </c>
      <c r="GO5" s="237">
        <v>24</v>
      </c>
      <c r="GP5" s="237">
        <v>24</v>
      </c>
      <c r="GQ5" s="237">
        <v>24</v>
      </c>
      <c r="GR5" s="237">
        <v>21</v>
      </c>
      <c r="GS5" s="237">
        <v>19</v>
      </c>
      <c r="GT5" s="237">
        <v>19</v>
      </c>
      <c r="GU5" s="237">
        <v>12</v>
      </c>
      <c r="GV5" s="237">
        <v>11</v>
      </c>
      <c r="GW5" s="237">
        <v>11</v>
      </c>
      <c r="GX5" s="237">
        <v>11</v>
      </c>
      <c r="GY5" s="237">
        <v>11</v>
      </c>
      <c r="GZ5" s="237">
        <v>11</v>
      </c>
      <c r="HA5" s="237">
        <v>9</v>
      </c>
      <c r="HB5" s="237">
        <v>8</v>
      </c>
      <c r="HC5" s="237">
        <v>5</v>
      </c>
      <c r="HD5" s="237">
        <v>5</v>
      </c>
      <c r="HE5" s="237">
        <v>5</v>
      </c>
      <c r="HF5" s="237">
        <v>5</v>
      </c>
      <c r="HG5" s="237">
        <v>5</v>
      </c>
      <c r="HH5" s="237">
        <v>5</v>
      </c>
      <c r="HI5" s="237">
        <v>3</v>
      </c>
      <c r="HJ5" s="237">
        <v>3</v>
      </c>
      <c r="HK5" s="237">
        <v>3</v>
      </c>
      <c r="HL5" s="237">
        <v>3</v>
      </c>
      <c r="HM5" s="237">
        <v>3</v>
      </c>
      <c r="HN5" s="237">
        <v>1</v>
      </c>
      <c r="HO5" s="237">
        <v>1</v>
      </c>
      <c r="HP5" s="237">
        <v>1</v>
      </c>
      <c r="HQ5" s="237">
        <v>1</v>
      </c>
      <c r="HR5" s="237">
        <v>1</v>
      </c>
      <c r="HS5" s="237">
        <v>1</v>
      </c>
      <c r="HT5" s="237">
        <v>1</v>
      </c>
      <c r="HU5" s="236">
        <v>0</v>
      </c>
      <c r="HV5" s="237">
        <v>1</v>
      </c>
      <c r="HW5" s="237">
        <v>1</v>
      </c>
      <c r="HX5" s="237">
        <v>1</v>
      </c>
      <c r="HY5" s="237">
        <v>1</v>
      </c>
      <c r="HZ5" s="237">
        <v>1</v>
      </c>
      <c r="IA5" s="237">
        <v>1</v>
      </c>
      <c r="IB5" s="237">
        <v>2</v>
      </c>
      <c r="IC5" s="236">
        <v>0</v>
      </c>
      <c r="ID5" s="236">
        <v>0</v>
      </c>
      <c r="IE5" s="236">
        <v>0</v>
      </c>
      <c r="IF5" s="236">
        <v>0</v>
      </c>
      <c r="IG5" s="236">
        <v>0</v>
      </c>
      <c r="IH5" s="236">
        <v>0</v>
      </c>
      <c r="II5" s="236">
        <v>0</v>
      </c>
      <c r="IJ5" s="238"/>
      <c r="IK5" s="236">
        <v>0</v>
      </c>
      <c r="IL5" s="236">
        <v>0</v>
      </c>
      <c r="IM5" s="238"/>
      <c r="IN5" s="238"/>
      <c r="IO5" s="238"/>
      <c r="IP5" s="238"/>
      <c r="IQ5" s="238"/>
      <c r="IR5" s="238"/>
      <c r="IS5" s="238"/>
      <c r="IT5" s="238"/>
      <c r="IU5" s="238"/>
      <c r="IV5" s="238"/>
      <c r="IW5" s="238"/>
      <c r="IX5" s="238"/>
      <c r="IY5" s="238"/>
      <c r="IZ5" s="238"/>
      <c r="JA5" s="238"/>
      <c r="JB5" s="238"/>
      <c r="JC5" s="238"/>
      <c r="JD5" s="238"/>
      <c r="JE5" s="238"/>
      <c r="JF5" s="238"/>
      <c r="JG5" s="238"/>
      <c r="JH5" s="238"/>
      <c r="JI5" s="238"/>
      <c r="JJ5" s="238"/>
      <c r="JK5" s="238"/>
      <c r="JL5" s="238"/>
      <c r="JM5" s="238"/>
      <c r="JN5" s="238"/>
      <c r="JO5" s="238"/>
      <c r="JP5" s="238"/>
      <c r="JQ5" s="238"/>
      <c r="JR5" s="238"/>
      <c r="JS5" s="238"/>
      <c r="JT5" s="238"/>
      <c r="JU5" s="238"/>
      <c r="JV5" s="238"/>
      <c r="JW5" s="238"/>
      <c r="JX5" s="238"/>
      <c r="JY5" s="238"/>
      <c r="JZ5" s="238"/>
      <c r="KA5" s="238"/>
      <c r="KB5" s="238"/>
      <c r="KC5" s="238"/>
      <c r="KD5" s="238"/>
      <c r="KE5" s="238"/>
      <c r="KF5" s="238"/>
      <c r="KG5" s="238"/>
      <c r="KH5" s="238"/>
      <c r="KI5" s="238"/>
      <c r="KJ5" s="238"/>
      <c r="KK5" s="238"/>
      <c r="KL5" s="238"/>
      <c r="KM5" s="238"/>
      <c r="KN5" s="238"/>
      <c r="KO5" s="238"/>
      <c r="KP5" s="238"/>
      <c r="KQ5" s="238"/>
      <c r="KR5" s="238"/>
      <c r="KS5" s="238"/>
      <c r="KT5" s="238"/>
      <c r="KU5" s="238"/>
      <c r="KV5" s="238"/>
      <c r="KW5" s="238"/>
      <c r="KX5" s="238"/>
      <c r="KY5" s="238"/>
      <c r="KZ5" s="238"/>
      <c r="LA5" s="238"/>
      <c r="LB5" s="238"/>
      <c r="LC5" s="238"/>
      <c r="LD5" s="238"/>
      <c r="LE5" s="238"/>
      <c r="LF5" s="238"/>
      <c r="LG5" s="238"/>
      <c r="LH5" s="238"/>
      <c r="LI5" s="238"/>
      <c r="LJ5" s="238"/>
      <c r="LK5" s="238"/>
      <c r="LL5" s="238"/>
      <c r="LM5" s="238"/>
      <c r="LN5" s="238"/>
      <c r="LO5" s="238"/>
      <c r="LP5" s="238"/>
      <c r="LQ5" s="238"/>
      <c r="LR5" s="238"/>
      <c r="LS5" s="238"/>
      <c r="LT5" s="238"/>
      <c r="LU5" s="238"/>
      <c r="LV5" s="238"/>
      <c r="LW5" s="238"/>
      <c r="LX5" s="238"/>
      <c r="LY5" s="238"/>
      <c r="LZ5" s="238"/>
      <c r="MA5" s="238"/>
      <c r="MB5" s="238"/>
      <c r="MC5" s="238"/>
      <c r="MD5" s="238"/>
      <c r="ME5" s="238"/>
      <c r="MF5" s="238"/>
      <c r="MG5" s="238"/>
      <c r="MH5" s="238"/>
      <c r="MI5" s="238"/>
      <c r="MJ5" s="238"/>
      <c r="MK5" s="238"/>
      <c r="ML5" s="238"/>
      <c r="MM5" s="238"/>
      <c r="MN5" s="238"/>
      <c r="MO5" s="238"/>
      <c r="MP5" s="238"/>
      <c r="MQ5" s="238"/>
      <c r="MR5" s="238"/>
      <c r="MS5" s="238"/>
      <c r="MT5" s="238"/>
      <c r="MU5" s="238"/>
      <c r="MV5" s="238"/>
      <c r="MW5" s="238"/>
      <c r="MX5" s="238"/>
      <c r="MY5" s="238"/>
      <c r="MZ5" s="238"/>
      <c r="NA5" s="238"/>
      <c r="NB5" s="238"/>
      <c r="NC5" s="238"/>
      <c r="ND5" s="238"/>
      <c r="NE5" s="238"/>
      <c r="NF5" s="238"/>
      <c r="NG5" s="238"/>
      <c r="NH5" s="238"/>
      <c r="NI5" s="238"/>
    </row>
    <row r="6" spans="1:373" x14ac:dyDescent="0.2">
      <c r="A6" s="264" t="s">
        <v>739</v>
      </c>
      <c r="B6" s="265" t="s">
        <v>1173</v>
      </c>
      <c r="C6" s="258"/>
      <c r="D6" s="258" t="s">
        <v>3475</v>
      </c>
      <c r="E6" s="258">
        <v>0</v>
      </c>
      <c r="F6" s="259" t="s">
        <v>3476</v>
      </c>
      <c r="G6" s="259" t="s">
        <v>3422</v>
      </c>
      <c r="H6" s="259" t="s">
        <v>961</v>
      </c>
      <c r="I6" s="259">
        <v>0</v>
      </c>
      <c r="J6" s="259">
        <v>0</v>
      </c>
      <c r="K6" s="259">
        <v>0</v>
      </c>
      <c r="L6" s="259" t="s">
        <v>3423</v>
      </c>
      <c r="M6" s="259">
        <v>0</v>
      </c>
      <c r="N6" s="259" t="s">
        <v>3363</v>
      </c>
      <c r="O6" s="259">
        <v>0</v>
      </c>
      <c r="P6" s="259">
        <v>0</v>
      </c>
      <c r="Q6" s="259">
        <v>0</v>
      </c>
      <c r="R6" s="266"/>
      <c r="S6" s="266"/>
      <c r="T6" s="266"/>
      <c r="U6" s="266"/>
      <c r="V6" s="266"/>
      <c r="W6" s="266">
        <v>0</v>
      </c>
      <c r="X6" s="266">
        <v>0</v>
      </c>
      <c r="Y6" s="266">
        <v>0</v>
      </c>
      <c r="Z6" s="267">
        <v>350.96</v>
      </c>
      <c r="AA6" s="267">
        <v>759</v>
      </c>
      <c r="AB6" s="267">
        <v>0</v>
      </c>
      <c r="AC6" s="257">
        <v>0</v>
      </c>
      <c r="AD6" s="257">
        <v>0</v>
      </c>
      <c r="AE6" s="131">
        <v>10</v>
      </c>
      <c r="AF6" s="131">
        <v>8</v>
      </c>
      <c r="AG6" s="131">
        <v>2</v>
      </c>
      <c r="AH6" s="132">
        <v>1</v>
      </c>
      <c r="AI6" s="132" t="s">
        <v>3518</v>
      </c>
      <c r="AJ6" s="131" t="s">
        <v>3550</v>
      </c>
      <c r="AK6" s="184" t="s">
        <v>3518</v>
      </c>
      <c r="AL6" s="131" t="s">
        <v>3518</v>
      </c>
      <c r="AM6" s="27" t="s">
        <v>3518</v>
      </c>
      <c r="AN6" s="133">
        <v>0</v>
      </c>
      <c r="AO6" s="133">
        <v>0</v>
      </c>
      <c r="AP6" s="133">
        <v>0</v>
      </c>
      <c r="AQ6" s="133">
        <v>0</v>
      </c>
      <c r="AR6" s="131">
        <v>0</v>
      </c>
      <c r="AS6" s="131">
        <v>0</v>
      </c>
      <c r="AT6" s="187"/>
      <c r="AU6" s="187"/>
      <c r="AV6" s="187"/>
      <c r="AW6" s="199" t="s">
        <v>790</v>
      </c>
      <c r="AX6" s="199" t="s">
        <v>1169</v>
      </c>
      <c r="AY6" s="134"/>
      <c r="AZ6" s="134"/>
      <c r="BA6" s="135">
        <v>1</v>
      </c>
      <c r="BB6" s="135" t="s">
        <v>527</v>
      </c>
      <c r="BC6" s="135"/>
      <c r="BD6" s="135">
        <v>1</v>
      </c>
      <c r="BE6" s="136" t="s">
        <v>541</v>
      </c>
      <c r="BF6" s="137">
        <v>1</v>
      </c>
      <c r="BG6" s="138"/>
      <c r="BH6" s="200"/>
      <c r="BI6" s="201"/>
      <c r="BJ6" s="139">
        <v>0</v>
      </c>
      <c r="BK6" s="202">
        <v>0</v>
      </c>
      <c r="BL6" s="13">
        <v>0</v>
      </c>
      <c r="BM6" s="13">
        <v>0</v>
      </c>
      <c r="BN6" s="27" t="s">
        <v>3523</v>
      </c>
      <c r="BO6" s="13" t="s">
        <v>3523</v>
      </c>
      <c r="BP6" s="255">
        <v>2</v>
      </c>
      <c r="BQ6" s="140"/>
      <c r="BR6" s="141"/>
      <c r="BS6" s="131">
        <v>1000000000</v>
      </c>
      <c r="BT6" s="142">
        <v>0</v>
      </c>
      <c r="BU6" s="143">
        <v>0</v>
      </c>
      <c r="BV6" s="142">
        <v>2</v>
      </c>
      <c r="BW6" s="144">
        <v>0</v>
      </c>
      <c r="BX6" s="144">
        <v>0</v>
      </c>
      <c r="BY6" s="144">
        <v>0</v>
      </c>
      <c r="BZ6" s="142">
        <v>0</v>
      </c>
      <c r="CA6" s="142">
        <v>0</v>
      </c>
      <c r="CB6" s="142">
        <v>2</v>
      </c>
      <c r="CC6" s="143">
        <v>0</v>
      </c>
      <c r="CD6" s="142"/>
      <c r="CE6" s="142"/>
      <c r="CF6" s="145">
        <v>0</v>
      </c>
      <c r="CG6" s="142">
        <v>0</v>
      </c>
      <c r="CH6" s="140">
        <v>0</v>
      </c>
      <c r="CI6" s="268"/>
      <c r="CJ6" s="263" t="s">
        <v>3518</v>
      </c>
      <c r="CK6" s="269" t="s">
        <v>3518</v>
      </c>
      <c r="CL6" s="146">
        <v>0</v>
      </c>
      <c r="CM6" s="146">
        <v>0</v>
      </c>
      <c r="CN6" s="143">
        <v>0</v>
      </c>
      <c r="CO6" s="143">
        <v>0</v>
      </c>
      <c r="CP6" s="147"/>
      <c r="CQ6" s="143">
        <v>0</v>
      </c>
      <c r="CR6" s="188">
        <v>42895</v>
      </c>
      <c r="CS6" s="189">
        <v>43185</v>
      </c>
      <c r="CT6" s="190">
        <v>43255</v>
      </c>
      <c r="CU6" s="190">
        <v>43180</v>
      </c>
      <c r="CV6" s="190">
        <v>43168</v>
      </c>
      <c r="CW6" s="190">
        <v>43194</v>
      </c>
      <c r="CX6" s="190">
        <v>43236</v>
      </c>
      <c r="CY6" s="143">
        <v>2.5348241227614459</v>
      </c>
      <c r="CZ6" s="142">
        <v>0</v>
      </c>
      <c r="DA6" s="143">
        <v>0.8125</v>
      </c>
      <c r="DB6" s="143">
        <v>0</v>
      </c>
      <c r="DC6" s="143">
        <v>0</v>
      </c>
      <c r="DD6" s="143">
        <v>0</v>
      </c>
      <c r="DE6" s="148">
        <v>0.140625</v>
      </c>
      <c r="DF6" s="13" t="s">
        <v>3518</v>
      </c>
      <c r="DG6" s="85" t="s">
        <v>3518</v>
      </c>
      <c r="DH6" s="18" t="b">
        <v>0</v>
      </c>
      <c r="DI6" s="84"/>
      <c r="DJ6" s="84"/>
      <c r="DK6" s="203"/>
      <c r="DL6" s="183"/>
      <c r="DM6" s="204"/>
      <c r="DN6" s="143"/>
      <c r="DO6" s="84"/>
      <c r="DP6" s="84"/>
      <c r="DQ6" s="84"/>
      <c r="DR6" s="84"/>
      <c r="DS6" s="84"/>
      <c r="DT6" s="84"/>
      <c r="DU6" s="84"/>
      <c r="DV6" s="18"/>
      <c r="DW6" s="18"/>
      <c r="DX6" s="18"/>
      <c r="DY6" s="186"/>
      <c r="DZ6" s="186"/>
      <c r="EA6" s="186"/>
      <c r="EB6" s="186"/>
      <c r="EC6" s="186"/>
      <c r="ED6" s="186"/>
      <c r="EE6" s="186"/>
      <c r="EF6" s="186"/>
      <c r="EG6" s="207"/>
      <c r="EH6" s="212">
        <v>2</v>
      </c>
      <c r="EI6" s="211">
        <v>1</v>
      </c>
      <c r="EJ6" s="210">
        <v>0</v>
      </c>
      <c r="EK6" s="210">
        <v>0</v>
      </c>
      <c r="EL6" s="206">
        <v>0</v>
      </c>
      <c r="EM6" s="206">
        <v>0</v>
      </c>
      <c r="EN6" s="206">
        <v>1</v>
      </c>
      <c r="EO6" s="206">
        <v>1</v>
      </c>
      <c r="EP6" s="206">
        <v>1</v>
      </c>
      <c r="EQ6" s="206">
        <v>0</v>
      </c>
      <c r="ER6" s="206">
        <v>0</v>
      </c>
      <c r="ES6" s="206">
        <v>0</v>
      </c>
      <c r="ET6" s="206">
        <v>0</v>
      </c>
      <c r="EU6" s="206">
        <v>0</v>
      </c>
      <c r="EV6" s="206">
        <v>0</v>
      </c>
      <c r="EW6" s="206">
        <v>0</v>
      </c>
      <c r="EX6" s="206">
        <v>0</v>
      </c>
      <c r="EY6" s="206">
        <v>0</v>
      </c>
      <c r="EZ6" s="206">
        <v>0</v>
      </c>
      <c r="FA6" s="206">
        <v>0</v>
      </c>
      <c r="FB6" s="206">
        <v>0</v>
      </c>
      <c r="FC6" s="206">
        <v>0</v>
      </c>
      <c r="FD6" s="206">
        <v>0</v>
      </c>
      <c r="FE6" s="206">
        <v>0</v>
      </c>
      <c r="FF6" s="206">
        <v>1</v>
      </c>
      <c r="FG6" s="206">
        <v>1</v>
      </c>
      <c r="FH6" s="206">
        <v>1</v>
      </c>
      <c r="FI6" s="206">
        <v>1</v>
      </c>
      <c r="FJ6" s="206">
        <v>1</v>
      </c>
      <c r="FK6" s="206">
        <v>1</v>
      </c>
      <c r="FL6" s="206">
        <v>1</v>
      </c>
      <c r="FM6" s="206">
        <v>1</v>
      </c>
      <c r="FN6" s="206">
        <v>1</v>
      </c>
      <c r="FO6" s="206">
        <v>1</v>
      </c>
      <c r="FP6" s="206">
        <v>1</v>
      </c>
      <c r="FQ6" s="206">
        <v>1</v>
      </c>
      <c r="FR6" s="206">
        <v>0</v>
      </c>
      <c r="FS6" s="206">
        <v>0</v>
      </c>
      <c r="FT6" s="206">
        <v>0</v>
      </c>
      <c r="FU6" s="206">
        <v>0</v>
      </c>
      <c r="FV6" s="206">
        <v>0</v>
      </c>
      <c r="FW6" s="206">
        <v>0</v>
      </c>
      <c r="FX6" s="206">
        <v>0</v>
      </c>
      <c r="FY6" s="206">
        <v>0</v>
      </c>
      <c r="FZ6" s="206">
        <v>0</v>
      </c>
      <c r="GA6" s="206">
        <v>0</v>
      </c>
      <c r="GB6" s="206">
        <v>0</v>
      </c>
      <c r="GC6" s="206">
        <v>0</v>
      </c>
      <c r="GD6" s="206">
        <v>0</v>
      </c>
      <c r="GE6" s="207"/>
      <c r="GF6" s="206">
        <v>0</v>
      </c>
      <c r="GG6" s="206">
        <v>0</v>
      </c>
      <c r="GH6" s="206">
        <v>0</v>
      </c>
      <c r="GI6" s="206">
        <v>0</v>
      </c>
      <c r="GJ6" s="206">
        <v>0</v>
      </c>
      <c r="GK6" s="206">
        <v>0</v>
      </c>
      <c r="GL6" s="206">
        <v>0</v>
      </c>
      <c r="GM6" s="207"/>
      <c r="GN6" s="206">
        <v>0</v>
      </c>
      <c r="GO6" s="206">
        <v>0</v>
      </c>
      <c r="GP6" s="206">
        <v>0</v>
      </c>
      <c r="GQ6" s="206">
        <v>0</v>
      </c>
      <c r="GR6" s="206">
        <v>0</v>
      </c>
      <c r="GS6" s="206">
        <v>0</v>
      </c>
      <c r="GT6" s="206">
        <v>0</v>
      </c>
      <c r="GU6" s="206">
        <v>0</v>
      </c>
      <c r="GV6" s="206">
        <v>0</v>
      </c>
      <c r="GW6" s="206">
        <v>0</v>
      </c>
      <c r="GX6" s="206">
        <v>0</v>
      </c>
      <c r="GY6" s="206">
        <v>0</v>
      </c>
      <c r="GZ6" s="206">
        <v>0</v>
      </c>
      <c r="HA6" s="206">
        <v>2</v>
      </c>
      <c r="HB6" s="206">
        <v>1</v>
      </c>
      <c r="HC6" s="206">
        <v>1</v>
      </c>
      <c r="HD6" s="206">
        <v>1</v>
      </c>
      <c r="HE6" s="206">
        <v>1</v>
      </c>
      <c r="HF6" s="206">
        <v>1</v>
      </c>
      <c r="HG6" s="206">
        <v>1</v>
      </c>
      <c r="HH6" s="206">
        <v>1</v>
      </c>
      <c r="HI6" s="206">
        <v>1</v>
      </c>
      <c r="HJ6" s="206">
        <v>0</v>
      </c>
      <c r="HK6" s="206">
        <v>0</v>
      </c>
      <c r="HL6" s="206">
        <v>0</v>
      </c>
      <c r="HM6" s="206">
        <v>0</v>
      </c>
      <c r="HN6" s="206">
        <v>0</v>
      </c>
      <c r="HO6" s="206">
        <v>0</v>
      </c>
      <c r="HP6" s="206">
        <v>0</v>
      </c>
      <c r="HQ6" s="206">
        <v>0</v>
      </c>
      <c r="HR6" s="206">
        <v>0</v>
      </c>
      <c r="HS6" s="206">
        <v>0</v>
      </c>
      <c r="HT6" s="206">
        <v>0</v>
      </c>
      <c r="HU6" s="206">
        <v>0</v>
      </c>
      <c r="HV6" s="206">
        <v>0</v>
      </c>
      <c r="HW6" s="206">
        <v>0</v>
      </c>
      <c r="HX6" s="206">
        <v>0</v>
      </c>
      <c r="HY6" s="206">
        <v>0</v>
      </c>
      <c r="HZ6" s="206">
        <v>0</v>
      </c>
      <c r="IA6" s="206">
        <v>0</v>
      </c>
      <c r="IB6" s="206">
        <v>0</v>
      </c>
      <c r="IC6" s="206">
        <v>0</v>
      </c>
      <c r="ID6" s="206">
        <v>0</v>
      </c>
      <c r="IE6" s="206">
        <v>0</v>
      </c>
      <c r="IF6" s="206">
        <v>0</v>
      </c>
      <c r="IG6" s="206">
        <v>0</v>
      </c>
      <c r="IH6" s="206">
        <v>0</v>
      </c>
      <c r="II6" s="206">
        <v>0</v>
      </c>
      <c r="IJ6" s="207"/>
      <c r="IK6" s="206">
        <v>0</v>
      </c>
      <c r="IL6" s="206">
        <v>0</v>
      </c>
      <c r="IM6" s="207"/>
      <c r="IN6" s="207"/>
      <c r="IO6" s="207"/>
      <c r="IP6" s="207"/>
      <c r="IQ6" s="207"/>
      <c r="IR6" s="207"/>
      <c r="IS6" s="207"/>
      <c r="IT6" s="207"/>
      <c r="IU6" s="207"/>
      <c r="IV6" s="207"/>
      <c r="IW6" s="207"/>
      <c r="IX6" s="207"/>
      <c r="IY6" s="207"/>
      <c r="IZ6" s="207"/>
      <c r="JA6" s="207"/>
      <c r="JB6" s="207"/>
      <c r="JC6" s="207"/>
      <c r="JD6" s="207"/>
      <c r="JE6" s="207"/>
      <c r="JF6" s="207"/>
      <c r="JG6" s="207"/>
      <c r="JH6" s="207"/>
      <c r="JI6" s="207"/>
      <c r="JJ6" s="207"/>
      <c r="JK6" s="207"/>
      <c r="JL6" s="207"/>
      <c r="JM6" s="207"/>
      <c r="JN6" s="207"/>
      <c r="JO6" s="207"/>
      <c r="JP6" s="207"/>
      <c r="JQ6" s="207"/>
      <c r="JR6" s="207"/>
      <c r="JS6" s="207"/>
      <c r="JT6" s="207"/>
      <c r="JU6" s="207"/>
      <c r="JV6" s="207"/>
      <c r="JW6" s="207"/>
      <c r="JX6" s="207"/>
      <c r="JY6" s="207"/>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c r="LR6" s="207"/>
      <c r="LS6" s="207"/>
      <c r="LT6" s="207"/>
      <c r="LU6" s="207"/>
      <c r="LV6" s="207"/>
      <c r="LW6" s="207"/>
      <c r="LX6" s="207"/>
      <c r="LY6" s="207"/>
      <c r="LZ6" s="207"/>
      <c r="MA6" s="207"/>
      <c r="MB6" s="207"/>
      <c r="MC6" s="207"/>
      <c r="MD6" s="207"/>
      <c r="ME6" s="207"/>
      <c r="MF6" s="207"/>
      <c r="MG6" s="207"/>
      <c r="MH6" s="207"/>
      <c r="MI6" s="207"/>
      <c r="MJ6" s="207"/>
      <c r="MK6" s="207"/>
      <c r="ML6" s="207"/>
      <c r="MM6" s="207"/>
      <c r="MN6" s="207"/>
      <c r="MO6" s="207"/>
      <c r="MP6" s="207"/>
      <c r="MQ6" s="207"/>
      <c r="MR6" s="207"/>
      <c r="MS6" s="207"/>
      <c r="MT6" s="207"/>
      <c r="MU6" s="207"/>
      <c r="MV6" s="207"/>
      <c r="MW6" s="207"/>
      <c r="MX6" s="207"/>
      <c r="MY6" s="207"/>
      <c r="MZ6" s="207"/>
      <c r="NA6" s="207"/>
      <c r="NB6" s="207"/>
      <c r="NC6" s="207"/>
      <c r="ND6" s="207"/>
      <c r="NE6" s="207"/>
      <c r="NF6" s="207"/>
      <c r="NG6" s="207"/>
      <c r="NH6" s="207"/>
      <c r="NI6" s="207"/>
    </row>
    <row r="7" spans="1:373" x14ac:dyDescent="0.2">
      <c r="A7" s="264" t="s">
        <v>739</v>
      </c>
      <c r="B7" s="265" t="s">
        <v>924</v>
      </c>
      <c r="C7" s="258"/>
      <c r="D7" s="258" t="s">
        <v>3466</v>
      </c>
      <c r="E7" s="258">
        <v>0</v>
      </c>
      <c r="F7" s="259" t="s">
        <v>3467</v>
      </c>
      <c r="G7" s="259" t="s">
        <v>3374</v>
      </c>
      <c r="H7" s="259" t="s">
        <v>961</v>
      </c>
      <c r="I7" s="259">
        <v>0</v>
      </c>
      <c r="J7" s="259">
        <v>0</v>
      </c>
      <c r="K7" s="259">
        <v>0</v>
      </c>
      <c r="L7" s="259" t="s">
        <v>3375</v>
      </c>
      <c r="M7" s="259">
        <v>0</v>
      </c>
      <c r="N7" s="259" t="s">
        <v>3363</v>
      </c>
      <c r="O7" s="259">
        <v>0</v>
      </c>
      <c r="P7" s="259">
        <v>0</v>
      </c>
      <c r="Q7" s="259">
        <v>0</v>
      </c>
      <c r="R7" s="266"/>
      <c r="S7" s="266"/>
      <c r="T7" s="266"/>
      <c r="U7" s="266"/>
      <c r="V7" s="266"/>
      <c r="W7" s="266">
        <v>0</v>
      </c>
      <c r="X7" s="266">
        <v>0</v>
      </c>
      <c r="Y7" s="266">
        <v>0</v>
      </c>
      <c r="Z7" s="267">
        <v>342.65</v>
      </c>
      <c r="AA7" s="267">
        <v>709</v>
      </c>
      <c r="AB7" s="267">
        <v>0</v>
      </c>
      <c r="AC7" s="257">
        <v>0</v>
      </c>
      <c r="AD7" s="257">
        <v>0</v>
      </c>
      <c r="AE7" s="131">
        <v>10</v>
      </c>
      <c r="AF7" s="131">
        <v>8</v>
      </c>
      <c r="AG7" s="131">
        <v>2</v>
      </c>
      <c r="AH7" s="132">
        <v>1</v>
      </c>
      <c r="AI7" s="132" t="s">
        <v>3517</v>
      </c>
      <c r="AJ7" s="131" t="s">
        <v>3551</v>
      </c>
      <c r="AK7" s="184" t="s">
        <v>3572</v>
      </c>
      <c r="AL7" s="131" t="s">
        <v>3518</v>
      </c>
      <c r="AM7" s="27" t="s">
        <v>3518</v>
      </c>
      <c r="AN7" s="133">
        <v>2.0499999999999998</v>
      </c>
      <c r="AO7" s="133">
        <v>3.6585365853658538</v>
      </c>
      <c r="AP7" s="133">
        <v>1.3414634146341464</v>
      </c>
      <c r="AQ7" s="133">
        <v>0.12195121951219513</v>
      </c>
      <c r="AR7" s="131">
        <v>0</v>
      </c>
      <c r="AS7" s="131">
        <v>0</v>
      </c>
      <c r="AT7" s="187"/>
      <c r="AU7" s="187"/>
      <c r="AV7" s="187"/>
      <c r="AW7" s="199" t="s">
        <v>790</v>
      </c>
      <c r="AX7" s="199" t="s">
        <v>1169</v>
      </c>
      <c r="AY7" s="134"/>
      <c r="AZ7" s="134"/>
      <c r="BA7" s="135">
        <v>1</v>
      </c>
      <c r="BB7" s="135" t="s">
        <v>527</v>
      </c>
      <c r="BC7" s="135"/>
      <c r="BD7" s="135">
        <v>1</v>
      </c>
      <c r="BE7" s="136" t="s">
        <v>541</v>
      </c>
      <c r="BF7" s="137">
        <v>1</v>
      </c>
      <c r="BG7" s="138"/>
      <c r="BH7" s="200"/>
      <c r="BI7" s="201"/>
      <c r="BJ7" s="139">
        <v>30</v>
      </c>
      <c r="BK7" s="202">
        <v>31</v>
      </c>
      <c r="BL7" s="13">
        <v>20</v>
      </c>
      <c r="BM7" s="13">
        <v>10</v>
      </c>
      <c r="BN7" s="27" t="s">
        <v>3522</v>
      </c>
      <c r="BO7" s="13" t="s">
        <v>3520</v>
      </c>
      <c r="BP7" s="255">
        <v>23</v>
      </c>
      <c r="BQ7" s="140"/>
      <c r="BR7" s="141"/>
      <c r="BS7" s="131">
        <v>1000000000</v>
      </c>
      <c r="BT7" s="142">
        <v>3</v>
      </c>
      <c r="BU7" s="143">
        <v>0.9</v>
      </c>
      <c r="BV7" s="142">
        <v>8</v>
      </c>
      <c r="BW7" s="144">
        <v>0</v>
      </c>
      <c r="BX7" s="144">
        <v>0</v>
      </c>
      <c r="BY7" s="144">
        <v>0</v>
      </c>
      <c r="BZ7" s="142">
        <v>0</v>
      </c>
      <c r="CA7" s="142">
        <v>0</v>
      </c>
      <c r="CB7" s="142">
        <v>11</v>
      </c>
      <c r="CC7" s="143">
        <v>0.63</v>
      </c>
      <c r="CD7" s="142"/>
      <c r="CE7" s="142"/>
      <c r="CF7" s="145">
        <v>19</v>
      </c>
      <c r="CG7" s="142">
        <v>6</v>
      </c>
      <c r="CH7" s="140">
        <v>0</v>
      </c>
      <c r="CI7" s="268"/>
      <c r="CJ7" s="263" t="s">
        <v>3518</v>
      </c>
      <c r="CK7" s="269" t="s">
        <v>3518</v>
      </c>
      <c r="CL7" s="146">
        <v>2564.4500000000003</v>
      </c>
      <c r="CM7" s="146">
        <v>0</v>
      </c>
      <c r="CN7" s="143">
        <v>0</v>
      </c>
      <c r="CO7" s="143">
        <v>5.1320005836859774</v>
      </c>
      <c r="CP7" s="147"/>
      <c r="CQ7" s="143">
        <v>0.5</v>
      </c>
      <c r="CR7" s="188">
        <v>42636</v>
      </c>
      <c r="CS7" s="189">
        <v>43185</v>
      </c>
      <c r="CT7" s="190">
        <v>43255</v>
      </c>
      <c r="CU7" s="190">
        <v>43195</v>
      </c>
      <c r="CV7" s="190">
        <v>43179</v>
      </c>
      <c r="CW7" s="190">
        <v>43209</v>
      </c>
      <c r="CX7" s="190">
        <v>43251</v>
      </c>
      <c r="CY7" s="143">
        <v>0.52872357630802436</v>
      </c>
      <c r="CZ7" s="142">
        <v>0</v>
      </c>
      <c r="DA7" s="143">
        <v>0</v>
      </c>
      <c r="DB7" s="143">
        <v>0.6875</v>
      </c>
      <c r="DC7" s="143">
        <v>0.265625</v>
      </c>
      <c r="DD7" s="143">
        <v>0</v>
      </c>
      <c r="DE7" s="148">
        <v>0</v>
      </c>
      <c r="DF7" s="13" t="s">
        <v>3518</v>
      </c>
      <c r="DG7" s="85" t="s">
        <v>3521</v>
      </c>
      <c r="DH7" s="18" t="b">
        <v>0</v>
      </c>
      <c r="DI7" s="84"/>
      <c r="DJ7" s="84"/>
      <c r="DK7" s="203"/>
      <c r="DL7" s="183"/>
      <c r="DM7" s="204"/>
      <c r="DN7" s="143"/>
      <c r="DO7" s="84"/>
      <c r="DP7" s="84"/>
      <c r="DQ7" s="84"/>
      <c r="DR7" s="84"/>
      <c r="DS7" s="84"/>
      <c r="DT7" s="84"/>
      <c r="DU7" s="84"/>
      <c r="DV7" s="18"/>
      <c r="DW7" s="18"/>
      <c r="DX7" s="18"/>
      <c r="DY7" s="186"/>
      <c r="DZ7" s="186"/>
      <c r="EA7" s="186"/>
      <c r="EB7" s="186"/>
      <c r="EC7" s="186"/>
      <c r="ED7" s="186"/>
      <c r="EE7" s="186"/>
      <c r="EF7" s="186"/>
      <c r="EG7" s="209"/>
      <c r="EH7" s="234">
        <v>19</v>
      </c>
      <c r="EI7" s="236">
        <v>0</v>
      </c>
      <c r="EJ7" s="237">
        <v>6</v>
      </c>
      <c r="EK7" s="237">
        <v>5</v>
      </c>
      <c r="EL7" s="237">
        <v>6</v>
      </c>
      <c r="EM7" s="234">
        <v>14</v>
      </c>
      <c r="EN7" s="239">
        <v>31</v>
      </c>
      <c r="EO7" s="235">
        <v>25</v>
      </c>
      <c r="EP7" s="235">
        <v>25</v>
      </c>
      <c r="EQ7" s="234">
        <v>15</v>
      </c>
      <c r="ER7" s="234">
        <v>16</v>
      </c>
      <c r="ES7" s="234">
        <v>14</v>
      </c>
      <c r="ET7" s="234">
        <v>13</v>
      </c>
      <c r="EU7" s="234">
        <v>16</v>
      </c>
      <c r="EV7" s="234">
        <v>16</v>
      </c>
      <c r="EW7" s="234">
        <v>15</v>
      </c>
      <c r="EX7" s="234">
        <v>15</v>
      </c>
      <c r="EY7" s="234">
        <v>15</v>
      </c>
      <c r="EZ7" s="234">
        <v>14</v>
      </c>
      <c r="FA7" s="234">
        <v>13</v>
      </c>
      <c r="FB7" s="234">
        <v>13</v>
      </c>
      <c r="FC7" s="234">
        <v>13</v>
      </c>
      <c r="FD7" s="234">
        <v>13</v>
      </c>
      <c r="FE7" s="234">
        <v>13</v>
      </c>
      <c r="FF7" s="235">
        <v>24</v>
      </c>
      <c r="FG7" s="235">
        <v>24</v>
      </c>
      <c r="FH7" s="235">
        <v>24</v>
      </c>
      <c r="FI7" s="235">
        <v>24</v>
      </c>
      <c r="FJ7" s="235">
        <v>22</v>
      </c>
      <c r="FK7" s="235">
        <v>22</v>
      </c>
      <c r="FL7" s="235">
        <v>22</v>
      </c>
      <c r="FM7" s="235">
        <v>22</v>
      </c>
      <c r="FN7" s="235">
        <v>22</v>
      </c>
      <c r="FO7" s="235">
        <v>22</v>
      </c>
      <c r="FP7" s="235">
        <v>22</v>
      </c>
      <c r="FQ7" s="235">
        <v>22</v>
      </c>
      <c r="FR7" s="235">
        <v>22</v>
      </c>
      <c r="FS7" s="235">
        <v>22</v>
      </c>
      <c r="FT7" s="235">
        <v>22</v>
      </c>
      <c r="FU7" s="235">
        <v>21</v>
      </c>
      <c r="FV7" s="235">
        <v>21</v>
      </c>
      <c r="FW7" s="234">
        <v>19</v>
      </c>
      <c r="FX7" s="234">
        <v>19</v>
      </c>
      <c r="FY7" s="234">
        <v>18</v>
      </c>
      <c r="FZ7" s="234">
        <v>18</v>
      </c>
      <c r="GA7" s="234">
        <v>18</v>
      </c>
      <c r="GB7" s="234">
        <v>18</v>
      </c>
      <c r="GC7" s="234">
        <v>18</v>
      </c>
      <c r="GD7" s="234">
        <v>16</v>
      </c>
      <c r="GE7" s="238"/>
      <c r="GF7" s="234">
        <v>16</v>
      </c>
      <c r="GG7" s="234">
        <v>14</v>
      </c>
      <c r="GH7" s="234">
        <v>14</v>
      </c>
      <c r="GI7" s="234">
        <v>14</v>
      </c>
      <c r="GJ7" s="234">
        <v>14</v>
      </c>
      <c r="GK7" s="234">
        <v>14</v>
      </c>
      <c r="GL7" s="234">
        <v>12</v>
      </c>
      <c r="GM7" s="238"/>
      <c r="GN7" s="234">
        <v>12</v>
      </c>
      <c r="GO7" s="234">
        <v>12</v>
      </c>
      <c r="GP7" s="234">
        <v>12</v>
      </c>
      <c r="GQ7" s="234">
        <v>12</v>
      </c>
      <c r="GR7" s="234">
        <v>12</v>
      </c>
      <c r="GS7" s="234">
        <v>11</v>
      </c>
      <c r="GT7" s="237">
        <v>9</v>
      </c>
      <c r="GU7" s="237">
        <v>9</v>
      </c>
      <c r="GV7" s="237">
        <v>9</v>
      </c>
      <c r="GW7" s="237">
        <v>9</v>
      </c>
      <c r="GX7" s="237">
        <v>9</v>
      </c>
      <c r="GY7" s="237">
        <v>9</v>
      </c>
      <c r="GZ7" s="237">
        <v>9</v>
      </c>
      <c r="HA7" s="237">
        <v>9</v>
      </c>
      <c r="HB7" s="237">
        <v>9</v>
      </c>
      <c r="HC7" s="237">
        <v>7</v>
      </c>
      <c r="HD7" s="237">
        <v>7</v>
      </c>
      <c r="HE7" s="237">
        <v>7</v>
      </c>
      <c r="HF7" s="237">
        <v>7</v>
      </c>
      <c r="HG7" s="237">
        <v>7</v>
      </c>
      <c r="HH7" s="237">
        <v>7</v>
      </c>
      <c r="HI7" s="237">
        <v>6</v>
      </c>
      <c r="HJ7" s="237">
        <v>6</v>
      </c>
      <c r="HK7" s="237">
        <v>6</v>
      </c>
      <c r="HL7" s="237">
        <v>6</v>
      </c>
      <c r="HM7" s="237">
        <v>6</v>
      </c>
      <c r="HN7" s="237">
        <v>6</v>
      </c>
      <c r="HO7" s="237">
        <v>6</v>
      </c>
      <c r="HP7" s="237">
        <v>6</v>
      </c>
      <c r="HQ7" s="237">
        <v>6</v>
      </c>
      <c r="HR7" s="237">
        <v>6</v>
      </c>
      <c r="HS7" s="237">
        <v>6</v>
      </c>
      <c r="HT7" s="237">
        <v>5</v>
      </c>
      <c r="HU7" s="237">
        <v>5</v>
      </c>
      <c r="HV7" s="237">
        <v>5</v>
      </c>
      <c r="HW7" s="237">
        <v>5</v>
      </c>
      <c r="HX7" s="237">
        <v>5</v>
      </c>
      <c r="HY7" s="237">
        <v>5</v>
      </c>
      <c r="HZ7" s="237">
        <v>5</v>
      </c>
      <c r="IA7" s="237">
        <v>3</v>
      </c>
      <c r="IB7" s="237">
        <v>3</v>
      </c>
      <c r="IC7" s="237">
        <v>3</v>
      </c>
      <c r="ID7" s="237">
        <v>3</v>
      </c>
      <c r="IE7" s="237">
        <v>3</v>
      </c>
      <c r="IF7" s="237">
        <v>3</v>
      </c>
      <c r="IG7" s="237">
        <v>3</v>
      </c>
      <c r="IH7" s="237">
        <v>3</v>
      </c>
      <c r="II7" s="237">
        <v>3</v>
      </c>
      <c r="IJ7" s="238"/>
      <c r="IK7" s="237">
        <v>3</v>
      </c>
      <c r="IL7" s="237">
        <v>3</v>
      </c>
      <c r="IM7" s="238"/>
      <c r="IN7" s="238"/>
      <c r="IO7" s="238"/>
      <c r="IP7" s="238"/>
      <c r="IQ7" s="238"/>
      <c r="IR7" s="238"/>
      <c r="IS7" s="238"/>
      <c r="IT7" s="238"/>
      <c r="IU7" s="238"/>
      <c r="IV7" s="238"/>
      <c r="IW7" s="238"/>
      <c r="IX7" s="238"/>
      <c r="IY7" s="238"/>
      <c r="IZ7" s="238"/>
      <c r="JA7" s="238"/>
      <c r="JB7" s="238"/>
      <c r="JC7" s="238"/>
      <c r="JD7" s="238"/>
      <c r="JE7" s="238"/>
      <c r="JF7" s="238"/>
      <c r="JG7" s="238"/>
      <c r="JH7" s="238"/>
      <c r="JI7" s="238"/>
      <c r="JJ7" s="238"/>
      <c r="JK7" s="238"/>
      <c r="JL7" s="238"/>
      <c r="JM7" s="238"/>
      <c r="JN7" s="238"/>
      <c r="JO7" s="238"/>
      <c r="JP7" s="238"/>
      <c r="JQ7" s="238"/>
      <c r="JR7" s="238"/>
      <c r="JS7" s="238"/>
      <c r="JT7" s="238"/>
      <c r="JU7" s="238"/>
      <c r="JV7" s="238"/>
      <c r="JW7" s="238"/>
      <c r="JX7" s="238"/>
      <c r="JY7" s="238"/>
      <c r="JZ7" s="238"/>
      <c r="KA7" s="238"/>
      <c r="KB7" s="238"/>
      <c r="KC7" s="238"/>
      <c r="KD7" s="238"/>
      <c r="KE7" s="238"/>
      <c r="KF7" s="238"/>
      <c r="KG7" s="238"/>
      <c r="KH7" s="238"/>
      <c r="KI7" s="238"/>
      <c r="KJ7" s="238"/>
      <c r="KK7" s="238"/>
      <c r="KL7" s="238"/>
      <c r="KM7" s="238"/>
      <c r="KN7" s="238"/>
      <c r="KO7" s="238"/>
      <c r="KP7" s="238"/>
      <c r="KQ7" s="238"/>
      <c r="KR7" s="238"/>
      <c r="KS7" s="238"/>
      <c r="KT7" s="238"/>
      <c r="KU7" s="238"/>
      <c r="KV7" s="238"/>
      <c r="KW7" s="238"/>
      <c r="KX7" s="238"/>
      <c r="KY7" s="238"/>
      <c r="KZ7" s="238"/>
      <c r="LA7" s="238"/>
      <c r="LB7" s="238"/>
      <c r="LC7" s="238"/>
      <c r="LD7" s="238"/>
      <c r="LE7" s="238"/>
      <c r="LF7" s="238"/>
      <c r="LG7" s="238"/>
      <c r="LH7" s="238"/>
      <c r="LI7" s="238"/>
      <c r="LJ7" s="238"/>
      <c r="LK7" s="238"/>
      <c r="LL7" s="238"/>
      <c r="LM7" s="238"/>
      <c r="LN7" s="238"/>
      <c r="LO7" s="238"/>
      <c r="LP7" s="238"/>
      <c r="LQ7" s="238"/>
      <c r="LR7" s="238"/>
      <c r="LS7" s="238"/>
      <c r="LT7" s="238"/>
      <c r="LU7" s="238"/>
      <c r="LV7" s="238"/>
      <c r="LW7" s="238"/>
      <c r="LX7" s="238"/>
      <c r="LY7" s="238"/>
      <c r="LZ7" s="238"/>
      <c r="MA7" s="238"/>
      <c r="MB7" s="238"/>
      <c r="MC7" s="238"/>
      <c r="MD7" s="238"/>
      <c r="ME7" s="238"/>
      <c r="MF7" s="238"/>
      <c r="MG7" s="238"/>
      <c r="MH7" s="238"/>
      <c r="MI7" s="238"/>
      <c r="MJ7" s="238"/>
      <c r="MK7" s="238"/>
      <c r="ML7" s="238"/>
      <c r="MM7" s="238"/>
      <c r="MN7" s="238"/>
      <c r="MO7" s="238"/>
      <c r="MP7" s="238"/>
      <c r="MQ7" s="238"/>
      <c r="MR7" s="238"/>
      <c r="MS7" s="238"/>
      <c r="MT7" s="238"/>
      <c r="MU7" s="238"/>
      <c r="MV7" s="238"/>
      <c r="MW7" s="238"/>
      <c r="MX7" s="238"/>
      <c r="MY7" s="238"/>
      <c r="MZ7" s="238"/>
      <c r="NA7" s="238"/>
      <c r="NB7" s="238"/>
      <c r="NC7" s="238"/>
      <c r="ND7" s="238"/>
      <c r="NE7" s="238"/>
      <c r="NF7" s="238"/>
      <c r="NG7" s="238"/>
      <c r="NH7" s="238"/>
      <c r="NI7" s="238"/>
    </row>
    <row r="8" spans="1:373" x14ac:dyDescent="0.2">
      <c r="A8" s="264" t="s">
        <v>739</v>
      </c>
      <c r="B8" s="265" t="s">
        <v>925</v>
      </c>
      <c r="C8" s="258"/>
      <c r="D8" s="258" t="s">
        <v>3414</v>
      </c>
      <c r="E8" s="258">
        <v>0</v>
      </c>
      <c r="F8" s="259" t="s">
        <v>3415</v>
      </c>
      <c r="G8" s="259" t="s">
        <v>3373</v>
      </c>
      <c r="H8" s="259" t="s">
        <v>961</v>
      </c>
      <c r="I8" s="259">
        <v>0</v>
      </c>
      <c r="J8" s="259">
        <v>0</v>
      </c>
      <c r="K8" s="259">
        <v>0</v>
      </c>
      <c r="L8" s="259" t="s">
        <v>3366</v>
      </c>
      <c r="M8" s="259">
        <v>0</v>
      </c>
      <c r="N8" s="259" t="s">
        <v>3363</v>
      </c>
      <c r="O8" s="259">
        <v>0</v>
      </c>
      <c r="P8" s="259">
        <v>0</v>
      </c>
      <c r="Q8" s="259">
        <v>0</v>
      </c>
      <c r="R8" s="266"/>
      <c r="S8" s="266"/>
      <c r="T8" s="266"/>
      <c r="U8" s="266"/>
      <c r="V8" s="266"/>
      <c r="W8" s="266">
        <v>0</v>
      </c>
      <c r="X8" s="266">
        <v>0</v>
      </c>
      <c r="Y8" s="266">
        <v>0</v>
      </c>
      <c r="Z8" s="267">
        <v>340.13</v>
      </c>
      <c r="AA8" s="267">
        <v>699</v>
      </c>
      <c r="AB8" s="267">
        <v>0</v>
      </c>
      <c r="AC8" s="257">
        <v>0</v>
      </c>
      <c r="AD8" s="257">
        <v>0</v>
      </c>
      <c r="AE8" s="131">
        <v>10</v>
      </c>
      <c r="AF8" s="131">
        <v>8</v>
      </c>
      <c r="AG8" s="131">
        <v>2</v>
      </c>
      <c r="AH8" s="132">
        <v>1</v>
      </c>
      <c r="AI8" s="132" t="s">
        <v>3518</v>
      </c>
      <c r="AJ8" s="131" t="s">
        <v>3552</v>
      </c>
      <c r="AK8" s="184" t="s">
        <v>3518</v>
      </c>
      <c r="AL8" s="131" t="s">
        <v>3518</v>
      </c>
      <c r="AM8" s="27" t="s">
        <v>3518</v>
      </c>
      <c r="AN8" s="133">
        <v>0</v>
      </c>
      <c r="AO8" s="133">
        <v>0</v>
      </c>
      <c r="AP8" s="133">
        <v>0</v>
      </c>
      <c r="AQ8" s="133">
        <v>0</v>
      </c>
      <c r="AR8" s="131">
        <v>0</v>
      </c>
      <c r="AS8" s="131">
        <v>0</v>
      </c>
      <c r="AT8" s="187"/>
      <c r="AU8" s="187"/>
      <c r="AV8" s="187"/>
      <c r="AW8" s="199" t="s">
        <v>790</v>
      </c>
      <c r="AX8" s="199" t="s">
        <v>1169</v>
      </c>
      <c r="AY8" s="134"/>
      <c r="AZ8" s="134"/>
      <c r="BA8" s="135">
        <v>2</v>
      </c>
      <c r="BB8" s="135" t="s">
        <v>527</v>
      </c>
      <c r="BC8" s="135"/>
      <c r="BD8" s="135">
        <v>1</v>
      </c>
      <c r="BE8" s="136" t="s">
        <v>541</v>
      </c>
      <c r="BF8" s="137">
        <v>1</v>
      </c>
      <c r="BG8" s="138"/>
      <c r="BH8" s="200"/>
      <c r="BI8" s="201"/>
      <c r="BJ8" s="139">
        <v>0</v>
      </c>
      <c r="BK8" s="202">
        <v>0</v>
      </c>
      <c r="BL8" s="13">
        <v>0</v>
      </c>
      <c r="BM8" s="13">
        <v>0</v>
      </c>
      <c r="BN8" s="27" t="s">
        <v>3523</v>
      </c>
      <c r="BO8" s="13" t="s">
        <v>3523</v>
      </c>
      <c r="BP8" s="255">
        <v>5</v>
      </c>
      <c r="BQ8" s="140"/>
      <c r="BR8" s="141"/>
      <c r="BS8" s="131">
        <v>1000000000</v>
      </c>
      <c r="BT8" s="142">
        <v>0</v>
      </c>
      <c r="BU8" s="143">
        <v>0</v>
      </c>
      <c r="BV8" s="142">
        <v>0</v>
      </c>
      <c r="BW8" s="144">
        <v>0</v>
      </c>
      <c r="BX8" s="144">
        <v>0</v>
      </c>
      <c r="BY8" s="144">
        <v>0</v>
      </c>
      <c r="BZ8" s="142">
        <v>0</v>
      </c>
      <c r="CA8" s="142">
        <v>0</v>
      </c>
      <c r="CB8" s="142">
        <v>0</v>
      </c>
      <c r="CC8" s="143">
        <v>0</v>
      </c>
      <c r="CD8" s="142"/>
      <c r="CE8" s="142"/>
      <c r="CF8" s="145">
        <v>0</v>
      </c>
      <c r="CG8" s="142">
        <v>0</v>
      </c>
      <c r="CH8" s="140">
        <v>0</v>
      </c>
      <c r="CI8" s="268"/>
      <c r="CJ8" s="263" t="s">
        <v>3518</v>
      </c>
      <c r="CK8" s="269" t="s">
        <v>3518</v>
      </c>
      <c r="CL8" s="146">
        <v>0</v>
      </c>
      <c r="CM8" s="146">
        <v>0</v>
      </c>
      <c r="CN8" s="143">
        <v>0</v>
      </c>
      <c r="CO8" s="143">
        <v>0</v>
      </c>
      <c r="CP8" s="147"/>
      <c r="CQ8" s="143">
        <v>0</v>
      </c>
      <c r="CR8" s="188">
        <v>43125</v>
      </c>
      <c r="CS8" s="189">
        <v>43185</v>
      </c>
      <c r="CT8" s="190">
        <v>43255</v>
      </c>
      <c r="CU8" s="190">
        <v>43020</v>
      </c>
      <c r="CV8" s="190">
        <v>43069</v>
      </c>
      <c r="CW8" s="190">
        <v>43034</v>
      </c>
      <c r="CX8" s="190">
        <v>43076</v>
      </c>
      <c r="CY8" s="143">
        <v>0.35370791648924949</v>
      </c>
      <c r="CZ8" s="142">
        <v>0</v>
      </c>
      <c r="DA8" s="143">
        <v>7.8125E-2</v>
      </c>
      <c r="DB8" s="143">
        <v>0</v>
      </c>
      <c r="DC8" s="143">
        <v>0</v>
      </c>
      <c r="DD8" s="143">
        <v>0</v>
      </c>
      <c r="DE8" s="148">
        <v>0.875</v>
      </c>
      <c r="DF8" s="13" t="s">
        <v>3518</v>
      </c>
      <c r="DG8" s="85" t="s">
        <v>3518</v>
      </c>
      <c r="DH8" s="18" t="b">
        <v>0</v>
      </c>
      <c r="DI8" s="84"/>
      <c r="DJ8" s="84"/>
      <c r="DK8" s="203"/>
      <c r="DL8" s="183"/>
      <c r="DM8" s="204"/>
      <c r="DN8" s="143"/>
      <c r="DO8" s="84"/>
      <c r="DP8" s="84"/>
      <c r="DQ8" s="84"/>
      <c r="DR8" s="84"/>
      <c r="DS8" s="84"/>
      <c r="DT8" s="84"/>
      <c r="DU8" s="84"/>
      <c r="DV8" s="18"/>
      <c r="DW8" s="18"/>
      <c r="DX8" s="18"/>
      <c r="DY8" s="186"/>
      <c r="DZ8" s="186"/>
      <c r="EA8" s="186"/>
      <c r="EB8" s="186"/>
      <c r="EC8" s="186"/>
      <c r="ED8" s="186"/>
      <c r="EE8" s="186"/>
      <c r="EF8" s="186"/>
      <c r="EG8" s="207"/>
      <c r="EH8" s="211">
        <v>1</v>
      </c>
      <c r="EI8" s="211">
        <v>1</v>
      </c>
      <c r="EJ8" s="212">
        <v>3</v>
      </c>
      <c r="EK8" s="212">
        <v>3</v>
      </c>
      <c r="EL8" s="213">
        <v>4</v>
      </c>
      <c r="EM8" s="213">
        <v>5</v>
      </c>
      <c r="EN8" s="213">
        <v>5</v>
      </c>
      <c r="EO8" s="212">
        <v>3</v>
      </c>
      <c r="EP8" s="212">
        <v>3</v>
      </c>
      <c r="EQ8" s="211">
        <v>2</v>
      </c>
      <c r="ER8" s="213">
        <v>4</v>
      </c>
      <c r="ES8" s="213">
        <v>4</v>
      </c>
      <c r="ET8" s="213">
        <v>5</v>
      </c>
      <c r="EU8" s="206">
        <v>5</v>
      </c>
      <c r="EV8" s="206">
        <v>5</v>
      </c>
      <c r="EW8" s="206">
        <v>5</v>
      </c>
      <c r="EX8" s="206">
        <v>5</v>
      </c>
      <c r="EY8" s="206">
        <v>5</v>
      </c>
      <c r="EZ8" s="206">
        <v>5</v>
      </c>
      <c r="FA8" s="206">
        <v>5</v>
      </c>
      <c r="FB8" s="206">
        <v>5</v>
      </c>
      <c r="FC8" s="206">
        <v>5</v>
      </c>
      <c r="FD8" s="206">
        <v>5</v>
      </c>
      <c r="FE8" s="206">
        <v>5</v>
      </c>
      <c r="FF8" s="206">
        <v>5</v>
      </c>
      <c r="FG8" s="206">
        <v>5</v>
      </c>
      <c r="FH8" s="206">
        <v>5</v>
      </c>
      <c r="FI8" s="206">
        <v>5</v>
      </c>
      <c r="FJ8" s="206">
        <v>5</v>
      </c>
      <c r="FK8" s="206">
        <v>5</v>
      </c>
      <c r="FL8" s="206">
        <v>5</v>
      </c>
      <c r="FM8" s="206">
        <v>5</v>
      </c>
      <c r="FN8" s="206">
        <v>5</v>
      </c>
      <c r="FO8" s="206">
        <v>5</v>
      </c>
      <c r="FP8" s="206">
        <v>5</v>
      </c>
      <c r="FQ8" s="206">
        <v>5</v>
      </c>
      <c r="FR8" s="206">
        <v>5</v>
      </c>
      <c r="FS8" s="206">
        <v>5</v>
      </c>
      <c r="FT8" s="206">
        <v>5</v>
      </c>
      <c r="FU8" s="206">
        <v>5</v>
      </c>
      <c r="FV8" s="206">
        <v>5</v>
      </c>
      <c r="FW8" s="206">
        <v>5</v>
      </c>
      <c r="FX8" s="206">
        <v>5</v>
      </c>
      <c r="FY8" s="206">
        <v>5</v>
      </c>
      <c r="FZ8" s="206">
        <v>5</v>
      </c>
      <c r="GA8" s="206">
        <v>5</v>
      </c>
      <c r="GB8" s="206">
        <v>5</v>
      </c>
      <c r="GC8" s="206">
        <v>5</v>
      </c>
      <c r="GD8" s="206">
        <v>5</v>
      </c>
      <c r="GE8" s="207"/>
      <c r="GF8" s="206">
        <v>5</v>
      </c>
      <c r="GG8" s="206">
        <v>5</v>
      </c>
      <c r="GH8" s="206">
        <v>5</v>
      </c>
      <c r="GI8" s="206">
        <v>5</v>
      </c>
      <c r="GJ8" s="206">
        <v>5</v>
      </c>
      <c r="GK8" s="206">
        <v>5</v>
      </c>
      <c r="GL8" s="206">
        <v>5</v>
      </c>
      <c r="GM8" s="207"/>
      <c r="GN8" s="206">
        <v>4</v>
      </c>
      <c r="GO8" s="206">
        <v>4</v>
      </c>
      <c r="GP8" s="206">
        <v>4</v>
      </c>
      <c r="GQ8" s="206">
        <v>4</v>
      </c>
      <c r="GR8" s="206">
        <v>4</v>
      </c>
      <c r="GS8" s="206">
        <v>4</v>
      </c>
      <c r="GT8" s="206">
        <v>4</v>
      </c>
      <c r="GU8" s="206">
        <v>4</v>
      </c>
      <c r="GV8" s="206">
        <v>4</v>
      </c>
      <c r="GW8" s="206">
        <v>4</v>
      </c>
      <c r="GX8" s="206">
        <v>4</v>
      </c>
      <c r="GY8" s="206">
        <v>4</v>
      </c>
      <c r="GZ8" s="206">
        <v>4</v>
      </c>
      <c r="HA8" s="206">
        <v>4</v>
      </c>
      <c r="HB8" s="206">
        <v>4</v>
      </c>
      <c r="HC8" s="206">
        <v>4</v>
      </c>
      <c r="HD8" s="206">
        <v>4</v>
      </c>
      <c r="HE8" s="206">
        <v>4</v>
      </c>
      <c r="HF8" s="206">
        <v>4</v>
      </c>
      <c r="HG8" s="206">
        <v>4</v>
      </c>
      <c r="HH8" s="206">
        <v>4</v>
      </c>
      <c r="HI8" s="206">
        <v>4</v>
      </c>
      <c r="HJ8" s="206">
        <v>4</v>
      </c>
      <c r="HK8" s="206">
        <v>4</v>
      </c>
      <c r="HL8" s="206">
        <v>4</v>
      </c>
      <c r="HM8" s="206">
        <v>4</v>
      </c>
      <c r="HN8" s="206">
        <v>4</v>
      </c>
      <c r="HO8" s="206">
        <v>4</v>
      </c>
      <c r="HP8" s="206">
        <v>4</v>
      </c>
      <c r="HQ8" s="206">
        <v>3</v>
      </c>
      <c r="HR8" s="206">
        <v>3</v>
      </c>
      <c r="HS8" s="206">
        <v>3</v>
      </c>
      <c r="HT8" s="206">
        <v>3</v>
      </c>
      <c r="HU8" s="206">
        <v>3</v>
      </c>
      <c r="HV8" s="206">
        <v>3</v>
      </c>
      <c r="HW8" s="206">
        <v>3</v>
      </c>
      <c r="HX8" s="206">
        <v>3</v>
      </c>
      <c r="HY8" s="206">
        <v>3</v>
      </c>
      <c r="HZ8" s="206">
        <v>3</v>
      </c>
      <c r="IA8" s="206">
        <v>3</v>
      </c>
      <c r="IB8" s="206">
        <v>3</v>
      </c>
      <c r="IC8" s="206">
        <v>3</v>
      </c>
      <c r="ID8" s="206">
        <v>3</v>
      </c>
      <c r="IE8" s="206">
        <v>3</v>
      </c>
      <c r="IF8" s="206">
        <v>3</v>
      </c>
      <c r="IG8" s="206">
        <v>0</v>
      </c>
      <c r="IH8" s="206">
        <v>0</v>
      </c>
      <c r="II8" s="206">
        <v>0</v>
      </c>
      <c r="IJ8" s="207"/>
      <c r="IK8" s="206">
        <v>0</v>
      </c>
      <c r="IL8" s="206">
        <v>0</v>
      </c>
      <c r="IM8" s="207"/>
      <c r="IN8" s="207"/>
      <c r="IO8" s="207"/>
      <c r="IP8" s="207"/>
      <c r="IQ8" s="207"/>
      <c r="IR8" s="207"/>
      <c r="IS8" s="207"/>
      <c r="IT8" s="207"/>
      <c r="IU8" s="207"/>
      <c r="IV8" s="207"/>
      <c r="IW8" s="207"/>
      <c r="IX8" s="207"/>
      <c r="IY8" s="207"/>
      <c r="IZ8" s="207"/>
      <c r="JA8" s="207"/>
      <c r="JB8" s="207"/>
      <c r="JC8" s="207"/>
      <c r="JD8" s="207"/>
      <c r="JE8" s="207"/>
      <c r="JF8" s="207"/>
      <c r="JG8" s="207"/>
      <c r="JH8" s="207"/>
      <c r="JI8" s="207"/>
      <c r="JJ8" s="207"/>
      <c r="JK8" s="207"/>
      <c r="JL8" s="207"/>
      <c r="JM8" s="207"/>
      <c r="JN8" s="207"/>
      <c r="JO8" s="207"/>
      <c r="JP8" s="207"/>
      <c r="JQ8" s="207"/>
      <c r="JR8" s="207"/>
      <c r="JS8" s="207"/>
      <c r="JT8" s="207"/>
      <c r="JU8" s="207"/>
      <c r="JV8" s="207"/>
      <c r="JW8" s="207"/>
      <c r="JX8" s="207"/>
      <c r="JY8" s="207"/>
      <c r="JZ8" s="207"/>
      <c r="KA8" s="207"/>
      <c r="KB8" s="207"/>
      <c r="KC8" s="207"/>
      <c r="KD8" s="207"/>
      <c r="KE8" s="207"/>
      <c r="KF8" s="207"/>
      <c r="KG8" s="207"/>
      <c r="KH8" s="207"/>
      <c r="KI8" s="207"/>
      <c r="KJ8" s="207"/>
      <c r="KK8" s="207"/>
      <c r="KL8" s="207"/>
      <c r="KM8" s="207"/>
      <c r="KN8" s="207"/>
      <c r="KO8" s="207"/>
      <c r="KP8" s="207"/>
      <c r="KQ8" s="207"/>
      <c r="KR8" s="207"/>
      <c r="KS8" s="207"/>
      <c r="KT8" s="207"/>
      <c r="KU8" s="207"/>
      <c r="KV8" s="207"/>
      <c r="KW8" s="207"/>
      <c r="KX8" s="207"/>
      <c r="KY8" s="207"/>
      <c r="KZ8" s="207"/>
      <c r="LA8" s="207"/>
      <c r="LB8" s="207"/>
      <c r="LC8" s="207"/>
      <c r="LD8" s="207"/>
      <c r="LE8" s="207"/>
      <c r="LF8" s="207"/>
      <c r="LG8" s="207"/>
      <c r="LH8" s="207"/>
      <c r="LI8" s="207"/>
      <c r="LJ8" s="207"/>
      <c r="LK8" s="207"/>
      <c r="LL8" s="207"/>
      <c r="LM8" s="207"/>
      <c r="LN8" s="207"/>
      <c r="LO8" s="207"/>
      <c r="LP8" s="207"/>
      <c r="LQ8" s="207"/>
      <c r="LR8" s="207"/>
      <c r="LS8" s="207"/>
      <c r="LT8" s="207"/>
      <c r="LU8" s="207"/>
      <c r="LV8" s="207"/>
      <c r="LW8" s="207"/>
      <c r="LX8" s="207"/>
      <c r="LY8" s="207"/>
      <c r="LZ8" s="207"/>
      <c r="MA8" s="207"/>
      <c r="MB8" s="207"/>
      <c r="MC8" s="207"/>
      <c r="MD8" s="207"/>
      <c r="ME8" s="207"/>
      <c r="MF8" s="207"/>
      <c r="MG8" s="207"/>
      <c r="MH8" s="207"/>
      <c r="MI8" s="207"/>
      <c r="MJ8" s="207"/>
      <c r="MK8" s="207"/>
      <c r="ML8" s="207"/>
      <c r="MM8" s="207"/>
      <c r="MN8" s="207"/>
      <c r="MO8" s="207"/>
      <c r="MP8" s="207"/>
      <c r="MQ8" s="207"/>
      <c r="MR8" s="207"/>
      <c r="MS8" s="207"/>
      <c r="MT8" s="207"/>
      <c r="MU8" s="207"/>
      <c r="MV8" s="207"/>
      <c r="MW8" s="207"/>
      <c r="MX8" s="207"/>
      <c r="MY8" s="207"/>
      <c r="MZ8" s="207"/>
      <c r="NA8" s="207"/>
      <c r="NB8" s="207"/>
      <c r="NC8" s="207"/>
      <c r="ND8" s="207"/>
      <c r="NE8" s="207"/>
      <c r="NF8" s="207"/>
      <c r="NG8" s="207"/>
      <c r="NH8" s="207"/>
      <c r="NI8" s="207"/>
    </row>
    <row r="9" spans="1:373" x14ac:dyDescent="0.2">
      <c r="A9" s="264" t="s">
        <v>739</v>
      </c>
      <c r="B9" s="265" t="s">
        <v>926</v>
      </c>
      <c r="C9" s="258"/>
      <c r="D9" s="258" t="s">
        <v>3378</v>
      </c>
      <c r="E9" s="258">
        <v>0</v>
      </c>
      <c r="F9" s="259" t="s">
        <v>3379</v>
      </c>
      <c r="G9" s="259" t="s">
        <v>960</v>
      </c>
      <c r="H9" s="259" t="s">
        <v>961</v>
      </c>
      <c r="I9" s="259">
        <v>0</v>
      </c>
      <c r="J9" s="259">
        <v>0</v>
      </c>
      <c r="K9" s="259">
        <v>0</v>
      </c>
      <c r="L9" s="259" t="s">
        <v>3367</v>
      </c>
      <c r="M9" s="259">
        <v>0</v>
      </c>
      <c r="N9" s="259" t="s">
        <v>3358</v>
      </c>
      <c r="O9" s="259">
        <v>0</v>
      </c>
      <c r="P9" s="259">
        <v>0</v>
      </c>
      <c r="Q9" s="259">
        <v>0</v>
      </c>
      <c r="R9" s="266"/>
      <c r="S9" s="266"/>
      <c r="T9" s="266"/>
      <c r="U9" s="266"/>
      <c r="V9" s="266"/>
      <c r="W9" s="266">
        <v>0</v>
      </c>
      <c r="X9" s="266">
        <v>0</v>
      </c>
      <c r="Y9" s="266">
        <v>0</v>
      </c>
      <c r="Z9" s="267">
        <v>305.43</v>
      </c>
      <c r="AA9" s="267">
        <v>802.88</v>
      </c>
      <c r="AB9" s="267">
        <v>0</v>
      </c>
      <c r="AC9" s="257">
        <v>0</v>
      </c>
      <c r="AD9" s="257">
        <v>0</v>
      </c>
      <c r="AE9" s="131">
        <v>10</v>
      </c>
      <c r="AF9" s="131">
        <v>8</v>
      </c>
      <c r="AG9" s="131">
        <v>2</v>
      </c>
      <c r="AH9" s="132">
        <v>1</v>
      </c>
      <c r="AI9" s="132" t="s">
        <v>3517</v>
      </c>
      <c r="AJ9" s="131" t="s">
        <v>3553</v>
      </c>
      <c r="AK9" s="184" t="s">
        <v>3572</v>
      </c>
      <c r="AL9" s="131" t="s">
        <v>3518</v>
      </c>
      <c r="AM9" s="27" t="s">
        <v>3518</v>
      </c>
      <c r="AN9" s="133">
        <v>39.14</v>
      </c>
      <c r="AO9" s="133">
        <v>4.1517629024016349</v>
      </c>
      <c r="AP9" s="133">
        <v>1.1561062851303014</v>
      </c>
      <c r="AQ9" s="133">
        <v>6.3873275421563614E-3</v>
      </c>
      <c r="AR9" s="131">
        <v>0</v>
      </c>
      <c r="AS9" s="131">
        <v>0</v>
      </c>
      <c r="AT9" s="187"/>
      <c r="AU9" s="187"/>
      <c r="AV9" s="187"/>
      <c r="AW9" s="199" t="s">
        <v>790</v>
      </c>
      <c r="AX9" s="199" t="s">
        <v>1169</v>
      </c>
      <c r="AY9" s="134"/>
      <c r="AZ9" s="134"/>
      <c r="BA9" s="135">
        <v>1</v>
      </c>
      <c r="BB9" s="135" t="s">
        <v>527</v>
      </c>
      <c r="BC9" s="135"/>
      <c r="BD9" s="135">
        <v>2</v>
      </c>
      <c r="BE9" s="136" t="s">
        <v>541</v>
      </c>
      <c r="BF9" s="137">
        <v>1</v>
      </c>
      <c r="BG9" s="138"/>
      <c r="BH9" s="200"/>
      <c r="BI9" s="201"/>
      <c r="BJ9" s="139">
        <v>650</v>
      </c>
      <c r="BK9" s="202">
        <v>588</v>
      </c>
      <c r="BL9" s="13">
        <v>432</v>
      </c>
      <c r="BM9" s="13">
        <v>215</v>
      </c>
      <c r="BN9" s="27" t="s">
        <v>3522</v>
      </c>
      <c r="BO9" s="13" t="s">
        <v>3522</v>
      </c>
      <c r="BP9" s="255">
        <v>500</v>
      </c>
      <c r="BQ9" s="140"/>
      <c r="BR9" s="141"/>
      <c r="BS9" s="131">
        <v>1000000000</v>
      </c>
      <c r="BT9" s="142">
        <v>10</v>
      </c>
      <c r="BU9" s="143">
        <v>0.98</v>
      </c>
      <c r="BV9" s="142">
        <v>171</v>
      </c>
      <c r="BW9" s="144">
        <v>0</v>
      </c>
      <c r="BX9" s="144">
        <v>0</v>
      </c>
      <c r="BY9" s="144">
        <v>0</v>
      </c>
      <c r="BZ9" s="142">
        <v>0</v>
      </c>
      <c r="CA9" s="142">
        <v>0</v>
      </c>
      <c r="CB9" s="142">
        <v>181</v>
      </c>
      <c r="CC9" s="143">
        <v>0.72</v>
      </c>
      <c r="CD9" s="142"/>
      <c r="CE9" s="142"/>
      <c r="CF9" s="145">
        <v>470</v>
      </c>
      <c r="CG9" s="142">
        <v>130</v>
      </c>
      <c r="CH9" s="140">
        <v>60</v>
      </c>
      <c r="CI9" s="268"/>
      <c r="CJ9" s="263" t="s">
        <v>3518</v>
      </c>
      <c r="CK9" s="269" t="s">
        <v>3518</v>
      </c>
      <c r="CL9" s="146">
        <v>101977.25</v>
      </c>
      <c r="CM9" s="146">
        <v>0</v>
      </c>
      <c r="CN9" s="143">
        <v>0</v>
      </c>
      <c r="CO9" s="143">
        <v>7.817699636577939</v>
      </c>
      <c r="CP9" s="147"/>
      <c r="CQ9" s="143">
        <v>0.4</v>
      </c>
      <c r="CR9" s="188">
        <v>42970</v>
      </c>
      <c r="CS9" s="189">
        <v>43185</v>
      </c>
      <c r="CT9" s="190">
        <v>43255</v>
      </c>
      <c r="CU9" s="190">
        <v>43195</v>
      </c>
      <c r="CV9" s="190">
        <v>43179</v>
      </c>
      <c r="CW9" s="190">
        <v>43209</v>
      </c>
      <c r="CX9" s="190">
        <v>43251</v>
      </c>
      <c r="CY9" s="143">
        <v>0.5482953304798599</v>
      </c>
      <c r="CZ9" s="142">
        <v>0</v>
      </c>
      <c r="DA9" s="143">
        <v>0</v>
      </c>
      <c r="DB9" s="143">
        <v>0.8125</v>
      </c>
      <c r="DC9" s="143">
        <v>0.140625</v>
      </c>
      <c r="DD9" s="143">
        <v>0</v>
      </c>
      <c r="DE9" s="148">
        <v>0</v>
      </c>
      <c r="DF9" s="13" t="s">
        <v>3518</v>
      </c>
      <c r="DG9" s="85" t="s">
        <v>3521</v>
      </c>
      <c r="DH9" s="18" t="b">
        <v>0</v>
      </c>
      <c r="DI9" s="84"/>
      <c r="DJ9" s="84"/>
      <c r="DK9" s="203"/>
      <c r="DL9" s="183"/>
      <c r="DM9" s="204"/>
      <c r="DN9" s="143"/>
      <c r="DO9" s="84"/>
      <c r="DP9" s="84"/>
      <c r="DQ9" s="84"/>
      <c r="DR9" s="84"/>
      <c r="DS9" s="84"/>
      <c r="DT9" s="84"/>
      <c r="DU9" s="84"/>
      <c r="DV9" s="18"/>
      <c r="DW9" s="18"/>
      <c r="DX9" s="18"/>
      <c r="DY9" s="186"/>
      <c r="DZ9" s="186"/>
      <c r="EA9" s="186"/>
      <c r="EB9" s="186"/>
      <c r="EC9" s="186"/>
      <c r="ED9" s="186"/>
      <c r="EE9" s="186"/>
      <c r="EF9" s="186"/>
      <c r="EG9" s="209"/>
      <c r="EH9" s="234">
        <v>258</v>
      </c>
      <c r="EI9" s="237">
        <v>5</v>
      </c>
      <c r="EJ9" s="237">
        <v>116</v>
      </c>
      <c r="EK9" s="237">
        <v>84</v>
      </c>
      <c r="EL9" s="237">
        <v>69</v>
      </c>
      <c r="EM9" s="235">
        <v>336</v>
      </c>
      <c r="EN9" s="234">
        <v>293</v>
      </c>
      <c r="EO9" s="234">
        <v>263</v>
      </c>
      <c r="EP9" s="234">
        <v>258</v>
      </c>
      <c r="EQ9" s="237">
        <v>158</v>
      </c>
      <c r="ER9" s="237">
        <v>143</v>
      </c>
      <c r="ES9" s="237">
        <v>62</v>
      </c>
      <c r="ET9" s="237">
        <v>116</v>
      </c>
      <c r="EU9" s="235">
        <v>520</v>
      </c>
      <c r="EV9" s="235">
        <v>514</v>
      </c>
      <c r="EW9" s="235">
        <v>456</v>
      </c>
      <c r="EX9" s="235">
        <v>456</v>
      </c>
      <c r="EY9" s="235">
        <v>456</v>
      </c>
      <c r="EZ9" s="235">
        <v>451</v>
      </c>
      <c r="FA9" s="235">
        <v>439</v>
      </c>
      <c r="FB9" s="235">
        <v>436</v>
      </c>
      <c r="FC9" s="235">
        <v>436</v>
      </c>
      <c r="FD9" s="235">
        <v>436</v>
      </c>
      <c r="FE9" s="235">
        <v>436</v>
      </c>
      <c r="FF9" s="235">
        <v>440</v>
      </c>
      <c r="FG9" s="235">
        <v>440</v>
      </c>
      <c r="FH9" s="235">
        <v>439</v>
      </c>
      <c r="FI9" s="235">
        <v>436</v>
      </c>
      <c r="FJ9" s="234">
        <v>429</v>
      </c>
      <c r="FK9" s="234">
        <v>406</v>
      </c>
      <c r="FL9" s="234">
        <v>406</v>
      </c>
      <c r="FM9" s="234">
        <v>406</v>
      </c>
      <c r="FN9" s="234">
        <v>396</v>
      </c>
      <c r="FO9" s="234">
        <v>395</v>
      </c>
      <c r="FP9" s="234">
        <v>393</v>
      </c>
      <c r="FQ9" s="234">
        <v>325</v>
      </c>
      <c r="FR9" s="234">
        <v>321</v>
      </c>
      <c r="FS9" s="234">
        <v>321</v>
      </c>
      <c r="FT9" s="234">
        <v>321</v>
      </c>
      <c r="FU9" s="234">
        <v>309</v>
      </c>
      <c r="FV9" s="234">
        <v>280</v>
      </c>
      <c r="FW9" s="234">
        <v>277</v>
      </c>
      <c r="FX9" s="234">
        <v>326</v>
      </c>
      <c r="FY9" s="234">
        <v>325</v>
      </c>
      <c r="FZ9" s="234">
        <v>325</v>
      </c>
      <c r="GA9" s="234">
        <v>325</v>
      </c>
      <c r="GB9" s="234">
        <v>305</v>
      </c>
      <c r="GC9" s="234">
        <v>290</v>
      </c>
      <c r="GD9" s="234">
        <v>251</v>
      </c>
      <c r="GE9" s="238"/>
      <c r="GF9" s="234">
        <v>229</v>
      </c>
      <c r="GG9" s="234">
        <v>226</v>
      </c>
      <c r="GH9" s="234">
        <v>225</v>
      </c>
      <c r="GI9" s="234">
        <v>222</v>
      </c>
      <c r="GJ9" s="234">
        <v>222</v>
      </c>
      <c r="GK9" s="237">
        <v>214</v>
      </c>
      <c r="GL9" s="237">
        <v>214</v>
      </c>
      <c r="GM9" s="238"/>
      <c r="GN9" s="237">
        <v>182</v>
      </c>
      <c r="GO9" s="237">
        <v>179</v>
      </c>
      <c r="GP9" s="237">
        <v>179</v>
      </c>
      <c r="GQ9" s="237">
        <v>179</v>
      </c>
      <c r="GR9" s="237">
        <v>179</v>
      </c>
      <c r="GS9" s="237">
        <v>174</v>
      </c>
      <c r="GT9" s="237">
        <v>168</v>
      </c>
      <c r="GU9" s="237">
        <v>149</v>
      </c>
      <c r="GV9" s="237">
        <v>146</v>
      </c>
      <c r="GW9" s="237">
        <v>146</v>
      </c>
      <c r="GX9" s="237">
        <v>146</v>
      </c>
      <c r="GY9" s="237">
        <v>144</v>
      </c>
      <c r="GZ9" s="237">
        <v>143</v>
      </c>
      <c r="HA9" s="237">
        <v>136</v>
      </c>
      <c r="HB9" s="237">
        <v>131</v>
      </c>
      <c r="HC9" s="237">
        <v>128</v>
      </c>
      <c r="HD9" s="237">
        <v>128</v>
      </c>
      <c r="HE9" s="237">
        <v>128</v>
      </c>
      <c r="HF9" s="237">
        <v>128</v>
      </c>
      <c r="HG9" s="237">
        <v>128</v>
      </c>
      <c r="HH9" s="237">
        <v>128</v>
      </c>
      <c r="HI9" s="237">
        <v>114</v>
      </c>
      <c r="HJ9" s="237">
        <v>113</v>
      </c>
      <c r="HK9" s="237">
        <v>113</v>
      </c>
      <c r="HL9" s="237">
        <v>113</v>
      </c>
      <c r="HM9" s="237">
        <v>96</v>
      </c>
      <c r="HN9" s="237">
        <v>96</v>
      </c>
      <c r="HO9" s="237">
        <v>94</v>
      </c>
      <c r="HP9" s="237">
        <v>100</v>
      </c>
      <c r="HQ9" s="237">
        <v>96</v>
      </c>
      <c r="HR9" s="237">
        <v>96</v>
      </c>
      <c r="HS9" s="237">
        <v>96</v>
      </c>
      <c r="HT9" s="237">
        <v>106</v>
      </c>
      <c r="HU9" s="237">
        <v>89</v>
      </c>
      <c r="HV9" s="237">
        <v>83</v>
      </c>
      <c r="HW9" s="237">
        <v>82</v>
      </c>
      <c r="HX9" s="237">
        <v>82</v>
      </c>
      <c r="HY9" s="237">
        <v>76</v>
      </c>
      <c r="HZ9" s="237">
        <v>71</v>
      </c>
      <c r="IA9" s="237">
        <v>71</v>
      </c>
      <c r="IB9" s="237">
        <v>66</v>
      </c>
      <c r="IC9" s="237">
        <v>45</v>
      </c>
      <c r="ID9" s="237">
        <v>45</v>
      </c>
      <c r="IE9" s="237">
        <v>45</v>
      </c>
      <c r="IF9" s="237">
        <v>45</v>
      </c>
      <c r="IG9" s="237">
        <v>39</v>
      </c>
      <c r="IH9" s="237">
        <v>20</v>
      </c>
      <c r="II9" s="237">
        <v>10</v>
      </c>
      <c r="IJ9" s="238"/>
      <c r="IK9" s="237">
        <v>10</v>
      </c>
      <c r="IL9" s="237">
        <v>10</v>
      </c>
      <c r="IM9" s="238"/>
      <c r="IN9" s="238"/>
      <c r="IO9" s="238"/>
      <c r="IP9" s="238"/>
      <c r="IQ9" s="238"/>
      <c r="IR9" s="238"/>
      <c r="IS9" s="238"/>
      <c r="IT9" s="238"/>
      <c r="IU9" s="238"/>
      <c r="IV9" s="238"/>
      <c r="IW9" s="238"/>
      <c r="IX9" s="238"/>
      <c r="IY9" s="238"/>
      <c r="IZ9" s="238"/>
      <c r="JA9" s="238"/>
      <c r="JB9" s="238"/>
      <c r="JC9" s="238"/>
      <c r="JD9" s="238"/>
      <c r="JE9" s="238"/>
      <c r="JF9" s="238"/>
      <c r="JG9" s="238"/>
      <c r="JH9" s="238"/>
      <c r="JI9" s="238"/>
      <c r="JJ9" s="238"/>
      <c r="JK9" s="238"/>
      <c r="JL9" s="238"/>
      <c r="JM9" s="238"/>
      <c r="JN9" s="238"/>
      <c r="JO9" s="238"/>
      <c r="JP9" s="238"/>
      <c r="JQ9" s="238"/>
      <c r="JR9" s="238"/>
      <c r="JS9" s="238"/>
      <c r="JT9" s="238"/>
      <c r="JU9" s="238"/>
      <c r="JV9" s="238"/>
      <c r="JW9" s="238"/>
      <c r="JX9" s="238"/>
      <c r="JY9" s="238"/>
      <c r="JZ9" s="238"/>
      <c r="KA9" s="238"/>
      <c r="KB9" s="238"/>
      <c r="KC9" s="238"/>
      <c r="KD9" s="238"/>
      <c r="KE9" s="238"/>
      <c r="KF9" s="238"/>
      <c r="KG9" s="238"/>
      <c r="KH9" s="238"/>
      <c r="KI9" s="238"/>
      <c r="KJ9" s="238"/>
      <c r="KK9" s="238"/>
      <c r="KL9" s="238"/>
      <c r="KM9" s="238"/>
      <c r="KN9" s="238"/>
      <c r="KO9" s="238"/>
      <c r="KP9" s="238"/>
      <c r="KQ9" s="238"/>
      <c r="KR9" s="238"/>
      <c r="KS9" s="238"/>
      <c r="KT9" s="238"/>
      <c r="KU9" s="238"/>
      <c r="KV9" s="238"/>
      <c r="KW9" s="238"/>
      <c r="KX9" s="238"/>
      <c r="KY9" s="238"/>
      <c r="KZ9" s="238"/>
      <c r="LA9" s="238"/>
      <c r="LB9" s="238"/>
      <c r="LC9" s="238"/>
      <c r="LD9" s="238"/>
      <c r="LE9" s="238"/>
      <c r="LF9" s="238"/>
      <c r="LG9" s="238"/>
      <c r="LH9" s="238"/>
      <c r="LI9" s="238"/>
      <c r="LJ9" s="238"/>
      <c r="LK9" s="238"/>
      <c r="LL9" s="238"/>
      <c r="LM9" s="238"/>
      <c r="LN9" s="238"/>
      <c r="LO9" s="238"/>
      <c r="LP9" s="238"/>
      <c r="LQ9" s="238"/>
      <c r="LR9" s="238"/>
      <c r="LS9" s="238"/>
      <c r="LT9" s="238"/>
      <c r="LU9" s="238"/>
      <c r="LV9" s="238"/>
      <c r="LW9" s="238"/>
      <c r="LX9" s="238"/>
      <c r="LY9" s="238"/>
      <c r="LZ9" s="238"/>
      <c r="MA9" s="238"/>
      <c r="MB9" s="238"/>
      <c r="MC9" s="238"/>
      <c r="MD9" s="238"/>
      <c r="ME9" s="238"/>
      <c r="MF9" s="238"/>
      <c r="MG9" s="238"/>
      <c r="MH9" s="238"/>
      <c r="MI9" s="238"/>
      <c r="MJ9" s="238"/>
      <c r="MK9" s="238"/>
      <c r="ML9" s="238"/>
      <c r="MM9" s="238"/>
      <c r="MN9" s="238"/>
      <c r="MO9" s="238"/>
      <c r="MP9" s="238"/>
      <c r="MQ9" s="238"/>
      <c r="MR9" s="238"/>
      <c r="MS9" s="238"/>
      <c r="MT9" s="238"/>
      <c r="MU9" s="238"/>
      <c r="MV9" s="238"/>
      <c r="MW9" s="238"/>
      <c r="MX9" s="238"/>
      <c r="MY9" s="238"/>
      <c r="MZ9" s="238"/>
      <c r="NA9" s="238"/>
      <c r="NB9" s="238"/>
      <c r="NC9" s="238"/>
      <c r="ND9" s="238"/>
      <c r="NE9" s="238"/>
      <c r="NF9" s="238"/>
      <c r="NG9" s="238"/>
      <c r="NH9" s="238"/>
      <c r="NI9" s="238"/>
    </row>
    <row r="10" spans="1:373" x14ac:dyDescent="0.2">
      <c r="A10" s="264" t="s">
        <v>739</v>
      </c>
      <c r="B10" s="265" t="s">
        <v>927</v>
      </c>
      <c r="C10" s="258"/>
      <c r="D10" s="258" t="s">
        <v>3383</v>
      </c>
      <c r="E10" s="258">
        <v>0</v>
      </c>
      <c r="F10" s="259" t="s">
        <v>3384</v>
      </c>
      <c r="G10" s="259" t="s">
        <v>3385</v>
      </c>
      <c r="H10" s="259" t="s">
        <v>961</v>
      </c>
      <c r="I10" s="259">
        <v>0</v>
      </c>
      <c r="J10" s="259">
        <v>0</v>
      </c>
      <c r="K10" s="259">
        <v>0</v>
      </c>
      <c r="L10" s="259" t="s">
        <v>3367</v>
      </c>
      <c r="M10" s="259">
        <v>0</v>
      </c>
      <c r="N10" s="259" t="s">
        <v>3358</v>
      </c>
      <c r="O10" s="259">
        <v>0</v>
      </c>
      <c r="P10" s="259">
        <v>0</v>
      </c>
      <c r="Q10" s="259">
        <v>0</v>
      </c>
      <c r="R10" s="266"/>
      <c r="S10" s="266"/>
      <c r="T10" s="266"/>
      <c r="U10" s="266"/>
      <c r="V10" s="266"/>
      <c r="W10" s="266">
        <v>0</v>
      </c>
      <c r="X10" s="266">
        <v>0</v>
      </c>
      <c r="Y10" s="266">
        <v>0</v>
      </c>
      <c r="Z10" s="267">
        <v>350.4</v>
      </c>
      <c r="AA10" s="267">
        <v>640.62</v>
      </c>
      <c r="AB10" s="267">
        <v>0</v>
      </c>
      <c r="AC10" s="257">
        <v>0</v>
      </c>
      <c r="AD10" s="257">
        <v>0</v>
      </c>
      <c r="AE10" s="131">
        <v>10</v>
      </c>
      <c r="AF10" s="131">
        <v>8</v>
      </c>
      <c r="AG10" s="131">
        <v>2</v>
      </c>
      <c r="AH10" s="132">
        <v>1</v>
      </c>
      <c r="AI10" s="132" t="s">
        <v>3518</v>
      </c>
      <c r="AJ10" s="131" t="s">
        <v>3554</v>
      </c>
      <c r="AK10" s="184" t="s">
        <v>3518</v>
      </c>
      <c r="AL10" s="131" t="s">
        <v>3518</v>
      </c>
      <c r="AM10" s="27" t="s">
        <v>3518</v>
      </c>
      <c r="AN10" s="133">
        <v>0</v>
      </c>
      <c r="AO10" s="133">
        <v>0</v>
      </c>
      <c r="AP10" s="133">
        <v>0</v>
      </c>
      <c r="AQ10" s="133">
        <v>0</v>
      </c>
      <c r="AR10" s="131">
        <v>0</v>
      </c>
      <c r="AS10" s="131">
        <v>0</v>
      </c>
      <c r="AT10" s="187"/>
      <c r="AU10" s="187"/>
      <c r="AV10" s="187"/>
      <c r="AW10" s="199" t="s">
        <v>790</v>
      </c>
      <c r="AX10" s="199" t="s">
        <v>1169</v>
      </c>
      <c r="AY10" s="134"/>
      <c r="AZ10" s="134"/>
      <c r="BA10" s="135">
        <v>1</v>
      </c>
      <c r="BB10" s="135" t="s">
        <v>527</v>
      </c>
      <c r="BC10" s="135"/>
      <c r="BD10" s="135">
        <v>1</v>
      </c>
      <c r="BE10" s="136" t="s">
        <v>541</v>
      </c>
      <c r="BF10" s="137">
        <v>1</v>
      </c>
      <c r="BG10" s="138"/>
      <c r="BH10" s="200"/>
      <c r="BI10" s="201"/>
      <c r="BJ10" s="139">
        <v>0</v>
      </c>
      <c r="BK10" s="202">
        <v>0</v>
      </c>
      <c r="BL10" s="13">
        <v>0</v>
      </c>
      <c r="BM10" s="13">
        <v>0</v>
      </c>
      <c r="BN10" s="27" t="s">
        <v>3523</v>
      </c>
      <c r="BO10" s="13" t="s">
        <v>3523</v>
      </c>
      <c r="BP10" s="255">
        <v>7</v>
      </c>
      <c r="BQ10" s="140"/>
      <c r="BR10" s="141"/>
      <c r="BS10" s="131">
        <v>1000000000</v>
      </c>
      <c r="BT10" s="142">
        <v>0</v>
      </c>
      <c r="BU10" s="143">
        <v>0</v>
      </c>
      <c r="BV10" s="142">
        <v>0</v>
      </c>
      <c r="BW10" s="144">
        <v>0</v>
      </c>
      <c r="BX10" s="144">
        <v>0</v>
      </c>
      <c r="BY10" s="144">
        <v>0</v>
      </c>
      <c r="BZ10" s="142">
        <v>0</v>
      </c>
      <c r="CA10" s="142">
        <v>0</v>
      </c>
      <c r="CB10" s="142">
        <v>0</v>
      </c>
      <c r="CC10" s="143">
        <v>0</v>
      </c>
      <c r="CD10" s="142"/>
      <c r="CE10" s="142"/>
      <c r="CF10" s="145">
        <v>0</v>
      </c>
      <c r="CG10" s="142">
        <v>0</v>
      </c>
      <c r="CH10" s="140">
        <v>0</v>
      </c>
      <c r="CI10" s="268"/>
      <c r="CJ10" s="263" t="s">
        <v>3518</v>
      </c>
      <c r="CK10" s="269" t="s">
        <v>3518</v>
      </c>
      <c r="CL10" s="146">
        <v>0</v>
      </c>
      <c r="CM10" s="146">
        <v>0</v>
      </c>
      <c r="CN10" s="143">
        <v>0</v>
      </c>
      <c r="CO10" s="143">
        <v>0</v>
      </c>
      <c r="CP10" s="147"/>
      <c r="CQ10" s="143">
        <v>0</v>
      </c>
      <c r="CR10" s="188">
        <v>42992</v>
      </c>
      <c r="CS10" s="189">
        <v>43185</v>
      </c>
      <c r="CT10" s="190">
        <v>43255</v>
      </c>
      <c r="CU10" s="190">
        <v>42865</v>
      </c>
      <c r="CV10" s="190">
        <v>42915</v>
      </c>
      <c r="CW10" s="190">
        <v>42879</v>
      </c>
      <c r="CX10" s="190">
        <v>42921</v>
      </c>
      <c r="CY10" s="143">
        <v>1</v>
      </c>
      <c r="CZ10" s="142">
        <v>0</v>
      </c>
      <c r="DA10" s="143">
        <v>0.953125</v>
      </c>
      <c r="DB10" s="143">
        <v>0</v>
      </c>
      <c r="DC10" s="143">
        <v>0</v>
      </c>
      <c r="DD10" s="143">
        <v>0</v>
      </c>
      <c r="DE10" s="148">
        <v>0</v>
      </c>
      <c r="DF10" s="13" t="s">
        <v>3518</v>
      </c>
      <c r="DG10" s="85" t="s">
        <v>3518</v>
      </c>
      <c r="DH10" s="18" t="b">
        <v>0</v>
      </c>
      <c r="DI10" s="84"/>
      <c r="DJ10" s="84"/>
      <c r="DK10" s="203"/>
      <c r="DL10" s="183"/>
      <c r="DM10" s="204"/>
      <c r="DN10" s="143"/>
      <c r="DO10" s="84"/>
      <c r="DP10" s="84"/>
      <c r="DQ10" s="84"/>
      <c r="DR10" s="84"/>
      <c r="DS10" s="84"/>
      <c r="DT10" s="84"/>
      <c r="DU10" s="84"/>
      <c r="DV10" s="18"/>
      <c r="DW10" s="18"/>
      <c r="DX10" s="18"/>
      <c r="DY10" s="186"/>
      <c r="DZ10" s="186"/>
      <c r="EA10" s="186"/>
      <c r="EB10" s="186"/>
      <c r="EC10" s="186"/>
      <c r="ED10" s="186"/>
      <c r="EE10" s="186"/>
      <c r="EF10" s="186"/>
      <c r="EG10" s="207"/>
      <c r="EH10" s="212">
        <v>3</v>
      </c>
      <c r="EI10" s="211">
        <v>1</v>
      </c>
      <c r="EJ10" s="211">
        <v>1</v>
      </c>
      <c r="EK10" s="211">
        <v>1</v>
      </c>
      <c r="EL10" s="211">
        <v>1</v>
      </c>
      <c r="EM10" s="212">
        <v>4</v>
      </c>
      <c r="EN10" s="210">
        <v>0</v>
      </c>
      <c r="EO10" s="210">
        <v>0</v>
      </c>
      <c r="EP10" s="206">
        <v>0</v>
      </c>
      <c r="EQ10" s="206">
        <v>0</v>
      </c>
      <c r="ER10" s="206">
        <v>0</v>
      </c>
      <c r="ES10" s="206">
        <v>0</v>
      </c>
      <c r="ET10" s="206">
        <v>0</v>
      </c>
      <c r="EU10" s="206">
        <v>0</v>
      </c>
      <c r="EV10" s="206">
        <v>0</v>
      </c>
      <c r="EW10" s="206">
        <v>0</v>
      </c>
      <c r="EX10" s="206">
        <v>0</v>
      </c>
      <c r="EY10" s="206">
        <v>0</v>
      </c>
      <c r="EZ10" s="206">
        <v>0</v>
      </c>
      <c r="FA10" s="206">
        <v>0</v>
      </c>
      <c r="FB10" s="206">
        <v>0</v>
      </c>
      <c r="FC10" s="206">
        <v>0</v>
      </c>
      <c r="FD10" s="206">
        <v>0</v>
      </c>
      <c r="FE10" s="206">
        <v>0</v>
      </c>
      <c r="FF10" s="206">
        <v>0</v>
      </c>
      <c r="FG10" s="206">
        <v>0</v>
      </c>
      <c r="FH10" s="206">
        <v>0</v>
      </c>
      <c r="FI10" s="206">
        <v>0</v>
      </c>
      <c r="FJ10" s="206">
        <v>0</v>
      </c>
      <c r="FK10" s="206">
        <v>0</v>
      </c>
      <c r="FL10" s="206">
        <v>0</v>
      </c>
      <c r="FM10" s="206">
        <v>0</v>
      </c>
      <c r="FN10" s="206">
        <v>0</v>
      </c>
      <c r="FO10" s="206">
        <v>0</v>
      </c>
      <c r="FP10" s="206">
        <v>0</v>
      </c>
      <c r="FQ10" s="206">
        <v>0</v>
      </c>
      <c r="FR10" s="206">
        <v>0</v>
      </c>
      <c r="FS10" s="206">
        <v>0</v>
      </c>
      <c r="FT10" s="206">
        <v>0</v>
      </c>
      <c r="FU10" s="206">
        <v>0</v>
      </c>
      <c r="FV10" s="206">
        <v>0</v>
      </c>
      <c r="FW10" s="206">
        <v>0</v>
      </c>
      <c r="FX10" s="206">
        <v>0</v>
      </c>
      <c r="FY10" s="206">
        <v>0</v>
      </c>
      <c r="FZ10" s="206">
        <v>0</v>
      </c>
      <c r="GA10" s="206">
        <v>0</v>
      </c>
      <c r="GB10" s="206">
        <v>0</v>
      </c>
      <c r="GC10" s="206">
        <v>0</v>
      </c>
      <c r="GD10" s="206">
        <v>0</v>
      </c>
      <c r="GE10" s="207"/>
      <c r="GF10" s="206">
        <v>0</v>
      </c>
      <c r="GG10" s="206">
        <v>0</v>
      </c>
      <c r="GH10" s="206">
        <v>0</v>
      </c>
      <c r="GI10" s="206">
        <v>0</v>
      </c>
      <c r="GJ10" s="206">
        <v>0</v>
      </c>
      <c r="GK10" s="206">
        <v>0</v>
      </c>
      <c r="GL10" s="206">
        <v>0</v>
      </c>
      <c r="GM10" s="207"/>
      <c r="GN10" s="206">
        <v>0</v>
      </c>
      <c r="GO10" s="206">
        <v>0</v>
      </c>
      <c r="GP10" s="206">
        <v>0</v>
      </c>
      <c r="GQ10" s="206">
        <v>0</v>
      </c>
      <c r="GR10" s="206">
        <v>0</v>
      </c>
      <c r="GS10" s="206">
        <v>0</v>
      </c>
      <c r="GT10" s="206">
        <v>0</v>
      </c>
      <c r="GU10" s="206">
        <v>0</v>
      </c>
      <c r="GV10" s="206">
        <v>0</v>
      </c>
      <c r="GW10" s="206">
        <v>0</v>
      </c>
      <c r="GX10" s="206">
        <v>0</v>
      </c>
      <c r="GY10" s="206">
        <v>0</v>
      </c>
      <c r="GZ10" s="206">
        <v>0</v>
      </c>
      <c r="HA10" s="206">
        <v>0</v>
      </c>
      <c r="HB10" s="206">
        <v>0</v>
      </c>
      <c r="HC10" s="206">
        <v>0</v>
      </c>
      <c r="HD10" s="206">
        <v>0</v>
      </c>
      <c r="HE10" s="206">
        <v>0</v>
      </c>
      <c r="HF10" s="206">
        <v>0</v>
      </c>
      <c r="HG10" s="206">
        <v>0</v>
      </c>
      <c r="HH10" s="206">
        <v>0</v>
      </c>
      <c r="HI10" s="206">
        <v>0</v>
      </c>
      <c r="HJ10" s="206">
        <v>0</v>
      </c>
      <c r="HK10" s="206">
        <v>0</v>
      </c>
      <c r="HL10" s="206">
        <v>0</v>
      </c>
      <c r="HM10" s="206">
        <v>0</v>
      </c>
      <c r="HN10" s="206">
        <v>0</v>
      </c>
      <c r="HO10" s="206">
        <v>0</v>
      </c>
      <c r="HP10" s="206">
        <v>0</v>
      </c>
      <c r="HQ10" s="206">
        <v>0</v>
      </c>
      <c r="HR10" s="206">
        <v>0</v>
      </c>
      <c r="HS10" s="206">
        <v>0</v>
      </c>
      <c r="HT10" s="206">
        <v>0</v>
      </c>
      <c r="HU10" s="206">
        <v>0</v>
      </c>
      <c r="HV10" s="206">
        <v>0</v>
      </c>
      <c r="HW10" s="206">
        <v>0</v>
      </c>
      <c r="HX10" s="206">
        <v>0</v>
      </c>
      <c r="HY10" s="206">
        <v>0</v>
      </c>
      <c r="HZ10" s="206">
        <v>0</v>
      </c>
      <c r="IA10" s="206">
        <v>0</v>
      </c>
      <c r="IB10" s="206">
        <v>0</v>
      </c>
      <c r="IC10" s="206">
        <v>0</v>
      </c>
      <c r="ID10" s="206">
        <v>0</v>
      </c>
      <c r="IE10" s="206">
        <v>0</v>
      </c>
      <c r="IF10" s="206">
        <v>0</v>
      </c>
      <c r="IG10" s="206">
        <v>0</v>
      </c>
      <c r="IH10" s="206">
        <v>0</v>
      </c>
      <c r="II10" s="206">
        <v>0</v>
      </c>
      <c r="IJ10" s="207"/>
      <c r="IK10" s="206">
        <v>0</v>
      </c>
      <c r="IL10" s="206">
        <v>0</v>
      </c>
      <c r="IM10" s="207"/>
      <c r="IN10" s="207"/>
      <c r="IO10" s="207"/>
      <c r="IP10" s="207"/>
      <c r="IQ10" s="207"/>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row>
    <row r="11" spans="1:373" x14ac:dyDescent="0.2">
      <c r="A11" s="264" t="s">
        <v>739</v>
      </c>
      <c r="B11" s="265" t="s">
        <v>1174</v>
      </c>
      <c r="C11" s="258"/>
      <c r="D11" s="258" t="s">
        <v>3408</v>
      </c>
      <c r="E11" s="258">
        <v>0</v>
      </c>
      <c r="F11" s="259" t="s">
        <v>3409</v>
      </c>
      <c r="G11" s="259" t="s">
        <v>3365</v>
      </c>
      <c r="H11" s="259" t="s">
        <v>961</v>
      </c>
      <c r="I11" s="259">
        <v>0</v>
      </c>
      <c r="J11" s="259">
        <v>0</v>
      </c>
      <c r="K11" s="259">
        <v>0</v>
      </c>
      <c r="L11" s="259" t="s">
        <v>3366</v>
      </c>
      <c r="M11" s="259">
        <v>0</v>
      </c>
      <c r="N11" s="259" t="s">
        <v>3363</v>
      </c>
      <c r="O11" s="259">
        <v>0</v>
      </c>
      <c r="P11" s="259">
        <v>0</v>
      </c>
      <c r="Q11" s="259">
        <v>0</v>
      </c>
      <c r="R11" s="266"/>
      <c r="S11" s="266"/>
      <c r="T11" s="266"/>
      <c r="U11" s="266"/>
      <c r="V11" s="266"/>
      <c r="W11" s="266">
        <v>0</v>
      </c>
      <c r="X11" s="266">
        <v>0</v>
      </c>
      <c r="Y11" s="266">
        <v>0</v>
      </c>
      <c r="Z11" s="267">
        <v>377.58</v>
      </c>
      <c r="AA11" s="267">
        <v>614</v>
      </c>
      <c r="AB11" s="267">
        <v>0</v>
      </c>
      <c r="AC11" s="257">
        <v>0</v>
      </c>
      <c r="AD11" s="257">
        <v>0</v>
      </c>
      <c r="AE11" s="131">
        <v>10</v>
      </c>
      <c r="AF11" s="131">
        <v>8</v>
      </c>
      <c r="AG11" s="131">
        <v>2</v>
      </c>
      <c r="AH11" s="132">
        <v>1</v>
      </c>
      <c r="AI11" s="132" t="s">
        <v>3518</v>
      </c>
      <c r="AJ11" s="131" t="s">
        <v>3551</v>
      </c>
      <c r="AK11" s="184" t="s">
        <v>3518</v>
      </c>
      <c r="AL11" s="131" t="s">
        <v>3518</v>
      </c>
      <c r="AM11" s="27" t="s">
        <v>3518</v>
      </c>
      <c r="AN11" s="133">
        <v>0</v>
      </c>
      <c r="AO11" s="133">
        <v>0</v>
      </c>
      <c r="AP11" s="133">
        <v>0</v>
      </c>
      <c r="AQ11" s="133">
        <v>0</v>
      </c>
      <c r="AR11" s="131">
        <v>0</v>
      </c>
      <c r="AS11" s="131">
        <v>0</v>
      </c>
      <c r="AT11" s="187"/>
      <c r="AU11" s="187"/>
      <c r="AV11" s="187"/>
      <c r="AW11" s="199" t="s">
        <v>790</v>
      </c>
      <c r="AX11" s="199" t="s">
        <v>1169</v>
      </c>
      <c r="AY11" s="134"/>
      <c r="AZ11" s="134"/>
      <c r="BA11" s="135">
        <v>1</v>
      </c>
      <c r="BB11" s="135" t="s">
        <v>527</v>
      </c>
      <c r="BC11" s="135"/>
      <c r="BD11" s="135">
        <v>1</v>
      </c>
      <c r="BE11" s="136" t="s">
        <v>541</v>
      </c>
      <c r="BF11" s="137">
        <v>1</v>
      </c>
      <c r="BG11" s="138"/>
      <c r="BH11" s="200"/>
      <c r="BI11" s="201"/>
      <c r="BJ11" s="139">
        <v>0</v>
      </c>
      <c r="BK11" s="202">
        <v>0</v>
      </c>
      <c r="BL11" s="13">
        <v>0</v>
      </c>
      <c r="BM11" s="13">
        <v>0</v>
      </c>
      <c r="BN11" s="27" t="s">
        <v>3523</v>
      </c>
      <c r="BO11" s="13" t="s">
        <v>3523</v>
      </c>
      <c r="BP11" s="255">
        <v>6</v>
      </c>
      <c r="BQ11" s="140"/>
      <c r="BR11" s="141"/>
      <c r="BS11" s="131">
        <v>1000000000</v>
      </c>
      <c r="BT11" s="142">
        <v>0</v>
      </c>
      <c r="BU11" s="143">
        <v>0</v>
      </c>
      <c r="BV11" s="142">
        <v>0</v>
      </c>
      <c r="BW11" s="144">
        <v>0</v>
      </c>
      <c r="BX11" s="144">
        <v>0</v>
      </c>
      <c r="BY11" s="144">
        <v>0</v>
      </c>
      <c r="BZ11" s="142">
        <v>0</v>
      </c>
      <c r="CA11" s="142">
        <v>0</v>
      </c>
      <c r="CB11" s="142">
        <v>0</v>
      </c>
      <c r="CC11" s="143">
        <v>0</v>
      </c>
      <c r="CD11" s="142"/>
      <c r="CE11" s="142"/>
      <c r="CF11" s="145">
        <v>0</v>
      </c>
      <c r="CG11" s="142">
        <v>0</v>
      </c>
      <c r="CH11" s="140">
        <v>0</v>
      </c>
      <c r="CI11" s="268"/>
      <c r="CJ11" s="263" t="s">
        <v>3518</v>
      </c>
      <c r="CK11" s="269" t="s">
        <v>3518</v>
      </c>
      <c r="CL11" s="146">
        <v>0</v>
      </c>
      <c r="CM11" s="146">
        <v>0</v>
      </c>
      <c r="CN11" s="143">
        <v>0</v>
      </c>
      <c r="CO11" s="143">
        <v>0</v>
      </c>
      <c r="CP11" s="147"/>
      <c r="CQ11" s="143">
        <v>0</v>
      </c>
      <c r="CR11" s="188">
        <v>42636</v>
      </c>
      <c r="CS11" s="189">
        <v>43185</v>
      </c>
      <c r="CT11" s="190">
        <v>43255</v>
      </c>
      <c r="CU11" s="190">
        <v>0</v>
      </c>
      <c r="CV11" s="190">
        <v>0</v>
      </c>
      <c r="CW11" s="190" t="s">
        <v>3518</v>
      </c>
      <c r="CX11" s="190" t="s">
        <v>3518</v>
      </c>
      <c r="CY11" s="143">
        <v>1.0946297482319243</v>
      </c>
      <c r="CZ11" s="142">
        <v>0</v>
      </c>
      <c r="DA11" s="143">
        <v>0.515625</v>
      </c>
      <c r="DB11" s="143">
        <v>0</v>
      </c>
      <c r="DC11" s="143">
        <v>0</v>
      </c>
      <c r="DD11" s="143">
        <v>0</v>
      </c>
      <c r="DE11" s="148">
        <v>0.4375</v>
      </c>
      <c r="DF11" s="13" t="s">
        <v>3518</v>
      </c>
      <c r="DG11" s="85" t="s">
        <v>3518</v>
      </c>
      <c r="DH11" s="18" t="b">
        <v>0</v>
      </c>
      <c r="DI11" s="84"/>
      <c r="DJ11" s="84"/>
      <c r="DK11" s="203"/>
      <c r="DL11" s="183"/>
      <c r="DM11" s="204"/>
      <c r="DN11" s="143"/>
      <c r="DO11" s="84"/>
      <c r="DP11" s="84"/>
      <c r="DQ11" s="84"/>
      <c r="DR11" s="84"/>
      <c r="DS11" s="84"/>
      <c r="DT11" s="84"/>
      <c r="DU11" s="84"/>
      <c r="DV11" s="18"/>
      <c r="DW11" s="18"/>
      <c r="DX11" s="18"/>
      <c r="DY11" s="186"/>
      <c r="DZ11" s="186"/>
      <c r="EA11" s="186"/>
      <c r="EB11" s="186"/>
      <c r="EC11" s="186"/>
      <c r="ED11" s="186"/>
      <c r="EE11" s="186"/>
      <c r="EF11" s="186"/>
      <c r="EG11" s="209"/>
      <c r="EH11" s="240">
        <v>1</v>
      </c>
      <c r="EI11" s="240">
        <v>1</v>
      </c>
      <c r="EJ11" s="240">
        <v>1</v>
      </c>
      <c r="EK11" s="240">
        <v>1</v>
      </c>
      <c r="EL11" s="240">
        <v>1</v>
      </c>
      <c r="EM11" s="240">
        <v>0</v>
      </c>
      <c r="EN11" s="240">
        <v>0</v>
      </c>
      <c r="EO11" s="240">
        <v>0</v>
      </c>
      <c r="EP11" s="240">
        <v>0</v>
      </c>
      <c r="EQ11" s="240">
        <v>0</v>
      </c>
      <c r="ER11" s="240">
        <v>0</v>
      </c>
      <c r="ES11" s="240">
        <v>0</v>
      </c>
      <c r="ET11" s="240">
        <v>0</v>
      </c>
      <c r="EU11" s="240">
        <v>0</v>
      </c>
      <c r="EV11" s="240">
        <v>0</v>
      </c>
      <c r="EW11" s="240">
        <v>0</v>
      </c>
      <c r="EX11" s="240">
        <v>0</v>
      </c>
      <c r="EY11" s="240">
        <v>0</v>
      </c>
      <c r="EZ11" s="240">
        <v>0</v>
      </c>
      <c r="FA11" s="240">
        <v>0</v>
      </c>
      <c r="FB11" s="240">
        <v>0</v>
      </c>
      <c r="FC11" s="240">
        <v>0</v>
      </c>
      <c r="FD11" s="240">
        <v>0</v>
      </c>
      <c r="FE11" s="240">
        <v>0</v>
      </c>
      <c r="FF11" s="240">
        <v>0</v>
      </c>
      <c r="FG11" s="240">
        <v>0</v>
      </c>
      <c r="FH11" s="240">
        <v>0</v>
      </c>
      <c r="FI11" s="240">
        <v>0</v>
      </c>
      <c r="FJ11" s="240">
        <v>0</v>
      </c>
      <c r="FK11" s="240">
        <v>0</v>
      </c>
      <c r="FL11" s="240">
        <v>0</v>
      </c>
      <c r="FM11" s="240">
        <v>0</v>
      </c>
      <c r="FN11" s="240">
        <v>0</v>
      </c>
      <c r="FO11" s="240">
        <v>0</v>
      </c>
      <c r="FP11" s="240">
        <v>0</v>
      </c>
      <c r="FQ11" s="240">
        <v>0</v>
      </c>
      <c r="FR11" s="240">
        <v>0</v>
      </c>
      <c r="FS11" s="240">
        <v>0</v>
      </c>
      <c r="FT11" s="240">
        <v>0</v>
      </c>
      <c r="FU11" s="240">
        <v>0</v>
      </c>
      <c r="FV11" s="240">
        <v>0</v>
      </c>
      <c r="FW11" s="240">
        <v>0</v>
      </c>
      <c r="FX11" s="240">
        <v>0</v>
      </c>
      <c r="FY11" s="240">
        <v>0</v>
      </c>
      <c r="FZ11" s="240">
        <v>0</v>
      </c>
      <c r="GA11" s="240">
        <v>0</v>
      </c>
      <c r="GB11" s="240">
        <v>0</v>
      </c>
      <c r="GC11" s="240">
        <v>0</v>
      </c>
      <c r="GD11" s="240">
        <v>0</v>
      </c>
      <c r="GE11" s="241"/>
      <c r="GF11" s="240">
        <v>1</v>
      </c>
      <c r="GG11" s="240">
        <v>1</v>
      </c>
      <c r="GH11" s="240">
        <v>1</v>
      </c>
      <c r="GI11" s="240">
        <v>1</v>
      </c>
      <c r="GJ11" s="240">
        <v>1</v>
      </c>
      <c r="GK11" s="240">
        <v>1</v>
      </c>
      <c r="GL11" s="240">
        <v>1</v>
      </c>
      <c r="GM11" s="241"/>
      <c r="GN11" s="240">
        <v>1</v>
      </c>
      <c r="GO11" s="240">
        <v>1</v>
      </c>
      <c r="GP11" s="240">
        <v>1</v>
      </c>
      <c r="GQ11" s="240">
        <v>1</v>
      </c>
      <c r="GR11" s="240">
        <v>1</v>
      </c>
      <c r="GS11" s="240">
        <v>1</v>
      </c>
      <c r="GT11" s="240">
        <v>1</v>
      </c>
      <c r="GU11" s="240">
        <v>1</v>
      </c>
      <c r="GV11" s="240">
        <v>1</v>
      </c>
      <c r="GW11" s="240">
        <v>1</v>
      </c>
      <c r="GX11" s="240">
        <v>1</v>
      </c>
      <c r="GY11" s="240">
        <v>1</v>
      </c>
      <c r="GZ11" s="240">
        <v>1</v>
      </c>
      <c r="HA11" s="240">
        <v>1</v>
      </c>
      <c r="HB11" s="240">
        <v>1</v>
      </c>
      <c r="HC11" s="240">
        <v>1</v>
      </c>
      <c r="HD11" s="240">
        <v>1</v>
      </c>
      <c r="HE11" s="240">
        <v>1</v>
      </c>
      <c r="HF11" s="240">
        <v>1</v>
      </c>
      <c r="HG11" s="240">
        <v>1</v>
      </c>
      <c r="HH11" s="240">
        <v>1</v>
      </c>
      <c r="HI11" s="240">
        <v>0</v>
      </c>
      <c r="HJ11" s="240">
        <v>0</v>
      </c>
      <c r="HK11" s="240">
        <v>0</v>
      </c>
      <c r="HL11" s="240">
        <v>0</v>
      </c>
      <c r="HM11" s="240">
        <v>0</v>
      </c>
      <c r="HN11" s="240">
        <v>0</v>
      </c>
      <c r="HO11" s="240">
        <v>0</v>
      </c>
      <c r="HP11" s="240">
        <v>0</v>
      </c>
      <c r="HQ11" s="240">
        <v>0</v>
      </c>
      <c r="HR11" s="240">
        <v>0</v>
      </c>
      <c r="HS11" s="240">
        <v>0</v>
      </c>
      <c r="HT11" s="240">
        <v>0</v>
      </c>
      <c r="HU11" s="240">
        <v>0</v>
      </c>
      <c r="HV11" s="240">
        <v>0</v>
      </c>
      <c r="HW11" s="240">
        <v>0</v>
      </c>
      <c r="HX11" s="240">
        <v>0</v>
      </c>
      <c r="HY11" s="240">
        <v>0</v>
      </c>
      <c r="HZ11" s="240">
        <v>0</v>
      </c>
      <c r="IA11" s="240">
        <v>0</v>
      </c>
      <c r="IB11" s="240">
        <v>0</v>
      </c>
      <c r="IC11" s="240">
        <v>0</v>
      </c>
      <c r="ID11" s="240">
        <v>0</v>
      </c>
      <c r="IE11" s="240">
        <v>0</v>
      </c>
      <c r="IF11" s="240">
        <v>0</v>
      </c>
      <c r="IG11" s="240">
        <v>0</v>
      </c>
      <c r="IH11" s="240">
        <v>0</v>
      </c>
      <c r="II11" s="240">
        <v>0</v>
      </c>
      <c r="IJ11" s="241"/>
      <c r="IK11" s="240">
        <v>0</v>
      </c>
      <c r="IL11" s="240">
        <v>0</v>
      </c>
      <c r="IM11" s="241"/>
      <c r="IN11" s="241"/>
      <c r="IO11" s="241"/>
      <c r="IP11" s="241"/>
      <c r="IQ11" s="241"/>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c r="MI11" s="241"/>
      <c r="MJ11" s="241"/>
      <c r="MK11" s="241"/>
      <c r="ML11" s="241"/>
      <c r="MM11" s="241"/>
      <c r="MN11" s="241"/>
      <c r="MO11" s="241"/>
      <c r="MP11" s="241"/>
      <c r="MQ11" s="241"/>
      <c r="MR11" s="241"/>
      <c r="MS11" s="241"/>
      <c r="MT11" s="241"/>
      <c r="MU11" s="241"/>
      <c r="MV11" s="241"/>
      <c r="MW11" s="241"/>
      <c r="MX11" s="241"/>
      <c r="MY11" s="241"/>
      <c r="MZ11" s="241"/>
      <c r="NA11" s="241"/>
      <c r="NB11" s="241"/>
      <c r="NC11" s="241"/>
      <c r="ND11" s="241"/>
      <c r="NE11" s="241"/>
      <c r="NF11" s="241"/>
      <c r="NG11" s="241"/>
      <c r="NH11" s="241"/>
      <c r="NI11" s="241"/>
    </row>
    <row r="12" spans="1:373" x14ac:dyDescent="0.2">
      <c r="A12" s="264" t="s">
        <v>739</v>
      </c>
      <c r="B12" s="265" t="s">
        <v>1175</v>
      </c>
      <c r="C12" s="258"/>
      <c r="D12" s="258" t="s">
        <v>3460</v>
      </c>
      <c r="E12" s="258">
        <v>0</v>
      </c>
      <c r="F12" s="259" t="s">
        <v>3461</v>
      </c>
      <c r="G12" s="259" t="s">
        <v>3412</v>
      </c>
      <c r="H12" s="259" t="s">
        <v>961</v>
      </c>
      <c r="I12" s="259">
        <v>0</v>
      </c>
      <c r="J12" s="259">
        <v>0</v>
      </c>
      <c r="K12" s="259">
        <v>0</v>
      </c>
      <c r="L12" s="259" t="s">
        <v>3413</v>
      </c>
      <c r="M12" s="259">
        <v>0</v>
      </c>
      <c r="N12" s="259" t="s">
        <v>3363</v>
      </c>
      <c r="O12" s="259">
        <v>0</v>
      </c>
      <c r="P12" s="259">
        <v>0</v>
      </c>
      <c r="Q12" s="259">
        <v>0</v>
      </c>
      <c r="R12" s="266"/>
      <c r="S12" s="266"/>
      <c r="T12" s="266"/>
      <c r="U12" s="266"/>
      <c r="V12" s="266"/>
      <c r="W12" s="266">
        <v>0</v>
      </c>
      <c r="X12" s="266">
        <v>0</v>
      </c>
      <c r="Y12" s="266">
        <v>0</v>
      </c>
      <c r="Z12" s="267">
        <v>319.60000000000002</v>
      </c>
      <c r="AA12" s="267">
        <v>626.01</v>
      </c>
      <c r="AB12" s="267">
        <v>0</v>
      </c>
      <c r="AC12" s="257">
        <v>0</v>
      </c>
      <c r="AD12" s="257">
        <v>0</v>
      </c>
      <c r="AE12" s="131">
        <v>10</v>
      </c>
      <c r="AF12" s="131">
        <v>8</v>
      </c>
      <c r="AG12" s="131">
        <v>2</v>
      </c>
      <c r="AH12" s="132">
        <v>1</v>
      </c>
      <c r="AI12" s="132" t="s">
        <v>3517</v>
      </c>
      <c r="AJ12" s="131" t="s">
        <v>3555</v>
      </c>
      <c r="AK12" s="184" t="s">
        <v>3524</v>
      </c>
      <c r="AL12" s="131" t="s">
        <v>3518</v>
      </c>
      <c r="AM12" s="27" t="s">
        <v>3519</v>
      </c>
      <c r="AN12" s="133">
        <v>0</v>
      </c>
      <c r="AO12" s="133">
        <v>0</v>
      </c>
      <c r="AP12" s="133">
        <v>0</v>
      </c>
      <c r="AQ12" s="133">
        <v>0</v>
      </c>
      <c r="AR12" s="131">
        <v>15</v>
      </c>
      <c r="AS12" s="131">
        <v>0</v>
      </c>
      <c r="AT12" s="187"/>
      <c r="AU12" s="187"/>
      <c r="AV12" s="187"/>
      <c r="AW12" s="199" t="s">
        <v>790</v>
      </c>
      <c r="AX12" s="199" t="s">
        <v>1169</v>
      </c>
      <c r="AY12" s="134"/>
      <c r="AZ12" s="134"/>
      <c r="BA12" s="135">
        <v>1</v>
      </c>
      <c r="BB12" s="135" t="s">
        <v>527</v>
      </c>
      <c r="BC12" s="135"/>
      <c r="BD12" s="135">
        <v>1</v>
      </c>
      <c r="BE12" s="136" t="s">
        <v>541</v>
      </c>
      <c r="BF12" s="137">
        <v>1</v>
      </c>
      <c r="BG12" s="138"/>
      <c r="BH12" s="200"/>
      <c r="BI12" s="201"/>
      <c r="BJ12" s="139">
        <v>3</v>
      </c>
      <c r="BK12" s="202">
        <v>0</v>
      </c>
      <c r="BL12" s="13">
        <v>2</v>
      </c>
      <c r="BM12" s="13">
        <v>1</v>
      </c>
      <c r="BN12" s="27" t="s">
        <v>3521</v>
      </c>
      <c r="BO12" s="13" t="s">
        <v>3525</v>
      </c>
      <c r="BP12" s="255">
        <v>5</v>
      </c>
      <c r="BQ12" s="140"/>
      <c r="BR12" s="141"/>
      <c r="BS12" s="131">
        <v>1000000000</v>
      </c>
      <c r="BT12" s="142">
        <v>0</v>
      </c>
      <c r="BU12" s="143">
        <v>1</v>
      </c>
      <c r="BV12" s="142">
        <v>3</v>
      </c>
      <c r="BW12" s="144">
        <v>0</v>
      </c>
      <c r="BX12" s="144">
        <v>0</v>
      </c>
      <c r="BY12" s="144">
        <v>0</v>
      </c>
      <c r="BZ12" s="142">
        <v>0</v>
      </c>
      <c r="CA12" s="142">
        <v>0</v>
      </c>
      <c r="CB12" s="142">
        <v>3</v>
      </c>
      <c r="CC12" s="143">
        <v>0</v>
      </c>
      <c r="CD12" s="142"/>
      <c r="CE12" s="142"/>
      <c r="CF12" s="145">
        <v>0</v>
      </c>
      <c r="CG12" s="142">
        <v>1</v>
      </c>
      <c r="CH12" s="140">
        <v>2</v>
      </c>
      <c r="CI12" s="268"/>
      <c r="CJ12" s="263" t="s">
        <v>3518</v>
      </c>
      <c r="CK12" s="269" t="s">
        <v>3518</v>
      </c>
      <c r="CL12" s="146">
        <v>306.40999999999997</v>
      </c>
      <c r="CM12" s="146">
        <v>0</v>
      </c>
      <c r="CN12" s="143">
        <v>0</v>
      </c>
      <c r="CO12" s="143">
        <v>4.6019023779724648</v>
      </c>
      <c r="CP12" s="147"/>
      <c r="CQ12" s="143">
        <v>0</v>
      </c>
      <c r="CR12" s="188">
        <v>42831</v>
      </c>
      <c r="CS12" s="189">
        <v>43185</v>
      </c>
      <c r="CT12" s="190">
        <v>43255</v>
      </c>
      <c r="CU12" s="190">
        <v>43180</v>
      </c>
      <c r="CV12" s="190">
        <v>43026</v>
      </c>
      <c r="CW12" s="190">
        <v>43194</v>
      </c>
      <c r="CX12" s="190">
        <v>43236</v>
      </c>
      <c r="CY12" s="143">
        <v>1.5081579523696689</v>
      </c>
      <c r="CZ12" s="142">
        <v>0</v>
      </c>
      <c r="DA12" s="143">
        <v>0.609375</v>
      </c>
      <c r="DB12" s="143">
        <v>0.21875</v>
      </c>
      <c r="DC12" s="143">
        <v>0.109375</v>
      </c>
      <c r="DD12" s="143">
        <v>1.5625E-2</v>
      </c>
      <c r="DE12" s="148">
        <v>0</v>
      </c>
      <c r="DF12" s="13" t="s">
        <v>3518</v>
      </c>
      <c r="DG12" s="85" t="s">
        <v>3518</v>
      </c>
      <c r="DH12" s="18" t="b">
        <v>0</v>
      </c>
      <c r="DI12" s="84"/>
      <c r="DJ12" s="84"/>
      <c r="DK12" s="203"/>
      <c r="DL12" s="183"/>
      <c r="DM12" s="204"/>
      <c r="DN12" s="143"/>
      <c r="DO12" s="84"/>
      <c r="DP12" s="84"/>
      <c r="DQ12" s="84"/>
      <c r="DR12" s="84"/>
      <c r="DS12" s="84"/>
      <c r="DT12" s="84"/>
      <c r="DU12" s="84"/>
      <c r="DV12" s="18"/>
      <c r="DW12" s="18"/>
      <c r="DX12" s="18"/>
      <c r="DY12" s="186"/>
      <c r="DZ12" s="186"/>
      <c r="EA12" s="186"/>
      <c r="EB12" s="186"/>
      <c r="EC12" s="186"/>
      <c r="ED12" s="186"/>
      <c r="EE12" s="186"/>
      <c r="EF12" s="186"/>
      <c r="EG12" s="207"/>
      <c r="EH12" s="214">
        <v>4</v>
      </c>
      <c r="EI12" s="211">
        <v>1</v>
      </c>
      <c r="EJ12" s="212">
        <v>2</v>
      </c>
      <c r="EK12" s="212">
        <v>2</v>
      </c>
      <c r="EL12" s="212">
        <v>2</v>
      </c>
      <c r="EM12" s="212">
        <v>2</v>
      </c>
      <c r="EN12" s="210">
        <v>0</v>
      </c>
      <c r="EO12" s="210">
        <v>0</v>
      </c>
      <c r="EP12" s="210">
        <v>0</v>
      </c>
      <c r="EQ12" s="211">
        <v>1</v>
      </c>
      <c r="ER12" s="210">
        <v>0</v>
      </c>
      <c r="ES12" s="210">
        <v>0</v>
      </c>
      <c r="ET12" s="210">
        <v>0</v>
      </c>
      <c r="EU12" s="212">
        <v>2</v>
      </c>
      <c r="EV12" s="210">
        <v>0</v>
      </c>
      <c r="EW12" s="210">
        <v>0</v>
      </c>
      <c r="EX12" s="210">
        <v>0</v>
      </c>
      <c r="EY12" s="210">
        <v>0</v>
      </c>
      <c r="EZ12" s="210">
        <v>0</v>
      </c>
      <c r="FA12" s="210">
        <v>0</v>
      </c>
      <c r="FB12" s="210">
        <v>0</v>
      </c>
      <c r="FC12" s="210">
        <v>0</v>
      </c>
      <c r="FD12" s="210">
        <v>0</v>
      </c>
      <c r="FE12" s="210">
        <v>0</v>
      </c>
      <c r="FF12" s="210">
        <v>0</v>
      </c>
      <c r="FG12" s="210">
        <v>0</v>
      </c>
      <c r="FH12" s="210">
        <v>0</v>
      </c>
      <c r="FI12" s="210">
        <v>0</v>
      </c>
      <c r="FJ12" s="210">
        <v>0</v>
      </c>
      <c r="FK12" s="210">
        <v>0</v>
      </c>
      <c r="FL12" s="210">
        <v>0</v>
      </c>
      <c r="FM12" s="210">
        <v>0</v>
      </c>
      <c r="FN12" s="210">
        <v>0</v>
      </c>
      <c r="FO12" s="210">
        <v>0</v>
      </c>
      <c r="FP12" s="210">
        <v>0</v>
      </c>
      <c r="FQ12" s="210">
        <v>0</v>
      </c>
      <c r="FR12" s="210">
        <v>0</v>
      </c>
      <c r="FS12" s="210">
        <v>0</v>
      </c>
      <c r="FT12" s="210">
        <v>0</v>
      </c>
      <c r="FU12" s="210">
        <v>0</v>
      </c>
      <c r="FV12" s="210">
        <v>0</v>
      </c>
      <c r="FW12" s="210">
        <v>0</v>
      </c>
      <c r="FX12" s="210">
        <v>0</v>
      </c>
      <c r="FY12" s="210">
        <v>0</v>
      </c>
      <c r="FZ12" s="210">
        <v>0</v>
      </c>
      <c r="GA12" s="210">
        <v>0</v>
      </c>
      <c r="GB12" s="210">
        <v>0</v>
      </c>
      <c r="GC12" s="210">
        <v>0</v>
      </c>
      <c r="GD12" s="210">
        <v>0</v>
      </c>
      <c r="GE12" s="227"/>
      <c r="GF12" s="210">
        <v>0</v>
      </c>
      <c r="GG12" s="210">
        <v>0</v>
      </c>
      <c r="GH12" s="210">
        <v>0</v>
      </c>
      <c r="GI12" s="210">
        <v>0</v>
      </c>
      <c r="GJ12" s="210">
        <v>0</v>
      </c>
      <c r="GK12" s="210">
        <v>0</v>
      </c>
      <c r="GL12" s="210">
        <v>0</v>
      </c>
      <c r="GM12" s="227"/>
      <c r="GN12" s="210">
        <v>0</v>
      </c>
      <c r="GO12" s="210">
        <v>0</v>
      </c>
      <c r="GP12" s="210">
        <v>0</v>
      </c>
      <c r="GQ12" s="210">
        <v>0</v>
      </c>
      <c r="GR12" s="210">
        <v>0</v>
      </c>
      <c r="GS12" s="210">
        <v>0</v>
      </c>
      <c r="GT12" s="210">
        <v>0</v>
      </c>
      <c r="GU12" s="210">
        <v>0</v>
      </c>
      <c r="GV12" s="210">
        <v>0</v>
      </c>
      <c r="GW12" s="210">
        <v>0</v>
      </c>
      <c r="GX12" s="210">
        <v>0</v>
      </c>
      <c r="GY12" s="210">
        <v>0</v>
      </c>
      <c r="GZ12" s="210">
        <v>0</v>
      </c>
      <c r="HA12" s="213">
        <v>3</v>
      </c>
      <c r="HB12" s="212">
        <v>2</v>
      </c>
      <c r="HC12" s="212">
        <v>2</v>
      </c>
      <c r="HD12" s="212">
        <v>2</v>
      </c>
      <c r="HE12" s="212">
        <v>2</v>
      </c>
      <c r="HF12" s="212">
        <v>2</v>
      </c>
      <c r="HG12" s="212">
        <v>2</v>
      </c>
      <c r="HH12" s="212">
        <v>2</v>
      </c>
      <c r="HI12" s="211">
        <v>1</v>
      </c>
      <c r="HJ12" s="211">
        <v>1</v>
      </c>
      <c r="HK12" s="211">
        <v>1</v>
      </c>
      <c r="HL12" s="211">
        <v>1</v>
      </c>
      <c r="HM12" s="211">
        <v>1</v>
      </c>
      <c r="HN12" s="211">
        <v>1</v>
      </c>
      <c r="HO12" s="211">
        <v>1</v>
      </c>
      <c r="HP12" s="211">
        <v>1</v>
      </c>
      <c r="HQ12" s="211">
        <v>1</v>
      </c>
      <c r="HR12" s="211">
        <v>1</v>
      </c>
      <c r="HS12" s="211">
        <v>1</v>
      </c>
      <c r="HT12" s="211">
        <v>1</v>
      </c>
      <c r="HU12" s="211">
        <v>1</v>
      </c>
      <c r="HV12" s="210">
        <v>0</v>
      </c>
      <c r="HW12" s="210">
        <v>0</v>
      </c>
      <c r="HX12" s="210">
        <v>0</v>
      </c>
      <c r="HY12" s="210">
        <v>0</v>
      </c>
      <c r="HZ12" s="210">
        <v>0</v>
      </c>
      <c r="IA12" s="210">
        <v>0</v>
      </c>
      <c r="IB12" s="210">
        <v>0</v>
      </c>
      <c r="IC12" s="210">
        <v>0</v>
      </c>
      <c r="ID12" s="210">
        <v>0</v>
      </c>
      <c r="IE12" s="210">
        <v>0</v>
      </c>
      <c r="IF12" s="210">
        <v>0</v>
      </c>
      <c r="IG12" s="211">
        <v>1</v>
      </c>
      <c r="IH12" s="210">
        <v>0</v>
      </c>
      <c r="II12" s="210">
        <v>0</v>
      </c>
      <c r="IJ12" s="227"/>
      <c r="IK12" s="210">
        <v>0</v>
      </c>
      <c r="IL12" s="210">
        <v>0</v>
      </c>
      <c r="IM12" s="227"/>
      <c r="IN12" s="227"/>
      <c r="IO12" s="227"/>
      <c r="IP12" s="227"/>
      <c r="IQ12" s="227"/>
      <c r="IR12" s="227"/>
      <c r="IS12" s="227"/>
      <c r="IT12" s="227"/>
      <c r="IU12" s="227"/>
      <c r="IV12" s="227"/>
      <c r="IW12" s="227"/>
      <c r="IX12" s="227"/>
      <c r="IY12" s="227"/>
      <c r="IZ12" s="227"/>
      <c r="JA12" s="227"/>
      <c r="JB12" s="227"/>
      <c r="JC12" s="227"/>
      <c r="JD12" s="227"/>
      <c r="JE12" s="227"/>
      <c r="JF12" s="227"/>
      <c r="JG12" s="227"/>
      <c r="JH12" s="227"/>
      <c r="JI12" s="227"/>
      <c r="JJ12" s="227"/>
      <c r="JK12" s="227"/>
      <c r="JL12" s="227"/>
      <c r="JM12" s="227"/>
      <c r="JN12" s="227"/>
      <c r="JO12" s="227"/>
      <c r="JP12" s="227"/>
      <c r="JQ12" s="227"/>
      <c r="JR12" s="227"/>
      <c r="JS12" s="227"/>
      <c r="JT12" s="227"/>
      <c r="JU12" s="227"/>
      <c r="JV12" s="227"/>
      <c r="JW12" s="227"/>
      <c r="JX12" s="227"/>
      <c r="JY12" s="227"/>
      <c r="JZ12" s="227"/>
      <c r="KA12" s="227"/>
      <c r="KB12" s="227"/>
      <c r="KC12" s="227"/>
      <c r="KD12" s="227"/>
      <c r="KE12" s="227"/>
      <c r="KF12" s="227"/>
      <c r="KG12" s="227"/>
      <c r="KH12" s="227"/>
      <c r="KI12" s="227"/>
      <c r="KJ12" s="227"/>
      <c r="KK12" s="227"/>
      <c r="KL12" s="227"/>
      <c r="KM12" s="227"/>
      <c r="KN12" s="227"/>
      <c r="KO12" s="227"/>
      <c r="KP12" s="227"/>
      <c r="KQ12" s="227"/>
      <c r="KR12" s="227"/>
      <c r="KS12" s="227"/>
      <c r="KT12" s="227"/>
      <c r="KU12" s="227"/>
      <c r="KV12" s="227"/>
      <c r="KW12" s="227"/>
      <c r="KX12" s="227"/>
      <c r="KY12" s="227"/>
      <c r="KZ12" s="227"/>
      <c r="LA12" s="227"/>
      <c r="LB12" s="227"/>
      <c r="LC12" s="227"/>
      <c r="LD12" s="227"/>
      <c r="LE12" s="227"/>
      <c r="LF12" s="227"/>
      <c r="LG12" s="227"/>
      <c r="LH12" s="227"/>
      <c r="LI12" s="227"/>
      <c r="LJ12" s="227"/>
      <c r="LK12" s="227"/>
      <c r="LL12" s="227"/>
      <c r="LM12" s="227"/>
      <c r="LN12" s="227"/>
      <c r="LO12" s="227"/>
      <c r="LP12" s="227"/>
      <c r="LQ12" s="227"/>
      <c r="LR12" s="227"/>
      <c r="LS12" s="227"/>
      <c r="LT12" s="227"/>
      <c r="LU12" s="227"/>
      <c r="LV12" s="227"/>
      <c r="LW12" s="227"/>
      <c r="LX12" s="227"/>
      <c r="LY12" s="227"/>
      <c r="LZ12" s="227"/>
      <c r="MA12" s="227"/>
      <c r="MB12" s="227"/>
      <c r="MC12" s="227"/>
      <c r="MD12" s="227"/>
      <c r="ME12" s="227"/>
      <c r="MF12" s="227"/>
      <c r="MG12" s="227"/>
      <c r="MH12" s="227"/>
      <c r="MI12" s="227"/>
      <c r="MJ12" s="227"/>
      <c r="MK12" s="227"/>
      <c r="ML12" s="227"/>
      <c r="MM12" s="227"/>
      <c r="MN12" s="227"/>
      <c r="MO12" s="227"/>
      <c r="MP12" s="227"/>
      <c r="MQ12" s="227"/>
      <c r="MR12" s="227"/>
      <c r="MS12" s="227"/>
      <c r="MT12" s="227"/>
      <c r="MU12" s="227"/>
      <c r="MV12" s="227"/>
      <c r="MW12" s="227"/>
      <c r="MX12" s="227"/>
      <c r="MY12" s="227"/>
      <c r="MZ12" s="227"/>
      <c r="NA12" s="227"/>
      <c r="NB12" s="227"/>
      <c r="NC12" s="227"/>
      <c r="ND12" s="227"/>
      <c r="NE12" s="227"/>
      <c r="NF12" s="227"/>
      <c r="NG12" s="227"/>
      <c r="NH12" s="227"/>
      <c r="NI12" s="227"/>
    </row>
    <row r="13" spans="1:373" x14ac:dyDescent="0.2">
      <c r="A13" s="264" t="s">
        <v>739</v>
      </c>
      <c r="B13" s="265" t="s">
        <v>1176</v>
      </c>
      <c r="C13" s="258"/>
      <c r="D13" s="258" t="s">
        <v>3406</v>
      </c>
      <c r="E13" s="258">
        <v>0</v>
      </c>
      <c r="F13" s="259" t="s">
        <v>3407</v>
      </c>
      <c r="G13" s="259" t="s">
        <v>3365</v>
      </c>
      <c r="H13" s="259" t="s">
        <v>961</v>
      </c>
      <c r="I13" s="259">
        <v>0</v>
      </c>
      <c r="J13" s="259">
        <v>0</v>
      </c>
      <c r="K13" s="259">
        <v>0</v>
      </c>
      <c r="L13" s="259" t="s">
        <v>3366</v>
      </c>
      <c r="M13" s="259">
        <v>0</v>
      </c>
      <c r="N13" s="259" t="s">
        <v>3363</v>
      </c>
      <c r="O13" s="259">
        <v>0</v>
      </c>
      <c r="P13" s="259">
        <v>0</v>
      </c>
      <c r="Q13" s="259">
        <v>0</v>
      </c>
      <c r="R13" s="266"/>
      <c r="S13" s="266"/>
      <c r="T13" s="266"/>
      <c r="U13" s="266"/>
      <c r="V13" s="266"/>
      <c r="W13" s="266">
        <v>0</v>
      </c>
      <c r="X13" s="266">
        <v>0</v>
      </c>
      <c r="Y13" s="266">
        <v>0</v>
      </c>
      <c r="Z13" s="267">
        <v>336.88</v>
      </c>
      <c r="AA13" s="267">
        <v>621.29</v>
      </c>
      <c r="AB13" s="267">
        <v>0</v>
      </c>
      <c r="AC13" s="257">
        <v>0</v>
      </c>
      <c r="AD13" s="257">
        <v>0</v>
      </c>
      <c r="AE13" s="131">
        <v>10</v>
      </c>
      <c r="AF13" s="131">
        <v>8</v>
      </c>
      <c r="AG13" s="131">
        <v>2</v>
      </c>
      <c r="AH13" s="132">
        <v>1</v>
      </c>
      <c r="AI13" s="132" t="s">
        <v>3518</v>
      </c>
      <c r="AJ13" s="131" t="s">
        <v>3556</v>
      </c>
      <c r="AK13" s="184" t="s">
        <v>3518</v>
      </c>
      <c r="AL13" s="131" t="s">
        <v>3518</v>
      </c>
      <c r="AM13" s="27" t="s">
        <v>3518</v>
      </c>
      <c r="AN13" s="133">
        <v>0</v>
      </c>
      <c r="AO13" s="133">
        <v>0</v>
      </c>
      <c r="AP13" s="133">
        <v>0</v>
      </c>
      <c r="AQ13" s="133">
        <v>0</v>
      </c>
      <c r="AR13" s="131">
        <v>0</v>
      </c>
      <c r="AS13" s="131">
        <v>0</v>
      </c>
      <c r="AT13" s="187"/>
      <c r="AU13" s="187"/>
      <c r="AV13" s="187"/>
      <c r="AW13" s="199" t="s">
        <v>790</v>
      </c>
      <c r="AX13" s="199" t="s">
        <v>1169</v>
      </c>
      <c r="AY13" s="134"/>
      <c r="AZ13" s="134"/>
      <c r="BA13" s="135">
        <v>1</v>
      </c>
      <c r="BB13" s="135" t="s">
        <v>527</v>
      </c>
      <c r="BC13" s="135"/>
      <c r="BD13" s="135">
        <v>1</v>
      </c>
      <c r="BE13" s="136" t="s">
        <v>541</v>
      </c>
      <c r="BF13" s="137">
        <v>1</v>
      </c>
      <c r="BG13" s="138"/>
      <c r="BH13" s="200"/>
      <c r="BI13" s="201"/>
      <c r="BJ13" s="139">
        <v>0</v>
      </c>
      <c r="BK13" s="202">
        <v>0</v>
      </c>
      <c r="BL13" s="13">
        <v>0</v>
      </c>
      <c r="BM13" s="13">
        <v>0</v>
      </c>
      <c r="BN13" s="27" t="s">
        <v>3523</v>
      </c>
      <c r="BO13" s="13" t="s">
        <v>3523</v>
      </c>
      <c r="BP13" s="255">
        <v>50</v>
      </c>
      <c r="BQ13" s="140"/>
      <c r="BR13" s="141"/>
      <c r="BS13" s="131">
        <v>1000000000</v>
      </c>
      <c r="BT13" s="142">
        <v>0</v>
      </c>
      <c r="BU13" s="143">
        <v>0</v>
      </c>
      <c r="BV13" s="142">
        <v>0</v>
      </c>
      <c r="BW13" s="144">
        <v>0</v>
      </c>
      <c r="BX13" s="144">
        <v>0</v>
      </c>
      <c r="BY13" s="144">
        <v>0</v>
      </c>
      <c r="BZ13" s="142">
        <v>0</v>
      </c>
      <c r="CA13" s="142">
        <v>0</v>
      </c>
      <c r="CB13" s="142">
        <v>0</v>
      </c>
      <c r="CC13" s="143">
        <v>0</v>
      </c>
      <c r="CD13" s="142"/>
      <c r="CE13" s="142"/>
      <c r="CF13" s="145">
        <v>0</v>
      </c>
      <c r="CG13" s="142">
        <v>0</v>
      </c>
      <c r="CH13" s="140">
        <v>10</v>
      </c>
      <c r="CI13" s="268"/>
      <c r="CJ13" s="263" t="s">
        <v>3518</v>
      </c>
      <c r="CK13" s="269" t="s">
        <v>3518</v>
      </c>
      <c r="CL13" s="146">
        <v>0</v>
      </c>
      <c r="CM13" s="146">
        <v>0</v>
      </c>
      <c r="CN13" s="143">
        <v>0</v>
      </c>
      <c r="CO13" s="143">
        <v>0</v>
      </c>
      <c r="CP13" s="147"/>
      <c r="CQ13" s="143">
        <v>0</v>
      </c>
      <c r="CR13" s="188">
        <v>42669</v>
      </c>
      <c r="CS13" s="189">
        <v>43185</v>
      </c>
      <c r="CT13" s="190">
        <v>43255</v>
      </c>
      <c r="CU13" s="190">
        <v>0</v>
      </c>
      <c r="CV13" s="190">
        <v>0</v>
      </c>
      <c r="CW13" s="190" t="s">
        <v>3518</v>
      </c>
      <c r="CX13" s="190" t="s">
        <v>3518</v>
      </c>
      <c r="CY13" s="143">
        <v>1</v>
      </c>
      <c r="CZ13" s="142">
        <v>0</v>
      </c>
      <c r="DA13" s="143">
        <v>0.953125</v>
      </c>
      <c r="DB13" s="143">
        <v>0</v>
      </c>
      <c r="DC13" s="143">
        <v>0</v>
      </c>
      <c r="DD13" s="143">
        <v>0</v>
      </c>
      <c r="DE13" s="148">
        <v>0</v>
      </c>
      <c r="DF13" s="13" t="s">
        <v>3518</v>
      </c>
      <c r="DG13" s="85" t="s">
        <v>3518</v>
      </c>
      <c r="DH13" s="18" t="b">
        <v>0</v>
      </c>
      <c r="DI13" s="84"/>
      <c r="DJ13" s="84"/>
      <c r="DK13" s="203"/>
      <c r="DL13" s="183"/>
      <c r="DM13" s="204"/>
      <c r="DN13" s="143"/>
      <c r="DO13" s="84"/>
      <c r="DP13" s="84"/>
      <c r="DQ13" s="84"/>
      <c r="DR13" s="84"/>
      <c r="DS13" s="84"/>
      <c r="DT13" s="84"/>
      <c r="DU13" s="84"/>
      <c r="DV13" s="18"/>
      <c r="DW13" s="18"/>
      <c r="DX13" s="18"/>
      <c r="DY13" s="186"/>
      <c r="DZ13" s="186"/>
      <c r="EA13" s="186"/>
      <c r="EB13" s="186"/>
      <c r="EC13" s="186"/>
      <c r="ED13" s="186"/>
      <c r="EE13" s="186"/>
      <c r="EF13" s="186"/>
      <c r="EG13" s="209"/>
      <c r="EH13" s="240">
        <v>0</v>
      </c>
      <c r="EI13" s="240">
        <v>0</v>
      </c>
      <c r="EJ13" s="240">
        <v>0</v>
      </c>
      <c r="EK13" s="240">
        <v>0</v>
      </c>
      <c r="EL13" s="240">
        <v>0</v>
      </c>
      <c r="EM13" s="240">
        <v>0</v>
      </c>
      <c r="EN13" s="240">
        <v>0</v>
      </c>
      <c r="EO13" s="240">
        <v>1</v>
      </c>
      <c r="EP13" s="240">
        <v>1</v>
      </c>
      <c r="EQ13" s="240">
        <v>0</v>
      </c>
      <c r="ER13" s="240">
        <v>0</v>
      </c>
      <c r="ES13" s="240">
        <v>0</v>
      </c>
      <c r="ET13" s="240">
        <v>0</v>
      </c>
      <c r="EU13" s="240">
        <v>0</v>
      </c>
      <c r="EV13" s="240">
        <v>0</v>
      </c>
      <c r="EW13" s="240">
        <v>0</v>
      </c>
      <c r="EX13" s="240">
        <v>0</v>
      </c>
      <c r="EY13" s="240">
        <v>0</v>
      </c>
      <c r="EZ13" s="240">
        <v>0</v>
      </c>
      <c r="FA13" s="240">
        <v>0</v>
      </c>
      <c r="FB13" s="240">
        <v>0</v>
      </c>
      <c r="FC13" s="240">
        <v>0</v>
      </c>
      <c r="FD13" s="240">
        <v>0</v>
      </c>
      <c r="FE13" s="240">
        <v>0</v>
      </c>
      <c r="FF13" s="240">
        <v>0</v>
      </c>
      <c r="FG13" s="240">
        <v>0</v>
      </c>
      <c r="FH13" s="240">
        <v>0</v>
      </c>
      <c r="FI13" s="240">
        <v>0</v>
      </c>
      <c r="FJ13" s="240">
        <v>0</v>
      </c>
      <c r="FK13" s="240">
        <v>0</v>
      </c>
      <c r="FL13" s="240">
        <v>0</v>
      </c>
      <c r="FM13" s="240">
        <v>0</v>
      </c>
      <c r="FN13" s="240">
        <v>0</v>
      </c>
      <c r="FO13" s="240">
        <v>0</v>
      </c>
      <c r="FP13" s="240">
        <v>0</v>
      </c>
      <c r="FQ13" s="240">
        <v>0</v>
      </c>
      <c r="FR13" s="240">
        <v>0</v>
      </c>
      <c r="FS13" s="240">
        <v>0</v>
      </c>
      <c r="FT13" s="240">
        <v>0</v>
      </c>
      <c r="FU13" s="240">
        <v>0</v>
      </c>
      <c r="FV13" s="240">
        <v>0</v>
      </c>
      <c r="FW13" s="240">
        <v>0</v>
      </c>
      <c r="FX13" s="240">
        <v>0</v>
      </c>
      <c r="FY13" s="240">
        <v>0</v>
      </c>
      <c r="FZ13" s="240">
        <v>0</v>
      </c>
      <c r="GA13" s="240">
        <v>0</v>
      </c>
      <c r="GB13" s="240">
        <v>0</v>
      </c>
      <c r="GC13" s="240">
        <v>0</v>
      </c>
      <c r="GD13" s="240">
        <v>0</v>
      </c>
      <c r="GE13" s="238"/>
      <c r="GF13" s="240">
        <v>0</v>
      </c>
      <c r="GG13" s="240">
        <v>0</v>
      </c>
      <c r="GH13" s="240">
        <v>0</v>
      </c>
      <c r="GI13" s="240">
        <v>0</v>
      </c>
      <c r="GJ13" s="240">
        <v>0</v>
      </c>
      <c r="GK13" s="240">
        <v>0</v>
      </c>
      <c r="GL13" s="240">
        <v>0</v>
      </c>
      <c r="GM13" s="238"/>
      <c r="GN13" s="240">
        <v>0</v>
      </c>
      <c r="GO13" s="240">
        <v>0</v>
      </c>
      <c r="GP13" s="240">
        <v>0</v>
      </c>
      <c r="GQ13" s="240">
        <v>0</v>
      </c>
      <c r="GR13" s="240">
        <v>0</v>
      </c>
      <c r="GS13" s="240">
        <v>0</v>
      </c>
      <c r="GT13" s="240">
        <v>0</v>
      </c>
      <c r="GU13" s="240">
        <v>0</v>
      </c>
      <c r="GV13" s="240">
        <v>0</v>
      </c>
      <c r="GW13" s="240">
        <v>0</v>
      </c>
      <c r="GX13" s="240">
        <v>0</v>
      </c>
      <c r="GY13" s="240">
        <v>0</v>
      </c>
      <c r="GZ13" s="240">
        <v>0</v>
      </c>
      <c r="HA13" s="240">
        <v>0</v>
      </c>
      <c r="HB13" s="240">
        <v>0</v>
      </c>
      <c r="HC13" s="240">
        <v>0</v>
      </c>
      <c r="HD13" s="240">
        <v>0</v>
      </c>
      <c r="HE13" s="240">
        <v>0</v>
      </c>
      <c r="HF13" s="240">
        <v>0</v>
      </c>
      <c r="HG13" s="240">
        <v>0</v>
      </c>
      <c r="HH13" s="240">
        <v>0</v>
      </c>
      <c r="HI13" s="240">
        <v>0</v>
      </c>
      <c r="HJ13" s="240">
        <v>0</v>
      </c>
      <c r="HK13" s="240">
        <v>0</v>
      </c>
      <c r="HL13" s="240">
        <v>0</v>
      </c>
      <c r="HM13" s="240">
        <v>0</v>
      </c>
      <c r="HN13" s="240">
        <v>0</v>
      </c>
      <c r="HO13" s="240">
        <v>0</v>
      </c>
      <c r="HP13" s="240">
        <v>0</v>
      </c>
      <c r="HQ13" s="240">
        <v>0</v>
      </c>
      <c r="HR13" s="240">
        <v>0</v>
      </c>
      <c r="HS13" s="240">
        <v>0</v>
      </c>
      <c r="HT13" s="240">
        <v>0</v>
      </c>
      <c r="HU13" s="240">
        <v>0</v>
      </c>
      <c r="HV13" s="240">
        <v>0</v>
      </c>
      <c r="HW13" s="240">
        <v>0</v>
      </c>
      <c r="HX13" s="240">
        <v>0</v>
      </c>
      <c r="HY13" s="240">
        <v>0</v>
      </c>
      <c r="HZ13" s="240">
        <v>0</v>
      </c>
      <c r="IA13" s="240">
        <v>0</v>
      </c>
      <c r="IB13" s="240">
        <v>0</v>
      </c>
      <c r="IC13" s="240">
        <v>0</v>
      </c>
      <c r="ID13" s="240">
        <v>0</v>
      </c>
      <c r="IE13" s="240">
        <v>0</v>
      </c>
      <c r="IF13" s="240">
        <v>0</v>
      </c>
      <c r="IG13" s="240">
        <v>0</v>
      </c>
      <c r="IH13" s="240">
        <v>0</v>
      </c>
      <c r="II13" s="240">
        <v>0</v>
      </c>
      <c r="IJ13" s="238"/>
      <c r="IK13" s="240">
        <v>0</v>
      </c>
      <c r="IL13" s="240">
        <v>0</v>
      </c>
      <c r="IM13" s="238"/>
      <c r="IN13" s="238"/>
      <c r="IO13" s="238"/>
      <c r="IP13" s="238"/>
      <c r="IQ13" s="238"/>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8"/>
      <c r="NE13" s="238"/>
      <c r="NF13" s="238"/>
      <c r="NG13" s="238"/>
      <c r="NH13" s="238"/>
      <c r="NI13" s="238"/>
    </row>
    <row r="14" spans="1:373" x14ac:dyDescent="0.2">
      <c r="A14" s="264" t="s">
        <v>739</v>
      </c>
      <c r="B14" s="265" t="s">
        <v>1177</v>
      </c>
      <c r="C14" s="258"/>
      <c r="D14" s="258" t="s">
        <v>3431</v>
      </c>
      <c r="E14" s="258">
        <v>0</v>
      </c>
      <c r="F14" s="259" t="s">
        <v>3432</v>
      </c>
      <c r="G14" s="259" t="s">
        <v>960</v>
      </c>
      <c r="H14" s="259" t="s">
        <v>961</v>
      </c>
      <c r="I14" s="259">
        <v>0</v>
      </c>
      <c r="J14" s="259">
        <v>0</v>
      </c>
      <c r="K14" s="259">
        <v>0</v>
      </c>
      <c r="L14" s="259" t="s">
        <v>3367</v>
      </c>
      <c r="M14" s="259">
        <v>0</v>
      </c>
      <c r="N14" s="259" t="s">
        <v>3358</v>
      </c>
      <c r="O14" s="259">
        <v>0</v>
      </c>
      <c r="P14" s="259">
        <v>0</v>
      </c>
      <c r="Q14" s="259">
        <v>0</v>
      </c>
      <c r="R14" s="266"/>
      <c r="S14" s="266"/>
      <c r="T14" s="266"/>
      <c r="U14" s="266"/>
      <c r="V14" s="266"/>
      <c r="W14" s="266">
        <v>0</v>
      </c>
      <c r="X14" s="266">
        <v>0</v>
      </c>
      <c r="Y14" s="266">
        <v>0</v>
      </c>
      <c r="Z14" s="267">
        <v>359.89</v>
      </c>
      <c r="AA14" s="267">
        <v>782.89</v>
      </c>
      <c r="AB14" s="267">
        <v>0</v>
      </c>
      <c r="AC14" s="257">
        <v>0</v>
      </c>
      <c r="AD14" s="257">
        <v>0</v>
      </c>
      <c r="AE14" s="131">
        <v>10</v>
      </c>
      <c r="AF14" s="131">
        <v>8</v>
      </c>
      <c r="AG14" s="131">
        <v>2</v>
      </c>
      <c r="AH14" s="132">
        <v>1</v>
      </c>
      <c r="AI14" s="132" t="s">
        <v>3518</v>
      </c>
      <c r="AJ14" s="131" t="s">
        <v>3557</v>
      </c>
      <c r="AK14" s="184" t="s">
        <v>3518</v>
      </c>
      <c r="AL14" s="131" t="s">
        <v>3518</v>
      </c>
      <c r="AM14" s="27" t="s">
        <v>3518</v>
      </c>
      <c r="AN14" s="133">
        <v>0</v>
      </c>
      <c r="AO14" s="133">
        <v>0</v>
      </c>
      <c r="AP14" s="133">
        <v>0</v>
      </c>
      <c r="AQ14" s="133">
        <v>0</v>
      </c>
      <c r="AR14" s="131">
        <v>0</v>
      </c>
      <c r="AS14" s="131">
        <v>0</v>
      </c>
      <c r="AT14" s="187"/>
      <c r="AU14" s="187"/>
      <c r="AV14" s="187"/>
      <c r="AW14" s="199" t="s">
        <v>790</v>
      </c>
      <c r="AX14" s="199" t="s">
        <v>1169</v>
      </c>
      <c r="AY14" s="134"/>
      <c r="AZ14" s="134"/>
      <c r="BA14" s="135">
        <v>1</v>
      </c>
      <c r="BB14" s="135" t="s">
        <v>527</v>
      </c>
      <c r="BC14" s="135"/>
      <c r="BD14" s="135">
        <v>2</v>
      </c>
      <c r="BE14" s="136" t="s">
        <v>541</v>
      </c>
      <c r="BF14" s="137">
        <v>1</v>
      </c>
      <c r="BG14" s="138"/>
      <c r="BH14" s="200"/>
      <c r="BI14" s="201"/>
      <c r="BJ14" s="139">
        <v>0</v>
      </c>
      <c r="BK14" s="202">
        <v>0</v>
      </c>
      <c r="BL14" s="13">
        <v>0</v>
      </c>
      <c r="BM14" s="13">
        <v>0</v>
      </c>
      <c r="BN14" s="27" t="s">
        <v>3523</v>
      </c>
      <c r="BO14" s="13" t="s">
        <v>3523</v>
      </c>
      <c r="BP14" s="255">
        <v>3</v>
      </c>
      <c r="BQ14" s="140"/>
      <c r="BR14" s="141"/>
      <c r="BS14" s="131">
        <v>1000000000</v>
      </c>
      <c r="BT14" s="142">
        <v>0</v>
      </c>
      <c r="BU14" s="143">
        <v>0</v>
      </c>
      <c r="BV14" s="142">
        <v>0</v>
      </c>
      <c r="BW14" s="144">
        <v>0</v>
      </c>
      <c r="BX14" s="144">
        <v>0</v>
      </c>
      <c r="BY14" s="144">
        <v>0</v>
      </c>
      <c r="BZ14" s="142">
        <v>0</v>
      </c>
      <c r="CA14" s="142">
        <v>0</v>
      </c>
      <c r="CB14" s="142">
        <v>0</v>
      </c>
      <c r="CC14" s="143">
        <v>0</v>
      </c>
      <c r="CD14" s="142"/>
      <c r="CE14" s="142"/>
      <c r="CF14" s="145">
        <v>0</v>
      </c>
      <c r="CG14" s="142">
        <v>0</v>
      </c>
      <c r="CH14" s="140">
        <v>2</v>
      </c>
      <c r="CI14" s="268"/>
      <c r="CJ14" s="263" t="s">
        <v>3518</v>
      </c>
      <c r="CK14" s="269" t="s">
        <v>3518</v>
      </c>
      <c r="CL14" s="146">
        <v>0</v>
      </c>
      <c r="CM14" s="146">
        <v>0</v>
      </c>
      <c r="CN14" s="143">
        <v>0</v>
      </c>
      <c r="CO14" s="143">
        <v>0</v>
      </c>
      <c r="CP14" s="147"/>
      <c r="CQ14" s="143">
        <v>0</v>
      </c>
      <c r="CR14" s="188">
        <v>43077</v>
      </c>
      <c r="CS14" s="189">
        <v>43185</v>
      </c>
      <c r="CT14" s="190">
        <v>43255</v>
      </c>
      <c r="CU14" s="190">
        <v>42941</v>
      </c>
      <c r="CV14" s="190">
        <v>42957</v>
      </c>
      <c r="CW14" s="190">
        <v>42955</v>
      </c>
      <c r="CX14" s="190">
        <v>42997</v>
      </c>
      <c r="CY14" s="143">
        <v>1</v>
      </c>
      <c r="CZ14" s="142">
        <v>0</v>
      </c>
      <c r="DA14" s="143">
        <v>0.953125</v>
      </c>
      <c r="DB14" s="143">
        <v>0</v>
      </c>
      <c r="DC14" s="143">
        <v>0</v>
      </c>
      <c r="DD14" s="143">
        <v>0</v>
      </c>
      <c r="DE14" s="148">
        <v>0</v>
      </c>
      <c r="DF14" s="13" t="s">
        <v>3518</v>
      </c>
      <c r="DG14" s="85" t="s">
        <v>3518</v>
      </c>
      <c r="DH14" s="18" t="b">
        <v>0</v>
      </c>
      <c r="DI14" s="84"/>
      <c r="DJ14" s="84"/>
      <c r="DK14" s="203"/>
      <c r="DL14" s="183"/>
      <c r="DM14" s="204"/>
      <c r="DN14" s="143"/>
      <c r="DO14" s="84"/>
      <c r="DP14" s="84"/>
      <c r="DQ14" s="84"/>
      <c r="DR14" s="84"/>
      <c r="DS14" s="84"/>
      <c r="DT14" s="84"/>
      <c r="DU14" s="84"/>
      <c r="DV14" s="18"/>
      <c r="DW14" s="18"/>
      <c r="DX14" s="18"/>
      <c r="DY14" s="186"/>
      <c r="DZ14" s="186"/>
      <c r="EA14" s="186"/>
      <c r="EB14" s="186"/>
      <c r="EC14" s="186"/>
      <c r="ED14" s="186"/>
      <c r="EE14" s="186"/>
      <c r="EF14" s="186"/>
      <c r="EG14" s="207"/>
      <c r="EH14" s="211">
        <v>1</v>
      </c>
      <c r="EI14" s="210">
        <v>0</v>
      </c>
      <c r="EJ14" s="211">
        <v>1</v>
      </c>
      <c r="EK14" s="211">
        <v>1</v>
      </c>
      <c r="EL14" s="210">
        <v>0</v>
      </c>
      <c r="EM14" s="212">
        <v>2</v>
      </c>
      <c r="EN14" s="214">
        <v>4</v>
      </c>
      <c r="EO14" s="212">
        <v>2</v>
      </c>
      <c r="EP14" s="212">
        <v>2</v>
      </c>
      <c r="EQ14" s="212">
        <v>2</v>
      </c>
      <c r="ER14" s="212">
        <v>2</v>
      </c>
      <c r="ES14" s="206">
        <v>2</v>
      </c>
      <c r="ET14" s="206">
        <v>1</v>
      </c>
      <c r="EU14" s="206">
        <v>1</v>
      </c>
      <c r="EV14" s="206">
        <v>1</v>
      </c>
      <c r="EW14" s="206">
        <v>1</v>
      </c>
      <c r="EX14" s="206">
        <v>1</v>
      </c>
      <c r="EY14" s="206">
        <v>1</v>
      </c>
      <c r="EZ14" s="206">
        <v>1</v>
      </c>
      <c r="FA14" s="206">
        <v>1</v>
      </c>
      <c r="FB14" s="206">
        <v>1</v>
      </c>
      <c r="FC14" s="206">
        <v>1</v>
      </c>
      <c r="FD14" s="206">
        <v>1</v>
      </c>
      <c r="FE14" s="206">
        <v>1</v>
      </c>
      <c r="FF14" s="206">
        <v>1</v>
      </c>
      <c r="FG14" s="206">
        <v>1</v>
      </c>
      <c r="FH14" s="206">
        <v>1</v>
      </c>
      <c r="FI14" s="206">
        <v>1</v>
      </c>
      <c r="FJ14" s="206">
        <v>1</v>
      </c>
      <c r="FK14" s="206">
        <v>1</v>
      </c>
      <c r="FL14" s="206">
        <v>1</v>
      </c>
      <c r="FM14" s="206">
        <v>1</v>
      </c>
      <c r="FN14" s="206">
        <v>1</v>
      </c>
      <c r="FO14" s="206">
        <v>1</v>
      </c>
      <c r="FP14" s="206">
        <v>1</v>
      </c>
      <c r="FQ14" s="206">
        <v>2</v>
      </c>
      <c r="FR14" s="206">
        <v>2</v>
      </c>
      <c r="FS14" s="206">
        <v>2</v>
      </c>
      <c r="FT14" s="206">
        <v>2</v>
      </c>
      <c r="FU14" s="206">
        <v>2</v>
      </c>
      <c r="FV14" s="206">
        <v>0</v>
      </c>
      <c r="FW14" s="206">
        <v>0</v>
      </c>
      <c r="FX14" s="206">
        <v>0</v>
      </c>
      <c r="FY14" s="206">
        <v>0</v>
      </c>
      <c r="FZ14" s="206">
        <v>0</v>
      </c>
      <c r="GA14" s="206">
        <v>0</v>
      </c>
      <c r="GB14" s="206">
        <v>0</v>
      </c>
      <c r="GC14" s="206">
        <v>0</v>
      </c>
      <c r="GD14" s="206">
        <v>0</v>
      </c>
      <c r="GE14" s="227"/>
      <c r="GF14" s="206">
        <v>0</v>
      </c>
      <c r="GG14" s="206">
        <v>0</v>
      </c>
      <c r="GH14" s="206">
        <v>0</v>
      </c>
      <c r="GI14" s="206">
        <v>0</v>
      </c>
      <c r="GJ14" s="206">
        <v>0</v>
      </c>
      <c r="GK14" s="206">
        <v>0</v>
      </c>
      <c r="GL14" s="206">
        <v>0</v>
      </c>
      <c r="GM14" s="227"/>
      <c r="GN14" s="206">
        <v>0</v>
      </c>
      <c r="GO14" s="206">
        <v>0</v>
      </c>
      <c r="GP14" s="206">
        <v>0</v>
      </c>
      <c r="GQ14" s="206">
        <v>0</v>
      </c>
      <c r="GR14" s="206">
        <v>0</v>
      </c>
      <c r="GS14" s="206">
        <v>0</v>
      </c>
      <c r="GT14" s="206">
        <v>0</v>
      </c>
      <c r="GU14" s="206">
        <v>0</v>
      </c>
      <c r="GV14" s="206">
        <v>0</v>
      </c>
      <c r="GW14" s="206">
        <v>0</v>
      </c>
      <c r="GX14" s="206">
        <v>0</v>
      </c>
      <c r="GY14" s="206">
        <v>0</v>
      </c>
      <c r="GZ14" s="206">
        <v>0</v>
      </c>
      <c r="HA14" s="206">
        <v>0</v>
      </c>
      <c r="HB14" s="206">
        <v>0</v>
      </c>
      <c r="HC14" s="206">
        <v>0</v>
      </c>
      <c r="HD14" s="206">
        <v>0</v>
      </c>
      <c r="HE14" s="206">
        <v>0</v>
      </c>
      <c r="HF14" s="206">
        <v>0</v>
      </c>
      <c r="HG14" s="206">
        <v>0</v>
      </c>
      <c r="HH14" s="206">
        <v>0</v>
      </c>
      <c r="HI14" s="206">
        <v>0</v>
      </c>
      <c r="HJ14" s="206">
        <v>0</v>
      </c>
      <c r="HK14" s="206">
        <v>0</v>
      </c>
      <c r="HL14" s="206">
        <v>0</v>
      </c>
      <c r="HM14" s="206">
        <v>0</v>
      </c>
      <c r="HN14" s="206">
        <v>0</v>
      </c>
      <c r="HO14" s="206">
        <v>0</v>
      </c>
      <c r="HP14" s="206">
        <v>0</v>
      </c>
      <c r="HQ14" s="206">
        <v>0</v>
      </c>
      <c r="HR14" s="206">
        <v>0</v>
      </c>
      <c r="HS14" s="206">
        <v>0</v>
      </c>
      <c r="HT14" s="206">
        <v>0</v>
      </c>
      <c r="HU14" s="206">
        <v>0</v>
      </c>
      <c r="HV14" s="206">
        <v>0</v>
      </c>
      <c r="HW14" s="206">
        <v>0</v>
      </c>
      <c r="HX14" s="206">
        <v>0</v>
      </c>
      <c r="HY14" s="206">
        <v>0</v>
      </c>
      <c r="HZ14" s="206">
        <v>0</v>
      </c>
      <c r="IA14" s="206">
        <v>0</v>
      </c>
      <c r="IB14" s="206">
        <v>0</v>
      </c>
      <c r="IC14" s="206">
        <v>0</v>
      </c>
      <c r="ID14" s="206">
        <v>0</v>
      </c>
      <c r="IE14" s="206">
        <v>0</v>
      </c>
      <c r="IF14" s="206">
        <v>0</v>
      </c>
      <c r="IG14" s="206">
        <v>0</v>
      </c>
      <c r="IH14" s="206">
        <v>0</v>
      </c>
      <c r="II14" s="206">
        <v>0</v>
      </c>
      <c r="IJ14" s="227"/>
      <c r="IK14" s="206">
        <v>0</v>
      </c>
      <c r="IL14" s="206">
        <v>0</v>
      </c>
      <c r="IM14" s="227"/>
      <c r="IN14" s="227"/>
      <c r="IO14" s="227"/>
      <c r="IP14" s="227"/>
      <c r="IQ14" s="227"/>
      <c r="IR14" s="227"/>
      <c r="IS14" s="227"/>
      <c r="IT14" s="227"/>
      <c r="IU14" s="227"/>
      <c r="IV14" s="227"/>
      <c r="IW14" s="227"/>
      <c r="IX14" s="227"/>
      <c r="IY14" s="227"/>
      <c r="IZ14" s="227"/>
      <c r="JA14" s="227"/>
      <c r="JB14" s="227"/>
      <c r="JC14" s="227"/>
      <c r="JD14" s="227"/>
      <c r="JE14" s="227"/>
      <c r="JF14" s="227"/>
      <c r="JG14" s="227"/>
      <c r="JH14" s="227"/>
      <c r="JI14" s="227"/>
      <c r="JJ14" s="227"/>
      <c r="JK14" s="227"/>
      <c r="JL14" s="227"/>
      <c r="JM14" s="227"/>
      <c r="JN14" s="227"/>
      <c r="JO14" s="227"/>
      <c r="JP14" s="227"/>
      <c r="JQ14" s="227"/>
      <c r="JR14" s="227"/>
      <c r="JS14" s="227"/>
      <c r="JT14" s="227"/>
      <c r="JU14" s="227"/>
      <c r="JV14" s="227"/>
      <c r="JW14" s="227"/>
      <c r="JX14" s="227"/>
      <c r="JY14" s="227"/>
      <c r="JZ14" s="227"/>
      <c r="KA14" s="227"/>
      <c r="KB14" s="227"/>
      <c r="KC14" s="227"/>
      <c r="KD14" s="227"/>
      <c r="KE14" s="227"/>
      <c r="KF14" s="227"/>
      <c r="KG14" s="227"/>
      <c r="KH14" s="227"/>
      <c r="KI14" s="227"/>
      <c r="KJ14" s="227"/>
      <c r="KK14" s="227"/>
      <c r="KL14" s="227"/>
      <c r="KM14" s="227"/>
      <c r="KN14" s="227"/>
      <c r="KO14" s="227"/>
      <c r="KP14" s="227"/>
      <c r="KQ14" s="227"/>
      <c r="KR14" s="227"/>
      <c r="KS14" s="227"/>
      <c r="KT14" s="227"/>
      <c r="KU14" s="227"/>
      <c r="KV14" s="227"/>
      <c r="KW14" s="227"/>
      <c r="KX14" s="227"/>
      <c r="KY14" s="227"/>
      <c r="KZ14" s="227"/>
      <c r="LA14" s="227"/>
      <c r="LB14" s="227"/>
      <c r="LC14" s="227"/>
      <c r="LD14" s="227"/>
      <c r="LE14" s="227"/>
      <c r="LF14" s="227"/>
      <c r="LG14" s="227"/>
      <c r="LH14" s="227"/>
      <c r="LI14" s="227"/>
      <c r="LJ14" s="227"/>
      <c r="LK14" s="227"/>
      <c r="LL14" s="227"/>
      <c r="LM14" s="227"/>
      <c r="LN14" s="227"/>
      <c r="LO14" s="227"/>
      <c r="LP14" s="227"/>
      <c r="LQ14" s="227"/>
      <c r="LR14" s="227"/>
      <c r="LS14" s="227"/>
      <c r="LT14" s="227"/>
      <c r="LU14" s="227"/>
      <c r="LV14" s="227"/>
      <c r="LW14" s="227"/>
      <c r="LX14" s="227"/>
      <c r="LY14" s="227"/>
      <c r="LZ14" s="227"/>
      <c r="MA14" s="227"/>
      <c r="MB14" s="227"/>
      <c r="MC14" s="227"/>
      <c r="MD14" s="227"/>
      <c r="ME14" s="227"/>
      <c r="MF14" s="227"/>
      <c r="MG14" s="227"/>
      <c r="MH14" s="227"/>
      <c r="MI14" s="227"/>
      <c r="MJ14" s="227"/>
      <c r="MK14" s="227"/>
      <c r="ML14" s="227"/>
      <c r="MM14" s="227"/>
      <c r="MN14" s="227"/>
      <c r="MO14" s="227"/>
      <c r="MP14" s="227"/>
      <c r="MQ14" s="227"/>
      <c r="MR14" s="227"/>
      <c r="MS14" s="227"/>
      <c r="MT14" s="227"/>
      <c r="MU14" s="227"/>
      <c r="MV14" s="227"/>
      <c r="MW14" s="227"/>
      <c r="MX14" s="227"/>
      <c r="MY14" s="227"/>
      <c r="MZ14" s="227"/>
      <c r="NA14" s="227"/>
      <c r="NB14" s="227"/>
      <c r="NC14" s="227"/>
      <c r="ND14" s="227"/>
      <c r="NE14" s="227"/>
      <c r="NF14" s="227"/>
      <c r="NG14" s="227"/>
      <c r="NH14" s="227"/>
      <c r="NI14" s="227"/>
    </row>
    <row r="15" spans="1:373" x14ac:dyDescent="0.2">
      <c r="A15" s="264" t="s">
        <v>739</v>
      </c>
      <c r="B15" s="265" t="s">
        <v>928</v>
      </c>
      <c r="C15" s="258"/>
      <c r="D15" s="258" t="s">
        <v>3454</v>
      </c>
      <c r="E15" s="258">
        <v>0</v>
      </c>
      <c r="F15" s="259" t="s">
        <v>3455</v>
      </c>
      <c r="G15" s="259" t="s">
        <v>3448</v>
      </c>
      <c r="H15" s="259" t="s">
        <v>961</v>
      </c>
      <c r="I15" s="259">
        <v>0</v>
      </c>
      <c r="J15" s="259">
        <v>0</v>
      </c>
      <c r="K15" s="259">
        <v>0</v>
      </c>
      <c r="L15" s="259" t="s">
        <v>3366</v>
      </c>
      <c r="M15" s="259">
        <v>0</v>
      </c>
      <c r="N15" s="259" t="s">
        <v>3363</v>
      </c>
      <c r="O15" s="259">
        <v>0</v>
      </c>
      <c r="P15" s="259">
        <v>0</v>
      </c>
      <c r="Q15" s="259">
        <v>0</v>
      </c>
      <c r="R15" s="266"/>
      <c r="S15" s="266"/>
      <c r="T15" s="266"/>
      <c r="U15" s="266"/>
      <c r="V15" s="266"/>
      <c r="W15" s="266">
        <v>0</v>
      </c>
      <c r="X15" s="266">
        <v>0</v>
      </c>
      <c r="Y15" s="266">
        <v>0</v>
      </c>
      <c r="Z15" s="267">
        <v>116.99</v>
      </c>
      <c r="AA15" s="267">
        <v>399</v>
      </c>
      <c r="AB15" s="267">
        <v>0</v>
      </c>
      <c r="AC15" s="257">
        <v>0</v>
      </c>
      <c r="AD15" s="257">
        <v>0</v>
      </c>
      <c r="AE15" s="131">
        <v>10</v>
      </c>
      <c r="AF15" s="131">
        <v>8</v>
      </c>
      <c r="AG15" s="131">
        <v>2</v>
      </c>
      <c r="AH15" s="132">
        <v>1</v>
      </c>
      <c r="AI15" s="132" t="s">
        <v>3518</v>
      </c>
      <c r="AJ15" s="131" t="s">
        <v>3557</v>
      </c>
      <c r="AK15" s="184" t="s">
        <v>3518</v>
      </c>
      <c r="AL15" s="131" t="s">
        <v>3518</v>
      </c>
      <c r="AM15" s="27" t="s">
        <v>3518</v>
      </c>
      <c r="AN15" s="133">
        <v>0</v>
      </c>
      <c r="AO15" s="133">
        <v>0</v>
      </c>
      <c r="AP15" s="133">
        <v>0</v>
      </c>
      <c r="AQ15" s="133">
        <v>0</v>
      </c>
      <c r="AR15" s="131">
        <v>0</v>
      </c>
      <c r="AS15" s="131">
        <v>0</v>
      </c>
      <c r="AT15" s="187"/>
      <c r="AU15" s="187"/>
      <c r="AV15" s="187"/>
      <c r="AW15" s="199" t="s">
        <v>790</v>
      </c>
      <c r="AX15" s="199" t="s">
        <v>1169</v>
      </c>
      <c r="AY15" s="134"/>
      <c r="AZ15" s="134"/>
      <c r="BA15" s="135">
        <v>1</v>
      </c>
      <c r="BB15" s="135" t="s">
        <v>527</v>
      </c>
      <c r="BC15" s="135"/>
      <c r="BD15" s="135">
        <v>1</v>
      </c>
      <c r="BE15" s="136" t="s">
        <v>541</v>
      </c>
      <c r="BF15" s="137">
        <v>1</v>
      </c>
      <c r="BG15" s="138"/>
      <c r="BH15" s="200"/>
      <c r="BI15" s="201"/>
      <c r="BJ15" s="139">
        <v>0</v>
      </c>
      <c r="BK15" s="202">
        <v>0</v>
      </c>
      <c r="BL15" s="13">
        <v>0</v>
      </c>
      <c r="BM15" s="13">
        <v>0</v>
      </c>
      <c r="BN15" s="27" t="s">
        <v>3523</v>
      </c>
      <c r="BO15" s="13" t="s">
        <v>3523</v>
      </c>
      <c r="BP15" s="255">
        <v>1</v>
      </c>
      <c r="BQ15" s="140"/>
      <c r="BR15" s="141"/>
      <c r="BS15" s="131">
        <v>1000000000</v>
      </c>
      <c r="BT15" s="142">
        <v>0</v>
      </c>
      <c r="BU15" s="143">
        <v>0</v>
      </c>
      <c r="BV15" s="142">
        <v>0</v>
      </c>
      <c r="BW15" s="144">
        <v>0</v>
      </c>
      <c r="BX15" s="144">
        <v>0</v>
      </c>
      <c r="BY15" s="144">
        <v>0</v>
      </c>
      <c r="BZ15" s="142">
        <v>0</v>
      </c>
      <c r="CA15" s="142">
        <v>0</v>
      </c>
      <c r="CB15" s="142">
        <v>0</v>
      </c>
      <c r="CC15" s="143">
        <v>0</v>
      </c>
      <c r="CD15" s="142"/>
      <c r="CE15" s="142"/>
      <c r="CF15" s="145">
        <v>0</v>
      </c>
      <c r="CG15" s="142">
        <v>0</v>
      </c>
      <c r="CH15" s="140">
        <v>0</v>
      </c>
      <c r="CI15" s="268"/>
      <c r="CJ15" s="263" t="s">
        <v>3518</v>
      </c>
      <c r="CK15" s="269" t="s">
        <v>3518</v>
      </c>
      <c r="CL15" s="146">
        <v>0</v>
      </c>
      <c r="CM15" s="146">
        <v>0</v>
      </c>
      <c r="CN15" s="143">
        <v>0</v>
      </c>
      <c r="CO15" s="143">
        <v>0</v>
      </c>
      <c r="CP15" s="147"/>
      <c r="CQ15" s="143">
        <v>1</v>
      </c>
      <c r="CR15" s="188">
        <v>43077</v>
      </c>
      <c r="CS15" s="189">
        <v>43185</v>
      </c>
      <c r="CT15" s="190">
        <v>43255</v>
      </c>
      <c r="CU15" s="190">
        <v>43118</v>
      </c>
      <c r="CV15" s="190">
        <v>43133</v>
      </c>
      <c r="CW15" s="190">
        <v>43132</v>
      </c>
      <c r="CX15" s="190">
        <v>43174</v>
      </c>
      <c r="CY15" s="143">
        <v>1.2112013983210985</v>
      </c>
      <c r="CZ15" s="142">
        <v>0</v>
      </c>
      <c r="DA15" s="143">
        <v>0.40625</v>
      </c>
      <c r="DB15" s="143">
        <v>0</v>
      </c>
      <c r="DC15" s="143">
        <v>0</v>
      </c>
      <c r="DD15" s="143">
        <v>0</v>
      </c>
      <c r="DE15" s="148">
        <v>0.546875</v>
      </c>
      <c r="DF15" s="13" t="s">
        <v>3518</v>
      </c>
      <c r="DG15" s="85" t="s">
        <v>3518</v>
      </c>
      <c r="DH15" s="18" t="b">
        <v>0</v>
      </c>
      <c r="DI15" s="84"/>
      <c r="DJ15" s="84"/>
      <c r="DK15" s="203"/>
      <c r="DL15" s="183"/>
      <c r="DM15" s="204"/>
      <c r="DN15" s="143"/>
      <c r="DO15" s="84"/>
      <c r="DP15" s="84"/>
      <c r="DQ15" s="84"/>
      <c r="DR15" s="84"/>
      <c r="DS15" s="84"/>
      <c r="DT15" s="84"/>
      <c r="DU15" s="84"/>
      <c r="DV15" s="18"/>
      <c r="DW15" s="18"/>
      <c r="DX15" s="18"/>
      <c r="DY15" s="186"/>
      <c r="DZ15" s="186"/>
      <c r="EA15" s="186"/>
      <c r="EB15" s="186"/>
      <c r="EC15" s="186"/>
      <c r="ED15" s="186"/>
      <c r="EE15" s="186"/>
      <c r="EF15" s="186"/>
      <c r="EG15" s="209"/>
      <c r="EH15" s="235">
        <v>4</v>
      </c>
      <c r="EI15" s="236">
        <v>0</v>
      </c>
      <c r="EJ15" s="236">
        <v>0</v>
      </c>
      <c r="EK15" s="236">
        <v>0</v>
      </c>
      <c r="EL15" s="236">
        <v>0</v>
      </c>
      <c r="EM15" s="234">
        <v>3</v>
      </c>
      <c r="EN15" s="234">
        <v>2</v>
      </c>
      <c r="EO15" s="236">
        <v>0</v>
      </c>
      <c r="EP15" s="236">
        <v>0</v>
      </c>
      <c r="EQ15" s="240">
        <v>1</v>
      </c>
      <c r="ER15" s="240">
        <v>1</v>
      </c>
      <c r="ES15" s="234">
        <v>1</v>
      </c>
      <c r="ET15" s="236">
        <v>0</v>
      </c>
      <c r="EU15" s="239">
        <v>49</v>
      </c>
      <c r="EV15" s="239">
        <v>49</v>
      </c>
      <c r="EW15" s="239">
        <v>34</v>
      </c>
      <c r="EX15" s="239">
        <v>34</v>
      </c>
      <c r="EY15" s="239">
        <v>34</v>
      </c>
      <c r="EZ15" s="239">
        <v>34</v>
      </c>
      <c r="FA15" s="239">
        <v>31</v>
      </c>
      <c r="FB15" s="239">
        <v>31</v>
      </c>
      <c r="FC15" s="239">
        <v>31</v>
      </c>
      <c r="FD15" s="239">
        <v>31</v>
      </c>
      <c r="FE15" s="239">
        <v>31</v>
      </c>
      <c r="FF15" s="239">
        <v>28</v>
      </c>
      <c r="FG15" s="239">
        <v>28</v>
      </c>
      <c r="FH15" s="239">
        <v>28</v>
      </c>
      <c r="FI15" s="239">
        <v>28</v>
      </c>
      <c r="FJ15" s="239">
        <v>28</v>
      </c>
      <c r="FK15" s="239">
        <v>27</v>
      </c>
      <c r="FL15" s="239">
        <v>27</v>
      </c>
      <c r="FM15" s="239">
        <v>27</v>
      </c>
      <c r="FN15" s="239">
        <v>27</v>
      </c>
      <c r="FO15" s="239">
        <v>27</v>
      </c>
      <c r="FP15" s="239">
        <v>27</v>
      </c>
      <c r="FQ15" s="239">
        <v>24</v>
      </c>
      <c r="FR15" s="239">
        <v>18</v>
      </c>
      <c r="FS15" s="239">
        <v>18</v>
      </c>
      <c r="FT15" s="239">
        <v>18</v>
      </c>
      <c r="FU15" s="239">
        <v>17</v>
      </c>
      <c r="FV15" s="239">
        <v>16</v>
      </c>
      <c r="FW15" s="239">
        <v>16</v>
      </c>
      <c r="FX15" s="239">
        <v>16</v>
      </c>
      <c r="FY15" s="239">
        <v>16</v>
      </c>
      <c r="FZ15" s="239">
        <v>16</v>
      </c>
      <c r="GA15" s="239">
        <v>16</v>
      </c>
      <c r="GB15" s="239">
        <v>15</v>
      </c>
      <c r="GC15" s="239">
        <v>14</v>
      </c>
      <c r="GD15" s="239">
        <v>8</v>
      </c>
      <c r="GE15" s="238"/>
      <c r="GF15" s="239">
        <v>8</v>
      </c>
      <c r="GG15" s="239">
        <v>8</v>
      </c>
      <c r="GH15" s="239">
        <v>8</v>
      </c>
      <c r="GI15" s="239">
        <v>8</v>
      </c>
      <c r="GJ15" s="239">
        <v>8</v>
      </c>
      <c r="GK15" s="239">
        <v>8</v>
      </c>
      <c r="GL15" s="239">
        <v>7</v>
      </c>
      <c r="GM15" s="238"/>
      <c r="GN15" s="239">
        <v>7</v>
      </c>
      <c r="GO15" s="239">
        <v>7</v>
      </c>
      <c r="GP15" s="239">
        <v>7</v>
      </c>
      <c r="GQ15" s="239">
        <v>7</v>
      </c>
      <c r="GR15" s="239">
        <v>7</v>
      </c>
      <c r="GS15" s="239">
        <v>7</v>
      </c>
      <c r="GT15" s="239">
        <v>7</v>
      </c>
      <c r="GU15" s="239">
        <v>6</v>
      </c>
      <c r="GV15" s="239">
        <v>6</v>
      </c>
      <c r="GW15" s="239">
        <v>6</v>
      </c>
      <c r="GX15" s="239">
        <v>6</v>
      </c>
      <c r="GY15" s="239">
        <v>5</v>
      </c>
      <c r="GZ15" s="239">
        <v>6</v>
      </c>
      <c r="HA15" s="239">
        <v>6</v>
      </c>
      <c r="HB15" s="239">
        <v>4</v>
      </c>
      <c r="HC15" s="234">
        <v>1</v>
      </c>
      <c r="HD15" s="234">
        <v>1</v>
      </c>
      <c r="HE15" s="234">
        <v>1</v>
      </c>
      <c r="HF15" s="234">
        <v>1</v>
      </c>
      <c r="HG15" s="234">
        <v>1</v>
      </c>
      <c r="HH15" s="234">
        <v>1</v>
      </c>
      <c r="HI15" s="236">
        <v>0</v>
      </c>
      <c r="HJ15" s="236">
        <v>0</v>
      </c>
      <c r="HK15" s="236">
        <v>0</v>
      </c>
      <c r="HL15" s="236">
        <v>0</v>
      </c>
      <c r="HM15" s="234">
        <v>1</v>
      </c>
      <c r="HN15" s="234">
        <v>1</v>
      </c>
      <c r="HO15" s="234">
        <v>1</v>
      </c>
      <c r="HP15" s="236">
        <v>0</v>
      </c>
      <c r="HQ15" s="236">
        <v>0</v>
      </c>
      <c r="HR15" s="236">
        <v>0</v>
      </c>
      <c r="HS15" s="236">
        <v>0</v>
      </c>
      <c r="HT15" s="236">
        <v>0</v>
      </c>
      <c r="HU15" s="236">
        <v>0</v>
      </c>
      <c r="HV15" s="236">
        <v>0</v>
      </c>
      <c r="HW15" s="240">
        <v>0</v>
      </c>
      <c r="HX15" s="240">
        <v>0</v>
      </c>
      <c r="HY15" s="240">
        <v>0</v>
      </c>
      <c r="HZ15" s="240">
        <v>0</v>
      </c>
      <c r="IA15" s="240">
        <v>0</v>
      </c>
      <c r="IB15" s="240">
        <v>0</v>
      </c>
      <c r="IC15" s="240">
        <v>0</v>
      </c>
      <c r="ID15" s="240">
        <v>0</v>
      </c>
      <c r="IE15" s="240">
        <v>0</v>
      </c>
      <c r="IF15" s="240">
        <v>0</v>
      </c>
      <c r="IG15" s="240">
        <v>0</v>
      </c>
      <c r="IH15" s="240">
        <v>0</v>
      </c>
      <c r="II15" s="240">
        <v>0</v>
      </c>
      <c r="IJ15" s="238"/>
      <c r="IK15" s="240">
        <v>0</v>
      </c>
      <c r="IL15" s="240">
        <v>0</v>
      </c>
      <c r="IM15" s="238"/>
      <c r="IN15" s="238"/>
      <c r="IO15" s="238"/>
      <c r="IP15" s="238"/>
      <c r="IQ15" s="238"/>
      <c r="IR15" s="238"/>
      <c r="IS15" s="238"/>
      <c r="IT15" s="238"/>
      <c r="IU15" s="238"/>
      <c r="IV15" s="238"/>
      <c r="IW15" s="238"/>
      <c r="IX15" s="238"/>
      <c r="IY15" s="238"/>
      <c r="IZ15" s="238"/>
      <c r="JA15" s="238"/>
      <c r="JB15" s="238"/>
      <c r="JC15" s="238"/>
      <c r="JD15" s="238"/>
      <c r="JE15" s="238"/>
      <c r="JF15" s="238"/>
      <c r="JG15" s="238"/>
      <c r="JH15" s="238"/>
      <c r="JI15" s="238"/>
      <c r="JJ15" s="238"/>
      <c r="JK15" s="238"/>
      <c r="JL15" s="238"/>
      <c r="JM15" s="238"/>
      <c r="JN15" s="238"/>
      <c r="JO15" s="238"/>
      <c r="JP15" s="238"/>
      <c r="JQ15" s="238"/>
      <c r="JR15" s="238"/>
      <c r="JS15" s="238"/>
      <c r="JT15" s="238"/>
      <c r="JU15" s="238"/>
      <c r="JV15" s="238"/>
      <c r="JW15" s="238"/>
      <c r="JX15" s="238"/>
      <c r="JY15" s="238"/>
      <c r="JZ15" s="238"/>
      <c r="KA15" s="238"/>
      <c r="KB15" s="238"/>
      <c r="KC15" s="238"/>
      <c r="KD15" s="238"/>
      <c r="KE15" s="238"/>
      <c r="KF15" s="238"/>
      <c r="KG15" s="238"/>
      <c r="KH15" s="238"/>
      <c r="KI15" s="238"/>
      <c r="KJ15" s="238"/>
      <c r="KK15" s="238"/>
      <c r="KL15" s="238"/>
      <c r="KM15" s="238"/>
      <c r="KN15" s="238"/>
      <c r="KO15" s="238"/>
      <c r="KP15" s="238"/>
      <c r="KQ15" s="238"/>
      <c r="KR15" s="238"/>
      <c r="KS15" s="238"/>
      <c r="KT15" s="238"/>
      <c r="KU15" s="238"/>
      <c r="KV15" s="238"/>
      <c r="KW15" s="238"/>
      <c r="KX15" s="238"/>
      <c r="KY15" s="238"/>
      <c r="KZ15" s="238"/>
      <c r="LA15" s="238"/>
      <c r="LB15" s="238"/>
      <c r="LC15" s="238"/>
      <c r="LD15" s="238"/>
      <c r="LE15" s="238"/>
      <c r="LF15" s="238"/>
      <c r="LG15" s="238"/>
      <c r="LH15" s="238"/>
      <c r="LI15" s="238"/>
      <c r="LJ15" s="238"/>
      <c r="LK15" s="238"/>
      <c r="LL15" s="238"/>
      <c r="LM15" s="238"/>
      <c r="LN15" s="238"/>
      <c r="LO15" s="238"/>
      <c r="LP15" s="238"/>
      <c r="LQ15" s="238"/>
      <c r="LR15" s="238"/>
      <c r="LS15" s="238"/>
      <c r="LT15" s="238"/>
      <c r="LU15" s="238"/>
      <c r="LV15" s="238"/>
      <c r="LW15" s="238"/>
      <c r="LX15" s="238"/>
      <c r="LY15" s="238"/>
      <c r="LZ15" s="238"/>
      <c r="MA15" s="238"/>
      <c r="MB15" s="238"/>
      <c r="MC15" s="238"/>
      <c r="MD15" s="238"/>
      <c r="ME15" s="238"/>
      <c r="MF15" s="238"/>
      <c r="MG15" s="238"/>
      <c r="MH15" s="238"/>
      <c r="MI15" s="238"/>
      <c r="MJ15" s="238"/>
      <c r="MK15" s="238"/>
      <c r="ML15" s="238"/>
      <c r="MM15" s="238"/>
      <c r="MN15" s="238"/>
      <c r="MO15" s="238"/>
      <c r="MP15" s="238"/>
      <c r="MQ15" s="238"/>
      <c r="MR15" s="238"/>
      <c r="MS15" s="238"/>
      <c r="MT15" s="238"/>
      <c r="MU15" s="238"/>
      <c r="MV15" s="238"/>
      <c r="MW15" s="238"/>
      <c r="MX15" s="238"/>
      <c r="MY15" s="238"/>
      <c r="MZ15" s="238"/>
      <c r="NA15" s="238"/>
      <c r="NB15" s="238"/>
      <c r="NC15" s="238"/>
      <c r="ND15" s="238"/>
      <c r="NE15" s="238"/>
      <c r="NF15" s="238"/>
      <c r="NG15" s="238"/>
      <c r="NH15" s="238"/>
      <c r="NI15" s="238"/>
    </row>
    <row r="16" spans="1:373" x14ac:dyDescent="0.2">
      <c r="A16" s="264" t="s">
        <v>739</v>
      </c>
      <c r="B16" s="265" t="s">
        <v>929</v>
      </c>
      <c r="C16" s="258"/>
      <c r="D16" s="258" t="s">
        <v>3381</v>
      </c>
      <c r="E16" s="258">
        <v>0</v>
      </c>
      <c r="F16" s="259" t="s">
        <v>3382</v>
      </c>
      <c r="G16" s="259" t="s">
        <v>960</v>
      </c>
      <c r="H16" s="259" t="s">
        <v>961</v>
      </c>
      <c r="I16" s="259">
        <v>0</v>
      </c>
      <c r="J16" s="259">
        <v>0</v>
      </c>
      <c r="K16" s="259">
        <v>0</v>
      </c>
      <c r="L16" s="259" t="s">
        <v>3367</v>
      </c>
      <c r="M16" s="259">
        <v>0</v>
      </c>
      <c r="N16" s="259" t="s">
        <v>3358</v>
      </c>
      <c r="O16" s="259">
        <v>0</v>
      </c>
      <c r="P16" s="259">
        <v>0</v>
      </c>
      <c r="Q16" s="259">
        <v>0</v>
      </c>
      <c r="R16" s="266"/>
      <c r="S16" s="266"/>
      <c r="T16" s="266"/>
      <c r="U16" s="266"/>
      <c r="V16" s="266"/>
      <c r="W16" s="266">
        <v>0</v>
      </c>
      <c r="X16" s="266">
        <v>0</v>
      </c>
      <c r="Y16" s="266">
        <v>0</v>
      </c>
      <c r="Z16" s="267">
        <v>293.10000000000002</v>
      </c>
      <c r="AA16" s="267">
        <v>762.73</v>
      </c>
      <c r="AB16" s="267">
        <v>0</v>
      </c>
      <c r="AC16" s="257">
        <v>0</v>
      </c>
      <c r="AD16" s="257">
        <v>0</v>
      </c>
      <c r="AE16" s="131">
        <v>10</v>
      </c>
      <c r="AF16" s="131">
        <v>8</v>
      </c>
      <c r="AG16" s="131">
        <v>2</v>
      </c>
      <c r="AH16" s="132">
        <v>1</v>
      </c>
      <c r="AI16" s="132" t="s">
        <v>3517</v>
      </c>
      <c r="AJ16" s="131" t="s">
        <v>3548</v>
      </c>
      <c r="AK16" s="184" t="s">
        <v>3572</v>
      </c>
      <c r="AL16" s="131" t="s">
        <v>3518</v>
      </c>
      <c r="AM16" s="27" t="s">
        <v>3519</v>
      </c>
      <c r="AN16" s="133">
        <v>0</v>
      </c>
      <c r="AO16" s="133">
        <v>0</v>
      </c>
      <c r="AP16" s="133">
        <v>0</v>
      </c>
      <c r="AQ16" s="133">
        <v>0</v>
      </c>
      <c r="AR16" s="131">
        <v>16</v>
      </c>
      <c r="AS16" s="131">
        <v>0</v>
      </c>
      <c r="AT16" s="187"/>
      <c r="AU16" s="187"/>
      <c r="AV16" s="187"/>
      <c r="AW16" s="199" t="s">
        <v>790</v>
      </c>
      <c r="AX16" s="199" t="s">
        <v>1169</v>
      </c>
      <c r="AY16" s="134"/>
      <c r="AZ16" s="134"/>
      <c r="BA16" s="135">
        <v>1</v>
      </c>
      <c r="BB16" s="135" t="s">
        <v>527</v>
      </c>
      <c r="BC16" s="135"/>
      <c r="BD16" s="135">
        <v>2</v>
      </c>
      <c r="BE16" s="136" t="s">
        <v>541</v>
      </c>
      <c r="BF16" s="137">
        <v>1</v>
      </c>
      <c r="BG16" s="138"/>
      <c r="BH16" s="200"/>
      <c r="BI16" s="201"/>
      <c r="BJ16" s="139">
        <v>140</v>
      </c>
      <c r="BK16" s="202">
        <v>0</v>
      </c>
      <c r="BL16" s="13">
        <v>93</v>
      </c>
      <c r="BM16" s="13">
        <v>46</v>
      </c>
      <c r="BN16" s="27" t="s">
        <v>3521</v>
      </c>
      <c r="BO16" s="13" t="s">
        <v>3522</v>
      </c>
      <c r="BP16" s="255">
        <v>160</v>
      </c>
      <c r="BQ16" s="140"/>
      <c r="BR16" s="141"/>
      <c r="BS16" s="131">
        <v>1000000000</v>
      </c>
      <c r="BT16" s="142">
        <v>0</v>
      </c>
      <c r="BU16" s="143">
        <v>1</v>
      </c>
      <c r="BV16" s="142">
        <v>17</v>
      </c>
      <c r="BW16" s="144">
        <v>0</v>
      </c>
      <c r="BX16" s="144">
        <v>0</v>
      </c>
      <c r="BY16" s="144">
        <v>0</v>
      </c>
      <c r="BZ16" s="142">
        <v>0</v>
      </c>
      <c r="CA16" s="142">
        <v>0</v>
      </c>
      <c r="CB16" s="142">
        <v>17</v>
      </c>
      <c r="CC16" s="143">
        <v>0.88</v>
      </c>
      <c r="CD16" s="142"/>
      <c r="CE16" s="142"/>
      <c r="CF16" s="145">
        <v>124</v>
      </c>
      <c r="CG16" s="142">
        <v>28</v>
      </c>
      <c r="CH16" s="140">
        <v>10</v>
      </c>
      <c r="CI16" s="268"/>
      <c r="CJ16" s="263" t="s">
        <v>3518</v>
      </c>
      <c r="CK16" s="269" t="s">
        <v>3518</v>
      </c>
      <c r="CL16" s="146">
        <v>21602.98</v>
      </c>
      <c r="CM16" s="146">
        <v>0</v>
      </c>
      <c r="CN16" s="143">
        <v>0</v>
      </c>
      <c r="CO16" s="143">
        <v>7.690972364380757</v>
      </c>
      <c r="CP16" s="147"/>
      <c r="CQ16" s="143">
        <v>0.26</v>
      </c>
      <c r="CR16" s="188">
        <v>43087</v>
      </c>
      <c r="CS16" s="189">
        <v>43185</v>
      </c>
      <c r="CT16" s="190">
        <v>43255</v>
      </c>
      <c r="CU16" s="190">
        <v>43195</v>
      </c>
      <c r="CV16" s="190">
        <v>43179</v>
      </c>
      <c r="CW16" s="190">
        <v>43209</v>
      </c>
      <c r="CX16" s="190">
        <v>43251</v>
      </c>
      <c r="CY16" s="143">
        <v>1.0441525392164628</v>
      </c>
      <c r="CZ16" s="142">
        <v>0</v>
      </c>
      <c r="DA16" s="143">
        <v>0.25</v>
      </c>
      <c r="DB16" s="143">
        <v>0.359375</v>
      </c>
      <c r="DC16" s="143">
        <v>0.265625</v>
      </c>
      <c r="DD16" s="143">
        <v>7.8125E-2</v>
      </c>
      <c r="DE16" s="148">
        <v>0</v>
      </c>
      <c r="DF16" s="13" t="s">
        <v>3518</v>
      </c>
      <c r="DG16" s="85" t="s">
        <v>3521</v>
      </c>
      <c r="DH16" s="18" t="b">
        <v>0</v>
      </c>
      <c r="DI16" s="84"/>
      <c r="DJ16" s="84"/>
      <c r="DK16" s="203"/>
      <c r="DL16" s="183"/>
      <c r="DM16" s="204"/>
      <c r="DN16" s="143"/>
      <c r="DO16" s="84"/>
      <c r="DP16" s="84"/>
      <c r="DQ16" s="84"/>
      <c r="DR16" s="84"/>
      <c r="DS16" s="84"/>
      <c r="DT16" s="84"/>
      <c r="DU16" s="84"/>
      <c r="DV16" s="18"/>
      <c r="DW16" s="18"/>
      <c r="DX16" s="18"/>
      <c r="DY16" s="186"/>
      <c r="DZ16" s="186"/>
      <c r="EA16" s="186"/>
      <c r="EB16" s="186"/>
      <c r="EC16" s="186"/>
      <c r="ED16" s="186"/>
      <c r="EE16" s="186"/>
      <c r="EF16" s="186"/>
      <c r="EG16" s="207"/>
      <c r="EH16" s="214">
        <v>182</v>
      </c>
      <c r="EI16" s="213">
        <v>128</v>
      </c>
      <c r="EJ16" s="212">
        <v>104</v>
      </c>
      <c r="EK16" s="212">
        <v>102</v>
      </c>
      <c r="EL16" s="212">
        <v>101</v>
      </c>
      <c r="EM16" s="213">
        <v>138</v>
      </c>
      <c r="EN16" s="213">
        <v>141</v>
      </c>
      <c r="EO16" s="213">
        <v>154</v>
      </c>
      <c r="EP16" s="213">
        <v>154</v>
      </c>
      <c r="EQ16" s="212">
        <v>94</v>
      </c>
      <c r="ER16" s="212">
        <v>86</v>
      </c>
      <c r="ES16" s="212">
        <v>81</v>
      </c>
      <c r="ET16" s="213">
        <v>103</v>
      </c>
      <c r="EU16" s="213">
        <v>133</v>
      </c>
      <c r="EV16" s="213">
        <v>130</v>
      </c>
      <c r="EW16" s="213">
        <v>105</v>
      </c>
      <c r="EX16" s="213">
        <v>105</v>
      </c>
      <c r="EY16" s="213">
        <v>105</v>
      </c>
      <c r="EZ16" s="213">
        <v>105</v>
      </c>
      <c r="FA16" s="213">
        <v>103</v>
      </c>
      <c r="FB16" s="213">
        <v>95</v>
      </c>
      <c r="FC16" s="213">
        <v>95</v>
      </c>
      <c r="FD16" s="213">
        <v>95</v>
      </c>
      <c r="FE16" s="213">
        <v>95</v>
      </c>
      <c r="FF16" s="213">
        <v>97</v>
      </c>
      <c r="FG16" s="213">
        <v>97</v>
      </c>
      <c r="FH16" s="213">
        <v>95</v>
      </c>
      <c r="FI16" s="213">
        <v>95</v>
      </c>
      <c r="FJ16" s="212">
        <v>93</v>
      </c>
      <c r="FK16" s="212">
        <v>93</v>
      </c>
      <c r="FL16" s="212">
        <v>93</v>
      </c>
      <c r="FM16" s="212">
        <v>93</v>
      </c>
      <c r="FN16" s="212">
        <v>93</v>
      </c>
      <c r="FO16" s="212">
        <v>93</v>
      </c>
      <c r="FP16" s="212">
        <v>93</v>
      </c>
      <c r="FQ16" s="212">
        <v>93</v>
      </c>
      <c r="FR16" s="212">
        <v>90</v>
      </c>
      <c r="FS16" s="212">
        <v>90</v>
      </c>
      <c r="FT16" s="212">
        <v>90</v>
      </c>
      <c r="FU16" s="212">
        <v>87</v>
      </c>
      <c r="FV16" s="212">
        <v>87</v>
      </c>
      <c r="FW16" s="212">
        <v>87</v>
      </c>
      <c r="FX16" s="213">
        <v>117</v>
      </c>
      <c r="FY16" s="213">
        <v>117</v>
      </c>
      <c r="FZ16" s="213">
        <v>117</v>
      </c>
      <c r="GA16" s="213">
        <v>117</v>
      </c>
      <c r="GB16" s="213">
        <v>112</v>
      </c>
      <c r="GC16" s="213">
        <v>101</v>
      </c>
      <c r="GD16" s="213">
        <v>95</v>
      </c>
      <c r="GE16" s="207"/>
      <c r="GF16" s="213">
        <v>94</v>
      </c>
      <c r="GG16" s="212">
        <v>93</v>
      </c>
      <c r="GH16" s="212">
        <v>74</v>
      </c>
      <c r="GI16" s="212">
        <v>74</v>
      </c>
      <c r="GJ16" s="212">
        <v>74</v>
      </c>
      <c r="GK16" s="212">
        <v>72</v>
      </c>
      <c r="GL16" s="212">
        <v>69</v>
      </c>
      <c r="GM16" s="207"/>
      <c r="GN16" s="212">
        <v>69</v>
      </c>
      <c r="GO16" s="212">
        <v>68</v>
      </c>
      <c r="GP16" s="212">
        <v>68</v>
      </c>
      <c r="GQ16" s="212">
        <v>68</v>
      </c>
      <c r="GR16" s="212">
        <v>68</v>
      </c>
      <c r="GS16" s="212">
        <v>68</v>
      </c>
      <c r="GT16" s="212">
        <v>64</v>
      </c>
      <c r="GU16" s="212">
        <v>54</v>
      </c>
      <c r="GV16" s="212">
        <v>50</v>
      </c>
      <c r="GW16" s="212">
        <v>50</v>
      </c>
      <c r="GX16" s="212">
        <v>50</v>
      </c>
      <c r="GY16" s="211">
        <v>46</v>
      </c>
      <c r="GZ16" s="211">
        <v>46</v>
      </c>
      <c r="HA16" s="211">
        <v>37</v>
      </c>
      <c r="HB16" s="211">
        <v>37</v>
      </c>
      <c r="HC16" s="211">
        <v>28</v>
      </c>
      <c r="HD16" s="211">
        <v>28</v>
      </c>
      <c r="HE16" s="211">
        <v>28</v>
      </c>
      <c r="HF16" s="211">
        <v>28</v>
      </c>
      <c r="HG16" s="211">
        <v>28</v>
      </c>
      <c r="HH16" s="211">
        <v>28</v>
      </c>
      <c r="HI16" s="211">
        <v>9</v>
      </c>
      <c r="HJ16" s="211">
        <v>9</v>
      </c>
      <c r="HK16" s="211">
        <v>9</v>
      </c>
      <c r="HL16" s="211">
        <v>9</v>
      </c>
      <c r="HM16" s="211">
        <v>8</v>
      </c>
      <c r="HN16" s="211">
        <v>6</v>
      </c>
      <c r="HO16" s="211">
        <v>6</v>
      </c>
      <c r="HP16" s="211">
        <v>3</v>
      </c>
      <c r="HQ16" s="211">
        <v>3</v>
      </c>
      <c r="HR16" s="211">
        <v>3</v>
      </c>
      <c r="HS16" s="211">
        <v>3</v>
      </c>
      <c r="HT16" s="211">
        <v>3</v>
      </c>
      <c r="HU16" s="211">
        <v>1</v>
      </c>
      <c r="HV16" s="210">
        <v>0</v>
      </c>
      <c r="HW16" s="210">
        <v>0</v>
      </c>
      <c r="HX16" s="210">
        <v>0</v>
      </c>
      <c r="HY16" s="210">
        <v>0</v>
      </c>
      <c r="HZ16" s="210">
        <v>0</v>
      </c>
      <c r="IA16" s="210">
        <v>0</v>
      </c>
      <c r="IB16" s="210">
        <v>0</v>
      </c>
      <c r="IC16" s="210">
        <v>0</v>
      </c>
      <c r="ID16" s="210">
        <v>0</v>
      </c>
      <c r="IE16" s="210">
        <v>0</v>
      </c>
      <c r="IF16" s="210">
        <v>0</v>
      </c>
      <c r="IG16" s="210">
        <v>0</v>
      </c>
      <c r="IH16" s="210">
        <v>0</v>
      </c>
      <c r="II16" s="210">
        <v>0</v>
      </c>
      <c r="IJ16" s="207"/>
      <c r="IK16" s="210">
        <v>0</v>
      </c>
      <c r="IL16" s="210">
        <v>0</v>
      </c>
      <c r="IM16" s="207"/>
      <c r="IN16" s="207"/>
      <c r="IO16" s="207"/>
      <c r="IP16" s="207"/>
      <c r="IQ16" s="207"/>
      <c r="IR16" s="207"/>
      <c r="IS16" s="207"/>
      <c r="IT16" s="207"/>
      <c r="IU16" s="207"/>
      <c r="IV16" s="207"/>
      <c r="IW16" s="207"/>
      <c r="IX16" s="207"/>
      <c r="IY16" s="207"/>
      <c r="IZ16" s="207"/>
      <c r="JA16" s="207"/>
      <c r="JB16" s="207"/>
      <c r="JC16" s="207"/>
      <c r="JD16" s="207"/>
      <c r="JE16" s="207"/>
      <c r="JF16" s="207"/>
      <c r="JG16" s="207"/>
      <c r="JH16" s="207"/>
      <c r="JI16" s="207"/>
      <c r="JJ16" s="207"/>
      <c r="JK16" s="207"/>
      <c r="JL16" s="207"/>
      <c r="JM16" s="207"/>
      <c r="JN16" s="207"/>
      <c r="JO16" s="207"/>
      <c r="JP16" s="207"/>
      <c r="JQ16" s="207"/>
      <c r="JR16" s="207"/>
      <c r="JS16" s="207"/>
      <c r="JT16" s="207"/>
      <c r="JU16" s="207"/>
      <c r="JV16" s="207"/>
      <c r="JW16" s="207"/>
      <c r="JX16" s="207"/>
      <c r="JY16" s="207"/>
      <c r="JZ16" s="207"/>
      <c r="KA16" s="207"/>
      <c r="KB16" s="207"/>
      <c r="KC16" s="207"/>
      <c r="KD16" s="207"/>
      <c r="KE16" s="207"/>
      <c r="KF16" s="207"/>
      <c r="KG16" s="207"/>
      <c r="KH16" s="207"/>
      <c r="KI16" s="207"/>
      <c r="KJ16" s="207"/>
      <c r="KK16" s="207"/>
      <c r="KL16" s="207"/>
      <c r="KM16" s="207"/>
      <c r="KN16" s="207"/>
      <c r="KO16" s="207"/>
      <c r="KP16" s="207"/>
      <c r="KQ16" s="207"/>
      <c r="KR16" s="207"/>
      <c r="KS16" s="207"/>
      <c r="KT16" s="207"/>
      <c r="KU16" s="207"/>
      <c r="KV16" s="207"/>
      <c r="KW16" s="207"/>
      <c r="KX16" s="207"/>
      <c r="KY16" s="207"/>
      <c r="KZ16" s="207"/>
      <c r="LA16" s="207"/>
      <c r="LB16" s="207"/>
      <c r="LC16" s="207"/>
      <c r="LD16" s="207"/>
      <c r="LE16" s="207"/>
      <c r="LF16" s="207"/>
      <c r="LG16" s="207"/>
      <c r="LH16" s="207"/>
      <c r="LI16" s="207"/>
      <c r="LJ16" s="207"/>
      <c r="LK16" s="207"/>
      <c r="LL16" s="207"/>
      <c r="LM16" s="207"/>
      <c r="LN16" s="207"/>
      <c r="LO16" s="207"/>
      <c r="LP16" s="207"/>
      <c r="LQ16" s="207"/>
      <c r="LR16" s="207"/>
      <c r="LS16" s="207"/>
      <c r="LT16" s="207"/>
      <c r="LU16" s="207"/>
      <c r="LV16" s="207"/>
      <c r="LW16" s="207"/>
      <c r="LX16" s="207"/>
      <c r="LY16" s="207"/>
      <c r="LZ16" s="207"/>
      <c r="MA16" s="207"/>
      <c r="MB16" s="207"/>
      <c r="MC16" s="207"/>
      <c r="MD16" s="207"/>
      <c r="ME16" s="207"/>
      <c r="MF16" s="207"/>
      <c r="MG16" s="207"/>
      <c r="MH16" s="207"/>
      <c r="MI16" s="207"/>
      <c r="MJ16" s="207"/>
      <c r="MK16" s="207"/>
      <c r="ML16" s="207"/>
      <c r="MM16" s="207"/>
      <c r="MN16" s="207"/>
      <c r="MO16" s="207"/>
      <c r="MP16" s="207"/>
      <c r="MQ16" s="207"/>
      <c r="MR16" s="207"/>
      <c r="MS16" s="207"/>
      <c r="MT16" s="207"/>
      <c r="MU16" s="207"/>
      <c r="MV16" s="207"/>
      <c r="MW16" s="207"/>
      <c r="MX16" s="207"/>
      <c r="MY16" s="207"/>
      <c r="MZ16" s="207"/>
      <c r="NA16" s="207"/>
      <c r="NB16" s="207"/>
      <c r="NC16" s="207"/>
      <c r="ND16" s="207"/>
      <c r="NE16" s="207"/>
      <c r="NF16" s="207"/>
      <c r="NG16" s="207"/>
      <c r="NH16" s="207"/>
      <c r="NI16" s="207"/>
    </row>
    <row r="17" spans="1:373" x14ac:dyDescent="0.2">
      <c r="A17" s="264" t="s">
        <v>739</v>
      </c>
      <c r="B17" s="265" t="s">
        <v>930</v>
      </c>
      <c r="C17" s="258"/>
      <c r="D17" s="258" t="s">
        <v>3477</v>
      </c>
      <c r="E17" s="258">
        <v>0</v>
      </c>
      <c r="F17" s="259" t="s">
        <v>3478</v>
      </c>
      <c r="G17" s="259" t="s">
        <v>3373</v>
      </c>
      <c r="H17" s="259" t="s">
        <v>961</v>
      </c>
      <c r="I17" s="259">
        <v>0</v>
      </c>
      <c r="J17" s="259">
        <v>0</v>
      </c>
      <c r="K17" s="259">
        <v>0</v>
      </c>
      <c r="L17" s="259" t="s">
        <v>3366</v>
      </c>
      <c r="M17" s="259">
        <v>0</v>
      </c>
      <c r="N17" s="259" t="s">
        <v>3363</v>
      </c>
      <c r="O17" s="259">
        <v>0</v>
      </c>
      <c r="P17" s="259">
        <v>0</v>
      </c>
      <c r="Q17" s="259">
        <v>0</v>
      </c>
      <c r="R17" s="266"/>
      <c r="S17" s="266"/>
      <c r="T17" s="266"/>
      <c r="U17" s="266"/>
      <c r="V17" s="266"/>
      <c r="W17" s="266">
        <v>0</v>
      </c>
      <c r="X17" s="266">
        <v>0</v>
      </c>
      <c r="Y17" s="266">
        <v>0</v>
      </c>
      <c r="Z17" s="267">
        <v>310.58</v>
      </c>
      <c r="AA17" s="267">
        <v>714</v>
      </c>
      <c r="AB17" s="267">
        <v>0</v>
      </c>
      <c r="AC17" s="257">
        <v>0</v>
      </c>
      <c r="AD17" s="257">
        <v>0</v>
      </c>
      <c r="AE17" s="131">
        <v>10</v>
      </c>
      <c r="AF17" s="131">
        <v>8</v>
      </c>
      <c r="AG17" s="131">
        <v>2</v>
      </c>
      <c r="AH17" s="132">
        <v>1</v>
      </c>
      <c r="AI17" s="132" t="s">
        <v>3518</v>
      </c>
      <c r="AJ17" s="131" t="s">
        <v>3557</v>
      </c>
      <c r="AK17" s="184" t="s">
        <v>3524</v>
      </c>
      <c r="AL17" s="131" t="s">
        <v>3518</v>
      </c>
      <c r="AM17" s="27" t="s">
        <v>3519</v>
      </c>
      <c r="AN17" s="133">
        <v>0.95</v>
      </c>
      <c r="AO17" s="133">
        <v>0.78947368421052633</v>
      </c>
      <c r="AP17" s="133">
        <v>2.8947368421052633</v>
      </c>
      <c r="AQ17" s="133">
        <v>0.26315789473684209</v>
      </c>
      <c r="AR17" s="131">
        <v>0</v>
      </c>
      <c r="AS17" s="131">
        <v>0</v>
      </c>
      <c r="AT17" s="187"/>
      <c r="AU17" s="187"/>
      <c r="AV17" s="187"/>
      <c r="AW17" s="199" t="s">
        <v>790</v>
      </c>
      <c r="AX17" s="199" t="s">
        <v>1169</v>
      </c>
      <c r="AY17" s="134"/>
      <c r="AZ17" s="134"/>
      <c r="BA17" s="135">
        <v>1</v>
      </c>
      <c r="BB17" s="135" t="s">
        <v>527</v>
      </c>
      <c r="BC17" s="135"/>
      <c r="BD17" s="135">
        <v>1</v>
      </c>
      <c r="BE17" s="136" t="s">
        <v>541</v>
      </c>
      <c r="BF17" s="137">
        <v>1</v>
      </c>
      <c r="BG17" s="138"/>
      <c r="BH17" s="200"/>
      <c r="BI17" s="201"/>
      <c r="BJ17" s="139">
        <v>3</v>
      </c>
      <c r="BK17" s="202">
        <v>15</v>
      </c>
      <c r="BL17" s="13">
        <v>2</v>
      </c>
      <c r="BM17" s="13">
        <v>1</v>
      </c>
      <c r="BN17" s="27" t="s">
        <v>3526</v>
      </c>
      <c r="BO17" s="13" t="s">
        <v>3526</v>
      </c>
      <c r="BP17" s="255">
        <v>0</v>
      </c>
      <c r="BQ17" s="140"/>
      <c r="BR17" s="141"/>
      <c r="BS17" s="131">
        <v>1000000000</v>
      </c>
      <c r="BT17" s="142">
        <v>11</v>
      </c>
      <c r="BU17" s="143">
        <v>-2.67</v>
      </c>
      <c r="BV17" s="142">
        <v>0</v>
      </c>
      <c r="BW17" s="144">
        <v>0</v>
      </c>
      <c r="BX17" s="144">
        <v>0</v>
      </c>
      <c r="BY17" s="144">
        <v>0</v>
      </c>
      <c r="BZ17" s="142">
        <v>0</v>
      </c>
      <c r="CA17" s="142">
        <v>0</v>
      </c>
      <c r="CB17" s="142">
        <v>11</v>
      </c>
      <c r="CC17" s="143">
        <v>-2.67</v>
      </c>
      <c r="CD17" s="142"/>
      <c r="CE17" s="142"/>
      <c r="CF17" s="145">
        <v>0</v>
      </c>
      <c r="CG17" s="142">
        <v>1</v>
      </c>
      <c r="CH17" s="140">
        <v>0</v>
      </c>
      <c r="CI17" s="268"/>
      <c r="CJ17" s="263" t="s">
        <v>3518</v>
      </c>
      <c r="CK17" s="269" t="s">
        <v>3518</v>
      </c>
      <c r="CL17" s="146">
        <v>0</v>
      </c>
      <c r="CM17" s="146">
        <v>2484.64</v>
      </c>
      <c r="CN17" s="143">
        <v>0</v>
      </c>
      <c r="CO17" s="143">
        <v>6.2348380449481606</v>
      </c>
      <c r="CP17" s="147"/>
      <c r="CQ17" s="143">
        <v>0</v>
      </c>
      <c r="CR17" s="188">
        <v>43077</v>
      </c>
      <c r="CS17" s="189">
        <v>43185</v>
      </c>
      <c r="CT17" s="190">
        <v>43255</v>
      </c>
      <c r="CU17" s="190">
        <v>43133</v>
      </c>
      <c r="CV17" s="190">
        <v>43147</v>
      </c>
      <c r="CW17" s="190">
        <v>43147</v>
      </c>
      <c r="CX17" s="190">
        <v>43189</v>
      </c>
      <c r="CY17" s="143">
        <v>0.10541953908023399</v>
      </c>
      <c r="CZ17" s="142">
        <v>0</v>
      </c>
      <c r="DA17" s="143">
        <v>0</v>
      </c>
      <c r="DB17" s="143">
        <v>0</v>
      </c>
      <c r="DC17" s="143">
        <v>0</v>
      </c>
      <c r="DD17" s="143">
        <v>0</v>
      </c>
      <c r="DE17" s="148">
        <v>0.953125</v>
      </c>
      <c r="DF17" s="13" t="s">
        <v>3518</v>
      </c>
      <c r="DG17" s="85" t="s">
        <v>3518</v>
      </c>
      <c r="DH17" s="18" t="b">
        <v>0</v>
      </c>
      <c r="DI17" s="84"/>
      <c r="DJ17" s="84"/>
      <c r="DK17" s="203"/>
      <c r="DL17" s="183"/>
      <c r="DM17" s="204"/>
      <c r="DN17" s="143"/>
      <c r="DO17" s="84"/>
      <c r="DP17" s="84"/>
      <c r="DQ17" s="84"/>
      <c r="DR17" s="84"/>
      <c r="DS17" s="84"/>
      <c r="DT17" s="84"/>
      <c r="DU17" s="84"/>
      <c r="DV17" s="18"/>
      <c r="DW17" s="18"/>
      <c r="DX17" s="18"/>
      <c r="DY17" s="186"/>
      <c r="DZ17" s="186"/>
      <c r="EA17" s="186"/>
      <c r="EB17" s="186"/>
      <c r="EC17" s="186"/>
      <c r="ED17" s="186"/>
      <c r="EE17" s="186"/>
      <c r="EF17" s="186"/>
      <c r="EG17" s="209"/>
      <c r="EH17" s="235">
        <v>9</v>
      </c>
      <c r="EI17" s="235">
        <v>10</v>
      </c>
      <c r="EJ17" s="235">
        <v>6</v>
      </c>
      <c r="EK17" s="235">
        <v>6</v>
      </c>
      <c r="EL17" s="240">
        <v>7</v>
      </c>
      <c r="EM17" s="240">
        <v>3</v>
      </c>
      <c r="EN17" s="240">
        <v>1</v>
      </c>
      <c r="EO17" s="240">
        <v>1</v>
      </c>
      <c r="EP17" s="240">
        <v>1</v>
      </c>
      <c r="EQ17" s="240">
        <v>0</v>
      </c>
      <c r="ER17" s="240">
        <v>0</v>
      </c>
      <c r="ES17" s="236">
        <v>0</v>
      </c>
      <c r="ET17" s="236">
        <v>0</v>
      </c>
      <c r="EU17" s="236">
        <v>0</v>
      </c>
      <c r="EV17" s="236">
        <v>0</v>
      </c>
      <c r="EW17" s="239">
        <v>10</v>
      </c>
      <c r="EX17" s="239">
        <v>10</v>
      </c>
      <c r="EY17" s="239">
        <v>10</v>
      </c>
      <c r="EZ17" s="239">
        <v>10</v>
      </c>
      <c r="FA17" s="239">
        <v>10</v>
      </c>
      <c r="FB17" s="239">
        <v>10</v>
      </c>
      <c r="FC17" s="239">
        <v>10</v>
      </c>
      <c r="FD17" s="239">
        <v>10</v>
      </c>
      <c r="FE17" s="239">
        <v>10</v>
      </c>
      <c r="FF17" s="239">
        <v>16</v>
      </c>
      <c r="FG17" s="239">
        <v>16</v>
      </c>
      <c r="FH17" s="239">
        <v>16</v>
      </c>
      <c r="FI17" s="239">
        <v>16</v>
      </c>
      <c r="FJ17" s="239">
        <v>16</v>
      </c>
      <c r="FK17" s="239">
        <v>16</v>
      </c>
      <c r="FL17" s="239">
        <v>16</v>
      </c>
      <c r="FM17" s="239">
        <v>16</v>
      </c>
      <c r="FN17" s="239">
        <v>16</v>
      </c>
      <c r="FO17" s="239">
        <v>16</v>
      </c>
      <c r="FP17" s="239">
        <v>16</v>
      </c>
      <c r="FQ17" s="239">
        <v>16</v>
      </c>
      <c r="FR17" s="239">
        <v>16</v>
      </c>
      <c r="FS17" s="239">
        <v>16</v>
      </c>
      <c r="FT17" s="239">
        <v>16</v>
      </c>
      <c r="FU17" s="239">
        <v>16</v>
      </c>
      <c r="FV17" s="239">
        <v>16</v>
      </c>
      <c r="FW17" s="239">
        <v>16</v>
      </c>
      <c r="FX17" s="239">
        <v>16</v>
      </c>
      <c r="FY17" s="239">
        <v>15</v>
      </c>
      <c r="FZ17" s="239">
        <v>15</v>
      </c>
      <c r="GA17" s="239">
        <v>15</v>
      </c>
      <c r="GB17" s="239">
        <v>15</v>
      </c>
      <c r="GC17" s="239">
        <v>15</v>
      </c>
      <c r="GD17" s="239">
        <v>15</v>
      </c>
      <c r="GE17" s="241"/>
      <c r="GF17" s="239">
        <v>14</v>
      </c>
      <c r="GG17" s="239">
        <v>14</v>
      </c>
      <c r="GH17" s="239">
        <v>13</v>
      </c>
      <c r="GI17" s="239">
        <v>13</v>
      </c>
      <c r="GJ17" s="239">
        <v>13</v>
      </c>
      <c r="GK17" s="239">
        <v>13</v>
      </c>
      <c r="GL17" s="239">
        <v>13</v>
      </c>
      <c r="GM17" s="241"/>
      <c r="GN17" s="239">
        <v>13</v>
      </c>
      <c r="GO17" s="239">
        <v>13</v>
      </c>
      <c r="GP17" s="239">
        <v>13</v>
      </c>
      <c r="GQ17" s="239">
        <v>13</v>
      </c>
      <c r="GR17" s="239">
        <v>13</v>
      </c>
      <c r="GS17" s="239">
        <v>13</v>
      </c>
      <c r="GT17" s="239">
        <v>13</v>
      </c>
      <c r="GU17" s="239">
        <v>13</v>
      </c>
      <c r="GV17" s="239">
        <v>12</v>
      </c>
      <c r="GW17" s="239">
        <v>12</v>
      </c>
      <c r="GX17" s="239">
        <v>12</v>
      </c>
      <c r="GY17" s="239">
        <v>12</v>
      </c>
      <c r="GZ17" s="239">
        <v>11</v>
      </c>
      <c r="HA17" s="239">
        <v>11</v>
      </c>
      <c r="HB17" s="239">
        <v>11</v>
      </c>
      <c r="HC17" s="239">
        <v>11</v>
      </c>
      <c r="HD17" s="239">
        <v>11</v>
      </c>
      <c r="HE17" s="239">
        <v>11</v>
      </c>
      <c r="HF17" s="239">
        <v>11</v>
      </c>
      <c r="HG17" s="239">
        <v>11</v>
      </c>
      <c r="HH17" s="239">
        <v>11</v>
      </c>
      <c r="HI17" s="239">
        <v>11</v>
      </c>
      <c r="HJ17" s="239">
        <v>11</v>
      </c>
      <c r="HK17" s="239">
        <v>11</v>
      </c>
      <c r="HL17" s="239">
        <v>11</v>
      </c>
      <c r="HM17" s="239">
        <v>11</v>
      </c>
      <c r="HN17" s="239">
        <v>11</v>
      </c>
      <c r="HO17" s="239">
        <v>11</v>
      </c>
      <c r="HP17" s="239">
        <v>11</v>
      </c>
      <c r="HQ17" s="239">
        <v>11</v>
      </c>
      <c r="HR17" s="239">
        <v>11</v>
      </c>
      <c r="HS17" s="239">
        <v>11</v>
      </c>
      <c r="HT17" s="239">
        <v>11</v>
      </c>
      <c r="HU17" s="239">
        <v>11</v>
      </c>
      <c r="HV17" s="239">
        <v>11</v>
      </c>
      <c r="HW17" s="239">
        <v>11</v>
      </c>
      <c r="HX17" s="239">
        <v>11</v>
      </c>
      <c r="HY17" s="239">
        <v>11</v>
      </c>
      <c r="HZ17" s="239">
        <v>11</v>
      </c>
      <c r="IA17" s="239">
        <v>11</v>
      </c>
      <c r="IB17" s="239">
        <v>11</v>
      </c>
      <c r="IC17" s="239">
        <v>11</v>
      </c>
      <c r="ID17" s="239">
        <v>11</v>
      </c>
      <c r="IE17" s="239">
        <v>11</v>
      </c>
      <c r="IF17" s="239">
        <v>11</v>
      </c>
      <c r="IG17" s="239">
        <v>11</v>
      </c>
      <c r="IH17" s="239">
        <v>11</v>
      </c>
      <c r="II17" s="239">
        <v>11</v>
      </c>
      <c r="IJ17" s="241"/>
      <c r="IK17" s="239">
        <v>11</v>
      </c>
      <c r="IL17" s="239">
        <v>11</v>
      </c>
      <c r="IM17" s="241"/>
      <c r="IN17" s="241"/>
      <c r="IO17" s="241"/>
      <c r="IP17" s="241"/>
      <c r="IQ17" s="241"/>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241"/>
      <c r="MJ17" s="241"/>
      <c r="MK17" s="241"/>
      <c r="ML17" s="241"/>
      <c r="MM17" s="241"/>
      <c r="MN17" s="241"/>
      <c r="MO17" s="241"/>
      <c r="MP17" s="241"/>
      <c r="MQ17" s="241"/>
      <c r="MR17" s="241"/>
      <c r="MS17" s="241"/>
      <c r="MT17" s="241"/>
      <c r="MU17" s="241"/>
      <c r="MV17" s="241"/>
      <c r="MW17" s="241"/>
      <c r="MX17" s="241"/>
      <c r="MY17" s="241"/>
      <c r="MZ17" s="241"/>
      <c r="NA17" s="241"/>
      <c r="NB17" s="241"/>
      <c r="NC17" s="241"/>
      <c r="ND17" s="241"/>
      <c r="NE17" s="241"/>
      <c r="NF17" s="241"/>
      <c r="NG17" s="241"/>
      <c r="NH17" s="241"/>
      <c r="NI17" s="241"/>
    </row>
    <row r="18" spans="1:373" x14ac:dyDescent="0.2">
      <c r="A18" s="264" t="s">
        <v>739</v>
      </c>
      <c r="B18" s="265" t="s">
        <v>1178</v>
      </c>
      <c r="C18" s="258"/>
      <c r="D18" s="258" t="s">
        <v>3426</v>
      </c>
      <c r="E18" s="258">
        <v>0</v>
      </c>
      <c r="F18" s="259" t="s">
        <v>3427</v>
      </c>
      <c r="G18" s="259" t="s">
        <v>3428</v>
      </c>
      <c r="H18" s="259" t="s">
        <v>961</v>
      </c>
      <c r="I18" s="259">
        <v>0</v>
      </c>
      <c r="J18" s="259">
        <v>0</v>
      </c>
      <c r="K18" s="259">
        <v>0</v>
      </c>
      <c r="L18" s="259" t="s">
        <v>3398</v>
      </c>
      <c r="M18" s="259">
        <v>0</v>
      </c>
      <c r="N18" s="259" t="s">
        <v>3363</v>
      </c>
      <c r="O18" s="259">
        <v>0</v>
      </c>
      <c r="P18" s="259">
        <v>0</v>
      </c>
      <c r="Q18" s="259">
        <v>0</v>
      </c>
      <c r="R18" s="266"/>
      <c r="S18" s="266"/>
      <c r="T18" s="266"/>
      <c r="U18" s="266"/>
      <c r="V18" s="266"/>
      <c r="W18" s="266">
        <v>0</v>
      </c>
      <c r="X18" s="266">
        <v>0</v>
      </c>
      <c r="Y18" s="266">
        <v>0</v>
      </c>
      <c r="Z18" s="267">
        <v>315.64999999999998</v>
      </c>
      <c r="AA18" s="267">
        <v>623.30999999999995</v>
      </c>
      <c r="AB18" s="267">
        <v>0</v>
      </c>
      <c r="AC18" s="257">
        <v>0</v>
      </c>
      <c r="AD18" s="257">
        <v>0</v>
      </c>
      <c r="AE18" s="131">
        <v>10</v>
      </c>
      <c r="AF18" s="131">
        <v>8</v>
      </c>
      <c r="AG18" s="131">
        <v>2</v>
      </c>
      <c r="AH18" s="132">
        <v>1</v>
      </c>
      <c r="AI18" s="132" t="s">
        <v>3518</v>
      </c>
      <c r="AJ18" s="131" t="s">
        <v>3551</v>
      </c>
      <c r="AK18" s="184" t="s">
        <v>3518</v>
      </c>
      <c r="AL18" s="131" t="s">
        <v>3518</v>
      </c>
      <c r="AM18" s="27" t="s">
        <v>3518</v>
      </c>
      <c r="AN18" s="133">
        <v>0</v>
      </c>
      <c r="AO18" s="133">
        <v>0</v>
      </c>
      <c r="AP18" s="133">
        <v>0</v>
      </c>
      <c r="AQ18" s="133">
        <v>0</v>
      </c>
      <c r="AR18" s="131">
        <v>0</v>
      </c>
      <c r="AS18" s="131">
        <v>0</v>
      </c>
      <c r="AT18" s="187"/>
      <c r="AU18" s="187"/>
      <c r="AV18" s="187"/>
      <c r="AW18" s="199" t="s">
        <v>790</v>
      </c>
      <c r="AX18" s="199" t="s">
        <v>1169</v>
      </c>
      <c r="AY18" s="134"/>
      <c r="AZ18" s="134"/>
      <c r="BA18" s="135">
        <v>1</v>
      </c>
      <c r="BB18" s="135" t="s">
        <v>527</v>
      </c>
      <c r="BC18" s="135"/>
      <c r="BD18" s="135">
        <v>1</v>
      </c>
      <c r="BE18" s="136" t="s">
        <v>541</v>
      </c>
      <c r="BF18" s="137">
        <v>1</v>
      </c>
      <c r="BG18" s="138"/>
      <c r="BH18" s="200"/>
      <c r="BI18" s="201"/>
      <c r="BJ18" s="139">
        <v>0</v>
      </c>
      <c r="BK18" s="202">
        <v>0</v>
      </c>
      <c r="BL18" s="13">
        <v>0</v>
      </c>
      <c r="BM18" s="13">
        <v>0</v>
      </c>
      <c r="BN18" s="27" t="s">
        <v>3523</v>
      </c>
      <c r="BO18" s="13" t="s">
        <v>3523</v>
      </c>
      <c r="BP18" s="255">
        <v>2</v>
      </c>
      <c r="BQ18" s="140"/>
      <c r="BR18" s="141"/>
      <c r="BS18" s="131">
        <v>1000000000</v>
      </c>
      <c r="BT18" s="142">
        <v>3</v>
      </c>
      <c r="BU18" s="143">
        <v>0</v>
      </c>
      <c r="BV18" s="142">
        <v>0</v>
      </c>
      <c r="BW18" s="144">
        <v>0</v>
      </c>
      <c r="BX18" s="144">
        <v>0</v>
      </c>
      <c r="BY18" s="144">
        <v>0</v>
      </c>
      <c r="BZ18" s="142">
        <v>0</v>
      </c>
      <c r="CA18" s="142">
        <v>0</v>
      </c>
      <c r="CB18" s="142">
        <v>3</v>
      </c>
      <c r="CC18" s="143">
        <v>0</v>
      </c>
      <c r="CD18" s="142"/>
      <c r="CE18" s="142"/>
      <c r="CF18" s="145">
        <v>0</v>
      </c>
      <c r="CG18" s="142">
        <v>0</v>
      </c>
      <c r="CH18" s="140">
        <v>0</v>
      </c>
      <c r="CI18" s="268"/>
      <c r="CJ18" s="263" t="s">
        <v>3518</v>
      </c>
      <c r="CK18" s="269" t="s">
        <v>3518</v>
      </c>
      <c r="CL18" s="146">
        <v>0</v>
      </c>
      <c r="CM18" s="146">
        <v>0</v>
      </c>
      <c r="CN18" s="143">
        <v>0</v>
      </c>
      <c r="CO18" s="143">
        <v>0</v>
      </c>
      <c r="CP18" s="147"/>
      <c r="CQ18" s="143">
        <v>0</v>
      </c>
      <c r="CR18" s="188">
        <v>42636</v>
      </c>
      <c r="CS18" s="189">
        <v>43185</v>
      </c>
      <c r="CT18" s="190">
        <v>43255</v>
      </c>
      <c r="CU18" s="190">
        <v>0</v>
      </c>
      <c r="CV18" s="190">
        <v>0</v>
      </c>
      <c r="CW18" s="190" t="s">
        <v>3518</v>
      </c>
      <c r="CX18" s="190" t="s">
        <v>3518</v>
      </c>
      <c r="CY18" s="143">
        <v>0</v>
      </c>
      <c r="CZ18" s="142">
        <v>0</v>
      </c>
      <c r="DA18" s="143">
        <v>0</v>
      </c>
      <c r="DB18" s="143">
        <v>0</v>
      </c>
      <c r="DC18" s="143">
        <v>0</v>
      </c>
      <c r="DD18" s="143">
        <v>0</v>
      </c>
      <c r="DE18" s="148">
        <v>0.953125</v>
      </c>
      <c r="DF18" s="13" t="s">
        <v>3518</v>
      </c>
      <c r="DG18" s="85" t="s">
        <v>3518</v>
      </c>
      <c r="DH18" s="18" t="b">
        <v>0</v>
      </c>
      <c r="DI18" s="84"/>
      <c r="DJ18" s="84"/>
      <c r="DK18" s="203"/>
      <c r="DL18" s="183"/>
      <c r="DM18" s="204"/>
      <c r="DN18" s="143"/>
      <c r="DO18" s="84"/>
      <c r="DP18" s="84"/>
      <c r="DQ18" s="84"/>
      <c r="DR18" s="84"/>
      <c r="DS18" s="84"/>
      <c r="DT18" s="84"/>
      <c r="DU18" s="84"/>
      <c r="DV18" s="18"/>
      <c r="DW18" s="18"/>
      <c r="DX18" s="18"/>
      <c r="DY18" s="186"/>
      <c r="DZ18" s="186"/>
      <c r="EA18" s="186"/>
      <c r="EB18" s="186"/>
      <c r="EC18" s="186"/>
      <c r="ED18" s="186"/>
      <c r="EE18" s="186"/>
      <c r="EF18" s="186"/>
      <c r="EG18" s="207"/>
      <c r="EH18" s="206">
        <v>10</v>
      </c>
      <c r="EI18" s="206">
        <v>10</v>
      </c>
      <c r="EJ18" s="206">
        <v>9</v>
      </c>
      <c r="EK18" s="206">
        <v>9</v>
      </c>
      <c r="EL18" s="206">
        <v>9</v>
      </c>
      <c r="EM18" s="206">
        <v>8</v>
      </c>
      <c r="EN18" s="206">
        <v>7</v>
      </c>
      <c r="EO18" s="206">
        <v>7</v>
      </c>
      <c r="EP18" s="206">
        <v>7</v>
      </c>
      <c r="EQ18" s="206">
        <v>5</v>
      </c>
      <c r="ER18" s="206">
        <v>3</v>
      </c>
      <c r="ES18" s="206">
        <v>3</v>
      </c>
      <c r="ET18" s="206">
        <v>3</v>
      </c>
      <c r="EU18" s="206">
        <v>3</v>
      </c>
      <c r="EV18" s="206">
        <v>3</v>
      </c>
      <c r="EW18" s="206">
        <v>3</v>
      </c>
      <c r="EX18" s="206">
        <v>3</v>
      </c>
      <c r="EY18" s="206">
        <v>3</v>
      </c>
      <c r="EZ18" s="206">
        <v>3</v>
      </c>
      <c r="FA18" s="206">
        <v>3</v>
      </c>
      <c r="FB18" s="206">
        <v>3</v>
      </c>
      <c r="FC18" s="206">
        <v>3</v>
      </c>
      <c r="FD18" s="206">
        <v>3</v>
      </c>
      <c r="FE18" s="206">
        <v>3</v>
      </c>
      <c r="FF18" s="206">
        <v>3</v>
      </c>
      <c r="FG18" s="206">
        <v>3</v>
      </c>
      <c r="FH18" s="206">
        <v>3</v>
      </c>
      <c r="FI18" s="206">
        <v>3</v>
      </c>
      <c r="FJ18" s="206">
        <v>3</v>
      </c>
      <c r="FK18" s="206">
        <v>3</v>
      </c>
      <c r="FL18" s="206">
        <v>3</v>
      </c>
      <c r="FM18" s="206">
        <v>3</v>
      </c>
      <c r="FN18" s="206">
        <v>3</v>
      </c>
      <c r="FO18" s="206">
        <v>3</v>
      </c>
      <c r="FP18" s="206">
        <v>3</v>
      </c>
      <c r="FQ18" s="206">
        <v>3</v>
      </c>
      <c r="FR18" s="206">
        <v>3</v>
      </c>
      <c r="FS18" s="206">
        <v>3</v>
      </c>
      <c r="FT18" s="206">
        <v>3</v>
      </c>
      <c r="FU18" s="206">
        <v>3</v>
      </c>
      <c r="FV18" s="206">
        <v>3</v>
      </c>
      <c r="FW18" s="206">
        <v>3</v>
      </c>
      <c r="FX18" s="206">
        <v>3</v>
      </c>
      <c r="FY18" s="206">
        <v>3</v>
      </c>
      <c r="FZ18" s="206">
        <v>3</v>
      </c>
      <c r="GA18" s="206">
        <v>3</v>
      </c>
      <c r="GB18" s="206">
        <v>3</v>
      </c>
      <c r="GC18" s="206">
        <v>3</v>
      </c>
      <c r="GD18" s="206">
        <v>3</v>
      </c>
      <c r="GE18" s="207"/>
      <c r="GF18" s="206">
        <v>3</v>
      </c>
      <c r="GG18" s="206">
        <v>3</v>
      </c>
      <c r="GH18" s="206">
        <v>3</v>
      </c>
      <c r="GI18" s="206">
        <v>3</v>
      </c>
      <c r="GJ18" s="206">
        <v>3</v>
      </c>
      <c r="GK18" s="206">
        <v>3</v>
      </c>
      <c r="GL18" s="206">
        <v>3</v>
      </c>
      <c r="GM18" s="207"/>
      <c r="GN18" s="206">
        <v>3</v>
      </c>
      <c r="GO18" s="206">
        <v>3</v>
      </c>
      <c r="GP18" s="206">
        <v>3</v>
      </c>
      <c r="GQ18" s="206">
        <v>3</v>
      </c>
      <c r="GR18" s="206">
        <v>3</v>
      </c>
      <c r="GS18" s="206">
        <v>3</v>
      </c>
      <c r="GT18" s="206">
        <v>3</v>
      </c>
      <c r="GU18" s="206">
        <v>3</v>
      </c>
      <c r="GV18" s="206">
        <v>3</v>
      </c>
      <c r="GW18" s="206">
        <v>3</v>
      </c>
      <c r="GX18" s="206">
        <v>3</v>
      </c>
      <c r="GY18" s="206">
        <v>3</v>
      </c>
      <c r="GZ18" s="206">
        <v>3</v>
      </c>
      <c r="HA18" s="206">
        <v>3</v>
      </c>
      <c r="HB18" s="206">
        <v>3</v>
      </c>
      <c r="HC18" s="206">
        <v>3</v>
      </c>
      <c r="HD18" s="206">
        <v>3</v>
      </c>
      <c r="HE18" s="206">
        <v>3</v>
      </c>
      <c r="HF18" s="206">
        <v>3</v>
      </c>
      <c r="HG18" s="206">
        <v>3</v>
      </c>
      <c r="HH18" s="206">
        <v>3</v>
      </c>
      <c r="HI18" s="206">
        <v>3</v>
      </c>
      <c r="HJ18" s="206">
        <v>3</v>
      </c>
      <c r="HK18" s="206">
        <v>3</v>
      </c>
      <c r="HL18" s="206">
        <v>3</v>
      </c>
      <c r="HM18" s="206">
        <v>3</v>
      </c>
      <c r="HN18" s="206">
        <v>3</v>
      </c>
      <c r="HO18" s="206">
        <v>3</v>
      </c>
      <c r="HP18" s="206">
        <v>3</v>
      </c>
      <c r="HQ18" s="206">
        <v>3</v>
      </c>
      <c r="HR18" s="206">
        <v>3</v>
      </c>
      <c r="HS18" s="206">
        <v>3</v>
      </c>
      <c r="HT18" s="206">
        <v>3</v>
      </c>
      <c r="HU18" s="206">
        <v>3</v>
      </c>
      <c r="HV18" s="206">
        <v>3</v>
      </c>
      <c r="HW18" s="206">
        <v>3</v>
      </c>
      <c r="HX18" s="206">
        <v>3</v>
      </c>
      <c r="HY18" s="206">
        <v>3</v>
      </c>
      <c r="HZ18" s="206">
        <v>3</v>
      </c>
      <c r="IA18" s="206">
        <v>3</v>
      </c>
      <c r="IB18" s="206">
        <v>3</v>
      </c>
      <c r="IC18" s="206">
        <v>3</v>
      </c>
      <c r="ID18" s="206">
        <v>3</v>
      </c>
      <c r="IE18" s="206">
        <v>3</v>
      </c>
      <c r="IF18" s="206">
        <v>3</v>
      </c>
      <c r="IG18" s="206">
        <v>3</v>
      </c>
      <c r="IH18" s="206">
        <v>3</v>
      </c>
      <c r="II18" s="206">
        <v>3</v>
      </c>
      <c r="IJ18" s="207"/>
      <c r="IK18" s="206">
        <v>3</v>
      </c>
      <c r="IL18" s="206">
        <v>3</v>
      </c>
      <c r="IM18" s="207"/>
      <c r="IN18" s="207"/>
      <c r="IO18" s="207"/>
      <c r="IP18" s="207"/>
      <c r="IQ18" s="207"/>
      <c r="IR18" s="207"/>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row>
    <row r="19" spans="1:373" x14ac:dyDescent="0.2">
      <c r="A19" s="264" t="s">
        <v>739</v>
      </c>
      <c r="B19" s="265" t="s">
        <v>931</v>
      </c>
      <c r="C19" s="258"/>
      <c r="D19" s="258" t="s">
        <v>3416</v>
      </c>
      <c r="E19" s="258">
        <v>0</v>
      </c>
      <c r="F19" s="259" t="s">
        <v>3417</v>
      </c>
      <c r="G19" s="259" t="s">
        <v>960</v>
      </c>
      <c r="H19" s="259" t="s">
        <v>961</v>
      </c>
      <c r="I19" s="259">
        <v>0</v>
      </c>
      <c r="J19" s="259">
        <v>0</v>
      </c>
      <c r="K19" s="259">
        <v>0</v>
      </c>
      <c r="L19" s="259" t="s">
        <v>3367</v>
      </c>
      <c r="M19" s="259">
        <v>0</v>
      </c>
      <c r="N19" s="259" t="s">
        <v>3358</v>
      </c>
      <c r="O19" s="259">
        <v>0</v>
      </c>
      <c r="P19" s="259">
        <v>0</v>
      </c>
      <c r="Q19" s="259">
        <v>0</v>
      </c>
      <c r="R19" s="266"/>
      <c r="S19" s="266"/>
      <c r="T19" s="266"/>
      <c r="U19" s="266"/>
      <c r="V19" s="266"/>
      <c r="W19" s="266">
        <v>0</v>
      </c>
      <c r="X19" s="266">
        <v>0</v>
      </c>
      <c r="Y19" s="266">
        <v>0</v>
      </c>
      <c r="Z19" s="267">
        <v>310.69</v>
      </c>
      <c r="AA19" s="267">
        <v>714.59</v>
      </c>
      <c r="AB19" s="267">
        <v>0</v>
      </c>
      <c r="AC19" s="257">
        <v>0</v>
      </c>
      <c r="AD19" s="257">
        <v>0</v>
      </c>
      <c r="AE19" s="131">
        <v>10</v>
      </c>
      <c r="AF19" s="131">
        <v>8</v>
      </c>
      <c r="AG19" s="131">
        <v>2</v>
      </c>
      <c r="AH19" s="132">
        <v>1</v>
      </c>
      <c r="AI19" s="132" t="s">
        <v>3517</v>
      </c>
      <c r="AJ19" s="131" t="s">
        <v>3553</v>
      </c>
      <c r="AK19" s="184" t="s">
        <v>3572</v>
      </c>
      <c r="AL19" s="131" t="s">
        <v>3518</v>
      </c>
      <c r="AM19" s="27" t="s">
        <v>3518</v>
      </c>
      <c r="AN19" s="133">
        <v>12.55</v>
      </c>
      <c r="AO19" s="133">
        <v>3.3864541832669319</v>
      </c>
      <c r="AP19" s="133">
        <v>0.39840637450199201</v>
      </c>
      <c r="AQ19" s="133">
        <v>1.9920318725099601E-2</v>
      </c>
      <c r="AR19" s="131">
        <v>0</v>
      </c>
      <c r="AS19" s="131">
        <v>0</v>
      </c>
      <c r="AT19" s="187"/>
      <c r="AU19" s="187"/>
      <c r="AV19" s="187"/>
      <c r="AW19" s="199" t="s">
        <v>790</v>
      </c>
      <c r="AX19" s="199" t="s">
        <v>1169</v>
      </c>
      <c r="AY19" s="134"/>
      <c r="AZ19" s="134"/>
      <c r="BA19" s="135">
        <v>1</v>
      </c>
      <c r="BB19" s="135" t="s">
        <v>527</v>
      </c>
      <c r="BC19" s="135"/>
      <c r="BD19" s="135">
        <v>2</v>
      </c>
      <c r="BE19" s="136" t="s">
        <v>541</v>
      </c>
      <c r="BF19" s="137">
        <v>1</v>
      </c>
      <c r="BG19" s="138"/>
      <c r="BH19" s="200"/>
      <c r="BI19" s="201"/>
      <c r="BJ19" s="139">
        <v>170</v>
      </c>
      <c r="BK19" s="202">
        <v>189</v>
      </c>
      <c r="BL19" s="13">
        <v>113</v>
      </c>
      <c r="BM19" s="13">
        <v>56</v>
      </c>
      <c r="BN19" s="27" t="s">
        <v>3522</v>
      </c>
      <c r="BO19" s="13" t="s">
        <v>3522</v>
      </c>
      <c r="BP19" s="255">
        <v>120</v>
      </c>
      <c r="BQ19" s="140"/>
      <c r="BR19" s="141"/>
      <c r="BS19" s="131">
        <v>1000000000</v>
      </c>
      <c r="BT19" s="142">
        <v>18</v>
      </c>
      <c r="BU19" s="143">
        <v>0.89</v>
      </c>
      <c r="BV19" s="142">
        <v>2</v>
      </c>
      <c r="BW19" s="144">
        <v>0</v>
      </c>
      <c r="BX19" s="144">
        <v>0</v>
      </c>
      <c r="BY19" s="144">
        <v>0</v>
      </c>
      <c r="BZ19" s="142">
        <v>0</v>
      </c>
      <c r="CA19" s="142">
        <v>0</v>
      </c>
      <c r="CB19" s="142">
        <v>20</v>
      </c>
      <c r="CC19" s="143">
        <v>0.88</v>
      </c>
      <c r="CD19" s="142"/>
      <c r="CE19" s="142"/>
      <c r="CF19" s="145">
        <v>150</v>
      </c>
      <c r="CG19" s="142">
        <v>34</v>
      </c>
      <c r="CH19" s="140">
        <v>10</v>
      </c>
      <c r="CI19" s="268"/>
      <c r="CJ19" s="263" t="s">
        <v>3518</v>
      </c>
      <c r="CK19" s="269" t="s">
        <v>3518</v>
      </c>
      <c r="CL19" s="146">
        <v>15348.2</v>
      </c>
      <c r="CM19" s="146">
        <v>0</v>
      </c>
      <c r="CN19" s="143">
        <v>0</v>
      </c>
      <c r="CO19" s="143">
        <v>6.2400463484502238</v>
      </c>
      <c r="CP19" s="147"/>
      <c r="CQ19" s="143">
        <v>0.05</v>
      </c>
      <c r="CR19" s="188">
        <v>42970</v>
      </c>
      <c r="CS19" s="189">
        <v>43185</v>
      </c>
      <c r="CT19" s="190">
        <v>43255</v>
      </c>
      <c r="CU19" s="190">
        <v>43195</v>
      </c>
      <c r="CV19" s="190">
        <v>43179</v>
      </c>
      <c r="CW19" s="190">
        <v>43209</v>
      </c>
      <c r="CX19" s="190">
        <v>43251</v>
      </c>
      <c r="CY19" s="143">
        <v>0.45866522186112901</v>
      </c>
      <c r="CZ19" s="142">
        <v>0</v>
      </c>
      <c r="DA19" s="143">
        <v>0</v>
      </c>
      <c r="DB19" s="143">
        <v>0.265625</v>
      </c>
      <c r="DC19" s="143">
        <v>0.453125</v>
      </c>
      <c r="DD19" s="143">
        <v>0.234375</v>
      </c>
      <c r="DE19" s="148">
        <v>0</v>
      </c>
      <c r="DF19" s="13" t="s">
        <v>3518</v>
      </c>
      <c r="DG19" s="85" t="s">
        <v>3521</v>
      </c>
      <c r="DH19" s="18" t="b">
        <v>0</v>
      </c>
      <c r="DI19" s="84"/>
      <c r="DJ19" s="84"/>
      <c r="DK19" s="203"/>
      <c r="DL19" s="183"/>
      <c r="DM19" s="204"/>
      <c r="DN19" s="143"/>
      <c r="DO19" s="84"/>
      <c r="DP19" s="84"/>
      <c r="DQ19" s="84"/>
      <c r="DR19" s="84"/>
      <c r="DS19" s="84"/>
      <c r="DT19" s="84"/>
      <c r="DU19" s="84"/>
      <c r="DV19" s="18"/>
      <c r="DW19" s="18"/>
      <c r="DX19" s="18"/>
      <c r="DY19" s="186"/>
      <c r="DZ19" s="186"/>
      <c r="EA19" s="186"/>
      <c r="EB19" s="186"/>
      <c r="EC19" s="186"/>
      <c r="ED19" s="186"/>
      <c r="EE19" s="186"/>
      <c r="EF19" s="186"/>
      <c r="EG19" s="209"/>
      <c r="EH19" s="228">
        <v>103</v>
      </c>
      <c r="EI19" s="229">
        <v>26</v>
      </c>
      <c r="EJ19" s="229">
        <v>19</v>
      </c>
      <c r="EK19" s="229">
        <v>13</v>
      </c>
      <c r="EL19" s="229">
        <v>9</v>
      </c>
      <c r="EM19" s="230">
        <v>66</v>
      </c>
      <c r="EN19" s="228">
        <v>87</v>
      </c>
      <c r="EO19" s="230">
        <v>97</v>
      </c>
      <c r="EP19" s="230">
        <v>84</v>
      </c>
      <c r="EQ19" s="229">
        <v>51</v>
      </c>
      <c r="ER19" s="230">
        <v>78</v>
      </c>
      <c r="ES19" s="230">
        <v>64</v>
      </c>
      <c r="ET19" s="230">
        <v>87</v>
      </c>
      <c r="EU19" s="228">
        <v>133</v>
      </c>
      <c r="EV19" s="228">
        <v>127</v>
      </c>
      <c r="EW19" s="230">
        <v>108</v>
      </c>
      <c r="EX19" s="230">
        <v>108</v>
      </c>
      <c r="EY19" s="230">
        <v>108</v>
      </c>
      <c r="EZ19" s="230">
        <v>109</v>
      </c>
      <c r="FA19" s="230">
        <v>107</v>
      </c>
      <c r="FB19" s="230">
        <v>107</v>
      </c>
      <c r="FC19" s="230">
        <v>107</v>
      </c>
      <c r="FD19" s="230">
        <v>107</v>
      </c>
      <c r="FE19" s="230">
        <v>107</v>
      </c>
      <c r="FF19" s="228">
        <v>139</v>
      </c>
      <c r="FG19" s="228">
        <v>139</v>
      </c>
      <c r="FH19" s="228">
        <v>139</v>
      </c>
      <c r="FI19" s="228">
        <v>139</v>
      </c>
      <c r="FJ19" s="228">
        <v>139</v>
      </c>
      <c r="FK19" s="228">
        <v>139</v>
      </c>
      <c r="FL19" s="228">
        <v>139</v>
      </c>
      <c r="FM19" s="228">
        <v>139</v>
      </c>
      <c r="FN19" s="228">
        <v>139</v>
      </c>
      <c r="FO19" s="228">
        <v>139</v>
      </c>
      <c r="FP19" s="228">
        <v>138</v>
      </c>
      <c r="FQ19" s="228">
        <v>130</v>
      </c>
      <c r="FR19" s="228">
        <v>130</v>
      </c>
      <c r="FS19" s="228">
        <v>130</v>
      </c>
      <c r="FT19" s="228">
        <v>130</v>
      </c>
      <c r="FU19" s="228">
        <v>125</v>
      </c>
      <c r="FV19" s="228">
        <v>124</v>
      </c>
      <c r="FW19" s="228">
        <v>123</v>
      </c>
      <c r="FX19" s="228">
        <v>153</v>
      </c>
      <c r="FY19" s="228">
        <v>151</v>
      </c>
      <c r="FZ19" s="228">
        <v>151</v>
      </c>
      <c r="GA19" s="228">
        <v>151</v>
      </c>
      <c r="GB19" s="228">
        <v>149</v>
      </c>
      <c r="GC19" s="228">
        <v>149</v>
      </c>
      <c r="GD19" s="228">
        <v>147</v>
      </c>
      <c r="GE19" s="231"/>
      <c r="GF19" s="228">
        <v>133</v>
      </c>
      <c r="GG19" s="228">
        <v>132</v>
      </c>
      <c r="GH19" s="228">
        <v>131</v>
      </c>
      <c r="GI19" s="228">
        <v>129</v>
      </c>
      <c r="GJ19" s="228">
        <v>129</v>
      </c>
      <c r="GK19" s="228">
        <v>127</v>
      </c>
      <c r="GL19" s="228">
        <v>124</v>
      </c>
      <c r="GM19" s="231"/>
      <c r="GN19" s="228">
        <v>116</v>
      </c>
      <c r="GO19" s="228">
        <v>116</v>
      </c>
      <c r="GP19" s="228">
        <v>116</v>
      </c>
      <c r="GQ19" s="228">
        <v>116</v>
      </c>
      <c r="GR19" s="230">
        <v>108</v>
      </c>
      <c r="GS19" s="230">
        <v>106</v>
      </c>
      <c r="GT19" s="230">
        <v>106</v>
      </c>
      <c r="GU19" s="230">
        <v>99</v>
      </c>
      <c r="GV19" s="230">
        <v>97</v>
      </c>
      <c r="GW19" s="230">
        <v>97</v>
      </c>
      <c r="GX19" s="230">
        <v>97</v>
      </c>
      <c r="GY19" s="230">
        <v>97</v>
      </c>
      <c r="GZ19" s="230">
        <v>97</v>
      </c>
      <c r="HA19" s="230">
        <v>84</v>
      </c>
      <c r="HB19" s="230">
        <v>79</v>
      </c>
      <c r="HC19" s="230">
        <v>67</v>
      </c>
      <c r="HD19" s="230">
        <v>67</v>
      </c>
      <c r="HE19" s="230">
        <v>67</v>
      </c>
      <c r="HF19" s="230">
        <v>67</v>
      </c>
      <c r="HG19" s="230">
        <v>67</v>
      </c>
      <c r="HH19" s="230">
        <v>67</v>
      </c>
      <c r="HI19" s="230">
        <v>64</v>
      </c>
      <c r="HJ19" s="230">
        <v>64</v>
      </c>
      <c r="HK19" s="230">
        <v>64</v>
      </c>
      <c r="HL19" s="230">
        <v>64</v>
      </c>
      <c r="HM19" s="230">
        <v>58</v>
      </c>
      <c r="HN19" s="230">
        <v>58</v>
      </c>
      <c r="HO19" s="230">
        <v>58</v>
      </c>
      <c r="HP19" s="230">
        <v>58</v>
      </c>
      <c r="HQ19" s="230">
        <v>58</v>
      </c>
      <c r="HR19" s="230">
        <v>58</v>
      </c>
      <c r="HS19" s="230">
        <v>58</v>
      </c>
      <c r="HT19" s="230">
        <v>58</v>
      </c>
      <c r="HU19" s="229">
        <v>51</v>
      </c>
      <c r="HV19" s="229">
        <v>50</v>
      </c>
      <c r="HW19" s="229">
        <v>50</v>
      </c>
      <c r="HX19" s="229">
        <v>50</v>
      </c>
      <c r="HY19" s="229">
        <v>50</v>
      </c>
      <c r="HZ19" s="229">
        <v>47</v>
      </c>
      <c r="IA19" s="229">
        <v>47</v>
      </c>
      <c r="IB19" s="229">
        <v>45</v>
      </c>
      <c r="IC19" s="229">
        <v>41</v>
      </c>
      <c r="ID19" s="229">
        <v>41</v>
      </c>
      <c r="IE19" s="229">
        <v>41</v>
      </c>
      <c r="IF19" s="229">
        <v>41</v>
      </c>
      <c r="IG19" s="229">
        <v>38</v>
      </c>
      <c r="IH19" s="229">
        <v>32</v>
      </c>
      <c r="II19" s="229">
        <v>28</v>
      </c>
      <c r="IJ19" s="231"/>
      <c r="IK19" s="229">
        <v>18</v>
      </c>
      <c r="IL19" s="229">
        <v>18</v>
      </c>
      <c r="IM19" s="231"/>
      <c r="IN19" s="231"/>
      <c r="IO19" s="231"/>
      <c r="IP19" s="231"/>
      <c r="IQ19" s="231"/>
      <c r="IR19" s="231"/>
      <c r="IS19" s="231"/>
      <c r="IT19" s="231"/>
      <c r="IU19" s="231"/>
      <c r="IV19" s="231"/>
      <c r="IW19" s="231"/>
      <c r="IX19" s="231"/>
      <c r="IY19" s="231"/>
      <c r="IZ19" s="231"/>
      <c r="JA19" s="231"/>
      <c r="JB19" s="231"/>
      <c r="JC19" s="231"/>
      <c r="JD19" s="231"/>
      <c r="JE19" s="231"/>
      <c r="JF19" s="231"/>
      <c r="JG19" s="231"/>
      <c r="JH19" s="231"/>
      <c r="JI19" s="231"/>
      <c r="JJ19" s="231"/>
      <c r="JK19" s="231"/>
      <c r="JL19" s="231"/>
      <c r="JM19" s="231"/>
      <c r="JN19" s="231"/>
      <c r="JO19" s="231"/>
      <c r="JP19" s="231"/>
      <c r="JQ19" s="231"/>
      <c r="JR19" s="231"/>
      <c r="JS19" s="231"/>
      <c r="JT19" s="231"/>
      <c r="JU19" s="231"/>
      <c r="JV19" s="231"/>
      <c r="JW19" s="231"/>
      <c r="JX19" s="231"/>
      <c r="JY19" s="231"/>
      <c r="JZ19" s="231"/>
      <c r="KA19" s="231"/>
      <c r="KB19" s="231"/>
      <c r="KC19" s="231"/>
      <c r="KD19" s="231"/>
      <c r="KE19" s="231"/>
      <c r="KF19" s="231"/>
      <c r="KG19" s="231"/>
      <c r="KH19" s="231"/>
      <c r="KI19" s="231"/>
      <c r="KJ19" s="231"/>
      <c r="KK19" s="231"/>
      <c r="KL19" s="231"/>
      <c r="KM19" s="231"/>
      <c r="KN19" s="231"/>
      <c r="KO19" s="231"/>
      <c r="KP19" s="231"/>
      <c r="KQ19" s="231"/>
      <c r="KR19" s="231"/>
      <c r="KS19" s="231"/>
      <c r="KT19" s="231"/>
      <c r="KU19" s="231"/>
      <c r="KV19" s="231"/>
      <c r="KW19" s="231"/>
      <c r="KX19" s="231"/>
      <c r="KY19" s="231"/>
      <c r="KZ19" s="231"/>
      <c r="LA19" s="231"/>
      <c r="LB19" s="231"/>
      <c r="LC19" s="231"/>
      <c r="LD19" s="231"/>
      <c r="LE19" s="231"/>
      <c r="LF19" s="231"/>
      <c r="LG19" s="231"/>
      <c r="LH19" s="231"/>
      <c r="LI19" s="231"/>
      <c r="LJ19" s="231"/>
      <c r="LK19" s="231"/>
      <c r="LL19" s="231"/>
      <c r="LM19" s="231"/>
      <c r="LN19" s="231"/>
      <c r="LO19" s="231"/>
      <c r="LP19" s="231"/>
      <c r="LQ19" s="231"/>
      <c r="LR19" s="231"/>
      <c r="LS19" s="231"/>
      <c r="LT19" s="231"/>
      <c r="LU19" s="231"/>
      <c r="LV19" s="231"/>
      <c r="LW19" s="231"/>
      <c r="LX19" s="231"/>
      <c r="LY19" s="231"/>
      <c r="LZ19" s="231"/>
      <c r="MA19" s="231"/>
      <c r="MB19" s="231"/>
      <c r="MC19" s="231"/>
      <c r="MD19" s="231"/>
      <c r="ME19" s="231"/>
      <c r="MF19" s="231"/>
      <c r="MG19" s="231"/>
      <c r="MH19" s="231"/>
      <c r="MI19" s="231"/>
      <c r="MJ19" s="231"/>
      <c r="MK19" s="231"/>
      <c r="ML19" s="231"/>
      <c r="MM19" s="231"/>
      <c r="MN19" s="231"/>
      <c r="MO19" s="231"/>
      <c r="MP19" s="231"/>
      <c r="MQ19" s="231"/>
      <c r="MR19" s="231"/>
      <c r="MS19" s="231"/>
      <c r="MT19" s="231"/>
      <c r="MU19" s="231"/>
      <c r="MV19" s="231"/>
      <c r="MW19" s="231"/>
      <c r="MX19" s="231"/>
      <c r="MY19" s="231"/>
      <c r="MZ19" s="231"/>
      <c r="NA19" s="231"/>
      <c r="NB19" s="231"/>
      <c r="NC19" s="231"/>
      <c r="ND19" s="231"/>
      <c r="NE19" s="231"/>
      <c r="NF19" s="231"/>
      <c r="NG19" s="231"/>
      <c r="NH19" s="231"/>
      <c r="NI19" s="231"/>
    </row>
    <row r="20" spans="1:373" x14ac:dyDescent="0.2">
      <c r="A20" s="264" t="s">
        <v>739</v>
      </c>
      <c r="B20" s="265" t="s">
        <v>932</v>
      </c>
      <c r="C20" s="258"/>
      <c r="D20" s="258" t="s">
        <v>3371</v>
      </c>
      <c r="E20" s="258">
        <v>0</v>
      </c>
      <c r="F20" s="259" t="s">
        <v>3372</v>
      </c>
      <c r="G20" s="259" t="s">
        <v>3373</v>
      </c>
      <c r="H20" s="259" t="s">
        <v>961</v>
      </c>
      <c r="I20" s="259">
        <v>0</v>
      </c>
      <c r="J20" s="259">
        <v>0</v>
      </c>
      <c r="K20" s="259">
        <v>0</v>
      </c>
      <c r="L20" s="259" t="s">
        <v>3366</v>
      </c>
      <c r="M20" s="259">
        <v>0</v>
      </c>
      <c r="N20" s="259" t="s">
        <v>3363</v>
      </c>
      <c r="O20" s="259">
        <v>0</v>
      </c>
      <c r="P20" s="259">
        <v>0</v>
      </c>
      <c r="Q20" s="259">
        <v>0</v>
      </c>
      <c r="R20" s="266"/>
      <c r="S20" s="266"/>
      <c r="T20" s="266"/>
      <c r="U20" s="266"/>
      <c r="V20" s="266"/>
      <c r="W20" s="266">
        <v>0</v>
      </c>
      <c r="X20" s="266">
        <v>0</v>
      </c>
      <c r="Y20" s="266">
        <v>0</v>
      </c>
      <c r="Z20" s="267">
        <v>261.19</v>
      </c>
      <c r="AA20" s="267">
        <v>651.08000000000004</v>
      </c>
      <c r="AB20" s="267">
        <v>0</v>
      </c>
      <c r="AC20" s="257">
        <v>0</v>
      </c>
      <c r="AD20" s="257">
        <v>0</v>
      </c>
      <c r="AE20" s="131">
        <v>10</v>
      </c>
      <c r="AF20" s="131">
        <v>8</v>
      </c>
      <c r="AG20" s="131">
        <v>2</v>
      </c>
      <c r="AH20" s="132">
        <v>1</v>
      </c>
      <c r="AI20" s="132" t="s">
        <v>3517</v>
      </c>
      <c r="AJ20" s="131" t="s">
        <v>3553</v>
      </c>
      <c r="AK20" s="184" t="s">
        <v>3573</v>
      </c>
      <c r="AL20" s="131" t="s">
        <v>3518</v>
      </c>
      <c r="AM20" s="27" t="s">
        <v>3518</v>
      </c>
      <c r="AN20" s="133">
        <v>8.4499999999999993</v>
      </c>
      <c r="AO20" s="133">
        <v>5.3254437869822491</v>
      </c>
      <c r="AP20" s="133">
        <v>3.550295857988166</v>
      </c>
      <c r="AQ20" s="133">
        <v>2.9585798816568049E-2</v>
      </c>
      <c r="AR20" s="131">
        <v>0</v>
      </c>
      <c r="AS20" s="131">
        <v>0</v>
      </c>
      <c r="AT20" s="187"/>
      <c r="AU20" s="187"/>
      <c r="AV20" s="187"/>
      <c r="AW20" s="199" t="s">
        <v>790</v>
      </c>
      <c r="AX20" s="199" t="s">
        <v>1169</v>
      </c>
      <c r="AY20" s="134"/>
      <c r="AZ20" s="134"/>
      <c r="BA20" s="135">
        <v>1</v>
      </c>
      <c r="BB20" s="135" t="s">
        <v>527</v>
      </c>
      <c r="BC20" s="135"/>
      <c r="BD20" s="135">
        <v>1</v>
      </c>
      <c r="BE20" s="136" t="s">
        <v>541</v>
      </c>
      <c r="BF20" s="137">
        <v>1</v>
      </c>
      <c r="BG20" s="138"/>
      <c r="BH20" s="200"/>
      <c r="BI20" s="201"/>
      <c r="BJ20" s="139">
        <v>180</v>
      </c>
      <c r="BK20" s="202">
        <v>127</v>
      </c>
      <c r="BL20" s="13">
        <v>120</v>
      </c>
      <c r="BM20" s="13">
        <v>59</v>
      </c>
      <c r="BN20" s="27" t="s">
        <v>3522</v>
      </c>
      <c r="BO20" s="13" t="s">
        <v>3520</v>
      </c>
      <c r="BP20" s="255">
        <v>150</v>
      </c>
      <c r="BQ20" s="140"/>
      <c r="BR20" s="141"/>
      <c r="BS20" s="131">
        <v>1000000000</v>
      </c>
      <c r="BT20" s="142">
        <v>44</v>
      </c>
      <c r="BU20" s="143">
        <v>0.76</v>
      </c>
      <c r="BV20" s="142">
        <v>76</v>
      </c>
      <c r="BW20" s="144">
        <v>0</v>
      </c>
      <c r="BX20" s="144">
        <v>0</v>
      </c>
      <c r="BY20" s="144">
        <v>0</v>
      </c>
      <c r="BZ20" s="142">
        <v>0</v>
      </c>
      <c r="CA20" s="142">
        <v>0</v>
      </c>
      <c r="CB20" s="142">
        <v>120</v>
      </c>
      <c r="CC20" s="143">
        <v>0.33</v>
      </c>
      <c r="CD20" s="142"/>
      <c r="CE20" s="142"/>
      <c r="CF20" s="145">
        <v>60</v>
      </c>
      <c r="CG20" s="142">
        <v>36</v>
      </c>
      <c r="CH20" s="140">
        <v>30</v>
      </c>
      <c r="CI20" s="268"/>
      <c r="CJ20" s="263" t="s">
        <v>3518</v>
      </c>
      <c r="CK20" s="269" t="s">
        <v>3518</v>
      </c>
      <c r="CL20" s="146">
        <v>5848.35</v>
      </c>
      <c r="CM20" s="146">
        <v>0</v>
      </c>
      <c r="CN20" s="143">
        <v>0</v>
      </c>
      <c r="CO20" s="143">
        <v>7.1651747769822745</v>
      </c>
      <c r="CP20" s="147"/>
      <c r="CQ20" s="143">
        <v>0.79</v>
      </c>
      <c r="CR20" s="188">
        <v>42970</v>
      </c>
      <c r="CS20" s="189">
        <v>43185</v>
      </c>
      <c r="CT20" s="190">
        <v>43255</v>
      </c>
      <c r="CU20" s="190">
        <v>43195</v>
      </c>
      <c r="CV20" s="190">
        <v>43179</v>
      </c>
      <c r="CW20" s="190">
        <v>43209</v>
      </c>
      <c r="CX20" s="190">
        <v>43251</v>
      </c>
      <c r="CY20" s="143">
        <v>0.36189741341628634</v>
      </c>
      <c r="CZ20" s="142">
        <v>0</v>
      </c>
      <c r="DA20" s="143">
        <v>0</v>
      </c>
      <c r="DB20" s="143">
        <v>0.5625</v>
      </c>
      <c r="DC20" s="143">
        <v>0.390625</v>
      </c>
      <c r="DD20" s="143">
        <v>0</v>
      </c>
      <c r="DE20" s="148">
        <v>0</v>
      </c>
      <c r="DF20" s="13" t="s">
        <v>3518</v>
      </c>
      <c r="DG20" s="85" t="s">
        <v>3521</v>
      </c>
      <c r="DH20" s="18" t="b">
        <v>0</v>
      </c>
      <c r="DI20" s="84"/>
      <c r="DJ20" s="84"/>
      <c r="DK20" s="203"/>
      <c r="DL20" s="183"/>
      <c r="DM20" s="204"/>
      <c r="DN20" s="143"/>
      <c r="DO20" s="84"/>
      <c r="DP20" s="84"/>
      <c r="DQ20" s="84"/>
      <c r="DR20" s="84"/>
      <c r="DS20" s="84"/>
      <c r="DT20" s="84"/>
      <c r="DU20" s="84"/>
      <c r="DV20" s="18"/>
      <c r="DW20" s="18"/>
      <c r="DX20" s="18"/>
      <c r="DY20" s="186"/>
      <c r="DZ20" s="186"/>
      <c r="EA20" s="186"/>
      <c r="EB20" s="186"/>
      <c r="EC20" s="186"/>
      <c r="ED20" s="186"/>
      <c r="EE20" s="186"/>
      <c r="EF20" s="186"/>
      <c r="EG20" s="207"/>
      <c r="EH20" s="212">
        <v>84</v>
      </c>
      <c r="EI20" s="212">
        <v>61</v>
      </c>
      <c r="EJ20" s="212">
        <v>91</v>
      </c>
      <c r="EK20" s="212">
        <v>84</v>
      </c>
      <c r="EL20" s="212">
        <v>83</v>
      </c>
      <c r="EM20" s="212">
        <v>88</v>
      </c>
      <c r="EN20" s="211">
        <v>50</v>
      </c>
      <c r="EO20" s="211">
        <v>46</v>
      </c>
      <c r="EP20" s="211">
        <v>46</v>
      </c>
      <c r="EQ20" s="212">
        <v>87</v>
      </c>
      <c r="ER20" s="212">
        <v>108</v>
      </c>
      <c r="ES20" s="212">
        <v>63</v>
      </c>
      <c r="ET20" s="211">
        <v>26</v>
      </c>
      <c r="EU20" s="212">
        <v>66</v>
      </c>
      <c r="EV20" s="212">
        <v>66</v>
      </c>
      <c r="EW20" s="211">
        <v>51</v>
      </c>
      <c r="EX20" s="211">
        <v>51</v>
      </c>
      <c r="EY20" s="211">
        <v>51</v>
      </c>
      <c r="EZ20" s="211">
        <v>50</v>
      </c>
      <c r="FA20" s="211">
        <v>50</v>
      </c>
      <c r="FB20" s="211">
        <v>48</v>
      </c>
      <c r="FC20" s="211">
        <v>48</v>
      </c>
      <c r="FD20" s="211">
        <v>48</v>
      </c>
      <c r="FE20" s="211">
        <v>48</v>
      </c>
      <c r="FF20" s="213">
        <v>128</v>
      </c>
      <c r="FG20" s="213">
        <v>128</v>
      </c>
      <c r="FH20" s="212">
        <v>104</v>
      </c>
      <c r="FI20" s="212">
        <v>104</v>
      </c>
      <c r="FJ20" s="212">
        <v>104</v>
      </c>
      <c r="FK20" s="212">
        <v>103</v>
      </c>
      <c r="FL20" s="212">
        <v>103</v>
      </c>
      <c r="FM20" s="212">
        <v>103</v>
      </c>
      <c r="FN20" s="212">
        <v>103</v>
      </c>
      <c r="FO20" s="212">
        <v>102</v>
      </c>
      <c r="FP20" s="212">
        <v>102</v>
      </c>
      <c r="FQ20" s="212">
        <v>95</v>
      </c>
      <c r="FR20" s="212">
        <v>93</v>
      </c>
      <c r="FS20" s="212">
        <v>93</v>
      </c>
      <c r="FT20" s="212">
        <v>93</v>
      </c>
      <c r="FU20" s="212">
        <v>90</v>
      </c>
      <c r="FV20" s="212">
        <v>90</v>
      </c>
      <c r="FW20" s="212">
        <v>89</v>
      </c>
      <c r="FX20" s="212">
        <v>88</v>
      </c>
      <c r="FY20" s="212">
        <v>87</v>
      </c>
      <c r="FZ20" s="212">
        <v>87</v>
      </c>
      <c r="GA20" s="212">
        <v>87</v>
      </c>
      <c r="GB20" s="212">
        <v>88</v>
      </c>
      <c r="GC20" s="212">
        <v>88</v>
      </c>
      <c r="GD20" s="212">
        <v>87</v>
      </c>
      <c r="GE20" s="227"/>
      <c r="GF20" s="212">
        <v>87</v>
      </c>
      <c r="GG20" s="212">
        <v>85</v>
      </c>
      <c r="GH20" s="212">
        <v>85</v>
      </c>
      <c r="GI20" s="212">
        <v>84</v>
      </c>
      <c r="GJ20" s="212">
        <v>84</v>
      </c>
      <c r="GK20" s="212">
        <v>84</v>
      </c>
      <c r="GL20" s="212">
        <v>84</v>
      </c>
      <c r="GM20" s="227"/>
      <c r="GN20" s="212">
        <v>70</v>
      </c>
      <c r="GO20" s="212">
        <v>69</v>
      </c>
      <c r="GP20" s="212">
        <v>69</v>
      </c>
      <c r="GQ20" s="212">
        <v>69</v>
      </c>
      <c r="GR20" s="212">
        <v>69</v>
      </c>
      <c r="GS20" s="212">
        <v>68</v>
      </c>
      <c r="GT20" s="212">
        <v>68</v>
      </c>
      <c r="GU20" s="212">
        <v>63</v>
      </c>
      <c r="GV20" s="212">
        <v>63</v>
      </c>
      <c r="GW20" s="212">
        <v>63</v>
      </c>
      <c r="GX20" s="212">
        <v>63</v>
      </c>
      <c r="GY20" s="212">
        <v>63</v>
      </c>
      <c r="GZ20" s="212">
        <v>63</v>
      </c>
      <c r="HA20" s="212">
        <v>61</v>
      </c>
      <c r="HB20" s="211">
        <v>58</v>
      </c>
      <c r="HC20" s="211">
        <v>56</v>
      </c>
      <c r="HD20" s="211">
        <v>56</v>
      </c>
      <c r="HE20" s="211">
        <v>56</v>
      </c>
      <c r="HF20" s="211">
        <v>56</v>
      </c>
      <c r="HG20" s="211">
        <v>56</v>
      </c>
      <c r="HH20" s="211">
        <v>56</v>
      </c>
      <c r="HI20" s="211">
        <v>1</v>
      </c>
      <c r="HJ20" s="211">
        <v>1</v>
      </c>
      <c r="HK20" s="211">
        <v>1</v>
      </c>
      <c r="HL20" s="211">
        <v>1</v>
      </c>
      <c r="HM20" s="211">
        <v>52</v>
      </c>
      <c r="HN20" s="211">
        <v>52</v>
      </c>
      <c r="HO20" s="211">
        <v>52</v>
      </c>
      <c r="HP20" s="211">
        <v>52</v>
      </c>
      <c r="HQ20" s="211">
        <v>50</v>
      </c>
      <c r="HR20" s="211">
        <v>50</v>
      </c>
      <c r="HS20" s="211">
        <v>50</v>
      </c>
      <c r="HT20" s="211">
        <v>50</v>
      </c>
      <c r="HU20" s="211">
        <v>49</v>
      </c>
      <c r="HV20" s="211">
        <v>49</v>
      </c>
      <c r="HW20" s="211">
        <v>49</v>
      </c>
      <c r="HX20" s="211">
        <v>49</v>
      </c>
      <c r="HY20" s="211">
        <v>49</v>
      </c>
      <c r="HZ20" s="211">
        <v>49</v>
      </c>
      <c r="IA20" s="211">
        <v>47</v>
      </c>
      <c r="IB20" s="211">
        <v>47</v>
      </c>
      <c r="IC20" s="211">
        <v>45</v>
      </c>
      <c r="ID20" s="211">
        <v>45</v>
      </c>
      <c r="IE20" s="211">
        <v>45</v>
      </c>
      <c r="IF20" s="211">
        <v>45</v>
      </c>
      <c r="IG20" s="211">
        <v>43</v>
      </c>
      <c r="IH20" s="211">
        <v>43</v>
      </c>
      <c r="II20" s="211">
        <v>44</v>
      </c>
      <c r="IJ20" s="227"/>
      <c r="IK20" s="211">
        <v>44</v>
      </c>
      <c r="IL20" s="211">
        <v>44</v>
      </c>
      <c r="IM20" s="227"/>
      <c r="IN20" s="227"/>
      <c r="IO20" s="227"/>
      <c r="IP20" s="227"/>
      <c r="IQ20" s="227"/>
      <c r="IR20" s="227"/>
      <c r="IS20" s="227"/>
      <c r="IT20" s="227"/>
      <c r="IU20" s="227"/>
      <c r="IV20" s="227"/>
      <c r="IW20" s="227"/>
      <c r="IX20" s="227"/>
      <c r="IY20" s="227"/>
      <c r="IZ20" s="227"/>
      <c r="JA20" s="227"/>
      <c r="JB20" s="227"/>
      <c r="JC20" s="227"/>
      <c r="JD20" s="227"/>
      <c r="JE20" s="227"/>
      <c r="JF20" s="227"/>
      <c r="JG20" s="227"/>
      <c r="JH20" s="227"/>
      <c r="JI20" s="227"/>
      <c r="JJ20" s="227"/>
      <c r="JK20" s="227"/>
      <c r="JL20" s="227"/>
      <c r="JM20" s="227"/>
      <c r="JN20" s="227"/>
      <c r="JO20" s="227"/>
      <c r="JP20" s="227"/>
      <c r="JQ20" s="227"/>
      <c r="JR20" s="227"/>
      <c r="JS20" s="227"/>
      <c r="JT20" s="227"/>
      <c r="JU20" s="227"/>
      <c r="JV20" s="227"/>
      <c r="JW20" s="227"/>
      <c r="JX20" s="227"/>
      <c r="JY20" s="227"/>
      <c r="JZ20" s="227"/>
      <c r="KA20" s="227"/>
      <c r="KB20" s="227"/>
      <c r="KC20" s="227"/>
      <c r="KD20" s="227"/>
      <c r="KE20" s="227"/>
      <c r="KF20" s="227"/>
      <c r="KG20" s="227"/>
      <c r="KH20" s="227"/>
      <c r="KI20" s="227"/>
      <c r="KJ20" s="227"/>
      <c r="KK20" s="227"/>
      <c r="KL20" s="227"/>
      <c r="KM20" s="227"/>
      <c r="KN20" s="227"/>
      <c r="KO20" s="227"/>
      <c r="KP20" s="227"/>
      <c r="KQ20" s="227"/>
      <c r="KR20" s="227"/>
      <c r="KS20" s="227"/>
      <c r="KT20" s="227"/>
      <c r="KU20" s="227"/>
      <c r="KV20" s="227"/>
      <c r="KW20" s="227"/>
      <c r="KX20" s="227"/>
      <c r="KY20" s="227"/>
      <c r="KZ20" s="227"/>
      <c r="LA20" s="227"/>
      <c r="LB20" s="227"/>
      <c r="LC20" s="227"/>
      <c r="LD20" s="227"/>
      <c r="LE20" s="227"/>
      <c r="LF20" s="227"/>
      <c r="LG20" s="227"/>
      <c r="LH20" s="227"/>
      <c r="LI20" s="227"/>
      <c r="LJ20" s="227"/>
      <c r="LK20" s="227"/>
      <c r="LL20" s="227"/>
      <c r="LM20" s="227"/>
      <c r="LN20" s="227"/>
      <c r="LO20" s="227"/>
      <c r="LP20" s="227"/>
      <c r="LQ20" s="227"/>
      <c r="LR20" s="227"/>
      <c r="LS20" s="227"/>
      <c r="LT20" s="227"/>
      <c r="LU20" s="227"/>
      <c r="LV20" s="227"/>
      <c r="LW20" s="227"/>
      <c r="LX20" s="227"/>
      <c r="LY20" s="227"/>
      <c r="LZ20" s="227"/>
      <c r="MA20" s="227"/>
      <c r="MB20" s="227"/>
      <c r="MC20" s="227"/>
      <c r="MD20" s="227"/>
      <c r="ME20" s="227"/>
      <c r="MF20" s="227"/>
      <c r="MG20" s="227"/>
      <c r="MH20" s="227"/>
      <c r="MI20" s="227"/>
      <c r="MJ20" s="227"/>
      <c r="MK20" s="227"/>
      <c r="ML20" s="227"/>
      <c r="MM20" s="227"/>
      <c r="MN20" s="227"/>
      <c r="MO20" s="227"/>
      <c r="MP20" s="227"/>
      <c r="MQ20" s="227"/>
      <c r="MR20" s="227"/>
      <c r="MS20" s="227"/>
      <c r="MT20" s="227"/>
      <c r="MU20" s="227"/>
      <c r="MV20" s="227"/>
      <c r="MW20" s="227"/>
      <c r="MX20" s="227"/>
      <c r="MY20" s="227"/>
      <c r="MZ20" s="227"/>
      <c r="NA20" s="227"/>
      <c r="NB20" s="227"/>
      <c r="NC20" s="227"/>
      <c r="ND20" s="227"/>
      <c r="NE20" s="227"/>
      <c r="NF20" s="227"/>
      <c r="NG20" s="227"/>
      <c r="NH20" s="227"/>
      <c r="NI20" s="227"/>
    </row>
    <row r="21" spans="1:373" x14ac:dyDescent="0.2">
      <c r="A21" s="264" t="s">
        <v>739</v>
      </c>
      <c r="B21" s="265" t="s">
        <v>1179</v>
      </c>
      <c r="C21" s="258"/>
      <c r="D21" s="258" t="s">
        <v>3368</v>
      </c>
      <c r="E21" s="258">
        <v>0</v>
      </c>
      <c r="F21" s="259" t="s">
        <v>3369</v>
      </c>
      <c r="G21" s="259" t="s">
        <v>3370</v>
      </c>
      <c r="H21" s="259" t="s">
        <v>3364</v>
      </c>
      <c r="I21" s="259">
        <v>0</v>
      </c>
      <c r="J21" s="259">
        <v>0</v>
      </c>
      <c r="K21" s="259">
        <v>0</v>
      </c>
      <c r="L21" s="259" t="s">
        <v>3370</v>
      </c>
      <c r="M21" s="259">
        <v>0</v>
      </c>
      <c r="N21" s="259" t="s">
        <v>3358</v>
      </c>
      <c r="O21" s="259">
        <v>0</v>
      </c>
      <c r="P21" s="259">
        <v>0</v>
      </c>
      <c r="Q21" s="259">
        <v>0</v>
      </c>
      <c r="R21" s="266"/>
      <c r="S21" s="266"/>
      <c r="T21" s="266"/>
      <c r="U21" s="266"/>
      <c r="V21" s="266"/>
      <c r="W21" s="266">
        <v>0</v>
      </c>
      <c r="X21" s="266">
        <v>0</v>
      </c>
      <c r="Y21" s="266">
        <v>0</v>
      </c>
      <c r="Z21" s="267">
        <v>0</v>
      </c>
      <c r="AA21" s="267">
        <v>559.33000000000004</v>
      </c>
      <c r="AB21" s="267">
        <v>0</v>
      </c>
      <c r="AC21" s="257">
        <v>0</v>
      </c>
      <c r="AD21" s="257">
        <v>0</v>
      </c>
      <c r="AE21" s="131">
        <v>10</v>
      </c>
      <c r="AF21" s="131">
        <v>8</v>
      </c>
      <c r="AG21" s="131">
        <v>2</v>
      </c>
      <c r="AH21" s="132">
        <v>1</v>
      </c>
      <c r="AI21" s="132" t="s">
        <v>3518</v>
      </c>
      <c r="AJ21" s="131" t="s">
        <v>3558</v>
      </c>
      <c r="AK21" s="184" t="s">
        <v>3518</v>
      </c>
      <c r="AL21" s="131" t="s">
        <v>3518</v>
      </c>
      <c r="AM21" s="27" t="s">
        <v>3518</v>
      </c>
      <c r="AN21" s="133">
        <v>0</v>
      </c>
      <c r="AO21" s="133">
        <v>0</v>
      </c>
      <c r="AP21" s="133">
        <v>0</v>
      </c>
      <c r="AQ21" s="133">
        <v>0</v>
      </c>
      <c r="AR21" s="131">
        <v>0</v>
      </c>
      <c r="AS21" s="131">
        <v>0</v>
      </c>
      <c r="AT21" s="187"/>
      <c r="AU21" s="187"/>
      <c r="AV21" s="187"/>
      <c r="AW21" s="199" t="s">
        <v>790</v>
      </c>
      <c r="AX21" s="199" t="s">
        <v>1169</v>
      </c>
      <c r="AY21" s="134"/>
      <c r="AZ21" s="134"/>
      <c r="BA21" s="135">
        <v>1</v>
      </c>
      <c r="BB21" s="135" t="s">
        <v>527</v>
      </c>
      <c r="BC21" s="135"/>
      <c r="BD21" s="135">
        <v>1</v>
      </c>
      <c r="BE21" s="136" t="s">
        <v>541</v>
      </c>
      <c r="BF21" s="137">
        <v>1</v>
      </c>
      <c r="BG21" s="138"/>
      <c r="BH21" s="200"/>
      <c r="BI21" s="201"/>
      <c r="BJ21" s="139">
        <v>0</v>
      </c>
      <c r="BK21" s="202">
        <v>0</v>
      </c>
      <c r="BL21" s="13">
        <v>0</v>
      </c>
      <c r="BM21" s="13">
        <v>0</v>
      </c>
      <c r="BN21" s="27" t="s">
        <v>3523</v>
      </c>
      <c r="BO21" s="13" t="s">
        <v>3523</v>
      </c>
      <c r="BP21" s="255">
        <v>3</v>
      </c>
      <c r="BQ21" s="140"/>
      <c r="BR21" s="141"/>
      <c r="BS21" s="131">
        <v>1000000000</v>
      </c>
      <c r="BT21" s="142">
        <v>0</v>
      </c>
      <c r="BU21" s="143">
        <v>0</v>
      </c>
      <c r="BV21" s="142">
        <v>0</v>
      </c>
      <c r="BW21" s="144">
        <v>0</v>
      </c>
      <c r="BX21" s="144">
        <v>0</v>
      </c>
      <c r="BY21" s="144">
        <v>0</v>
      </c>
      <c r="BZ21" s="142">
        <v>0</v>
      </c>
      <c r="CA21" s="142">
        <v>0</v>
      </c>
      <c r="CB21" s="142">
        <v>0</v>
      </c>
      <c r="CC21" s="143">
        <v>0</v>
      </c>
      <c r="CD21" s="142"/>
      <c r="CE21" s="142"/>
      <c r="CF21" s="145">
        <v>0</v>
      </c>
      <c r="CG21" s="142">
        <v>0</v>
      </c>
      <c r="CH21" s="140">
        <v>0</v>
      </c>
      <c r="CI21" s="268"/>
      <c r="CJ21" s="263" t="s">
        <v>3518</v>
      </c>
      <c r="CK21" s="269" t="s">
        <v>3518</v>
      </c>
      <c r="CL21" s="146">
        <v>0</v>
      </c>
      <c r="CM21" s="146">
        <v>0</v>
      </c>
      <c r="CN21" s="143">
        <v>0</v>
      </c>
      <c r="CO21" s="143">
        <v>0</v>
      </c>
      <c r="CP21" s="147"/>
      <c r="CQ21" s="143">
        <v>0</v>
      </c>
      <c r="CR21" s="188">
        <v>42759</v>
      </c>
      <c r="CS21" s="189">
        <v>43185</v>
      </c>
      <c r="CT21" s="190">
        <v>43255</v>
      </c>
      <c r="CU21" s="190">
        <v>0</v>
      </c>
      <c r="CV21" s="190">
        <v>0</v>
      </c>
      <c r="CW21" s="190" t="s">
        <v>3518</v>
      </c>
      <c r="CX21" s="190" t="s">
        <v>3518</v>
      </c>
      <c r="CY21" s="143">
        <v>1</v>
      </c>
      <c r="CZ21" s="142">
        <v>0</v>
      </c>
      <c r="DA21" s="143">
        <v>0.953125</v>
      </c>
      <c r="DB21" s="143">
        <v>0</v>
      </c>
      <c r="DC21" s="143">
        <v>0</v>
      </c>
      <c r="DD21" s="143">
        <v>0</v>
      </c>
      <c r="DE21" s="148">
        <v>0</v>
      </c>
      <c r="DF21" s="13" t="s">
        <v>3518</v>
      </c>
      <c r="DG21" s="85" t="s">
        <v>3518</v>
      </c>
      <c r="DH21" s="18" t="b">
        <v>0</v>
      </c>
      <c r="DI21" s="84"/>
      <c r="DJ21" s="84"/>
      <c r="DK21" s="203"/>
      <c r="DL21" s="183"/>
      <c r="DM21" s="204"/>
      <c r="DN21" s="143"/>
      <c r="DO21" s="84"/>
      <c r="DP21" s="84"/>
      <c r="DQ21" s="84"/>
      <c r="DR21" s="84"/>
      <c r="DS21" s="84"/>
      <c r="DT21" s="84"/>
      <c r="DU21" s="84"/>
      <c r="DV21" s="18"/>
      <c r="DW21" s="18"/>
      <c r="DX21" s="18"/>
      <c r="DY21" s="186"/>
      <c r="DZ21" s="186"/>
      <c r="EA21" s="186"/>
      <c r="EB21" s="186"/>
      <c r="EC21" s="186"/>
      <c r="ED21" s="186"/>
      <c r="EE21" s="186"/>
      <c r="EF21" s="186"/>
      <c r="EG21" s="209"/>
      <c r="EH21" s="240">
        <v>0</v>
      </c>
      <c r="EI21" s="240">
        <v>0</v>
      </c>
      <c r="EJ21" s="240">
        <v>0</v>
      </c>
      <c r="EK21" s="240">
        <v>0</v>
      </c>
      <c r="EL21" s="240">
        <v>0</v>
      </c>
      <c r="EM21" s="240">
        <v>0</v>
      </c>
      <c r="EN21" s="240">
        <v>0</v>
      </c>
      <c r="EO21" s="240">
        <v>0</v>
      </c>
      <c r="EP21" s="240">
        <v>0</v>
      </c>
      <c r="EQ21" s="240">
        <v>0</v>
      </c>
      <c r="ER21" s="240">
        <v>0</v>
      </c>
      <c r="ES21" s="240">
        <v>0</v>
      </c>
      <c r="ET21" s="240">
        <v>0</v>
      </c>
      <c r="EU21" s="240">
        <v>0</v>
      </c>
      <c r="EV21" s="240">
        <v>0</v>
      </c>
      <c r="EW21" s="240">
        <v>0</v>
      </c>
      <c r="EX21" s="240">
        <v>0</v>
      </c>
      <c r="EY21" s="240">
        <v>0</v>
      </c>
      <c r="EZ21" s="240">
        <v>0</v>
      </c>
      <c r="FA21" s="240">
        <v>0</v>
      </c>
      <c r="FB21" s="240">
        <v>0</v>
      </c>
      <c r="FC21" s="240">
        <v>0</v>
      </c>
      <c r="FD21" s="240">
        <v>0</v>
      </c>
      <c r="FE21" s="240">
        <v>0</v>
      </c>
      <c r="FF21" s="240">
        <v>0</v>
      </c>
      <c r="FG21" s="240">
        <v>0</v>
      </c>
      <c r="FH21" s="240">
        <v>0</v>
      </c>
      <c r="FI21" s="240">
        <v>0</v>
      </c>
      <c r="FJ21" s="240">
        <v>0</v>
      </c>
      <c r="FK21" s="240">
        <v>0</v>
      </c>
      <c r="FL21" s="240">
        <v>0</v>
      </c>
      <c r="FM21" s="240">
        <v>0</v>
      </c>
      <c r="FN21" s="240">
        <v>0</v>
      </c>
      <c r="FO21" s="240">
        <v>0</v>
      </c>
      <c r="FP21" s="240">
        <v>0</v>
      </c>
      <c r="FQ21" s="240">
        <v>0</v>
      </c>
      <c r="FR21" s="240">
        <v>0</v>
      </c>
      <c r="FS21" s="240">
        <v>0</v>
      </c>
      <c r="FT21" s="240">
        <v>0</v>
      </c>
      <c r="FU21" s="240">
        <v>0</v>
      </c>
      <c r="FV21" s="240">
        <v>0</v>
      </c>
      <c r="FW21" s="240">
        <v>0</v>
      </c>
      <c r="FX21" s="240">
        <v>0</v>
      </c>
      <c r="FY21" s="240">
        <v>0</v>
      </c>
      <c r="FZ21" s="240">
        <v>0</v>
      </c>
      <c r="GA21" s="240">
        <v>0</v>
      </c>
      <c r="GB21" s="240">
        <v>0</v>
      </c>
      <c r="GC21" s="240">
        <v>0</v>
      </c>
      <c r="GD21" s="240">
        <v>0</v>
      </c>
      <c r="GE21" s="238"/>
      <c r="GF21" s="240">
        <v>0</v>
      </c>
      <c r="GG21" s="240">
        <v>0</v>
      </c>
      <c r="GH21" s="240">
        <v>0</v>
      </c>
      <c r="GI21" s="240">
        <v>0</v>
      </c>
      <c r="GJ21" s="240">
        <v>0</v>
      </c>
      <c r="GK21" s="240">
        <v>0</v>
      </c>
      <c r="GL21" s="240">
        <v>0</v>
      </c>
      <c r="GM21" s="238"/>
      <c r="GN21" s="240">
        <v>0</v>
      </c>
      <c r="GO21" s="240">
        <v>0</v>
      </c>
      <c r="GP21" s="240">
        <v>0</v>
      </c>
      <c r="GQ21" s="240">
        <v>0</v>
      </c>
      <c r="GR21" s="240">
        <v>0</v>
      </c>
      <c r="GS21" s="240">
        <v>0</v>
      </c>
      <c r="GT21" s="240">
        <v>0</v>
      </c>
      <c r="GU21" s="240">
        <v>0</v>
      </c>
      <c r="GV21" s="240">
        <v>0</v>
      </c>
      <c r="GW21" s="240">
        <v>0</v>
      </c>
      <c r="GX21" s="240">
        <v>0</v>
      </c>
      <c r="GY21" s="240">
        <v>0</v>
      </c>
      <c r="GZ21" s="240">
        <v>0</v>
      </c>
      <c r="HA21" s="240">
        <v>0</v>
      </c>
      <c r="HB21" s="240">
        <v>0</v>
      </c>
      <c r="HC21" s="240">
        <v>0</v>
      </c>
      <c r="HD21" s="240">
        <v>0</v>
      </c>
      <c r="HE21" s="240">
        <v>0</v>
      </c>
      <c r="HF21" s="240">
        <v>0</v>
      </c>
      <c r="HG21" s="240">
        <v>0</v>
      </c>
      <c r="HH21" s="240">
        <v>0</v>
      </c>
      <c r="HI21" s="240">
        <v>0</v>
      </c>
      <c r="HJ21" s="240">
        <v>0</v>
      </c>
      <c r="HK21" s="240">
        <v>0</v>
      </c>
      <c r="HL21" s="240">
        <v>0</v>
      </c>
      <c r="HM21" s="240">
        <v>0</v>
      </c>
      <c r="HN21" s="240">
        <v>0</v>
      </c>
      <c r="HO21" s="240">
        <v>0</v>
      </c>
      <c r="HP21" s="240">
        <v>0</v>
      </c>
      <c r="HQ21" s="240">
        <v>0</v>
      </c>
      <c r="HR21" s="240">
        <v>0</v>
      </c>
      <c r="HS21" s="240">
        <v>0</v>
      </c>
      <c r="HT21" s="240">
        <v>0</v>
      </c>
      <c r="HU21" s="240">
        <v>0</v>
      </c>
      <c r="HV21" s="240">
        <v>0</v>
      </c>
      <c r="HW21" s="240">
        <v>0</v>
      </c>
      <c r="HX21" s="240">
        <v>0</v>
      </c>
      <c r="HY21" s="240">
        <v>0</v>
      </c>
      <c r="HZ21" s="240">
        <v>0</v>
      </c>
      <c r="IA21" s="240">
        <v>0</v>
      </c>
      <c r="IB21" s="240">
        <v>0</v>
      </c>
      <c r="IC21" s="240">
        <v>0</v>
      </c>
      <c r="ID21" s="240">
        <v>0</v>
      </c>
      <c r="IE21" s="240">
        <v>0</v>
      </c>
      <c r="IF21" s="240">
        <v>0</v>
      </c>
      <c r="IG21" s="240">
        <v>0</v>
      </c>
      <c r="IH21" s="240">
        <v>0</v>
      </c>
      <c r="II21" s="240">
        <v>0</v>
      </c>
      <c r="IJ21" s="238"/>
      <c r="IK21" s="240">
        <v>0</v>
      </c>
      <c r="IL21" s="240">
        <v>0</v>
      </c>
      <c r="IM21" s="238"/>
      <c r="IN21" s="238"/>
      <c r="IO21" s="238"/>
      <c r="IP21" s="238"/>
      <c r="IQ21" s="238"/>
      <c r="IR21" s="238"/>
      <c r="IS21" s="238"/>
      <c r="IT21" s="238"/>
      <c r="IU21" s="238"/>
      <c r="IV21" s="238"/>
      <c r="IW21" s="238"/>
      <c r="IX21" s="238"/>
      <c r="IY21" s="238"/>
      <c r="IZ21" s="238"/>
      <c r="JA21" s="238"/>
      <c r="JB21" s="238"/>
      <c r="JC21" s="238"/>
      <c r="JD21" s="238"/>
      <c r="JE21" s="238"/>
      <c r="JF21" s="238"/>
      <c r="JG21" s="238"/>
      <c r="JH21" s="238"/>
      <c r="JI21" s="238"/>
      <c r="JJ21" s="238"/>
      <c r="JK21" s="238"/>
      <c r="JL21" s="238"/>
      <c r="JM21" s="238"/>
      <c r="JN21" s="238"/>
      <c r="JO21" s="238"/>
      <c r="JP21" s="238"/>
      <c r="JQ21" s="238"/>
      <c r="JR21" s="238"/>
      <c r="JS21" s="238"/>
      <c r="JT21" s="238"/>
      <c r="JU21" s="238"/>
      <c r="JV21" s="238"/>
      <c r="JW21" s="238"/>
      <c r="JX21" s="238"/>
      <c r="JY21" s="238"/>
      <c r="JZ21" s="238"/>
      <c r="KA21" s="238"/>
      <c r="KB21" s="238"/>
      <c r="KC21" s="238"/>
      <c r="KD21" s="238"/>
      <c r="KE21" s="238"/>
      <c r="KF21" s="238"/>
      <c r="KG21" s="238"/>
      <c r="KH21" s="238"/>
      <c r="KI21" s="238"/>
      <c r="KJ21" s="238"/>
      <c r="KK21" s="238"/>
      <c r="KL21" s="238"/>
      <c r="KM21" s="238"/>
      <c r="KN21" s="238"/>
      <c r="KO21" s="238"/>
      <c r="KP21" s="238"/>
      <c r="KQ21" s="238"/>
      <c r="KR21" s="238"/>
      <c r="KS21" s="238"/>
      <c r="KT21" s="238"/>
      <c r="KU21" s="238"/>
      <c r="KV21" s="238"/>
      <c r="KW21" s="238"/>
      <c r="KX21" s="238"/>
      <c r="KY21" s="238"/>
      <c r="KZ21" s="238"/>
      <c r="LA21" s="238"/>
      <c r="LB21" s="238"/>
      <c r="LC21" s="238"/>
      <c r="LD21" s="238"/>
      <c r="LE21" s="238"/>
      <c r="LF21" s="238"/>
      <c r="LG21" s="238"/>
      <c r="LH21" s="238"/>
      <c r="LI21" s="238"/>
      <c r="LJ21" s="238"/>
      <c r="LK21" s="238"/>
      <c r="LL21" s="238"/>
      <c r="LM21" s="238"/>
      <c r="LN21" s="238"/>
      <c r="LO21" s="238"/>
      <c r="LP21" s="238"/>
      <c r="LQ21" s="238"/>
      <c r="LR21" s="238"/>
      <c r="LS21" s="238"/>
      <c r="LT21" s="238"/>
      <c r="LU21" s="238"/>
      <c r="LV21" s="238"/>
      <c r="LW21" s="238"/>
      <c r="LX21" s="238"/>
      <c r="LY21" s="238"/>
      <c r="LZ21" s="238"/>
      <c r="MA21" s="238"/>
      <c r="MB21" s="238"/>
      <c r="MC21" s="238"/>
      <c r="MD21" s="238"/>
      <c r="ME21" s="238"/>
      <c r="MF21" s="238"/>
      <c r="MG21" s="238"/>
      <c r="MH21" s="238"/>
      <c r="MI21" s="238"/>
      <c r="MJ21" s="238"/>
      <c r="MK21" s="238"/>
      <c r="ML21" s="238"/>
      <c r="MM21" s="238"/>
      <c r="MN21" s="238"/>
      <c r="MO21" s="238"/>
      <c r="MP21" s="238"/>
      <c r="MQ21" s="238"/>
      <c r="MR21" s="238"/>
      <c r="MS21" s="238"/>
      <c r="MT21" s="238"/>
      <c r="MU21" s="238"/>
      <c r="MV21" s="238"/>
      <c r="MW21" s="238"/>
      <c r="MX21" s="238"/>
      <c r="MY21" s="238"/>
      <c r="MZ21" s="238"/>
      <c r="NA21" s="238"/>
      <c r="NB21" s="238"/>
      <c r="NC21" s="238"/>
      <c r="ND21" s="238"/>
      <c r="NE21" s="238"/>
      <c r="NF21" s="238"/>
      <c r="NG21" s="238"/>
      <c r="NH21" s="238"/>
      <c r="NI21" s="238"/>
    </row>
    <row r="22" spans="1:373" x14ac:dyDescent="0.2">
      <c r="A22" s="264" t="s">
        <v>739</v>
      </c>
      <c r="B22" s="265" t="s">
        <v>1180</v>
      </c>
      <c r="C22" s="258"/>
      <c r="D22" s="258" t="s">
        <v>3420</v>
      </c>
      <c r="E22" s="258">
        <v>0</v>
      </c>
      <c r="F22" s="259" t="s">
        <v>3421</v>
      </c>
      <c r="G22" s="259" t="s">
        <v>3422</v>
      </c>
      <c r="H22" s="259" t="s">
        <v>961</v>
      </c>
      <c r="I22" s="259">
        <v>0</v>
      </c>
      <c r="J22" s="259">
        <v>0</v>
      </c>
      <c r="K22" s="259">
        <v>0</v>
      </c>
      <c r="L22" s="259" t="s">
        <v>3423</v>
      </c>
      <c r="M22" s="259">
        <v>0</v>
      </c>
      <c r="N22" s="259" t="s">
        <v>3363</v>
      </c>
      <c r="O22" s="259">
        <v>0</v>
      </c>
      <c r="P22" s="259">
        <v>0</v>
      </c>
      <c r="Q22" s="259">
        <v>0</v>
      </c>
      <c r="R22" s="266"/>
      <c r="S22" s="266"/>
      <c r="T22" s="266"/>
      <c r="U22" s="266"/>
      <c r="V22" s="266"/>
      <c r="W22" s="266">
        <v>0</v>
      </c>
      <c r="X22" s="266">
        <v>0</v>
      </c>
      <c r="Y22" s="266">
        <v>0</v>
      </c>
      <c r="Z22" s="267">
        <v>286.02</v>
      </c>
      <c r="AA22" s="267">
        <v>562.6</v>
      </c>
      <c r="AB22" s="267">
        <v>0</v>
      </c>
      <c r="AC22" s="257">
        <v>0</v>
      </c>
      <c r="AD22" s="257">
        <v>0</v>
      </c>
      <c r="AE22" s="131">
        <v>10</v>
      </c>
      <c r="AF22" s="131">
        <v>8</v>
      </c>
      <c r="AG22" s="131">
        <v>2</v>
      </c>
      <c r="AH22" s="132">
        <v>1</v>
      </c>
      <c r="AI22" s="132" t="s">
        <v>3517</v>
      </c>
      <c r="AJ22" s="131" t="s">
        <v>3559</v>
      </c>
      <c r="AK22" s="184" t="s">
        <v>3571</v>
      </c>
      <c r="AL22" s="131" t="s">
        <v>3518</v>
      </c>
      <c r="AM22" s="27" t="s">
        <v>3519</v>
      </c>
      <c r="AN22" s="133">
        <v>0</v>
      </c>
      <c r="AO22" s="133">
        <v>0</v>
      </c>
      <c r="AP22" s="133">
        <v>0</v>
      </c>
      <c r="AQ22" s="133">
        <v>0</v>
      </c>
      <c r="AR22" s="131">
        <v>27</v>
      </c>
      <c r="AS22" s="131">
        <v>0</v>
      </c>
      <c r="AT22" s="187"/>
      <c r="AU22" s="187"/>
      <c r="AV22" s="187"/>
      <c r="AW22" s="199" t="s">
        <v>790</v>
      </c>
      <c r="AX22" s="199" t="s">
        <v>1169</v>
      </c>
      <c r="AY22" s="134"/>
      <c r="AZ22" s="134"/>
      <c r="BA22" s="135">
        <v>1</v>
      </c>
      <c r="BB22" s="135" t="s">
        <v>527</v>
      </c>
      <c r="BC22" s="135"/>
      <c r="BD22" s="135">
        <v>1</v>
      </c>
      <c r="BE22" s="136" t="s">
        <v>541</v>
      </c>
      <c r="BF22" s="137">
        <v>1</v>
      </c>
      <c r="BG22" s="138"/>
      <c r="BH22" s="200"/>
      <c r="BI22" s="201"/>
      <c r="BJ22" s="139">
        <v>3</v>
      </c>
      <c r="BK22" s="202">
        <v>0</v>
      </c>
      <c r="BL22" s="13">
        <v>2</v>
      </c>
      <c r="BM22" s="13">
        <v>1</v>
      </c>
      <c r="BN22" s="27" t="s">
        <v>3521</v>
      </c>
      <c r="BO22" s="13" t="s">
        <v>3521</v>
      </c>
      <c r="BP22" s="255">
        <v>4</v>
      </c>
      <c r="BQ22" s="140"/>
      <c r="BR22" s="141"/>
      <c r="BS22" s="131">
        <v>1000000000</v>
      </c>
      <c r="BT22" s="142">
        <v>0</v>
      </c>
      <c r="BU22" s="143">
        <v>1</v>
      </c>
      <c r="BV22" s="142">
        <v>0</v>
      </c>
      <c r="BW22" s="144">
        <v>0</v>
      </c>
      <c r="BX22" s="144">
        <v>0</v>
      </c>
      <c r="BY22" s="144">
        <v>0</v>
      </c>
      <c r="BZ22" s="142">
        <v>0</v>
      </c>
      <c r="CA22" s="142">
        <v>0</v>
      </c>
      <c r="CB22" s="142">
        <v>0</v>
      </c>
      <c r="CC22" s="143">
        <v>1</v>
      </c>
      <c r="CD22" s="142"/>
      <c r="CE22" s="142"/>
      <c r="CF22" s="145">
        <v>3</v>
      </c>
      <c r="CG22" s="142">
        <v>1</v>
      </c>
      <c r="CH22" s="140">
        <v>0</v>
      </c>
      <c r="CI22" s="268"/>
      <c r="CJ22" s="263" t="s">
        <v>3518</v>
      </c>
      <c r="CK22" s="269" t="s">
        <v>3518</v>
      </c>
      <c r="CL22" s="146">
        <v>276.58000000000004</v>
      </c>
      <c r="CM22" s="146">
        <v>0</v>
      </c>
      <c r="CN22" s="143">
        <v>0</v>
      </c>
      <c r="CO22" s="143">
        <v>4.6415775120620939</v>
      </c>
      <c r="CP22" s="147"/>
      <c r="CQ22" s="143">
        <v>1</v>
      </c>
      <c r="CR22" s="188">
        <v>42872</v>
      </c>
      <c r="CS22" s="189">
        <v>43185</v>
      </c>
      <c r="CT22" s="190">
        <v>43255</v>
      </c>
      <c r="CU22" s="190">
        <v>43168</v>
      </c>
      <c r="CV22" s="190">
        <v>43179</v>
      </c>
      <c r="CW22" s="190">
        <v>43182</v>
      </c>
      <c r="CX22" s="190">
        <v>43224</v>
      </c>
      <c r="CY22" s="143">
        <v>5.4764647964418307</v>
      </c>
      <c r="CZ22" s="142">
        <v>0</v>
      </c>
      <c r="DA22" s="143">
        <v>0.921875</v>
      </c>
      <c r="DB22" s="143">
        <v>3.125E-2</v>
      </c>
      <c r="DC22" s="143">
        <v>0</v>
      </c>
      <c r="DD22" s="143">
        <v>0</v>
      </c>
      <c r="DE22" s="148">
        <v>0</v>
      </c>
      <c r="DF22" s="13" t="s">
        <v>3518</v>
      </c>
      <c r="DG22" s="85" t="s">
        <v>3521</v>
      </c>
      <c r="DH22" s="18" t="b">
        <v>0</v>
      </c>
      <c r="DI22" s="84"/>
      <c r="DJ22" s="84"/>
      <c r="DK22" s="203"/>
      <c r="DL22" s="183"/>
      <c r="DM22" s="204"/>
      <c r="DN22" s="143"/>
      <c r="DO22" s="84"/>
      <c r="DP22" s="84"/>
      <c r="DQ22" s="84"/>
      <c r="DR22" s="84"/>
      <c r="DS22" s="84"/>
      <c r="DT22" s="84"/>
      <c r="DU22" s="84"/>
      <c r="DV22" s="18"/>
      <c r="DW22" s="18"/>
      <c r="DX22" s="18"/>
      <c r="DY22" s="186"/>
      <c r="DZ22" s="186"/>
      <c r="EA22" s="186"/>
      <c r="EB22" s="186"/>
      <c r="EC22" s="186"/>
      <c r="ED22" s="186"/>
      <c r="EE22" s="186"/>
      <c r="EF22" s="186"/>
      <c r="EG22" s="207"/>
      <c r="EH22" s="213">
        <v>4</v>
      </c>
      <c r="EI22" s="211">
        <v>1</v>
      </c>
      <c r="EJ22" s="212">
        <v>2</v>
      </c>
      <c r="EK22" s="212">
        <v>2</v>
      </c>
      <c r="EL22" s="212">
        <v>2</v>
      </c>
      <c r="EM22" s="212">
        <v>2</v>
      </c>
      <c r="EN22" s="211">
        <v>1</v>
      </c>
      <c r="EO22" s="211">
        <v>1</v>
      </c>
      <c r="EP22" s="211">
        <v>1</v>
      </c>
      <c r="EQ22" s="211">
        <v>1</v>
      </c>
      <c r="ER22" s="211">
        <v>1</v>
      </c>
      <c r="ES22" s="211">
        <v>1</v>
      </c>
      <c r="ET22" s="211">
        <v>1</v>
      </c>
      <c r="EU22" s="213">
        <v>3</v>
      </c>
      <c r="EV22" s="213">
        <v>3</v>
      </c>
      <c r="EW22" s="211">
        <v>1</v>
      </c>
      <c r="EX22" s="211">
        <v>1</v>
      </c>
      <c r="EY22" s="211">
        <v>1</v>
      </c>
      <c r="EZ22" s="211">
        <v>1</v>
      </c>
      <c r="FA22" s="211">
        <v>1</v>
      </c>
      <c r="FB22" s="211">
        <v>1</v>
      </c>
      <c r="FC22" s="211">
        <v>1</v>
      </c>
      <c r="FD22" s="211">
        <v>1</v>
      </c>
      <c r="FE22" s="211">
        <v>1</v>
      </c>
      <c r="FF22" s="212">
        <v>2</v>
      </c>
      <c r="FG22" s="212">
        <v>2</v>
      </c>
      <c r="FH22" s="212">
        <v>2</v>
      </c>
      <c r="FI22" s="212">
        <v>2</v>
      </c>
      <c r="FJ22" s="212">
        <v>2</v>
      </c>
      <c r="FK22" s="212">
        <v>2</v>
      </c>
      <c r="FL22" s="212">
        <v>2</v>
      </c>
      <c r="FM22" s="212">
        <v>2</v>
      </c>
      <c r="FN22" s="212">
        <v>2</v>
      </c>
      <c r="FO22" s="212">
        <v>2</v>
      </c>
      <c r="FP22" s="212">
        <v>2</v>
      </c>
      <c r="FQ22" s="212">
        <v>2</v>
      </c>
      <c r="FR22" s="212">
        <v>2</v>
      </c>
      <c r="FS22" s="212">
        <v>2</v>
      </c>
      <c r="FT22" s="212">
        <v>2</v>
      </c>
      <c r="FU22" s="211">
        <v>1</v>
      </c>
      <c r="FV22" s="211">
        <v>1</v>
      </c>
      <c r="FW22" s="211">
        <v>1</v>
      </c>
      <c r="FX22" s="211">
        <v>1</v>
      </c>
      <c r="FY22" s="211">
        <v>1</v>
      </c>
      <c r="FZ22" s="210">
        <v>0</v>
      </c>
      <c r="GA22" s="210">
        <v>0</v>
      </c>
      <c r="GB22" s="210">
        <v>0</v>
      </c>
      <c r="GC22" s="210">
        <v>0</v>
      </c>
      <c r="GD22" s="210">
        <v>0</v>
      </c>
      <c r="GE22" s="227"/>
      <c r="GF22" s="210">
        <v>0</v>
      </c>
      <c r="GG22" s="210">
        <v>0</v>
      </c>
      <c r="GH22" s="210">
        <v>0</v>
      </c>
      <c r="GI22" s="210">
        <v>0</v>
      </c>
      <c r="GJ22" s="210">
        <v>0</v>
      </c>
      <c r="GK22" s="210">
        <v>0</v>
      </c>
      <c r="GL22" s="210">
        <v>0</v>
      </c>
      <c r="GM22" s="227"/>
      <c r="GN22" s="210">
        <v>0</v>
      </c>
      <c r="GO22" s="210">
        <v>0</v>
      </c>
      <c r="GP22" s="210">
        <v>0</v>
      </c>
      <c r="GQ22" s="210">
        <v>0</v>
      </c>
      <c r="GR22" s="210">
        <v>0</v>
      </c>
      <c r="GS22" s="210">
        <v>0</v>
      </c>
      <c r="GT22" s="210">
        <v>0</v>
      </c>
      <c r="GU22" s="210">
        <v>0</v>
      </c>
      <c r="GV22" s="210">
        <v>0</v>
      </c>
      <c r="GW22" s="210">
        <v>0</v>
      </c>
      <c r="GX22" s="210">
        <v>0</v>
      </c>
      <c r="GY22" s="210">
        <v>0</v>
      </c>
      <c r="GZ22" s="210">
        <v>0</v>
      </c>
      <c r="HA22" s="211">
        <v>1</v>
      </c>
      <c r="HB22" s="211">
        <v>1</v>
      </c>
      <c r="HC22" s="210">
        <v>0</v>
      </c>
      <c r="HD22" s="210">
        <v>0</v>
      </c>
      <c r="HE22" s="210">
        <v>0</v>
      </c>
      <c r="HF22" s="210">
        <v>0</v>
      </c>
      <c r="HG22" s="210">
        <v>0</v>
      </c>
      <c r="HH22" s="210">
        <v>0</v>
      </c>
      <c r="HI22" s="210">
        <v>0</v>
      </c>
      <c r="HJ22" s="210">
        <v>0</v>
      </c>
      <c r="HK22" s="210">
        <v>0</v>
      </c>
      <c r="HL22" s="210">
        <v>0</v>
      </c>
      <c r="HM22" s="210">
        <v>0</v>
      </c>
      <c r="HN22" s="210">
        <v>0</v>
      </c>
      <c r="HO22" s="210">
        <v>0</v>
      </c>
      <c r="HP22" s="210">
        <v>0</v>
      </c>
      <c r="HQ22" s="210">
        <v>0</v>
      </c>
      <c r="HR22" s="210">
        <v>0</v>
      </c>
      <c r="HS22" s="210">
        <v>0</v>
      </c>
      <c r="HT22" s="210">
        <v>0</v>
      </c>
      <c r="HU22" s="210">
        <v>0</v>
      </c>
      <c r="HV22" s="210">
        <v>0</v>
      </c>
      <c r="HW22" s="210">
        <v>0</v>
      </c>
      <c r="HX22" s="210">
        <v>0</v>
      </c>
      <c r="HY22" s="210">
        <v>0</v>
      </c>
      <c r="HZ22" s="210">
        <v>0</v>
      </c>
      <c r="IA22" s="210">
        <v>0</v>
      </c>
      <c r="IB22" s="210">
        <v>0</v>
      </c>
      <c r="IC22" s="210">
        <v>0</v>
      </c>
      <c r="ID22" s="210">
        <v>0</v>
      </c>
      <c r="IE22" s="210">
        <v>0</v>
      </c>
      <c r="IF22" s="210">
        <v>0</v>
      </c>
      <c r="IG22" s="210">
        <v>0</v>
      </c>
      <c r="IH22" s="210">
        <v>0</v>
      </c>
      <c r="II22" s="210">
        <v>0</v>
      </c>
      <c r="IJ22" s="227"/>
      <c r="IK22" s="210">
        <v>0</v>
      </c>
      <c r="IL22" s="210">
        <v>0</v>
      </c>
      <c r="IM22" s="227"/>
      <c r="IN22" s="227"/>
      <c r="IO22" s="227"/>
      <c r="IP22" s="227"/>
      <c r="IQ22" s="227"/>
      <c r="IR22" s="227"/>
      <c r="IS22" s="227"/>
      <c r="IT22" s="227"/>
      <c r="IU22" s="227"/>
      <c r="IV22" s="227"/>
      <c r="IW22" s="227"/>
      <c r="IX22" s="227"/>
      <c r="IY22" s="227"/>
      <c r="IZ22" s="227"/>
      <c r="JA22" s="227"/>
      <c r="JB22" s="227"/>
      <c r="JC22" s="227"/>
      <c r="JD22" s="227"/>
      <c r="JE22" s="227"/>
      <c r="JF22" s="227"/>
      <c r="JG22" s="227"/>
      <c r="JH22" s="227"/>
      <c r="JI22" s="227"/>
      <c r="JJ22" s="227"/>
      <c r="JK22" s="227"/>
      <c r="JL22" s="227"/>
      <c r="JM22" s="227"/>
      <c r="JN22" s="227"/>
      <c r="JO22" s="227"/>
      <c r="JP22" s="227"/>
      <c r="JQ22" s="227"/>
      <c r="JR22" s="227"/>
      <c r="JS22" s="227"/>
      <c r="JT22" s="227"/>
      <c r="JU22" s="227"/>
      <c r="JV22" s="227"/>
      <c r="JW22" s="227"/>
      <c r="JX22" s="227"/>
      <c r="JY22" s="227"/>
      <c r="JZ22" s="227"/>
      <c r="KA22" s="227"/>
      <c r="KB22" s="227"/>
      <c r="KC22" s="227"/>
      <c r="KD22" s="227"/>
      <c r="KE22" s="227"/>
      <c r="KF22" s="227"/>
      <c r="KG22" s="227"/>
      <c r="KH22" s="227"/>
      <c r="KI22" s="227"/>
      <c r="KJ22" s="227"/>
      <c r="KK22" s="227"/>
      <c r="KL22" s="227"/>
      <c r="KM22" s="227"/>
      <c r="KN22" s="227"/>
      <c r="KO22" s="227"/>
      <c r="KP22" s="227"/>
      <c r="KQ22" s="227"/>
      <c r="KR22" s="227"/>
      <c r="KS22" s="227"/>
      <c r="KT22" s="227"/>
      <c r="KU22" s="227"/>
      <c r="KV22" s="227"/>
      <c r="KW22" s="227"/>
      <c r="KX22" s="227"/>
      <c r="KY22" s="227"/>
      <c r="KZ22" s="227"/>
      <c r="LA22" s="227"/>
      <c r="LB22" s="227"/>
      <c r="LC22" s="227"/>
      <c r="LD22" s="227"/>
      <c r="LE22" s="227"/>
      <c r="LF22" s="227"/>
      <c r="LG22" s="227"/>
      <c r="LH22" s="227"/>
      <c r="LI22" s="227"/>
      <c r="LJ22" s="227"/>
      <c r="LK22" s="227"/>
      <c r="LL22" s="227"/>
      <c r="LM22" s="227"/>
      <c r="LN22" s="227"/>
      <c r="LO22" s="227"/>
      <c r="LP22" s="227"/>
      <c r="LQ22" s="227"/>
      <c r="LR22" s="227"/>
      <c r="LS22" s="227"/>
      <c r="LT22" s="227"/>
      <c r="LU22" s="227"/>
      <c r="LV22" s="227"/>
      <c r="LW22" s="227"/>
      <c r="LX22" s="227"/>
      <c r="LY22" s="227"/>
      <c r="LZ22" s="227"/>
      <c r="MA22" s="227"/>
      <c r="MB22" s="227"/>
      <c r="MC22" s="227"/>
      <c r="MD22" s="227"/>
      <c r="ME22" s="227"/>
      <c r="MF22" s="227"/>
      <c r="MG22" s="227"/>
      <c r="MH22" s="227"/>
      <c r="MI22" s="227"/>
      <c r="MJ22" s="227"/>
      <c r="MK22" s="227"/>
      <c r="ML22" s="227"/>
      <c r="MM22" s="227"/>
      <c r="MN22" s="227"/>
      <c r="MO22" s="227"/>
      <c r="MP22" s="227"/>
      <c r="MQ22" s="227"/>
      <c r="MR22" s="227"/>
      <c r="MS22" s="227"/>
      <c r="MT22" s="227"/>
      <c r="MU22" s="227"/>
      <c r="MV22" s="227"/>
      <c r="MW22" s="227"/>
      <c r="MX22" s="227"/>
      <c r="MY22" s="227"/>
      <c r="MZ22" s="227"/>
      <c r="NA22" s="227"/>
      <c r="NB22" s="227"/>
      <c r="NC22" s="227"/>
      <c r="ND22" s="227"/>
      <c r="NE22" s="227"/>
      <c r="NF22" s="227"/>
      <c r="NG22" s="227"/>
      <c r="NH22" s="227"/>
      <c r="NI22" s="227"/>
    </row>
    <row r="23" spans="1:373" x14ac:dyDescent="0.2">
      <c r="A23" s="264" t="s">
        <v>739</v>
      </c>
      <c r="B23" s="265" t="s">
        <v>933</v>
      </c>
      <c r="C23" s="258"/>
      <c r="D23" s="258" t="s">
        <v>3396</v>
      </c>
      <c r="E23" s="258">
        <v>0</v>
      </c>
      <c r="F23" s="259" t="s">
        <v>3397</v>
      </c>
      <c r="G23" s="259" t="s">
        <v>960</v>
      </c>
      <c r="H23" s="259" t="s">
        <v>961</v>
      </c>
      <c r="I23" s="259">
        <v>0</v>
      </c>
      <c r="J23" s="259">
        <v>0</v>
      </c>
      <c r="K23" s="259">
        <v>0</v>
      </c>
      <c r="L23" s="259" t="s">
        <v>3367</v>
      </c>
      <c r="M23" s="259">
        <v>0</v>
      </c>
      <c r="N23" s="259" t="s">
        <v>3363</v>
      </c>
      <c r="O23" s="259">
        <v>0</v>
      </c>
      <c r="P23" s="259">
        <v>0</v>
      </c>
      <c r="Q23" s="259">
        <v>0</v>
      </c>
      <c r="R23" s="266"/>
      <c r="S23" s="266"/>
      <c r="T23" s="266"/>
      <c r="U23" s="266"/>
      <c r="V23" s="266"/>
      <c r="W23" s="266">
        <v>0</v>
      </c>
      <c r="X23" s="266">
        <v>0</v>
      </c>
      <c r="Y23" s="266">
        <v>0</v>
      </c>
      <c r="Z23" s="267">
        <v>284.66000000000003</v>
      </c>
      <c r="AA23" s="267">
        <v>719</v>
      </c>
      <c r="AB23" s="267">
        <v>0</v>
      </c>
      <c r="AC23" s="257">
        <v>0</v>
      </c>
      <c r="AD23" s="257">
        <v>0</v>
      </c>
      <c r="AE23" s="131">
        <v>10</v>
      </c>
      <c r="AF23" s="131">
        <v>8</v>
      </c>
      <c r="AG23" s="131">
        <v>2</v>
      </c>
      <c r="AH23" s="132">
        <v>1</v>
      </c>
      <c r="AI23" s="132" t="s">
        <v>3517</v>
      </c>
      <c r="AJ23" s="131" t="s">
        <v>3560</v>
      </c>
      <c r="AK23" s="184" t="s">
        <v>3573</v>
      </c>
      <c r="AL23" s="131" t="s">
        <v>3518</v>
      </c>
      <c r="AM23" s="27" t="s">
        <v>3518</v>
      </c>
      <c r="AN23" s="133">
        <v>1.68</v>
      </c>
      <c r="AO23" s="133">
        <v>3.7202380952380953</v>
      </c>
      <c r="AP23" s="133">
        <v>2.0833333333333335</v>
      </c>
      <c r="AQ23" s="133">
        <v>0.29761904761904762</v>
      </c>
      <c r="AR23" s="131">
        <v>0</v>
      </c>
      <c r="AS23" s="131">
        <v>0</v>
      </c>
      <c r="AT23" s="187"/>
      <c r="AU23" s="187"/>
      <c r="AV23" s="187"/>
      <c r="AW23" s="199" t="s">
        <v>790</v>
      </c>
      <c r="AX23" s="199" t="s">
        <v>1169</v>
      </c>
      <c r="AY23" s="134"/>
      <c r="AZ23" s="134"/>
      <c r="BA23" s="135">
        <v>2</v>
      </c>
      <c r="BB23" s="135" t="s">
        <v>527</v>
      </c>
      <c r="BC23" s="135"/>
      <c r="BD23" s="135">
        <v>2</v>
      </c>
      <c r="BE23" s="136" t="s">
        <v>541</v>
      </c>
      <c r="BF23" s="137">
        <v>1</v>
      </c>
      <c r="BG23" s="138"/>
      <c r="BH23" s="200"/>
      <c r="BI23" s="201"/>
      <c r="BJ23" s="139">
        <v>25</v>
      </c>
      <c r="BK23" s="202">
        <v>26</v>
      </c>
      <c r="BL23" s="13">
        <v>17</v>
      </c>
      <c r="BM23" s="13">
        <v>8</v>
      </c>
      <c r="BN23" s="27" t="s">
        <v>3522</v>
      </c>
      <c r="BO23" s="13" t="s">
        <v>3520</v>
      </c>
      <c r="BP23" s="255">
        <v>30</v>
      </c>
      <c r="BQ23" s="140"/>
      <c r="BR23" s="141"/>
      <c r="BS23" s="131">
        <v>1000000000</v>
      </c>
      <c r="BT23" s="142">
        <v>6</v>
      </c>
      <c r="BU23" s="143">
        <v>0.76</v>
      </c>
      <c r="BV23" s="142">
        <v>8</v>
      </c>
      <c r="BW23" s="144">
        <v>0</v>
      </c>
      <c r="BX23" s="144">
        <v>0</v>
      </c>
      <c r="BY23" s="144">
        <v>0</v>
      </c>
      <c r="BZ23" s="142">
        <v>0</v>
      </c>
      <c r="CA23" s="142">
        <v>0</v>
      </c>
      <c r="CB23" s="142">
        <v>14</v>
      </c>
      <c r="CC23" s="143">
        <v>0.44</v>
      </c>
      <c r="CD23" s="142"/>
      <c r="CE23" s="142"/>
      <c r="CF23" s="145">
        <v>12</v>
      </c>
      <c r="CG23" s="142">
        <v>5</v>
      </c>
      <c r="CH23" s="140">
        <v>6</v>
      </c>
      <c r="CI23" s="268"/>
      <c r="CJ23" s="263" t="s">
        <v>3518</v>
      </c>
      <c r="CK23" s="269" t="s">
        <v>3518</v>
      </c>
      <c r="CL23" s="146">
        <v>868.68</v>
      </c>
      <c r="CM23" s="146">
        <v>0</v>
      </c>
      <c r="CN23" s="143">
        <v>0</v>
      </c>
      <c r="CO23" s="143">
        <v>7.3239373287430602</v>
      </c>
      <c r="CP23" s="147"/>
      <c r="CQ23" s="143">
        <v>0.8</v>
      </c>
      <c r="CR23" s="188">
        <v>42891</v>
      </c>
      <c r="CS23" s="189">
        <v>43185</v>
      </c>
      <c r="CT23" s="190">
        <v>43255</v>
      </c>
      <c r="CU23" s="190">
        <v>43195</v>
      </c>
      <c r="CV23" s="190">
        <v>43179</v>
      </c>
      <c r="CW23" s="190">
        <v>43209</v>
      </c>
      <c r="CX23" s="190">
        <v>43251</v>
      </c>
      <c r="CY23" s="143">
        <v>0.74820742279597918</v>
      </c>
      <c r="CZ23" s="142">
        <v>0</v>
      </c>
      <c r="DA23" s="143">
        <v>0</v>
      </c>
      <c r="DB23" s="143">
        <v>0.6875</v>
      </c>
      <c r="DC23" s="143">
        <v>0.265625</v>
      </c>
      <c r="DD23" s="143">
        <v>0</v>
      </c>
      <c r="DE23" s="148">
        <v>0</v>
      </c>
      <c r="DF23" s="13" t="s">
        <v>3518</v>
      </c>
      <c r="DG23" s="85" t="s">
        <v>3521</v>
      </c>
      <c r="DH23" s="18" t="b">
        <v>0</v>
      </c>
      <c r="DI23" s="84"/>
      <c r="DJ23" s="84"/>
      <c r="DK23" s="203"/>
      <c r="DL23" s="183"/>
      <c r="DM23" s="204"/>
      <c r="DN23" s="143"/>
      <c r="DO23" s="84"/>
      <c r="DP23" s="84"/>
      <c r="DQ23" s="84"/>
      <c r="DR23" s="84"/>
      <c r="DS23" s="84"/>
      <c r="DT23" s="84"/>
      <c r="DU23" s="84"/>
      <c r="DV23" s="18"/>
      <c r="DW23" s="18"/>
      <c r="DX23" s="18"/>
      <c r="DY23" s="186"/>
      <c r="DZ23" s="186"/>
      <c r="EA23" s="186"/>
      <c r="EB23" s="186"/>
      <c r="EC23" s="186"/>
      <c r="ED23" s="186"/>
      <c r="EE23" s="186"/>
      <c r="EF23" s="186"/>
      <c r="EG23" s="209"/>
      <c r="EH23" s="228">
        <v>23</v>
      </c>
      <c r="EI23" s="228">
        <v>21</v>
      </c>
      <c r="EJ23" s="230">
        <v>19</v>
      </c>
      <c r="EK23" s="230">
        <v>19</v>
      </c>
      <c r="EL23" s="228">
        <v>19</v>
      </c>
      <c r="EM23" s="232">
        <v>26</v>
      </c>
      <c r="EN23" s="229">
        <v>6</v>
      </c>
      <c r="EO23" s="229">
        <v>1</v>
      </c>
      <c r="EP23" s="229">
        <v>1</v>
      </c>
      <c r="EQ23" s="229">
        <v>3</v>
      </c>
      <c r="ER23" s="230">
        <v>9</v>
      </c>
      <c r="ES23" s="229">
        <v>6</v>
      </c>
      <c r="ET23" s="230">
        <v>11</v>
      </c>
      <c r="EU23" s="229">
        <v>8</v>
      </c>
      <c r="EV23" s="229">
        <v>8</v>
      </c>
      <c r="EW23" s="229">
        <v>7</v>
      </c>
      <c r="EX23" s="229">
        <v>7</v>
      </c>
      <c r="EY23" s="229">
        <v>7</v>
      </c>
      <c r="EZ23" s="229">
        <v>7</v>
      </c>
      <c r="FA23" s="229">
        <v>7</v>
      </c>
      <c r="FB23" s="229">
        <v>6</v>
      </c>
      <c r="FC23" s="229">
        <v>6</v>
      </c>
      <c r="FD23" s="229">
        <v>6</v>
      </c>
      <c r="FE23" s="229">
        <v>6</v>
      </c>
      <c r="FF23" s="230">
        <v>17</v>
      </c>
      <c r="FG23" s="230">
        <v>17</v>
      </c>
      <c r="FH23" s="230">
        <v>17</v>
      </c>
      <c r="FI23" s="230">
        <v>17</v>
      </c>
      <c r="FJ23" s="230">
        <v>17</v>
      </c>
      <c r="FK23" s="230">
        <v>17</v>
      </c>
      <c r="FL23" s="230">
        <v>17</v>
      </c>
      <c r="FM23" s="230">
        <v>17</v>
      </c>
      <c r="FN23" s="230">
        <v>17</v>
      </c>
      <c r="FO23" s="230">
        <v>17</v>
      </c>
      <c r="FP23" s="230">
        <v>17</v>
      </c>
      <c r="FQ23" s="230">
        <v>17</v>
      </c>
      <c r="FR23" s="230">
        <v>17</v>
      </c>
      <c r="FS23" s="230">
        <v>17</v>
      </c>
      <c r="FT23" s="230">
        <v>17</v>
      </c>
      <c r="FU23" s="230">
        <v>16</v>
      </c>
      <c r="FV23" s="230">
        <v>16</v>
      </c>
      <c r="FW23" s="230">
        <v>16</v>
      </c>
      <c r="FX23" s="230">
        <v>16</v>
      </c>
      <c r="FY23" s="230">
        <v>16</v>
      </c>
      <c r="FZ23" s="230">
        <v>16</v>
      </c>
      <c r="GA23" s="230">
        <v>16</v>
      </c>
      <c r="GB23" s="230">
        <v>16</v>
      </c>
      <c r="GC23" s="230">
        <v>16</v>
      </c>
      <c r="GD23" s="230">
        <v>16</v>
      </c>
      <c r="GE23" s="209"/>
      <c r="GF23" s="230">
        <v>16</v>
      </c>
      <c r="GG23" s="230">
        <v>16</v>
      </c>
      <c r="GH23" s="230">
        <v>16</v>
      </c>
      <c r="GI23" s="230">
        <v>16</v>
      </c>
      <c r="GJ23" s="230">
        <v>16</v>
      </c>
      <c r="GK23" s="230">
        <v>16</v>
      </c>
      <c r="GL23" s="230">
        <v>16</v>
      </c>
      <c r="GM23" s="209"/>
      <c r="GN23" s="230">
        <v>16</v>
      </c>
      <c r="GO23" s="230">
        <v>16</v>
      </c>
      <c r="GP23" s="230">
        <v>16</v>
      </c>
      <c r="GQ23" s="230">
        <v>16</v>
      </c>
      <c r="GR23" s="230">
        <v>16</v>
      </c>
      <c r="GS23" s="230">
        <v>16</v>
      </c>
      <c r="GT23" s="229">
        <v>7</v>
      </c>
      <c r="GU23" s="229">
        <v>6</v>
      </c>
      <c r="GV23" s="229">
        <v>6</v>
      </c>
      <c r="GW23" s="229">
        <v>6</v>
      </c>
      <c r="GX23" s="229">
        <v>6</v>
      </c>
      <c r="GY23" s="229">
        <v>6</v>
      </c>
      <c r="GZ23" s="229">
        <v>6</v>
      </c>
      <c r="HA23" s="229">
        <v>2</v>
      </c>
      <c r="HB23" s="229">
        <v>2</v>
      </c>
      <c r="HC23" s="229">
        <v>2</v>
      </c>
      <c r="HD23" s="229">
        <v>2</v>
      </c>
      <c r="HE23" s="229">
        <v>2</v>
      </c>
      <c r="HF23" s="229">
        <v>2</v>
      </c>
      <c r="HG23" s="229">
        <v>2</v>
      </c>
      <c r="HH23" s="229">
        <v>2</v>
      </c>
      <c r="HI23" s="229">
        <v>2</v>
      </c>
      <c r="HJ23" s="229">
        <v>2</v>
      </c>
      <c r="HK23" s="229">
        <v>2</v>
      </c>
      <c r="HL23" s="229">
        <v>2</v>
      </c>
      <c r="HM23" s="229">
        <v>2</v>
      </c>
      <c r="HN23" s="229">
        <v>2</v>
      </c>
      <c r="HO23" s="229">
        <v>2</v>
      </c>
      <c r="HP23" s="229">
        <v>2</v>
      </c>
      <c r="HQ23" s="229">
        <v>2</v>
      </c>
      <c r="HR23" s="229">
        <v>2</v>
      </c>
      <c r="HS23" s="229">
        <v>2</v>
      </c>
      <c r="HT23" s="229">
        <v>2</v>
      </c>
      <c r="HU23" s="229">
        <v>6</v>
      </c>
      <c r="HV23" s="229">
        <v>6</v>
      </c>
      <c r="HW23" s="229">
        <v>6</v>
      </c>
      <c r="HX23" s="229">
        <v>6</v>
      </c>
      <c r="HY23" s="229">
        <v>6</v>
      </c>
      <c r="HZ23" s="229">
        <v>6</v>
      </c>
      <c r="IA23" s="229">
        <v>6</v>
      </c>
      <c r="IB23" s="229">
        <v>6</v>
      </c>
      <c r="IC23" s="229">
        <v>6</v>
      </c>
      <c r="ID23" s="229">
        <v>6</v>
      </c>
      <c r="IE23" s="229">
        <v>6</v>
      </c>
      <c r="IF23" s="229">
        <v>6</v>
      </c>
      <c r="IG23" s="229">
        <v>6</v>
      </c>
      <c r="IH23" s="229">
        <v>6</v>
      </c>
      <c r="II23" s="229">
        <v>6</v>
      </c>
      <c r="IJ23" s="209"/>
      <c r="IK23" s="229">
        <v>6</v>
      </c>
      <c r="IL23" s="229">
        <v>6</v>
      </c>
      <c r="IM23" s="209"/>
      <c r="IN23" s="209"/>
      <c r="IO23" s="209"/>
      <c r="IP23" s="209"/>
      <c r="IQ23" s="209"/>
      <c r="IR23" s="209"/>
      <c r="IS23" s="209"/>
      <c r="IT23" s="209"/>
      <c r="IU23" s="209"/>
      <c r="IV23" s="209"/>
      <c r="IW23" s="209"/>
      <c r="IX23" s="209"/>
      <c r="IY23" s="209"/>
      <c r="IZ23" s="209"/>
      <c r="JA23" s="209"/>
      <c r="JB23" s="209"/>
      <c r="JC23" s="209"/>
      <c r="JD23" s="209"/>
      <c r="JE23" s="209"/>
      <c r="JF23" s="209"/>
      <c r="JG23" s="209"/>
      <c r="JH23" s="209"/>
      <c r="JI23" s="209"/>
      <c r="JJ23" s="209"/>
      <c r="JK23" s="209"/>
      <c r="JL23" s="209"/>
      <c r="JM23" s="209"/>
      <c r="JN23" s="209"/>
      <c r="JO23" s="209"/>
      <c r="JP23" s="209"/>
      <c r="JQ23" s="209"/>
      <c r="JR23" s="209"/>
      <c r="JS23" s="209"/>
      <c r="JT23" s="209"/>
      <c r="JU23" s="209"/>
      <c r="JV23" s="209"/>
      <c r="JW23" s="209"/>
      <c r="JX23" s="209"/>
      <c r="JY23" s="209"/>
      <c r="JZ23" s="209"/>
      <c r="KA23" s="209"/>
      <c r="KB23" s="209"/>
      <c r="KC23" s="209"/>
      <c r="KD23" s="209"/>
      <c r="KE23" s="209"/>
      <c r="KF23" s="209"/>
      <c r="KG23" s="209"/>
      <c r="KH23" s="209"/>
      <c r="KI23" s="209"/>
      <c r="KJ23" s="209"/>
      <c r="KK23" s="209"/>
      <c r="KL23" s="209"/>
      <c r="KM23" s="209"/>
      <c r="KN23" s="209"/>
      <c r="KO23" s="209"/>
      <c r="KP23" s="209"/>
      <c r="KQ23" s="209"/>
      <c r="KR23" s="209"/>
      <c r="KS23" s="209"/>
      <c r="KT23" s="209"/>
      <c r="KU23" s="209"/>
      <c r="KV23" s="209"/>
      <c r="KW23" s="209"/>
      <c r="KX23" s="209"/>
      <c r="KY23" s="209"/>
      <c r="KZ23" s="209"/>
      <c r="LA23" s="209"/>
      <c r="LB23" s="209"/>
      <c r="LC23" s="209"/>
      <c r="LD23" s="209"/>
      <c r="LE23" s="209"/>
      <c r="LF23" s="209"/>
      <c r="LG23" s="209"/>
      <c r="LH23" s="209"/>
      <c r="LI23" s="209"/>
      <c r="LJ23" s="209"/>
      <c r="LK23" s="209"/>
      <c r="LL23" s="209"/>
      <c r="LM23" s="209"/>
      <c r="LN23" s="209"/>
      <c r="LO23" s="209"/>
      <c r="LP23" s="209"/>
      <c r="LQ23" s="209"/>
      <c r="LR23" s="209"/>
      <c r="LS23" s="209"/>
      <c r="LT23" s="209"/>
      <c r="LU23" s="209"/>
      <c r="LV23" s="209"/>
      <c r="LW23" s="209"/>
      <c r="LX23" s="209"/>
      <c r="LY23" s="209"/>
      <c r="LZ23" s="209"/>
      <c r="MA23" s="209"/>
      <c r="MB23" s="209"/>
      <c r="MC23" s="209"/>
      <c r="MD23" s="209"/>
      <c r="ME23" s="209"/>
      <c r="MF23" s="209"/>
      <c r="MG23" s="209"/>
      <c r="MH23" s="209"/>
      <c r="MI23" s="209"/>
      <c r="MJ23" s="209"/>
      <c r="MK23" s="209"/>
      <c r="ML23" s="209"/>
      <c r="MM23" s="209"/>
      <c r="MN23" s="209"/>
      <c r="MO23" s="209"/>
      <c r="MP23" s="209"/>
      <c r="MQ23" s="209"/>
      <c r="MR23" s="209"/>
      <c r="MS23" s="209"/>
      <c r="MT23" s="209"/>
      <c r="MU23" s="209"/>
      <c r="MV23" s="209"/>
      <c r="MW23" s="209"/>
      <c r="MX23" s="209"/>
      <c r="MY23" s="209"/>
      <c r="MZ23" s="209"/>
      <c r="NA23" s="209"/>
      <c r="NB23" s="209"/>
      <c r="NC23" s="209"/>
      <c r="ND23" s="209"/>
      <c r="NE23" s="209"/>
      <c r="NF23" s="209"/>
      <c r="NG23" s="209"/>
      <c r="NH23" s="209"/>
      <c r="NI23" s="209"/>
    </row>
    <row r="24" spans="1:373" x14ac:dyDescent="0.2">
      <c r="A24" s="264" t="s">
        <v>739</v>
      </c>
      <c r="B24" s="265" t="s">
        <v>934</v>
      </c>
      <c r="C24" s="258"/>
      <c r="D24" s="258" t="s">
        <v>3424</v>
      </c>
      <c r="E24" s="258">
        <v>0</v>
      </c>
      <c r="F24" s="259" t="s">
        <v>3425</v>
      </c>
      <c r="G24" s="259" t="s">
        <v>3402</v>
      </c>
      <c r="H24" s="259" t="s">
        <v>961</v>
      </c>
      <c r="I24" s="259">
        <v>0</v>
      </c>
      <c r="J24" s="259">
        <v>0</v>
      </c>
      <c r="K24" s="259">
        <v>0</v>
      </c>
      <c r="L24" s="259" t="s">
        <v>3403</v>
      </c>
      <c r="M24" s="259">
        <v>0</v>
      </c>
      <c r="N24" s="259" t="s">
        <v>3363</v>
      </c>
      <c r="O24" s="259">
        <v>0</v>
      </c>
      <c r="P24" s="259">
        <v>0</v>
      </c>
      <c r="Q24" s="259">
        <v>0</v>
      </c>
      <c r="R24" s="266"/>
      <c r="S24" s="266"/>
      <c r="T24" s="266"/>
      <c r="U24" s="266"/>
      <c r="V24" s="266"/>
      <c r="W24" s="266">
        <v>0</v>
      </c>
      <c r="X24" s="266">
        <v>0</v>
      </c>
      <c r="Y24" s="266">
        <v>0</v>
      </c>
      <c r="Z24" s="267">
        <v>283.99</v>
      </c>
      <c r="AA24" s="267">
        <v>589.29</v>
      </c>
      <c r="AB24" s="267">
        <v>0</v>
      </c>
      <c r="AC24" s="257">
        <v>0</v>
      </c>
      <c r="AD24" s="257">
        <v>0</v>
      </c>
      <c r="AE24" s="131">
        <v>10</v>
      </c>
      <c r="AF24" s="131">
        <v>8</v>
      </c>
      <c r="AG24" s="131">
        <v>2</v>
      </c>
      <c r="AH24" s="132">
        <v>1</v>
      </c>
      <c r="AI24" s="132" t="s">
        <v>3517</v>
      </c>
      <c r="AJ24" s="131" t="s">
        <v>3560</v>
      </c>
      <c r="AK24" s="184" t="s">
        <v>3574</v>
      </c>
      <c r="AL24" s="131" t="s">
        <v>3518</v>
      </c>
      <c r="AM24" s="27" t="s">
        <v>3518</v>
      </c>
      <c r="AN24" s="133">
        <v>1</v>
      </c>
      <c r="AO24" s="133">
        <v>3.5</v>
      </c>
      <c r="AP24" s="133">
        <v>0.5</v>
      </c>
      <c r="AQ24" s="133">
        <v>0.25</v>
      </c>
      <c r="AR24" s="131">
        <v>0</v>
      </c>
      <c r="AS24" s="131">
        <v>0</v>
      </c>
      <c r="AT24" s="187"/>
      <c r="AU24" s="187"/>
      <c r="AV24" s="187"/>
      <c r="AW24" s="199" t="s">
        <v>790</v>
      </c>
      <c r="AX24" s="199" t="s">
        <v>1169</v>
      </c>
      <c r="AY24" s="134"/>
      <c r="AZ24" s="134"/>
      <c r="BA24" s="135">
        <v>1</v>
      </c>
      <c r="BB24" s="135" t="s">
        <v>527</v>
      </c>
      <c r="BC24" s="135"/>
      <c r="BD24" s="135">
        <v>1</v>
      </c>
      <c r="BE24" s="136" t="s">
        <v>541</v>
      </c>
      <c r="BF24" s="137">
        <v>1</v>
      </c>
      <c r="BG24" s="138"/>
      <c r="BH24" s="200"/>
      <c r="BI24" s="201"/>
      <c r="BJ24" s="139">
        <v>14</v>
      </c>
      <c r="BK24" s="202">
        <v>15</v>
      </c>
      <c r="BL24" s="13">
        <v>9</v>
      </c>
      <c r="BM24" s="13">
        <v>5</v>
      </c>
      <c r="BN24" s="27" t="s">
        <v>3522</v>
      </c>
      <c r="BO24" s="13" t="s">
        <v>3522</v>
      </c>
      <c r="BP24" s="255">
        <v>16</v>
      </c>
      <c r="BQ24" s="140"/>
      <c r="BR24" s="141"/>
      <c r="BS24" s="131">
        <v>1000000000</v>
      </c>
      <c r="BT24" s="142">
        <v>2</v>
      </c>
      <c r="BU24" s="143">
        <v>0.86</v>
      </c>
      <c r="BV24" s="142">
        <v>0</v>
      </c>
      <c r="BW24" s="144">
        <v>0</v>
      </c>
      <c r="BX24" s="144">
        <v>0</v>
      </c>
      <c r="BY24" s="144">
        <v>0</v>
      </c>
      <c r="BZ24" s="142">
        <v>0</v>
      </c>
      <c r="CA24" s="142">
        <v>0</v>
      </c>
      <c r="CB24" s="142">
        <v>2</v>
      </c>
      <c r="CC24" s="143">
        <v>0.86</v>
      </c>
      <c r="CD24" s="142"/>
      <c r="CE24" s="142"/>
      <c r="CF24" s="145">
        <v>12</v>
      </c>
      <c r="CG24" s="142">
        <v>3</v>
      </c>
      <c r="CH24" s="140">
        <v>4</v>
      </c>
      <c r="CI24" s="268"/>
      <c r="CJ24" s="263" t="s">
        <v>3518</v>
      </c>
      <c r="CK24" s="269" t="s">
        <v>3518</v>
      </c>
      <c r="CL24" s="146">
        <v>915.89999999999986</v>
      </c>
      <c r="CM24" s="146">
        <v>0</v>
      </c>
      <c r="CN24" s="143">
        <v>0</v>
      </c>
      <c r="CO24" s="143">
        <v>5.1601816965386096</v>
      </c>
      <c r="CP24" s="147"/>
      <c r="CQ24" s="143">
        <v>1</v>
      </c>
      <c r="CR24" s="188">
        <v>42891</v>
      </c>
      <c r="CS24" s="189">
        <v>43185</v>
      </c>
      <c r="CT24" s="190">
        <v>43255</v>
      </c>
      <c r="CU24" s="190">
        <v>43118</v>
      </c>
      <c r="CV24" s="190">
        <v>43133</v>
      </c>
      <c r="CW24" s="190">
        <v>43132</v>
      </c>
      <c r="CX24" s="190">
        <v>43174</v>
      </c>
      <c r="CY24" s="143">
        <v>0.46600271994228132</v>
      </c>
      <c r="CZ24" s="142">
        <v>0</v>
      </c>
      <c r="DA24" s="143">
        <v>0</v>
      </c>
      <c r="DB24" s="143">
        <v>0.140625</v>
      </c>
      <c r="DC24" s="143">
        <v>0.328125</v>
      </c>
      <c r="DD24" s="143">
        <v>0.203125</v>
      </c>
      <c r="DE24" s="148">
        <v>0.28125</v>
      </c>
      <c r="DF24" s="13" t="s">
        <v>3518</v>
      </c>
      <c r="DG24" s="85" t="s">
        <v>3521</v>
      </c>
      <c r="DH24" s="18" t="b">
        <v>0</v>
      </c>
      <c r="DI24" s="84"/>
      <c r="DJ24" s="84"/>
      <c r="DK24" s="203"/>
      <c r="DL24" s="183"/>
      <c r="DM24" s="204"/>
      <c r="DN24" s="143"/>
      <c r="DO24" s="84"/>
      <c r="DP24" s="84"/>
      <c r="DQ24" s="84"/>
      <c r="DR24" s="84"/>
      <c r="DS24" s="84"/>
      <c r="DT24" s="84"/>
      <c r="DU24" s="84"/>
      <c r="DV24" s="18"/>
      <c r="DW24" s="18"/>
      <c r="DX24" s="18"/>
      <c r="DY24" s="186"/>
      <c r="DZ24" s="186"/>
      <c r="EA24" s="186"/>
      <c r="EB24" s="186"/>
      <c r="EC24" s="186"/>
      <c r="ED24" s="186"/>
      <c r="EE24" s="186"/>
      <c r="EF24" s="186"/>
      <c r="EG24" s="207"/>
      <c r="EH24" s="213">
        <v>13</v>
      </c>
      <c r="EI24" s="213">
        <v>12</v>
      </c>
      <c r="EJ24" s="213">
        <v>12</v>
      </c>
      <c r="EK24" s="213">
        <v>12</v>
      </c>
      <c r="EL24" s="213">
        <v>13</v>
      </c>
      <c r="EM24" s="212">
        <v>8</v>
      </c>
      <c r="EN24" s="211">
        <v>4</v>
      </c>
      <c r="EO24" s="211">
        <v>1</v>
      </c>
      <c r="EP24" s="211">
        <v>1</v>
      </c>
      <c r="EQ24" s="211">
        <v>2</v>
      </c>
      <c r="ER24" s="212">
        <v>8</v>
      </c>
      <c r="ES24" s="212">
        <v>8</v>
      </c>
      <c r="ET24" s="212">
        <v>9</v>
      </c>
      <c r="EU24" s="213">
        <v>11</v>
      </c>
      <c r="EV24" s="213">
        <v>11</v>
      </c>
      <c r="EW24" s="214">
        <v>17</v>
      </c>
      <c r="EX24" s="214">
        <v>17</v>
      </c>
      <c r="EY24" s="214">
        <v>17</v>
      </c>
      <c r="EZ24" s="214">
        <v>16</v>
      </c>
      <c r="FA24" s="214">
        <v>16</v>
      </c>
      <c r="FB24" s="214">
        <v>16</v>
      </c>
      <c r="FC24" s="214">
        <v>16</v>
      </c>
      <c r="FD24" s="214">
        <v>16</v>
      </c>
      <c r="FE24" s="214">
        <v>16</v>
      </c>
      <c r="FF24" s="214">
        <v>18</v>
      </c>
      <c r="FG24" s="214">
        <v>18</v>
      </c>
      <c r="FH24" s="214">
        <v>18</v>
      </c>
      <c r="FI24" s="214">
        <v>18</v>
      </c>
      <c r="FJ24" s="214">
        <v>18</v>
      </c>
      <c r="FK24" s="214">
        <v>18</v>
      </c>
      <c r="FL24" s="214">
        <v>18</v>
      </c>
      <c r="FM24" s="214">
        <v>18</v>
      </c>
      <c r="FN24" s="214">
        <v>18</v>
      </c>
      <c r="FO24" s="214">
        <v>18</v>
      </c>
      <c r="FP24" s="214">
        <v>18</v>
      </c>
      <c r="FQ24" s="214">
        <v>18</v>
      </c>
      <c r="FR24" s="214">
        <v>18</v>
      </c>
      <c r="FS24" s="214">
        <v>18</v>
      </c>
      <c r="FT24" s="214">
        <v>18</v>
      </c>
      <c r="FU24" s="214">
        <v>17</v>
      </c>
      <c r="FV24" s="214">
        <v>16</v>
      </c>
      <c r="FW24" s="214">
        <v>16</v>
      </c>
      <c r="FX24" s="214">
        <v>16</v>
      </c>
      <c r="FY24" s="214">
        <v>15</v>
      </c>
      <c r="FZ24" s="214">
        <v>15</v>
      </c>
      <c r="GA24" s="214">
        <v>15</v>
      </c>
      <c r="GB24" s="214">
        <v>15</v>
      </c>
      <c r="GC24" s="214">
        <v>15</v>
      </c>
      <c r="GD24" s="214">
        <v>15</v>
      </c>
      <c r="GE24" s="227"/>
      <c r="GF24" s="214">
        <v>15</v>
      </c>
      <c r="GG24" s="214">
        <v>15</v>
      </c>
      <c r="GH24" s="214">
        <v>15</v>
      </c>
      <c r="GI24" s="214">
        <v>15</v>
      </c>
      <c r="GJ24" s="214">
        <v>15</v>
      </c>
      <c r="GK24" s="214">
        <v>15</v>
      </c>
      <c r="GL24" s="214">
        <v>15</v>
      </c>
      <c r="GM24" s="227"/>
      <c r="GN24" s="214">
        <v>15</v>
      </c>
      <c r="GO24" s="214">
        <v>15</v>
      </c>
      <c r="GP24" s="214">
        <v>15</v>
      </c>
      <c r="GQ24" s="214">
        <v>15</v>
      </c>
      <c r="GR24" s="214">
        <v>15</v>
      </c>
      <c r="GS24" s="214">
        <v>15</v>
      </c>
      <c r="GT24" s="214">
        <v>15</v>
      </c>
      <c r="GU24" s="213">
        <v>10</v>
      </c>
      <c r="GV24" s="213">
        <v>10</v>
      </c>
      <c r="GW24" s="213">
        <v>10</v>
      </c>
      <c r="GX24" s="213">
        <v>10</v>
      </c>
      <c r="GY24" s="213">
        <v>10</v>
      </c>
      <c r="GZ24" s="213">
        <v>10</v>
      </c>
      <c r="HA24" s="213">
        <v>10</v>
      </c>
      <c r="HB24" s="213">
        <v>10</v>
      </c>
      <c r="HC24" s="213">
        <v>10</v>
      </c>
      <c r="HD24" s="213">
        <v>10</v>
      </c>
      <c r="HE24" s="213">
        <v>10</v>
      </c>
      <c r="HF24" s="213">
        <v>10</v>
      </c>
      <c r="HG24" s="213">
        <v>10</v>
      </c>
      <c r="HH24" s="212">
        <v>7</v>
      </c>
      <c r="HI24" s="212">
        <v>7</v>
      </c>
      <c r="HJ24" s="212">
        <v>7</v>
      </c>
      <c r="HK24" s="212">
        <v>7</v>
      </c>
      <c r="HL24" s="212">
        <v>7</v>
      </c>
      <c r="HM24" s="212">
        <v>7</v>
      </c>
      <c r="HN24" s="212">
        <v>7</v>
      </c>
      <c r="HO24" s="212">
        <v>7</v>
      </c>
      <c r="HP24" s="212">
        <v>7</v>
      </c>
      <c r="HQ24" s="212">
        <v>7</v>
      </c>
      <c r="HR24" s="212">
        <v>7</v>
      </c>
      <c r="HS24" s="212">
        <v>7</v>
      </c>
      <c r="HT24" s="212">
        <v>6</v>
      </c>
      <c r="HU24" s="212">
        <v>6</v>
      </c>
      <c r="HV24" s="212">
        <v>6</v>
      </c>
      <c r="HW24" s="212">
        <v>6</v>
      </c>
      <c r="HX24" s="212">
        <v>6</v>
      </c>
      <c r="HY24" s="212">
        <v>6</v>
      </c>
      <c r="HZ24" s="212">
        <v>6</v>
      </c>
      <c r="IA24" s="212">
        <v>6</v>
      </c>
      <c r="IB24" s="212">
        <v>6</v>
      </c>
      <c r="IC24" s="211">
        <v>4</v>
      </c>
      <c r="ID24" s="211">
        <v>4</v>
      </c>
      <c r="IE24" s="211">
        <v>4</v>
      </c>
      <c r="IF24" s="211">
        <v>4</v>
      </c>
      <c r="IG24" s="211">
        <v>3</v>
      </c>
      <c r="IH24" s="211">
        <v>2</v>
      </c>
      <c r="II24" s="211">
        <v>2</v>
      </c>
      <c r="IJ24" s="227"/>
      <c r="IK24" s="211">
        <v>2</v>
      </c>
      <c r="IL24" s="211">
        <v>2</v>
      </c>
      <c r="IM24" s="227"/>
      <c r="IN24" s="227"/>
      <c r="IO24" s="227"/>
      <c r="IP24" s="227"/>
      <c r="IQ24" s="227"/>
      <c r="IR24" s="227"/>
      <c r="IS24" s="227"/>
      <c r="IT24" s="227"/>
      <c r="IU24" s="227"/>
      <c r="IV24" s="227"/>
      <c r="IW24" s="227"/>
      <c r="IX24" s="227"/>
      <c r="IY24" s="227"/>
      <c r="IZ24" s="227"/>
      <c r="JA24" s="227"/>
      <c r="JB24" s="227"/>
      <c r="JC24" s="227"/>
      <c r="JD24" s="227"/>
      <c r="JE24" s="227"/>
      <c r="JF24" s="227"/>
      <c r="JG24" s="227"/>
      <c r="JH24" s="227"/>
      <c r="JI24" s="227"/>
      <c r="JJ24" s="227"/>
      <c r="JK24" s="227"/>
      <c r="JL24" s="227"/>
      <c r="JM24" s="227"/>
      <c r="JN24" s="227"/>
      <c r="JO24" s="227"/>
      <c r="JP24" s="227"/>
      <c r="JQ24" s="227"/>
      <c r="JR24" s="227"/>
      <c r="JS24" s="227"/>
      <c r="JT24" s="227"/>
      <c r="JU24" s="227"/>
      <c r="JV24" s="227"/>
      <c r="JW24" s="227"/>
      <c r="JX24" s="227"/>
      <c r="JY24" s="227"/>
      <c r="JZ24" s="227"/>
      <c r="KA24" s="227"/>
      <c r="KB24" s="227"/>
      <c r="KC24" s="227"/>
      <c r="KD24" s="227"/>
      <c r="KE24" s="227"/>
      <c r="KF24" s="227"/>
      <c r="KG24" s="227"/>
      <c r="KH24" s="227"/>
      <c r="KI24" s="227"/>
      <c r="KJ24" s="227"/>
      <c r="KK24" s="227"/>
      <c r="KL24" s="227"/>
      <c r="KM24" s="227"/>
      <c r="KN24" s="227"/>
      <c r="KO24" s="227"/>
      <c r="KP24" s="227"/>
      <c r="KQ24" s="227"/>
      <c r="KR24" s="227"/>
      <c r="KS24" s="227"/>
      <c r="KT24" s="227"/>
      <c r="KU24" s="227"/>
      <c r="KV24" s="227"/>
      <c r="KW24" s="227"/>
      <c r="KX24" s="227"/>
      <c r="KY24" s="227"/>
      <c r="KZ24" s="227"/>
      <c r="LA24" s="227"/>
      <c r="LB24" s="227"/>
      <c r="LC24" s="227"/>
      <c r="LD24" s="227"/>
      <c r="LE24" s="227"/>
      <c r="LF24" s="227"/>
      <c r="LG24" s="227"/>
      <c r="LH24" s="227"/>
      <c r="LI24" s="227"/>
      <c r="LJ24" s="227"/>
      <c r="LK24" s="227"/>
      <c r="LL24" s="227"/>
      <c r="LM24" s="227"/>
      <c r="LN24" s="227"/>
      <c r="LO24" s="227"/>
      <c r="LP24" s="227"/>
      <c r="LQ24" s="227"/>
      <c r="LR24" s="227"/>
      <c r="LS24" s="227"/>
      <c r="LT24" s="227"/>
      <c r="LU24" s="227"/>
      <c r="LV24" s="227"/>
      <c r="LW24" s="227"/>
      <c r="LX24" s="227"/>
      <c r="LY24" s="227"/>
      <c r="LZ24" s="227"/>
      <c r="MA24" s="227"/>
      <c r="MB24" s="227"/>
      <c r="MC24" s="227"/>
      <c r="MD24" s="227"/>
      <c r="ME24" s="227"/>
      <c r="MF24" s="227"/>
      <c r="MG24" s="227"/>
      <c r="MH24" s="227"/>
      <c r="MI24" s="227"/>
      <c r="MJ24" s="227"/>
      <c r="MK24" s="227"/>
      <c r="ML24" s="227"/>
      <c r="MM24" s="227"/>
      <c r="MN24" s="227"/>
      <c r="MO24" s="227"/>
      <c r="MP24" s="227"/>
      <c r="MQ24" s="227"/>
      <c r="MR24" s="227"/>
      <c r="MS24" s="227"/>
      <c r="MT24" s="227"/>
      <c r="MU24" s="227"/>
      <c r="MV24" s="227"/>
      <c r="MW24" s="227"/>
      <c r="MX24" s="227"/>
      <c r="MY24" s="227"/>
      <c r="MZ24" s="227"/>
      <c r="NA24" s="227"/>
      <c r="NB24" s="227"/>
      <c r="NC24" s="227"/>
      <c r="ND24" s="227"/>
      <c r="NE24" s="227"/>
      <c r="NF24" s="227"/>
      <c r="NG24" s="227"/>
      <c r="NH24" s="227"/>
      <c r="NI24" s="227"/>
    </row>
    <row r="25" spans="1:373" x14ac:dyDescent="0.2">
      <c r="A25" s="264" t="s">
        <v>739</v>
      </c>
      <c r="B25" s="265" t="s">
        <v>935</v>
      </c>
      <c r="C25" s="258"/>
      <c r="D25" s="258" t="s">
        <v>3394</v>
      </c>
      <c r="E25" s="258">
        <v>0</v>
      </c>
      <c r="F25" s="259" t="s">
        <v>3395</v>
      </c>
      <c r="G25" s="259" t="s">
        <v>960</v>
      </c>
      <c r="H25" s="259" t="s">
        <v>961</v>
      </c>
      <c r="I25" s="259">
        <v>0</v>
      </c>
      <c r="J25" s="259">
        <v>0</v>
      </c>
      <c r="K25" s="259">
        <v>0</v>
      </c>
      <c r="L25" s="259" t="s">
        <v>3367</v>
      </c>
      <c r="M25" s="259">
        <v>0</v>
      </c>
      <c r="N25" s="259" t="s">
        <v>3363</v>
      </c>
      <c r="O25" s="259">
        <v>0</v>
      </c>
      <c r="P25" s="259">
        <v>0</v>
      </c>
      <c r="Q25" s="259">
        <v>0</v>
      </c>
      <c r="R25" s="266"/>
      <c r="S25" s="266"/>
      <c r="T25" s="266"/>
      <c r="U25" s="266"/>
      <c r="V25" s="266"/>
      <c r="W25" s="266">
        <v>0</v>
      </c>
      <c r="X25" s="266">
        <v>0</v>
      </c>
      <c r="Y25" s="266">
        <v>0</v>
      </c>
      <c r="Z25" s="267">
        <v>234.48</v>
      </c>
      <c r="AA25" s="267">
        <v>709.49</v>
      </c>
      <c r="AB25" s="267">
        <v>0</v>
      </c>
      <c r="AC25" s="257">
        <v>0</v>
      </c>
      <c r="AD25" s="257">
        <v>0</v>
      </c>
      <c r="AE25" s="131">
        <v>10</v>
      </c>
      <c r="AF25" s="131">
        <v>8</v>
      </c>
      <c r="AG25" s="131">
        <v>2</v>
      </c>
      <c r="AH25" s="132">
        <v>1</v>
      </c>
      <c r="AI25" s="132" t="s">
        <v>3517</v>
      </c>
      <c r="AJ25" s="131" t="s">
        <v>3553</v>
      </c>
      <c r="AK25" s="184" t="s">
        <v>3572</v>
      </c>
      <c r="AL25" s="131">
        <v>240</v>
      </c>
      <c r="AM25" s="27" t="s">
        <v>3518</v>
      </c>
      <c r="AN25" s="133">
        <v>20.64</v>
      </c>
      <c r="AO25" s="133">
        <v>3.6337209302325579</v>
      </c>
      <c r="AP25" s="133">
        <v>1.7078488372093024</v>
      </c>
      <c r="AQ25" s="133">
        <v>2.4224806201550386E-2</v>
      </c>
      <c r="AR25" s="131">
        <v>0</v>
      </c>
      <c r="AS25" s="131">
        <v>0</v>
      </c>
      <c r="AT25" s="187"/>
      <c r="AU25" s="187"/>
      <c r="AV25" s="187"/>
      <c r="AW25" s="199" t="s">
        <v>790</v>
      </c>
      <c r="AX25" s="199" t="s">
        <v>1169</v>
      </c>
      <c r="AY25" s="134"/>
      <c r="AZ25" s="134"/>
      <c r="BA25" s="135">
        <v>2</v>
      </c>
      <c r="BB25" s="135" t="s">
        <v>527</v>
      </c>
      <c r="BC25" s="135"/>
      <c r="BD25" s="135">
        <v>2</v>
      </c>
      <c r="BE25" s="136" t="s">
        <v>541</v>
      </c>
      <c r="BF25" s="137">
        <v>1</v>
      </c>
      <c r="BG25" s="138"/>
      <c r="BH25" s="200"/>
      <c r="BI25" s="201"/>
      <c r="BJ25" s="139">
        <v>300</v>
      </c>
      <c r="BK25" s="202">
        <v>310</v>
      </c>
      <c r="BL25" s="13">
        <v>200</v>
      </c>
      <c r="BM25" s="13">
        <v>99</v>
      </c>
      <c r="BN25" s="27" t="s">
        <v>3520</v>
      </c>
      <c r="BO25" s="13" t="s">
        <v>3520</v>
      </c>
      <c r="BP25" s="255">
        <v>230</v>
      </c>
      <c r="BQ25" s="140"/>
      <c r="BR25" s="141"/>
      <c r="BS25" s="131">
        <v>1000000000</v>
      </c>
      <c r="BT25" s="142">
        <v>127</v>
      </c>
      <c r="BU25" s="143">
        <v>0.57999999999999996</v>
      </c>
      <c r="BV25" s="142">
        <v>14</v>
      </c>
      <c r="BW25" s="144">
        <v>0</v>
      </c>
      <c r="BX25" s="144">
        <v>0</v>
      </c>
      <c r="BY25" s="144">
        <v>0</v>
      </c>
      <c r="BZ25" s="142">
        <v>0</v>
      </c>
      <c r="CA25" s="142">
        <v>0</v>
      </c>
      <c r="CB25" s="142">
        <v>141</v>
      </c>
      <c r="CC25" s="143">
        <v>0.53</v>
      </c>
      <c r="CD25" s="142"/>
      <c r="CE25" s="142"/>
      <c r="CF25" s="145">
        <v>160</v>
      </c>
      <c r="CG25" s="142">
        <v>60</v>
      </c>
      <c r="CH25" s="140">
        <v>20</v>
      </c>
      <c r="CI25" s="268"/>
      <c r="CJ25" s="263" t="s">
        <v>3518</v>
      </c>
      <c r="CK25" s="269" t="s">
        <v>3518</v>
      </c>
      <c r="CL25" s="146">
        <v>0</v>
      </c>
      <c r="CM25" s="146">
        <v>0</v>
      </c>
      <c r="CN25" s="143">
        <v>0</v>
      </c>
      <c r="CO25" s="143">
        <v>9.7238485158648906</v>
      </c>
      <c r="CP25" s="147"/>
      <c r="CQ25" s="143">
        <v>0.23</v>
      </c>
      <c r="CR25" s="188">
        <v>42970</v>
      </c>
      <c r="CS25" s="189">
        <v>43185</v>
      </c>
      <c r="CT25" s="190">
        <v>43255</v>
      </c>
      <c r="CU25" s="190">
        <v>43195</v>
      </c>
      <c r="CV25" s="190">
        <v>43179</v>
      </c>
      <c r="CW25" s="190">
        <v>43209</v>
      </c>
      <c r="CX25" s="190">
        <v>43251</v>
      </c>
      <c r="CY25" s="143">
        <v>0.19860471530347124</v>
      </c>
      <c r="CZ25" s="142">
        <v>0</v>
      </c>
      <c r="DA25" s="143">
        <v>0</v>
      </c>
      <c r="DB25" s="143">
        <v>0</v>
      </c>
      <c r="DC25" s="143">
        <v>0.671875</v>
      </c>
      <c r="DD25" s="143">
        <v>0.28125</v>
      </c>
      <c r="DE25" s="148">
        <v>0</v>
      </c>
      <c r="DF25" s="13" t="s">
        <v>3518</v>
      </c>
      <c r="DG25" s="85" t="s">
        <v>3521</v>
      </c>
      <c r="DH25" s="18" t="b">
        <v>0</v>
      </c>
      <c r="DI25" s="84"/>
      <c r="DJ25" s="84"/>
      <c r="DK25" s="203"/>
      <c r="DL25" s="183"/>
      <c r="DM25" s="204"/>
      <c r="DN25" s="143"/>
      <c r="DO25" s="84"/>
      <c r="DP25" s="84"/>
      <c r="DQ25" s="84"/>
      <c r="DR25" s="84"/>
      <c r="DS25" s="84"/>
      <c r="DT25" s="84"/>
      <c r="DU25" s="84"/>
      <c r="DV25" s="18"/>
      <c r="DW25" s="18"/>
      <c r="DX25" s="18"/>
      <c r="DY25" s="186"/>
      <c r="DZ25" s="186"/>
      <c r="EA25" s="186"/>
      <c r="EB25" s="186"/>
      <c r="EC25" s="186"/>
      <c r="ED25" s="186"/>
      <c r="EE25" s="186"/>
      <c r="EF25" s="186"/>
      <c r="EG25" s="209"/>
      <c r="EH25" s="229">
        <v>41</v>
      </c>
      <c r="EI25" s="229">
        <v>10</v>
      </c>
      <c r="EJ25" s="229">
        <v>25</v>
      </c>
      <c r="EK25" s="229">
        <v>4</v>
      </c>
      <c r="EL25" s="229">
        <v>5</v>
      </c>
      <c r="EM25" s="230">
        <v>132</v>
      </c>
      <c r="EN25" s="228">
        <v>216</v>
      </c>
      <c r="EO25" s="228">
        <v>209</v>
      </c>
      <c r="EP25" s="228">
        <v>209</v>
      </c>
      <c r="EQ25" s="230">
        <v>158</v>
      </c>
      <c r="ER25" s="230">
        <v>198</v>
      </c>
      <c r="ES25" s="230">
        <v>172</v>
      </c>
      <c r="ET25" s="228">
        <v>251</v>
      </c>
      <c r="EU25" s="228">
        <v>256</v>
      </c>
      <c r="EV25" s="228">
        <v>250</v>
      </c>
      <c r="EW25" s="228">
        <v>209</v>
      </c>
      <c r="EX25" s="228">
        <v>209</v>
      </c>
      <c r="EY25" s="228">
        <v>209</v>
      </c>
      <c r="EZ25" s="228">
        <v>208</v>
      </c>
      <c r="FA25" s="228">
        <v>208</v>
      </c>
      <c r="FB25" s="228">
        <v>208</v>
      </c>
      <c r="FC25" s="228">
        <v>208</v>
      </c>
      <c r="FD25" s="228">
        <v>208</v>
      </c>
      <c r="FE25" s="228">
        <v>208</v>
      </c>
      <c r="FF25" s="228">
        <v>256</v>
      </c>
      <c r="FG25" s="228">
        <v>256</v>
      </c>
      <c r="FH25" s="228">
        <v>256</v>
      </c>
      <c r="FI25" s="228">
        <v>247</v>
      </c>
      <c r="FJ25" s="228">
        <v>247</v>
      </c>
      <c r="FK25" s="228">
        <v>247</v>
      </c>
      <c r="FL25" s="228">
        <v>247</v>
      </c>
      <c r="FM25" s="228">
        <v>247</v>
      </c>
      <c r="FN25" s="228">
        <v>247</v>
      </c>
      <c r="FO25" s="228">
        <v>247</v>
      </c>
      <c r="FP25" s="228">
        <v>247</v>
      </c>
      <c r="FQ25" s="228">
        <v>227</v>
      </c>
      <c r="FR25" s="228">
        <v>225</v>
      </c>
      <c r="FS25" s="228">
        <v>225</v>
      </c>
      <c r="FT25" s="228">
        <v>225</v>
      </c>
      <c r="FU25" s="228">
        <v>216</v>
      </c>
      <c r="FV25" s="228">
        <v>209</v>
      </c>
      <c r="FW25" s="228">
        <v>209</v>
      </c>
      <c r="FX25" s="228">
        <v>249</v>
      </c>
      <c r="FY25" s="228">
        <v>249</v>
      </c>
      <c r="FZ25" s="228">
        <v>249</v>
      </c>
      <c r="GA25" s="228">
        <v>249</v>
      </c>
      <c r="GB25" s="228">
        <v>249</v>
      </c>
      <c r="GC25" s="228">
        <v>247</v>
      </c>
      <c r="GD25" s="228">
        <v>243</v>
      </c>
      <c r="GE25" s="231"/>
      <c r="GF25" s="228">
        <v>239</v>
      </c>
      <c r="GG25" s="228">
        <v>239</v>
      </c>
      <c r="GH25" s="228">
        <v>239</v>
      </c>
      <c r="GI25" s="228">
        <v>239</v>
      </c>
      <c r="GJ25" s="228">
        <v>239</v>
      </c>
      <c r="GK25" s="228">
        <v>239</v>
      </c>
      <c r="GL25" s="228">
        <v>239</v>
      </c>
      <c r="GM25" s="231"/>
      <c r="GN25" s="228">
        <v>211</v>
      </c>
      <c r="GO25" s="228">
        <v>210</v>
      </c>
      <c r="GP25" s="228">
        <v>210</v>
      </c>
      <c r="GQ25" s="228">
        <v>210</v>
      </c>
      <c r="GR25" s="228">
        <v>211</v>
      </c>
      <c r="GS25" s="228">
        <v>209</v>
      </c>
      <c r="GT25" s="228">
        <v>209</v>
      </c>
      <c r="GU25" s="230">
        <v>187</v>
      </c>
      <c r="GV25" s="230">
        <v>175</v>
      </c>
      <c r="GW25" s="230">
        <v>175</v>
      </c>
      <c r="GX25" s="230">
        <v>175</v>
      </c>
      <c r="GY25" s="230">
        <v>174</v>
      </c>
      <c r="GZ25" s="230">
        <v>174</v>
      </c>
      <c r="HA25" s="230">
        <v>174</v>
      </c>
      <c r="HB25" s="230">
        <v>162</v>
      </c>
      <c r="HC25" s="230">
        <v>159</v>
      </c>
      <c r="HD25" s="230">
        <v>159</v>
      </c>
      <c r="HE25" s="230">
        <v>159</v>
      </c>
      <c r="HF25" s="230">
        <v>159</v>
      </c>
      <c r="HG25" s="230">
        <v>159</v>
      </c>
      <c r="HH25" s="230">
        <v>159</v>
      </c>
      <c r="HI25" s="230">
        <v>159</v>
      </c>
      <c r="HJ25" s="230">
        <v>159</v>
      </c>
      <c r="HK25" s="230">
        <v>159</v>
      </c>
      <c r="HL25" s="230">
        <v>159</v>
      </c>
      <c r="HM25" s="230">
        <v>158</v>
      </c>
      <c r="HN25" s="230">
        <v>158</v>
      </c>
      <c r="HO25" s="230">
        <v>158</v>
      </c>
      <c r="HP25" s="230">
        <v>157</v>
      </c>
      <c r="HQ25" s="230">
        <v>157</v>
      </c>
      <c r="HR25" s="230">
        <v>157</v>
      </c>
      <c r="HS25" s="230">
        <v>157</v>
      </c>
      <c r="HT25" s="230">
        <v>158</v>
      </c>
      <c r="HU25" s="230">
        <v>153</v>
      </c>
      <c r="HV25" s="230">
        <v>153</v>
      </c>
      <c r="HW25" s="230">
        <v>153</v>
      </c>
      <c r="HX25" s="230">
        <v>153</v>
      </c>
      <c r="HY25" s="230">
        <v>153</v>
      </c>
      <c r="HZ25" s="230">
        <v>154</v>
      </c>
      <c r="IA25" s="230">
        <v>154</v>
      </c>
      <c r="IB25" s="230">
        <v>154</v>
      </c>
      <c r="IC25" s="230">
        <v>154</v>
      </c>
      <c r="ID25" s="230">
        <v>154</v>
      </c>
      <c r="IE25" s="230">
        <v>154</v>
      </c>
      <c r="IF25" s="230">
        <v>154</v>
      </c>
      <c r="IG25" s="230">
        <v>154</v>
      </c>
      <c r="IH25" s="230">
        <v>153</v>
      </c>
      <c r="II25" s="230">
        <v>128</v>
      </c>
      <c r="IJ25" s="231"/>
      <c r="IK25" s="230">
        <v>127</v>
      </c>
      <c r="IL25" s="230">
        <v>127</v>
      </c>
      <c r="IM25" s="231"/>
      <c r="IN25" s="231"/>
      <c r="IO25" s="231"/>
      <c r="IP25" s="231"/>
      <c r="IQ25" s="231"/>
      <c r="IR25" s="231"/>
      <c r="IS25" s="231"/>
      <c r="IT25" s="231"/>
      <c r="IU25" s="231"/>
      <c r="IV25" s="231"/>
      <c r="IW25" s="231"/>
      <c r="IX25" s="231"/>
      <c r="IY25" s="231"/>
      <c r="IZ25" s="231"/>
      <c r="JA25" s="231"/>
      <c r="JB25" s="231"/>
      <c r="JC25" s="231"/>
      <c r="JD25" s="231"/>
      <c r="JE25" s="231"/>
      <c r="JF25" s="231"/>
      <c r="JG25" s="231"/>
      <c r="JH25" s="231"/>
      <c r="JI25" s="231"/>
      <c r="JJ25" s="231"/>
      <c r="JK25" s="231"/>
      <c r="JL25" s="231"/>
      <c r="JM25" s="231"/>
      <c r="JN25" s="231"/>
      <c r="JO25" s="231"/>
      <c r="JP25" s="231"/>
      <c r="JQ25" s="231"/>
      <c r="JR25" s="231"/>
      <c r="JS25" s="231"/>
      <c r="JT25" s="231"/>
      <c r="JU25" s="231"/>
      <c r="JV25" s="231"/>
      <c r="JW25" s="231"/>
      <c r="JX25" s="231"/>
      <c r="JY25" s="231"/>
      <c r="JZ25" s="231"/>
      <c r="KA25" s="231"/>
      <c r="KB25" s="231"/>
      <c r="KC25" s="231"/>
      <c r="KD25" s="231"/>
      <c r="KE25" s="231"/>
      <c r="KF25" s="231"/>
      <c r="KG25" s="231"/>
      <c r="KH25" s="231"/>
      <c r="KI25" s="231"/>
      <c r="KJ25" s="231"/>
      <c r="KK25" s="231"/>
      <c r="KL25" s="231"/>
      <c r="KM25" s="231"/>
      <c r="KN25" s="231"/>
      <c r="KO25" s="231"/>
      <c r="KP25" s="231"/>
      <c r="KQ25" s="231"/>
      <c r="KR25" s="231"/>
      <c r="KS25" s="231"/>
      <c r="KT25" s="231"/>
      <c r="KU25" s="231"/>
      <c r="KV25" s="231"/>
      <c r="KW25" s="231"/>
      <c r="KX25" s="231"/>
      <c r="KY25" s="231"/>
      <c r="KZ25" s="231"/>
      <c r="LA25" s="231"/>
      <c r="LB25" s="231"/>
      <c r="LC25" s="231"/>
      <c r="LD25" s="231"/>
      <c r="LE25" s="231"/>
      <c r="LF25" s="231"/>
      <c r="LG25" s="231"/>
      <c r="LH25" s="231"/>
      <c r="LI25" s="231"/>
      <c r="LJ25" s="231"/>
      <c r="LK25" s="231"/>
      <c r="LL25" s="231"/>
      <c r="LM25" s="231"/>
      <c r="LN25" s="231"/>
      <c r="LO25" s="231"/>
      <c r="LP25" s="231"/>
      <c r="LQ25" s="231"/>
      <c r="LR25" s="231"/>
      <c r="LS25" s="231"/>
      <c r="LT25" s="231"/>
      <c r="LU25" s="231"/>
      <c r="LV25" s="231"/>
      <c r="LW25" s="231"/>
      <c r="LX25" s="231"/>
      <c r="LY25" s="231"/>
      <c r="LZ25" s="231"/>
      <c r="MA25" s="231"/>
      <c r="MB25" s="231"/>
      <c r="MC25" s="231"/>
      <c r="MD25" s="231"/>
      <c r="ME25" s="231"/>
      <c r="MF25" s="231"/>
      <c r="MG25" s="231"/>
      <c r="MH25" s="231"/>
      <c r="MI25" s="231"/>
      <c r="MJ25" s="231"/>
      <c r="MK25" s="231"/>
      <c r="ML25" s="231"/>
      <c r="MM25" s="231"/>
      <c r="MN25" s="231"/>
      <c r="MO25" s="231"/>
      <c r="MP25" s="231"/>
      <c r="MQ25" s="231"/>
      <c r="MR25" s="231"/>
      <c r="MS25" s="231"/>
      <c r="MT25" s="231"/>
      <c r="MU25" s="231"/>
      <c r="MV25" s="231"/>
      <c r="MW25" s="231"/>
      <c r="MX25" s="231"/>
      <c r="MY25" s="231"/>
      <c r="MZ25" s="231"/>
      <c r="NA25" s="231"/>
      <c r="NB25" s="231"/>
      <c r="NC25" s="231"/>
      <c r="ND25" s="231"/>
      <c r="NE25" s="231"/>
      <c r="NF25" s="231"/>
      <c r="NG25" s="231"/>
      <c r="NH25" s="231"/>
      <c r="NI25" s="231"/>
    </row>
    <row r="26" spans="1:373" x14ac:dyDescent="0.2">
      <c r="A26" s="264" t="s">
        <v>739</v>
      </c>
      <c r="B26" s="265" t="s">
        <v>936</v>
      </c>
      <c r="C26" s="258"/>
      <c r="D26" s="258" t="s">
        <v>3388</v>
      </c>
      <c r="E26" s="258">
        <v>0</v>
      </c>
      <c r="F26" s="259" t="s">
        <v>3389</v>
      </c>
      <c r="G26" s="259" t="s">
        <v>960</v>
      </c>
      <c r="H26" s="259" t="s">
        <v>961</v>
      </c>
      <c r="I26" s="259">
        <v>0</v>
      </c>
      <c r="J26" s="259">
        <v>0</v>
      </c>
      <c r="K26" s="259">
        <v>0</v>
      </c>
      <c r="L26" s="259" t="s">
        <v>3367</v>
      </c>
      <c r="M26" s="259">
        <v>0</v>
      </c>
      <c r="N26" s="259" t="s">
        <v>3358</v>
      </c>
      <c r="O26" s="259">
        <v>0</v>
      </c>
      <c r="P26" s="259">
        <v>0</v>
      </c>
      <c r="Q26" s="259">
        <v>0</v>
      </c>
      <c r="R26" s="266"/>
      <c r="S26" s="266"/>
      <c r="T26" s="266"/>
      <c r="U26" s="266"/>
      <c r="V26" s="266"/>
      <c r="W26" s="266">
        <v>0</v>
      </c>
      <c r="X26" s="266">
        <v>0</v>
      </c>
      <c r="Y26" s="266">
        <v>0</v>
      </c>
      <c r="Z26" s="267">
        <v>234.82</v>
      </c>
      <c r="AA26" s="267">
        <v>509.51</v>
      </c>
      <c r="AB26" s="267">
        <v>0</v>
      </c>
      <c r="AC26" s="257">
        <v>0</v>
      </c>
      <c r="AD26" s="257">
        <v>0</v>
      </c>
      <c r="AE26" s="131">
        <v>10</v>
      </c>
      <c r="AF26" s="131">
        <v>8</v>
      </c>
      <c r="AG26" s="131">
        <v>2</v>
      </c>
      <c r="AH26" s="132">
        <v>1</v>
      </c>
      <c r="AI26" s="132" t="s">
        <v>3517</v>
      </c>
      <c r="AJ26" s="131" t="s">
        <v>3561</v>
      </c>
      <c r="AK26" s="184" t="s">
        <v>3575</v>
      </c>
      <c r="AL26" s="131" t="s">
        <v>3518</v>
      </c>
      <c r="AM26" s="27" t="s">
        <v>3519</v>
      </c>
      <c r="AN26" s="133">
        <v>30.59</v>
      </c>
      <c r="AO26" s="133">
        <v>2.0431513566525008</v>
      </c>
      <c r="AP26" s="133">
        <v>0.41680287675711014</v>
      </c>
      <c r="AQ26" s="133">
        <v>8.1726054266100037E-3</v>
      </c>
      <c r="AR26" s="131">
        <v>0</v>
      </c>
      <c r="AS26" s="131">
        <v>0</v>
      </c>
      <c r="AT26" s="187"/>
      <c r="AU26" s="187"/>
      <c r="AV26" s="187"/>
      <c r="AW26" s="199" t="s">
        <v>790</v>
      </c>
      <c r="AX26" s="199" t="s">
        <v>1169</v>
      </c>
      <c r="AY26" s="134"/>
      <c r="AZ26" s="134"/>
      <c r="BA26" s="135">
        <v>1</v>
      </c>
      <c r="BB26" s="135" t="s">
        <v>527</v>
      </c>
      <c r="BC26" s="135"/>
      <c r="BD26" s="135">
        <v>2</v>
      </c>
      <c r="BE26" s="136" t="s">
        <v>541</v>
      </c>
      <c r="BF26" s="137">
        <v>1</v>
      </c>
      <c r="BG26" s="138"/>
      <c r="BH26" s="200"/>
      <c r="BI26" s="201"/>
      <c r="BJ26" s="139">
        <v>250</v>
      </c>
      <c r="BK26" s="202">
        <v>459</v>
      </c>
      <c r="BL26" s="13">
        <v>166</v>
      </c>
      <c r="BM26" s="13">
        <v>83</v>
      </c>
      <c r="BN26" s="27" t="s">
        <v>3522</v>
      </c>
      <c r="BO26" s="13" t="s">
        <v>3522</v>
      </c>
      <c r="BP26" s="255">
        <v>280</v>
      </c>
      <c r="BQ26" s="140"/>
      <c r="BR26" s="141"/>
      <c r="BS26" s="131">
        <v>1000000000</v>
      </c>
      <c r="BT26" s="142">
        <v>51</v>
      </c>
      <c r="BU26" s="143">
        <v>0.8</v>
      </c>
      <c r="BV26" s="142">
        <v>0</v>
      </c>
      <c r="BW26" s="144">
        <v>0</v>
      </c>
      <c r="BX26" s="144">
        <v>0</v>
      </c>
      <c r="BY26" s="144">
        <v>0</v>
      </c>
      <c r="BZ26" s="142">
        <v>0</v>
      </c>
      <c r="CA26" s="142">
        <v>0</v>
      </c>
      <c r="CB26" s="142">
        <v>51</v>
      </c>
      <c r="CC26" s="143">
        <v>0.8</v>
      </c>
      <c r="CD26" s="142"/>
      <c r="CE26" s="142"/>
      <c r="CF26" s="145">
        <v>200</v>
      </c>
      <c r="CG26" s="142">
        <v>50</v>
      </c>
      <c r="CH26" s="140">
        <v>20</v>
      </c>
      <c r="CI26" s="268"/>
      <c r="CJ26" s="263" t="s">
        <v>3518</v>
      </c>
      <c r="CK26" s="269" t="s">
        <v>3518</v>
      </c>
      <c r="CL26" s="146">
        <v>8790.08</v>
      </c>
      <c r="CM26" s="146">
        <v>0</v>
      </c>
      <c r="CN26" s="143">
        <v>0</v>
      </c>
      <c r="CO26" s="143">
        <v>5.6149902052636058</v>
      </c>
      <c r="CP26" s="147"/>
      <c r="CQ26" s="143">
        <v>0</v>
      </c>
      <c r="CR26" s="188">
        <v>43137</v>
      </c>
      <c r="CS26" s="189">
        <v>43185</v>
      </c>
      <c r="CT26" s="190">
        <v>43255</v>
      </c>
      <c r="CU26" s="190">
        <v>43133</v>
      </c>
      <c r="CV26" s="190">
        <v>43179</v>
      </c>
      <c r="CW26" s="190">
        <v>43147</v>
      </c>
      <c r="CX26" s="190">
        <v>43189</v>
      </c>
      <c r="CY26" s="143">
        <v>0.90190113941740502</v>
      </c>
      <c r="CZ26" s="142">
        <v>0</v>
      </c>
      <c r="DA26" s="143">
        <v>1.5625E-2</v>
      </c>
      <c r="DB26" s="143">
        <v>0.796875</v>
      </c>
      <c r="DC26" s="143">
        <v>0.109375</v>
      </c>
      <c r="DD26" s="143">
        <v>3.125E-2</v>
      </c>
      <c r="DE26" s="148">
        <v>0</v>
      </c>
      <c r="DF26" s="13" t="s">
        <v>3518</v>
      </c>
      <c r="DG26" s="85" t="s">
        <v>3521</v>
      </c>
      <c r="DH26" s="18" t="b">
        <v>0</v>
      </c>
      <c r="DI26" s="84"/>
      <c r="DJ26" s="84"/>
      <c r="DK26" s="203"/>
      <c r="DL26" s="183"/>
      <c r="DM26" s="204"/>
      <c r="DN26" s="143"/>
      <c r="DO26" s="84"/>
      <c r="DP26" s="84"/>
      <c r="DQ26" s="84"/>
      <c r="DR26" s="84"/>
      <c r="DS26" s="84"/>
      <c r="DT26" s="84"/>
      <c r="DU26" s="84"/>
      <c r="DV26" s="18"/>
      <c r="DW26" s="18"/>
      <c r="DX26" s="18"/>
      <c r="DY26" s="186"/>
      <c r="DZ26" s="186"/>
      <c r="EA26" s="186"/>
      <c r="EB26" s="186"/>
      <c r="EC26" s="186"/>
      <c r="ED26" s="186"/>
      <c r="EE26" s="186"/>
      <c r="EF26" s="186"/>
      <c r="EG26" s="207"/>
      <c r="EH26" s="211">
        <v>41</v>
      </c>
      <c r="EI26" s="211">
        <v>1</v>
      </c>
      <c r="EJ26" s="212">
        <v>62</v>
      </c>
      <c r="EK26" s="211">
        <v>45</v>
      </c>
      <c r="EL26" s="211">
        <v>38</v>
      </c>
      <c r="EM26" s="211">
        <v>47</v>
      </c>
      <c r="EN26" s="213">
        <v>160</v>
      </c>
      <c r="EO26" s="212">
        <v>172</v>
      </c>
      <c r="EP26" s="212">
        <v>169</v>
      </c>
      <c r="EQ26" s="212">
        <v>110</v>
      </c>
      <c r="ER26" s="212">
        <v>175</v>
      </c>
      <c r="ES26" s="212">
        <v>168</v>
      </c>
      <c r="ET26" s="213">
        <v>209</v>
      </c>
      <c r="EU26" s="213">
        <v>254</v>
      </c>
      <c r="EV26" s="214">
        <v>253</v>
      </c>
      <c r="EW26" s="213">
        <v>239</v>
      </c>
      <c r="EX26" s="213">
        <v>239</v>
      </c>
      <c r="EY26" s="213">
        <v>239</v>
      </c>
      <c r="EZ26" s="213">
        <v>239</v>
      </c>
      <c r="FA26" s="213">
        <v>238</v>
      </c>
      <c r="FB26" s="213">
        <v>231</v>
      </c>
      <c r="FC26" s="213">
        <v>231</v>
      </c>
      <c r="FD26" s="213">
        <v>231</v>
      </c>
      <c r="FE26" s="213">
        <v>231</v>
      </c>
      <c r="FF26" s="214">
        <v>274</v>
      </c>
      <c r="FG26" s="214">
        <v>274</v>
      </c>
      <c r="FH26" s="214">
        <v>274</v>
      </c>
      <c r="FI26" s="214">
        <v>270</v>
      </c>
      <c r="FJ26" s="214">
        <v>267</v>
      </c>
      <c r="FK26" s="214">
        <v>260</v>
      </c>
      <c r="FL26" s="214">
        <v>260</v>
      </c>
      <c r="FM26" s="214">
        <v>260</v>
      </c>
      <c r="FN26" s="214">
        <v>258</v>
      </c>
      <c r="FO26" s="214">
        <v>257</v>
      </c>
      <c r="FP26" s="214">
        <v>253</v>
      </c>
      <c r="FQ26" s="211">
        <v>1</v>
      </c>
      <c r="FR26" s="211">
        <v>1</v>
      </c>
      <c r="FS26" s="211">
        <v>1</v>
      </c>
      <c r="FT26" s="211">
        <v>1</v>
      </c>
      <c r="FU26" s="211">
        <v>1</v>
      </c>
      <c r="FV26" s="211">
        <v>3</v>
      </c>
      <c r="FW26" s="211">
        <v>1</v>
      </c>
      <c r="FX26" s="211">
        <v>40</v>
      </c>
      <c r="FY26" s="211">
        <v>1</v>
      </c>
      <c r="FZ26" s="211">
        <v>1</v>
      </c>
      <c r="GA26" s="211">
        <v>1</v>
      </c>
      <c r="GB26" s="211">
        <v>1</v>
      </c>
      <c r="GC26" s="211">
        <v>1</v>
      </c>
      <c r="GD26" s="211">
        <v>1</v>
      </c>
      <c r="GE26" s="227"/>
      <c r="GF26" s="211">
        <v>1</v>
      </c>
      <c r="GG26" s="211">
        <v>1</v>
      </c>
      <c r="GH26" s="211">
        <v>1</v>
      </c>
      <c r="GI26" s="211">
        <v>1</v>
      </c>
      <c r="GJ26" s="211">
        <v>1</v>
      </c>
      <c r="GK26" s="211">
        <v>1</v>
      </c>
      <c r="GL26" s="210">
        <v>0</v>
      </c>
      <c r="GM26" s="227"/>
      <c r="GN26" s="211">
        <v>1</v>
      </c>
      <c r="GO26" s="211">
        <v>3</v>
      </c>
      <c r="GP26" s="211">
        <v>3</v>
      </c>
      <c r="GQ26" s="211">
        <v>3</v>
      </c>
      <c r="GR26" s="211">
        <v>4</v>
      </c>
      <c r="GS26" s="211">
        <v>3</v>
      </c>
      <c r="GT26" s="211">
        <v>2</v>
      </c>
      <c r="GU26" s="211">
        <v>2</v>
      </c>
      <c r="GV26" s="211">
        <v>2</v>
      </c>
      <c r="GW26" s="211">
        <v>2</v>
      </c>
      <c r="GX26" s="211">
        <v>2</v>
      </c>
      <c r="GY26" s="211">
        <v>6</v>
      </c>
      <c r="GZ26" s="213">
        <v>210</v>
      </c>
      <c r="HA26" s="213">
        <v>206</v>
      </c>
      <c r="HB26" s="212">
        <v>105</v>
      </c>
      <c r="HC26" s="212">
        <v>91</v>
      </c>
      <c r="HD26" s="212">
        <v>91</v>
      </c>
      <c r="HE26" s="212">
        <v>91</v>
      </c>
      <c r="HF26" s="212">
        <v>91</v>
      </c>
      <c r="HG26" s="212">
        <v>91</v>
      </c>
      <c r="HH26" s="212">
        <v>87</v>
      </c>
      <c r="HI26" s="211">
        <v>83</v>
      </c>
      <c r="HJ26" s="211">
        <v>83</v>
      </c>
      <c r="HK26" s="211">
        <v>83</v>
      </c>
      <c r="HL26" s="211">
        <v>83</v>
      </c>
      <c r="HM26" s="211">
        <v>82</v>
      </c>
      <c r="HN26" s="211">
        <v>81</v>
      </c>
      <c r="HO26" s="211">
        <v>81</v>
      </c>
      <c r="HP26" s="211">
        <v>80</v>
      </c>
      <c r="HQ26" s="211">
        <v>80</v>
      </c>
      <c r="HR26" s="211">
        <v>80</v>
      </c>
      <c r="HS26" s="211">
        <v>80</v>
      </c>
      <c r="HT26" s="211">
        <v>81</v>
      </c>
      <c r="HU26" s="211">
        <v>74</v>
      </c>
      <c r="HV26" s="211">
        <v>70</v>
      </c>
      <c r="HW26" s="211">
        <v>71</v>
      </c>
      <c r="HX26" s="211">
        <v>71</v>
      </c>
      <c r="HY26" s="211">
        <v>71</v>
      </c>
      <c r="HZ26" s="211">
        <v>69</v>
      </c>
      <c r="IA26" s="211">
        <v>68</v>
      </c>
      <c r="IB26" s="211">
        <v>65</v>
      </c>
      <c r="IC26" s="211">
        <v>65</v>
      </c>
      <c r="ID26" s="211">
        <v>65</v>
      </c>
      <c r="IE26" s="211">
        <v>65</v>
      </c>
      <c r="IF26" s="211">
        <v>65</v>
      </c>
      <c r="IG26" s="211">
        <v>57</v>
      </c>
      <c r="IH26" s="211">
        <v>55</v>
      </c>
      <c r="II26" s="211">
        <v>55</v>
      </c>
      <c r="IJ26" s="227"/>
      <c r="IK26" s="211">
        <v>51</v>
      </c>
      <c r="IL26" s="211">
        <v>51</v>
      </c>
      <c r="IM26" s="227"/>
      <c r="IN26" s="227"/>
      <c r="IO26" s="227"/>
      <c r="IP26" s="227"/>
      <c r="IQ26" s="227"/>
      <c r="IR26" s="227"/>
      <c r="IS26" s="227"/>
      <c r="IT26" s="227"/>
      <c r="IU26" s="227"/>
      <c r="IV26" s="227"/>
      <c r="IW26" s="227"/>
      <c r="IX26" s="227"/>
      <c r="IY26" s="227"/>
      <c r="IZ26" s="227"/>
      <c r="JA26" s="227"/>
      <c r="JB26" s="227"/>
      <c r="JC26" s="227"/>
      <c r="JD26" s="227"/>
      <c r="JE26" s="227"/>
      <c r="JF26" s="227"/>
      <c r="JG26" s="227"/>
      <c r="JH26" s="227"/>
      <c r="JI26" s="227"/>
      <c r="JJ26" s="227"/>
      <c r="JK26" s="227"/>
      <c r="JL26" s="227"/>
      <c r="JM26" s="227"/>
      <c r="JN26" s="227"/>
      <c r="JO26" s="227"/>
      <c r="JP26" s="227"/>
      <c r="JQ26" s="227"/>
      <c r="JR26" s="227"/>
      <c r="JS26" s="227"/>
      <c r="JT26" s="227"/>
      <c r="JU26" s="227"/>
      <c r="JV26" s="227"/>
      <c r="JW26" s="227"/>
      <c r="JX26" s="227"/>
      <c r="JY26" s="227"/>
      <c r="JZ26" s="227"/>
      <c r="KA26" s="227"/>
      <c r="KB26" s="227"/>
      <c r="KC26" s="227"/>
      <c r="KD26" s="227"/>
      <c r="KE26" s="227"/>
      <c r="KF26" s="227"/>
      <c r="KG26" s="227"/>
      <c r="KH26" s="227"/>
      <c r="KI26" s="227"/>
      <c r="KJ26" s="227"/>
      <c r="KK26" s="227"/>
      <c r="KL26" s="227"/>
      <c r="KM26" s="227"/>
      <c r="KN26" s="227"/>
      <c r="KO26" s="227"/>
      <c r="KP26" s="227"/>
      <c r="KQ26" s="227"/>
      <c r="KR26" s="227"/>
      <c r="KS26" s="227"/>
      <c r="KT26" s="227"/>
      <c r="KU26" s="227"/>
      <c r="KV26" s="227"/>
      <c r="KW26" s="227"/>
      <c r="KX26" s="227"/>
      <c r="KY26" s="227"/>
      <c r="KZ26" s="227"/>
      <c r="LA26" s="227"/>
      <c r="LB26" s="227"/>
      <c r="LC26" s="227"/>
      <c r="LD26" s="227"/>
      <c r="LE26" s="227"/>
      <c r="LF26" s="227"/>
      <c r="LG26" s="227"/>
      <c r="LH26" s="227"/>
      <c r="LI26" s="227"/>
      <c r="LJ26" s="227"/>
      <c r="LK26" s="227"/>
      <c r="LL26" s="227"/>
      <c r="LM26" s="227"/>
      <c r="LN26" s="227"/>
      <c r="LO26" s="227"/>
      <c r="LP26" s="227"/>
      <c r="LQ26" s="227"/>
      <c r="LR26" s="227"/>
      <c r="LS26" s="227"/>
      <c r="LT26" s="227"/>
      <c r="LU26" s="227"/>
      <c r="LV26" s="227"/>
      <c r="LW26" s="227"/>
      <c r="LX26" s="227"/>
      <c r="LY26" s="227"/>
      <c r="LZ26" s="227"/>
      <c r="MA26" s="227"/>
      <c r="MB26" s="227"/>
      <c r="MC26" s="227"/>
      <c r="MD26" s="227"/>
      <c r="ME26" s="227"/>
      <c r="MF26" s="227"/>
      <c r="MG26" s="227"/>
      <c r="MH26" s="227"/>
      <c r="MI26" s="227"/>
      <c r="MJ26" s="227"/>
      <c r="MK26" s="227"/>
      <c r="ML26" s="227"/>
      <c r="MM26" s="227"/>
      <c r="MN26" s="227"/>
      <c r="MO26" s="227"/>
      <c r="MP26" s="227"/>
      <c r="MQ26" s="227"/>
      <c r="MR26" s="227"/>
      <c r="MS26" s="227"/>
      <c r="MT26" s="227"/>
      <c r="MU26" s="227"/>
      <c r="MV26" s="227"/>
      <c r="MW26" s="227"/>
      <c r="MX26" s="227"/>
      <c r="MY26" s="227"/>
      <c r="MZ26" s="227"/>
      <c r="NA26" s="227"/>
      <c r="NB26" s="227"/>
      <c r="NC26" s="227"/>
      <c r="ND26" s="227"/>
      <c r="NE26" s="227"/>
      <c r="NF26" s="227"/>
      <c r="NG26" s="227"/>
      <c r="NH26" s="227"/>
      <c r="NI26" s="227"/>
    </row>
    <row r="27" spans="1:373" x14ac:dyDescent="0.2">
      <c r="A27" s="264" t="s">
        <v>739</v>
      </c>
      <c r="B27" s="265" t="s">
        <v>937</v>
      </c>
      <c r="C27" s="258"/>
      <c r="D27" s="258" t="s">
        <v>3410</v>
      </c>
      <c r="E27" s="258">
        <v>0</v>
      </c>
      <c r="F27" s="259" t="s">
        <v>3411</v>
      </c>
      <c r="G27" s="259" t="s">
        <v>3412</v>
      </c>
      <c r="H27" s="259" t="s">
        <v>961</v>
      </c>
      <c r="I27" s="259">
        <v>0</v>
      </c>
      <c r="J27" s="259">
        <v>0</v>
      </c>
      <c r="K27" s="259">
        <v>0</v>
      </c>
      <c r="L27" s="259" t="s">
        <v>3413</v>
      </c>
      <c r="M27" s="259">
        <v>0</v>
      </c>
      <c r="N27" s="259" t="s">
        <v>3358</v>
      </c>
      <c r="O27" s="259">
        <v>0</v>
      </c>
      <c r="P27" s="259">
        <v>0</v>
      </c>
      <c r="Q27" s="259">
        <v>0</v>
      </c>
      <c r="R27" s="266"/>
      <c r="S27" s="266"/>
      <c r="T27" s="266"/>
      <c r="U27" s="266"/>
      <c r="V27" s="266"/>
      <c r="W27" s="266">
        <v>0</v>
      </c>
      <c r="X27" s="266">
        <v>0</v>
      </c>
      <c r="Y27" s="266">
        <v>0</v>
      </c>
      <c r="Z27" s="267">
        <v>258.55</v>
      </c>
      <c r="AA27" s="267">
        <v>550.48</v>
      </c>
      <c r="AB27" s="267">
        <v>0</v>
      </c>
      <c r="AC27" s="257">
        <v>0</v>
      </c>
      <c r="AD27" s="257">
        <v>0</v>
      </c>
      <c r="AE27" s="131">
        <v>10</v>
      </c>
      <c r="AF27" s="131">
        <v>8</v>
      </c>
      <c r="AG27" s="131">
        <v>2</v>
      </c>
      <c r="AH27" s="132">
        <v>1</v>
      </c>
      <c r="AI27" s="132" t="s">
        <v>3517</v>
      </c>
      <c r="AJ27" s="131" t="s">
        <v>3548</v>
      </c>
      <c r="AK27" s="184" t="s">
        <v>3572</v>
      </c>
      <c r="AL27" s="131" t="s">
        <v>3518</v>
      </c>
      <c r="AM27" s="27" t="s">
        <v>3519</v>
      </c>
      <c r="AN27" s="133">
        <v>0</v>
      </c>
      <c r="AO27" s="133">
        <v>0</v>
      </c>
      <c r="AP27" s="133">
        <v>0</v>
      </c>
      <c r="AQ27" s="133">
        <v>0</v>
      </c>
      <c r="AR27" s="131">
        <v>4</v>
      </c>
      <c r="AS27" s="131">
        <v>0</v>
      </c>
      <c r="AT27" s="187"/>
      <c r="AU27" s="187"/>
      <c r="AV27" s="187"/>
      <c r="AW27" s="199" t="s">
        <v>790</v>
      </c>
      <c r="AX27" s="199" t="s">
        <v>1169</v>
      </c>
      <c r="AY27" s="134"/>
      <c r="AZ27" s="134"/>
      <c r="BA27" s="135">
        <v>1</v>
      </c>
      <c r="BB27" s="135" t="s">
        <v>527</v>
      </c>
      <c r="BC27" s="135"/>
      <c r="BD27" s="135">
        <v>1</v>
      </c>
      <c r="BE27" s="136" t="s">
        <v>541</v>
      </c>
      <c r="BF27" s="137">
        <v>1</v>
      </c>
      <c r="BG27" s="138"/>
      <c r="BH27" s="200"/>
      <c r="BI27" s="201"/>
      <c r="BJ27" s="139">
        <v>7</v>
      </c>
      <c r="BK27" s="202">
        <v>0</v>
      </c>
      <c r="BL27" s="13">
        <v>5</v>
      </c>
      <c r="BM27" s="13">
        <v>2</v>
      </c>
      <c r="BN27" s="27" t="s">
        <v>3521</v>
      </c>
      <c r="BO27" s="13" t="s">
        <v>3522</v>
      </c>
      <c r="BP27" s="255">
        <v>5</v>
      </c>
      <c r="BQ27" s="140"/>
      <c r="BR27" s="141"/>
      <c r="BS27" s="131">
        <v>1000000000</v>
      </c>
      <c r="BT27" s="142">
        <v>0</v>
      </c>
      <c r="BU27" s="143">
        <v>1</v>
      </c>
      <c r="BV27" s="142">
        <v>1</v>
      </c>
      <c r="BW27" s="144">
        <v>0</v>
      </c>
      <c r="BX27" s="144">
        <v>0</v>
      </c>
      <c r="BY27" s="144">
        <v>0</v>
      </c>
      <c r="BZ27" s="142">
        <v>0</v>
      </c>
      <c r="CA27" s="142">
        <v>0</v>
      </c>
      <c r="CB27" s="142">
        <v>1</v>
      </c>
      <c r="CC27" s="143">
        <v>0.86</v>
      </c>
      <c r="CD27" s="142"/>
      <c r="CE27" s="142"/>
      <c r="CF27" s="145">
        <v>6</v>
      </c>
      <c r="CG27" s="142">
        <v>1</v>
      </c>
      <c r="CH27" s="140">
        <v>0</v>
      </c>
      <c r="CI27" s="268"/>
      <c r="CJ27" s="263" t="s">
        <v>3518</v>
      </c>
      <c r="CK27" s="269" t="s">
        <v>3518</v>
      </c>
      <c r="CL27" s="146">
        <v>583.86</v>
      </c>
      <c r="CM27" s="146">
        <v>0</v>
      </c>
      <c r="CN27" s="143">
        <v>0</v>
      </c>
      <c r="CO27" s="143">
        <v>5.4197021852639713</v>
      </c>
      <c r="CP27" s="147"/>
      <c r="CQ27" s="143">
        <v>0.25</v>
      </c>
      <c r="CR27" s="188">
        <v>43087</v>
      </c>
      <c r="CS27" s="189">
        <v>43185</v>
      </c>
      <c r="CT27" s="190">
        <v>43255</v>
      </c>
      <c r="CU27" s="190">
        <v>43195</v>
      </c>
      <c r="CV27" s="190">
        <v>43179</v>
      </c>
      <c r="CW27" s="190">
        <v>43209</v>
      </c>
      <c r="CX27" s="190">
        <v>43251</v>
      </c>
      <c r="CY27" s="143">
        <v>0.37130393804782674</v>
      </c>
      <c r="CZ27" s="142">
        <v>0</v>
      </c>
      <c r="DA27" s="143">
        <v>6.25E-2</v>
      </c>
      <c r="DB27" s="143">
        <v>0.171875</v>
      </c>
      <c r="DC27" s="143">
        <v>0.71875</v>
      </c>
      <c r="DD27" s="143">
        <v>0</v>
      </c>
      <c r="DE27" s="148">
        <v>0</v>
      </c>
      <c r="DF27" s="13" t="s">
        <v>3518</v>
      </c>
      <c r="DG27" s="85" t="s">
        <v>3521</v>
      </c>
      <c r="DH27" s="18" t="b">
        <v>0</v>
      </c>
      <c r="DI27" s="84"/>
      <c r="DJ27" s="84"/>
      <c r="DK27" s="203"/>
      <c r="DL27" s="183"/>
      <c r="DM27" s="204"/>
      <c r="DN27" s="143"/>
      <c r="DO27" s="84"/>
      <c r="DP27" s="84"/>
      <c r="DQ27" s="84"/>
      <c r="DR27" s="84"/>
      <c r="DS27" s="84"/>
      <c r="DT27" s="84"/>
      <c r="DU27" s="84"/>
      <c r="DV27" s="18"/>
      <c r="DW27" s="18"/>
      <c r="DX27" s="18"/>
      <c r="DY27" s="186"/>
      <c r="DZ27" s="186"/>
      <c r="EA27" s="186"/>
      <c r="EB27" s="186"/>
      <c r="EC27" s="186"/>
      <c r="ED27" s="186"/>
      <c r="EE27" s="186"/>
      <c r="EF27" s="186"/>
      <c r="EG27" s="209"/>
      <c r="EH27" s="232">
        <v>6</v>
      </c>
      <c r="EI27" s="230">
        <v>3</v>
      </c>
      <c r="EJ27" s="229">
        <v>1</v>
      </c>
      <c r="EK27" s="229">
        <v>1</v>
      </c>
      <c r="EL27" s="229">
        <v>1</v>
      </c>
      <c r="EM27" s="229">
        <v>2</v>
      </c>
      <c r="EN27" s="229">
        <v>1</v>
      </c>
      <c r="EO27" s="233">
        <v>0</v>
      </c>
      <c r="EP27" s="233">
        <v>0</v>
      </c>
      <c r="EQ27" s="233">
        <v>0</v>
      </c>
      <c r="ER27" s="229">
        <v>1</v>
      </c>
      <c r="ES27" s="229">
        <v>1</v>
      </c>
      <c r="ET27" s="233">
        <v>0</v>
      </c>
      <c r="EU27" s="230">
        <v>4</v>
      </c>
      <c r="EV27" s="230">
        <v>4</v>
      </c>
      <c r="EW27" s="229">
        <v>1</v>
      </c>
      <c r="EX27" s="229">
        <v>1</v>
      </c>
      <c r="EY27" s="229">
        <v>1</v>
      </c>
      <c r="EZ27" s="229">
        <v>1</v>
      </c>
      <c r="FA27" s="229">
        <v>1</v>
      </c>
      <c r="FB27" s="229">
        <v>1</v>
      </c>
      <c r="FC27" s="229">
        <v>1</v>
      </c>
      <c r="FD27" s="229">
        <v>1</v>
      </c>
      <c r="FE27" s="229">
        <v>1</v>
      </c>
      <c r="FF27" s="228">
        <v>7</v>
      </c>
      <c r="FG27" s="228">
        <v>7</v>
      </c>
      <c r="FH27" s="228">
        <v>6</v>
      </c>
      <c r="FI27" s="228">
        <v>6</v>
      </c>
      <c r="FJ27" s="228">
        <v>6</v>
      </c>
      <c r="FK27" s="230">
        <v>5</v>
      </c>
      <c r="FL27" s="230">
        <v>5</v>
      </c>
      <c r="FM27" s="230">
        <v>5</v>
      </c>
      <c r="FN27" s="230">
        <v>5</v>
      </c>
      <c r="FO27" s="230">
        <v>5</v>
      </c>
      <c r="FP27" s="230">
        <v>5</v>
      </c>
      <c r="FQ27" s="230">
        <v>5</v>
      </c>
      <c r="FR27" s="230">
        <v>5</v>
      </c>
      <c r="FS27" s="230">
        <v>5</v>
      </c>
      <c r="FT27" s="230">
        <v>5</v>
      </c>
      <c r="FU27" s="230">
        <v>5</v>
      </c>
      <c r="FV27" s="230">
        <v>3</v>
      </c>
      <c r="FW27" s="230">
        <v>3</v>
      </c>
      <c r="FX27" s="230">
        <v>3</v>
      </c>
      <c r="FY27" s="230">
        <v>3</v>
      </c>
      <c r="FZ27" s="230">
        <v>3</v>
      </c>
      <c r="GA27" s="230">
        <v>3</v>
      </c>
      <c r="GB27" s="230">
        <v>3</v>
      </c>
      <c r="GC27" s="230">
        <v>3</v>
      </c>
      <c r="GD27" s="230">
        <v>3</v>
      </c>
      <c r="GE27" s="231"/>
      <c r="GF27" s="230">
        <v>3</v>
      </c>
      <c r="GG27" s="230">
        <v>3</v>
      </c>
      <c r="GH27" s="230">
        <v>3</v>
      </c>
      <c r="GI27" s="230">
        <v>3</v>
      </c>
      <c r="GJ27" s="230">
        <v>3</v>
      </c>
      <c r="GK27" s="230">
        <v>3</v>
      </c>
      <c r="GL27" s="230">
        <v>3</v>
      </c>
      <c r="GM27" s="231"/>
      <c r="GN27" s="230">
        <v>3</v>
      </c>
      <c r="GO27" s="230">
        <v>3</v>
      </c>
      <c r="GP27" s="230">
        <v>3</v>
      </c>
      <c r="GQ27" s="230">
        <v>3</v>
      </c>
      <c r="GR27" s="230">
        <v>4</v>
      </c>
      <c r="GS27" s="230">
        <v>4</v>
      </c>
      <c r="GT27" s="230">
        <v>4</v>
      </c>
      <c r="GU27" s="230">
        <v>4</v>
      </c>
      <c r="GV27" s="230">
        <v>4</v>
      </c>
      <c r="GW27" s="230">
        <v>4</v>
      </c>
      <c r="GX27" s="230">
        <v>4</v>
      </c>
      <c r="GY27" s="230">
        <v>4</v>
      </c>
      <c r="GZ27" s="230">
        <v>4</v>
      </c>
      <c r="HA27" s="230">
        <v>4</v>
      </c>
      <c r="HB27" s="230">
        <v>4</v>
      </c>
      <c r="HC27" s="230">
        <v>4</v>
      </c>
      <c r="HD27" s="230">
        <v>4</v>
      </c>
      <c r="HE27" s="230">
        <v>4</v>
      </c>
      <c r="HF27" s="230">
        <v>4</v>
      </c>
      <c r="HG27" s="230">
        <v>4</v>
      </c>
      <c r="HH27" s="230">
        <v>4</v>
      </c>
      <c r="HI27" s="230">
        <v>4</v>
      </c>
      <c r="HJ27" s="230">
        <v>4</v>
      </c>
      <c r="HK27" s="230">
        <v>4</v>
      </c>
      <c r="HL27" s="230">
        <v>4</v>
      </c>
      <c r="HM27" s="230">
        <v>4</v>
      </c>
      <c r="HN27" s="230">
        <v>4</v>
      </c>
      <c r="HO27" s="230">
        <v>4</v>
      </c>
      <c r="HP27" s="230">
        <v>4</v>
      </c>
      <c r="HQ27" s="230">
        <v>4</v>
      </c>
      <c r="HR27" s="230">
        <v>4</v>
      </c>
      <c r="HS27" s="230">
        <v>4</v>
      </c>
      <c r="HT27" s="230">
        <v>4</v>
      </c>
      <c r="HU27" s="230">
        <v>4</v>
      </c>
      <c r="HV27" s="230">
        <v>3</v>
      </c>
      <c r="HW27" s="229">
        <v>2</v>
      </c>
      <c r="HX27" s="229">
        <v>2</v>
      </c>
      <c r="HY27" s="229">
        <v>2</v>
      </c>
      <c r="HZ27" s="229">
        <v>2</v>
      </c>
      <c r="IA27" s="229">
        <v>2</v>
      </c>
      <c r="IB27" s="229">
        <v>2</v>
      </c>
      <c r="IC27" s="229">
        <v>2</v>
      </c>
      <c r="ID27" s="229">
        <v>2</v>
      </c>
      <c r="IE27" s="229">
        <v>2</v>
      </c>
      <c r="IF27" s="229">
        <v>2</v>
      </c>
      <c r="IG27" s="229">
        <v>1</v>
      </c>
      <c r="IH27" s="233">
        <v>0</v>
      </c>
      <c r="II27" s="233">
        <v>0</v>
      </c>
      <c r="IJ27" s="231"/>
      <c r="IK27" s="233">
        <v>0</v>
      </c>
      <c r="IL27" s="233">
        <v>0</v>
      </c>
      <c r="IM27" s="231"/>
      <c r="IN27" s="231"/>
      <c r="IO27" s="231"/>
      <c r="IP27" s="231"/>
      <c r="IQ27" s="231"/>
      <c r="IR27" s="231"/>
      <c r="IS27" s="231"/>
      <c r="IT27" s="231"/>
      <c r="IU27" s="231"/>
      <c r="IV27" s="231"/>
      <c r="IW27" s="231"/>
      <c r="IX27" s="231"/>
      <c r="IY27" s="231"/>
      <c r="IZ27" s="231"/>
      <c r="JA27" s="231"/>
      <c r="JB27" s="231"/>
      <c r="JC27" s="231"/>
      <c r="JD27" s="231"/>
      <c r="JE27" s="231"/>
      <c r="JF27" s="231"/>
      <c r="JG27" s="231"/>
      <c r="JH27" s="231"/>
      <c r="JI27" s="231"/>
      <c r="JJ27" s="231"/>
      <c r="JK27" s="231"/>
      <c r="JL27" s="231"/>
      <c r="JM27" s="231"/>
      <c r="JN27" s="231"/>
      <c r="JO27" s="231"/>
      <c r="JP27" s="231"/>
      <c r="JQ27" s="231"/>
      <c r="JR27" s="231"/>
      <c r="JS27" s="231"/>
      <c r="JT27" s="231"/>
      <c r="JU27" s="231"/>
      <c r="JV27" s="231"/>
      <c r="JW27" s="231"/>
      <c r="JX27" s="231"/>
      <c r="JY27" s="231"/>
      <c r="JZ27" s="231"/>
      <c r="KA27" s="231"/>
      <c r="KB27" s="231"/>
      <c r="KC27" s="231"/>
      <c r="KD27" s="231"/>
      <c r="KE27" s="231"/>
      <c r="KF27" s="231"/>
      <c r="KG27" s="231"/>
      <c r="KH27" s="231"/>
      <c r="KI27" s="231"/>
      <c r="KJ27" s="231"/>
      <c r="KK27" s="231"/>
      <c r="KL27" s="231"/>
      <c r="KM27" s="231"/>
      <c r="KN27" s="231"/>
      <c r="KO27" s="231"/>
      <c r="KP27" s="231"/>
      <c r="KQ27" s="231"/>
      <c r="KR27" s="231"/>
      <c r="KS27" s="231"/>
      <c r="KT27" s="231"/>
      <c r="KU27" s="231"/>
      <c r="KV27" s="231"/>
      <c r="KW27" s="231"/>
      <c r="KX27" s="231"/>
      <c r="KY27" s="231"/>
      <c r="KZ27" s="231"/>
      <c r="LA27" s="231"/>
      <c r="LB27" s="231"/>
      <c r="LC27" s="231"/>
      <c r="LD27" s="231"/>
      <c r="LE27" s="231"/>
      <c r="LF27" s="231"/>
      <c r="LG27" s="231"/>
      <c r="LH27" s="231"/>
      <c r="LI27" s="231"/>
      <c r="LJ27" s="231"/>
      <c r="LK27" s="231"/>
      <c r="LL27" s="231"/>
      <c r="LM27" s="231"/>
      <c r="LN27" s="231"/>
      <c r="LO27" s="231"/>
      <c r="LP27" s="231"/>
      <c r="LQ27" s="231"/>
      <c r="LR27" s="231"/>
      <c r="LS27" s="231"/>
      <c r="LT27" s="231"/>
      <c r="LU27" s="231"/>
      <c r="LV27" s="231"/>
      <c r="LW27" s="231"/>
      <c r="LX27" s="231"/>
      <c r="LY27" s="231"/>
      <c r="LZ27" s="231"/>
      <c r="MA27" s="231"/>
      <c r="MB27" s="231"/>
      <c r="MC27" s="231"/>
      <c r="MD27" s="231"/>
      <c r="ME27" s="231"/>
      <c r="MF27" s="231"/>
      <c r="MG27" s="231"/>
      <c r="MH27" s="231"/>
      <c r="MI27" s="231"/>
      <c r="MJ27" s="231"/>
      <c r="MK27" s="231"/>
      <c r="ML27" s="231"/>
      <c r="MM27" s="231"/>
      <c r="MN27" s="231"/>
      <c r="MO27" s="231"/>
      <c r="MP27" s="231"/>
      <c r="MQ27" s="231"/>
      <c r="MR27" s="231"/>
      <c r="MS27" s="231"/>
      <c r="MT27" s="231"/>
      <c r="MU27" s="231"/>
      <c r="MV27" s="231"/>
      <c r="MW27" s="231"/>
      <c r="MX27" s="231"/>
      <c r="MY27" s="231"/>
      <c r="MZ27" s="231"/>
      <c r="NA27" s="231"/>
      <c r="NB27" s="231"/>
      <c r="NC27" s="231"/>
      <c r="ND27" s="231"/>
      <c r="NE27" s="231"/>
      <c r="NF27" s="231"/>
      <c r="NG27" s="231"/>
      <c r="NH27" s="231"/>
      <c r="NI27" s="231"/>
    </row>
    <row r="28" spans="1:373" x14ac:dyDescent="0.2">
      <c r="A28" s="264" t="s">
        <v>739</v>
      </c>
      <c r="B28" s="265" t="s">
        <v>938</v>
      </c>
      <c r="C28" s="258"/>
      <c r="D28" s="258" t="s">
        <v>3392</v>
      </c>
      <c r="E28" s="258">
        <v>0</v>
      </c>
      <c r="F28" s="259" t="s">
        <v>3393</v>
      </c>
      <c r="G28" s="259" t="s">
        <v>960</v>
      </c>
      <c r="H28" s="259" t="s">
        <v>961</v>
      </c>
      <c r="I28" s="259">
        <v>0</v>
      </c>
      <c r="J28" s="259">
        <v>0</v>
      </c>
      <c r="K28" s="259">
        <v>0</v>
      </c>
      <c r="L28" s="259" t="s">
        <v>3367</v>
      </c>
      <c r="M28" s="259">
        <v>0</v>
      </c>
      <c r="N28" s="259" t="s">
        <v>3363</v>
      </c>
      <c r="O28" s="259">
        <v>0</v>
      </c>
      <c r="P28" s="259">
        <v>0</v>
      </c>
      <c r="Q28" s="259">
        <v>0</v>
      </c>
      <c r="R28" s="266"/>
      <c r="S28" s="266"/>
      <c r="T28" s="266"/>
      <c r="U28" s="266"/>
      <c r="V28" s="266"/>
      <c r="W28" s="266">
        <v>0</v>
      </c>
      <c r="X28" s="266">
        <v>0</v>
      </c>
      <c r="Y28" s="266">
        <v>0</v>
      </c>
      <c r="Z28" s="267">
        <v>249.93</v>
      </c>
      <c r="AA28" s="267">
        <v>592.44000000000005</v>
      </c>
      <c r="AB28" s="267">
        <v>0</v>
      </c>
      <c r="AC28" s="257">
        <v>0</v>
      </c>
      <c r="AD28" s="257">
        <v>0</v>
      </c>
      <c r="AE28" s="131">
        <v>10</v>
      </c>
      <c r="AF28" s="131">
        <v>8</v>
      </c>
      <c r="AG28" s="131">
        <v>2</v>
      </c>
      <c r="AH28" s="132">
        <v>1</v>
      </c>
      <c r="AI28" s="132" t="s">
        <v>3517</v>
      </c>
      <c r="AJ28" s="131" t="s">
        <v>3551</v>
      </c>
      <c r="AK28" s="184" t="s">
        <v>3571</v>
      </c>
      <c r="AL28" s="131" t="s">
        <v>3518</v>
      </c>
      <c r="AM28" s="27" t="s">
        <v>3518</v>
      </c>
      <c r="AN28" s="133">
        <v>1.41</v>
      </c>
      <c r="AO28" s="133">
        <v>3.191489361702128</v>
      </c>
      <c r="AP28" s="133">
        <v>2.3049645390070923</v>
      </c>
      <c r="AQ28" s="133">
        <v>0.1773049645390071</v>
      </c>
      <c r="AR28" s="131">
        <v>0</v>
      </c>
      <c r="AS28" s="131">
        <v>0</v>
      </c>
      <c r="AT28" s="187"/>
      <c r="AU28" s="187"/>
      <c r="AV28" s="187"/>
      <c r="AW28" s="199" t="s">
        <v>790</v>
      </c>
      <c r="AX28" s="199" t="s">
        <v>1169</v>
      </c>
      <c r="AY28" s="134"/>
      <c r="AZ28" s="134"/>
      <c r="BA28" s="135">
        <v>1</v>
      </c>
      <c r="BB28" s="135" t="s">
        <v>527</v>
      </c>
      <c r="BC28" s="135"/>
      <c r="BD28" s="135">
        <v>2</v>
      </c>
      <c r="BE28" s="136" t="s">
        <v>541</v>
      </c>
      <c r="BF28" s="137">
        <v>1</v>
      </c>
      <c r="BG28" s="138"/>
      <c r="BH28" s="200"/>
      <c r="BI28" s="201"/>
      <c r="BJ28" s="139">
        <v>18</v>
      </c>
      <c r="BK28" s="202">
        <v>22</v>
      </c>
      <c r="BL28" s="13">
        <v>12</v>
      </c>
      <c r="BM28" s="13">
        <v>6</v>
      </c>
      <c r="BN28" s="27" t="s">
        <v>3525</v>
      </c>
      <c r="BO28" s="13" t="s">
        <v>3525</v>
      </c>
      <c r="BP28" s="255">
        <v>15</v>
      </c>
      <c r="BQ28" s="140"/>
      <c r="BR28" s="141"/>
      <c r="BS28" s="131">
        <v>1000000000</v>
      </c>
      <c r="BT28" s="142">
        <v>13</v>
      </c>
      <c r="BU28" s="143">
        <v>0.28000000000000003</v>
      </c>
      <c r="BV28" s="142">
        <v>0</v>
      </c>
      <c r="BW28" s="144">
        <v>0</v>
      </c>
      <c r="BX28" s="144">
        <v>0</v>
      </c>
      <c r="BY28" s="144">
        <v>0</v>
      </c>
      <c r="BZ28" s="142">
        <v>0</v>
      </c>
      <c r="CA28" s="142">
        <v>0</v>
      </c>
      <c r="CB28" s="142">
        <v>13</v>
      </c>
      <c r="CC28" s="143">
        <v>0.28000000000000003</v>
      </c>
      <c r="CD28" s="142"/>
      <c r="CE28" s="142"/>
      <c r="CF28" s="145">
        <v>6</v>
      </c>
      <c r="CG28" s="142">
        <v>4</v>
      </c>
      <c r="CH28" s="140">
        <v>4</v>
      </c>
      <c r="CI28" s="268"/>
      <c r="CJ28" s="263" t="s">
        <v>3518</v>
      </c>
      <c r="CK28" s="269" t="s">
        <v>3518</v>
      </c>
      <c r="CL28" s="146">
        <v>0</v>
      </c>
      <c r="CM28" s="146">
        <v>0</v>
      </c>
      <c r="CN28" s="143">
        <v>0</v>
      </c>
      <c r="CO28" s="143">
        <v>6.5780338494778556</v>
      </c>
      <c r="CP28" s="147"/>
      <c r="CQ28" s="143">
        <v>1</v>
      </c>
      <c r="CR28" s="188">
        <v>42636</v>
      </c>
      <c r="CS28" s="189">
        <v>43185</v>
      </c>
      <c r="CT28" s="190">
        <v>43255</v>
      </c>
      <c r="CU28" s="190">
        <v>43168</v>
      </c>
      <c r="CV28" s="190">
        <v>43179</v>
      </c>
      <c r="CW28" s="190">
        <v>43182</v>
      </c>
      <c r="CX28" s="190">
        <v>43224</v>
      </c>
      <c r="CY28" s="143">
        <v>0.5532933806504966</v>
      </c>
      <c r="CZ28" s="142">
        <v>0</v>
      </c>
      <c r="DA28" s="143">
        <v>0</v>
      </c>
      <c r="DB28" s="143">
        <v>0.34375</v>
      </c>
      <c r="DC28" s="143">
        <v>3.125E-2</v>
      </c>
      <c r="DD28" s="143">
        <v>0.375</v>
      </c>
      <c r="DE28" s="148">
        <v>0.203125</v>
      </c>
      <c r="DF28" s="13" t="s">
        <v>3518</v>
      </c>
      <c r="DG28" s="85" t="s">
        <v>3521</v>
      </c>
      <c r="DH28" s="18" t="b">
        <v>0</v>
      </c>
      <c r="DI28" s="84"/>
      <c r="DJ28" s="84"/>
      <c r="DK28" s="203"/>
      <c r="DL28" s="183"/>
      <c r="DM28" s="204"/>
      <c r="DN28" s="143"/>
      <c r="DO28" s="84"/>
      <c r="DP28" s="84"/>
      <c r="DQ28" s="84"/>
      <c r="DR28" s="84"/>
      <c r="DS28" s="84"/>
      <c r="DT28" s="84"/>
      <c r="DU28" s="84"/>
      <c r="DV28" s="18"/>
      <c r="DW28" s="18"/>
      <c r="DX28" s="18"/>
      <c r="DY28" s="186"/>
      <c r="DZ28" s="186"/>
      <c r="EA28" s="186"/>
      <c r="EB28" s="186"/>
      <c r="EC28" s="186"/>
      <c r="ED28" s="186"/>
      <c r="EE28" s="186"/>
      <c r="EF28" s="186"/>
      <c r="EG28" s="207"/>
      <c r="EH28" s="212">
        <v>8</v>
      </c>
      <c r="EI28" s="211">
        <v>5</v>
      </c>
      <c r="EJ28" s="213">
        <v>13</v>
      </c>
      <c r="EK28" s="213">
        <v>13</v>
      </c>
      <c r="EL28" s="212">
        <v>12</v>
      </c>
      <c r="EM28" s="213">
        <v>13</v>
      </c>
      <c r="EN28" s="212">
        <v>10</v>
      </c>
      <c r="EO28" s="212">
        <v>10</v>
      </c>
      <c r="EP28" s="212">
        <v>10</v>
      </c>
      <c r="EQ28" s="211">
        <v>6</v>
      </c>
      <c r="ER28" s="212">
        <v>11</v>
      </c>
      <c r="ES28" s="212">
        <v>10</v>
      </c>
      <c r="ET28" s="212">
        <v>8</v>
      </c>
      <c r="EU28" s="212">
        <v>8</v>
      </c>
      <c r="EV28" s="212">
        <v>7</v>
      </c>
      <c r="EW28" s="211">
        <v>2</v>
      </c>
      <c r="EX28" s="211">
        <v>2</v>
      </c>
      <c r="EY28" s="211">
        <v>2</v>
      </c>
      <c r="EZ28" s="211">
        <v>1</v>
      </c>
      <c r="FA28" s="211">
        <v>1</v>
      </c>
      <c r="FB28" s="211">
        <v>1</v>
      </c>
      <c r="FC28" s="211">
        <v>1</v>
      </c>
      <c r="FD28" s="211">
        <v>1</v>
      </c>
      <c r="FE28" s="211">
        <v>1</v>
      </c>
      <c r="FF28" s="211">
        <v>4</v>
      </c>
      <c r="FG28" s="211">
        <v>4</v>
      </c>
      <c r="FH28" s="211">
        <v>4</v>
      </c>
      <c r="FI28" s="211">
        <v>4</v>
      </c>
      <c r="FJ28" s="211">
        <v>4</v>
      </c>
      <c r="FK28" s="211">
        <v>4</v>
      </c>
      <c r="FL28" s="211">
        <v>4</v>
      </c>
      <c r="FM28" s="211">
        <v>4</v>
      </c>
      <c r="FN28" s="211">
        <v>4</v>
      </c>
      <c r="FO28" s="211">
        <v>4</v>
      </c>
      <c r="FP28" s="211">
        <v>4</v>
      </c>
      <c r="FQ28" s="211">
        <v>4</v>
      </c>
      <c r="FR28" s="211">
        <v>4</v>
      </c>
      <c r="FS28" s="211">
        <v>4</v>
      </c>
      <c r="FT28" s="211">
        <v>4</v>
      </c>
      <c r="FU28" s="211">
        <v>4</v>
      </c>
      <c r="FV28" s="211">
        <v>4</v>
      </c>
      <c r="FW28" s="211">
        <v>4</v>
      </c>
      <c r="FX28" s="211">
        <v>4</v>
      </c>
      <c r="FY28" s="211">
        <v>4</v>
      </c>
      <c r="FZ28" s="211">
        <v>4</v>
      </c>
      <c r="GA28" s="211">
        <v>4</v>
      </c>
      <c r="GB28" s="211">
        <v>4</v>
      </c>
      <c r="GC28" s="211">
        <v>4</v>
      </c>
      <c r="GD28" s="211">
        <v>4</v>
      </c>
      <c r="GE28" s="227"/>
      <c r="GF28" s="211">
        <v>4</v>
      </c>
      <c r="GG28" s="211">
        <v>4</v>
      </c>
      <c r="GH28" s="211">
        <v>4</v>
      </c>
      <c r="GI28" s="211">
        <v>3</v>
      </c>
      <c r="GJ28" s="211">
        <v>3</v>
      </c>
      <c r="GK28" s="211">
        <v>3</v>
      </c>
      <c r="GL28" s="211">
        <v>2</v>
      </c>
      <c r="GM28" s="227"/>
      <c r="GN28" s="211">
        <v>2</v>
      </c>
      <c r="GO28" s="211">
        <v>2</v>
      </c>
      <c r="GP28" s="211">
        <v>2</v>
      </c>
      <c r="GQ28" s="211">
        <v>2</v>
      </c>
      <c r="GR28" s="212">
        <v>8</v>
      </c>
      <c r="GS28" s="212">
        <v>8</v>
      </c>
      <c r="GT28" s="211">
        <v>5</v>
      </c>
      <c r="GU28" s="211">
        <v>5</v>
      </c>
      <c r="GV28" s="211">
        <v>5</v>
      </c>
      <c r="GW28" s="211">
        <v>5</v>
      </c>
      <c r="GX28" s="211">
        <v>5</v>
      </c>
      <c r="GY28" s="211">
        <v>5</v>
      </c>
      <c r="GZ28" s="211">
        <v>5</v>
      </c>
      <c r="HA28" s="214">
        <v>19</v>
      </c>
      <c r="HB28" s="214">
        <v>19</v>
      </c>
      <c r="HC28" s="214">
        <v>19</v>
      </c>
      <c r="HD28" s="214">
        <v>19</v>
      </c>
      <c r="HE28" s="214">
        <v>19</v>
      </c>
      <c r="HF28" s="214">
        <v>19</v>
      </c>
      <c r="HG28" s="214">
        <v>19</v>
      </c>
      <c r="HH28" s="214">
        <v>19</v>
      </c>
      <c r="HI28" s="214">
        <v>19</v>
      </c>
      <c r="HJ28" s="214">
        <v>19</v>
      </c>
      <c r="HK28" s="214">
        <v>19</v>
      </c>
      <c r="HL28" s="214">
        <v>19</v>
      </c>
      <c r="HM28" s="214">
        <v>19</v>
      </c>
      <c r="HN28" s="213">
        <v>17</v>
      </c>
      <c r="HO28" s="213">
        <v>17</v>
      </c>
      <c r="HP28" s="213">
        <v>17</v>
      </c>
      <c r="HQ28" s="213">
        <v>17</v>
      </c>
      <c r="HR28" s="213">
        <v>17</v>
      </c>
      <c r="HS28" s="213">
        <v>17</v>
      </c>
      <c r="HT28" s="213">
        <v>17</v>
      </c>
      <c r="HU28" s="213">
        <v>16</v>
      </c>
      <c r="HV28" s="213">
        <v>16</v>
      </c>
      <c r="HW28" s="213">
        <v>16</v>
      </c>
      <c r="HX28" s="213">
        <v>16</v>
      </c>
      <c r="HY28" s="213">
        <v>16</v>
      </c>
      <c r="HZ28" s="213">
        <v>16</v>
      </c>
      <c r="IA28" s="213">
        <v>16</v>
      </c>
      <c r="IB28" s="213">
        <v>15</v>
      </c>
      <c r="IC28" s="213">
        <v>15</v>
      </c>
      <c r="ID28" s="213">
        <v>15</v>
      </c>
      <c r="IE28" s="213">
        <v>15</v>
      </c>
      <c r="IF28" s="213">
        <v>15</v>
      </c>
      <c r="IG28" s="213">
        <v>15</v>
      </c>
      <c r="IH28" s="213">
        <v>13</v>
      </c>
      <c r="II28" s="213">
        <v>13</v>
      </c>
      <c r="IJ28" s="227"/>
      <c r="IK28" s="213">
        <v>13</v>
      </c>
      <c r="IL28" s="213">
        <v>13</v>
      </c>
      <c r="IM28" s="227"/>
      <c r="IN28" s="227"/>
      <c r="IO28" s="227"/>
      <c r="IP28" s="227"/>
      <c r="IQ28" s="227"/>
      <c r="IR28" s="227"/>
      <c r="IS28" s="227"/>
      <c r="IT28" s="227"/>
      <c r="IU28" s="227"/>
      <c r="IV28" s="227"/>
      <c r="IW28" s="227"/>
      <c r="IX28" s="227"/>
      <c r="IY28" s="227"/>
      <c r="IZ28" s="227"/>
      <c r="JA28" s="227"/>
      <c r="JB28" s="227"/>
      <c r="JC28" s="227"/>
      <c r="JD28" s="227"/>
      <c r="JE28" s="227"/>
      <c r="JF28" s="227"/>
      <c r="JG28" s="227"/>
      <c r="JH28" s="227"/>
      <c r="JI28" s="227"/>
      <c r="JJ28" s="227"/>
      <c r="JK28" s="227"/>
      <c r="JL28" s="227"/>
      <c r="JM28" s="227"/>
      <c r="JN28" s="227"/>
      <c r="JO28" s="227"/>
      <c r="JP28" s="227"/>
      <c r="JQ28" s="227"/>
      <c r="JR28" s="227"/>
      <c r="JS28" s="227"/>
      <c r="JT28" s="227"/>
      <c r="JU28" s="227"/>
      <c r="JV28" s="227"/>
      <c r="JW28" s="227"/>
      <c r="JX28" s="227"/>
      <c r="JY28" s="227"/>
      <c r="JZ28" s="227"/>
      <c r="KA28" s="227"/>
      <c r="KB28" s="227"/>
      <c r="KC28" s="227"/>
      <c r="KD28" s="227"/>
      <c r="KE28" s="227"/>
      <c r="KF28" s="227"/>
      <c r="KG28" s="227"/>
      <c r="KH28" s="227"/>
      <c r="KI28" s="227"/>
      <c r="KJ28" s="227"/>
      <c r="KK28" s="227"/>
      <c r="KL28" s="227"/>
      <c r="KM28" s="227"/>
      <c r="KN28" s="227"/>
      <c r="KO28" s="227"/>
      <c r="KP28" s="227"/>
      <c r="KQ28" s="227"/>
      <c r="KR28" s="227"/>
      <c r="KS28" s="227"/>
      <c r="KT28" s="227"/>
      <c r="KU28" s="227"/>
      <c r="KV28" s="227"/>
      <c r="KW28" s="227"/>
      <c r="KX28" s="227"/>
      <c r="KY28" s="227"/>
      <c r="KZ28" s="227"/>
      <c r="LA28" s="227"/>
      <c r="LB28" s="227"/>
      <c r="LC28" s="227"/>
      <c r="LD28" s="227"/>
      <c r="LE28" s="227"/>
      <c r="LF28" s="227"/>
      <c r="LG28" s="227"/>
      <c r="LH28" s="227"/>
      <c r="LI28" s="227"/>
      <c r="LJ28" s="227"/>
      <c r="LK28" s="227"/>
      <c r="LL28" s="227"/>
      <c r="LM28" s="227"/>
      <c r="LN28" s="227"/>
      <c r="LO28" s="227"/>
      <c r="LP28" s="227"/>
      <c r="LQ28" s="227"/>
      <c r="LR28" s="227"/>
      <c r="LS28" s="227"/>
      <c r="LT28" s="227"/>
      <c r="LU28" s="227"/>
      <c r="LV28" s="227"/>
      <c r="LW28" s="227"/>
      <c r="LX28" s="227"/>
      <c r="LY28" s="227"/>
      <c r="LZ28" s="227"/>
      <c r="MA28" s="227"/>
      <c r="MB28" s="227"/>
      <c r="MC28" s="227"/>
      <c r="MD28" s="227"/>
      <c r="ME28" s="227"/>
      <c r="MF28" s="227"/>
      <c r="MG28" s="227"/>
      <c r="MH28" s="227"/>
      <c r="MI28" s="227"/>
      <c r="MJ28" s="227"/>
      <c r="MK28" s="227"/>
      <c r="ML28" s="227"/>
      <c r="MM28" s="227"/>
      <c r="MN28" s="227"/>
      <c r="MO28" s="227"/>
      <c r="MP28" s="227"/>
      <c r="MQ28" s="227"/>
      <c r="MR28" s="227"/>
      <c r="MS28" s="227"/>
      <c r="MT28" s="227"/>
      <c r="MU28" s="227"/>
      <c r="MV28" s="227"/>
      <c r="MW28" s="227"/>
      <c r="MX28" s="227"/>
      <c r="MY28" s="227"/>
      <c r="MZ28" s="227"/>
      <c r="NA28" s="227"/>
      <c r="NB28" s="227"/>
      <c r="NC28" s="227"/>
      <c r="ND28" s="227"/>
      <c r="NE28" s="227"/>
      <c r="NF28" s="227"/>
      <c r="NG28" s="227"/>
      <c r="NH28" s="227"/>
      <c r="NI28" s="227"/>
    </row>
    <row r="29" spans="1:373" x14ac:dyDescent="0.2">
      <c r="A29" s="264" t="s">
        <v>739</v>
      </c>
      <c r="B29" s="265" t="s">
        <v>939</v>
      </c>
      <c r="C29" s="258"/>
      <c r="D29" s="258" t="s">
        <v>3429</v>
      </c>
      <c r="E29" s="258">
        <v>0</v>
      </c>
      <c r="F29" s="259" t="s">
        <v>3430</v>
      </c>
      <c r="G29" s="259" t="s">
        <v>3370</v>
      </c>
      <c r="H29" s="259" t="s">
        <v>3364</v>
      </c>
      <c r="I29" s="259">
        <v>0</v>
      </c>
      <c r="J29" s="259">
        <v>0</v>
      </c>
      <c r="K29" s="259">
        <v>0</v>
      </c>
      <c r="L29" s="259" t="s">
        <v>3370</v>
      </c>
      <c r="M29" s="259">
        <v>0</v>
      </c>
      <c r="N29" s="259" t="s">
        <v>3363</v>
      </c>
      <c r="O29" s="259">
        <v>0</v>
      </c>
      <c r="P29" s="259">
        <v>0</v>
      </c>
      <c r="Q29" s="259">
        <v>0</v>
      </c>
      <c r="R29" s="266"/>
      <c r="S29" s="266"/>
      <c r="T29" s="266"/>
      <c r="U29" s="266"/>
      <c r="V29" s="266"/>
      <c r="W29" s="266">
        <v>0</v>
      </c>
      <c r="X29" s="266">
        <v>0</v>
      </c>
      <c r="Y29" s="266">
        <v>0</v>
      </c>
      <c r="Z29" s="267">
        <v>249.73</v>
      </c>
      <c r="AA29" s="267">
        <v>475.16</v>
      </c>
      <c r="AB29" s="267">
        <v>0</v>
      </c>
      <c r="AC29" s="257">
        <v>0</v>
      </c>
      <c r="AD29" s="257">
        <v>0</v>
      </c>
      <c r="AE29" s="131">
        <v>10</v>
      </c>
      <c r="AF29" s="131">
        <v>8</v>
      </c>
      <c r="AG29" s="131">
        <v>2</v>
      </c>
      <c r="AH29" s="132">
        <v>1</v>
      </c>
      <c r="AI29" s="132" t="s">
        <v>3517</v>
      </c>
      <c r="AJ29" s="131" t="s">
        <v>3555</v>
      </c>
      <c r="AK29" s="184" t="s">
        <v>3571</v>
      </c>
      <c r="AL29" s="131" t="s">
        <v>3518</v>
      </c>
      <c r="AM29" s="27" t="s">
        <v>3518</v>
      </c>
      <c r="AN29" s="133">
        <v>0.27</v>
      </c>
      <c r="AO29" s="133">
        <v>3.7037037037037033</v>
      </c>
      <c r="AP29" s="133">
        <v>1.8518518518518516</v>
      </c>
      <c r="AQ29" s="133">
        <v>0.92592592592592582</v>
      </c>
      <c r="AR29" s="131">
        <v>0</v>
      </c>
      <c r="AS29" s="131">
        <v>0</v>
      </c>
      <c r="AT29" s="187"/>
      <c r="AU29" s="187"/>
      <c r="AV29" s="187"/>
      <c r="AW29" s="199" t="s">
        <v>790</v>
      </c>
      <c r="AX29" s="199" t="s">
        <v>1169</v>
      </c>
      <c r="AY29" s="134"/>
      <c r="AZ29" s="134"/>
      <c r="BA29" s="135">
        <v>1</v>
      </c>
      <c r="BB29" s="135" t="s">
        <v>527</v>
      </c>
      <c r="BC29" s="135"/>
      <c r="BD29" s="135">
        <v>1</v>
      </c>
      <c r="BE29" s="136" t="s">
        <v>541</v>
      </c>
      <c r="BF29" s="137">
        <v>1</v>
      </c>
      <c r="BG29" s="138"/>
      <c r="BH29" s="200"/>
      <c r="BI29" s="201"/>
      <c r="BJ29" s="139">
        <v>4</v>
      </c>
      <c r="BK29" s="202">
        <v>5</v>
      </c>
      <c r="BL29" s="13">
        <v>3</v>
      </c>
      <c r="BM29" s="13">
        <v>1</v>
      </c>
      <c r="BN29" s="27" t="s">
        <v>3520</v>
      </c>
      <c r="BO29" s="13" t="s">
        <v>3520</v>
      </c>
      <c r="BP29" s="255">
        <v>3</v>
      </c>
      <c r="BQ29" s="140"/>
      <c r="BR29" s="141"/>
      <c r="BS29" s="131">
        <v>1000000000</v>
      </c>
      <c r="BT29" s="142">
        <v>2</v>
      </c>
      <c r="BU29" s="143">
        <v>0.5</v>
      </c>
      <c r="BV29" s="142">
        <v>0</v>
      </c>
      <c r="BW29" s="144">
        <v>0</v>
      </c>
      <c r="BX29" s="144">
        <v>0</v>
      </c>
      <c r="BY29" s="144">
        <v>0</v>
      </c>
      <c r="BZ29" s="142">
        <v>0</v>
      </c>
      <c r="CA29" s="142">
        <v>0</v>
      </c>
      <c r="CB29" s="142">
        <v>2</v>
      </c>
      <c r="CC29" s="143">
        <v>0.5</v>
      </c>
      <c r="CD29" s="142"/>
      <c r="CE29" s="142"/>
      <c r="CF29" s="145">
        <v>2</v>
      </c>
      <c r="CG29" s="142">
        <v>1</v>
      </c>
      <c r="CH29" s="140">
        <v>0</v>
      </c>
      <c r="CI29" s="268"/>
      <c r="CJ29" s="263" t="s">
        <v>3518</v>
      </c>
      <c r="CK29" s="269" t="s">
        <v>3518</v>
      </c>
      <c r="CL29" s="146">
        <v>0</v>
      </c>
      <c r="CM29" s="146">
        <v>0</v>
      </c>
      <c r="CN29" s="143">
        <v>0</v>
      </c>
      <c r="CO29" s="143">
        <v>4.3329355704160504</v>
      </c>
      <c r="CP29" s="147"/>
      <c r="CQ29" s="143">
        <v>1</v>
      </c>
      <c r="CR29" s="188">
        <v>42831</v>
      </c>
      <c r="CS29" s="189">
        <v>43185</v>
      </c>
      <c r="CT29" s="190">
        <v>43255</v>
      </c>
      <c r="CU29" s="190">
        <v>43168</v>
      </c>
      <c r="CV29" s="190">
        <v>43179</v>
      </c>
      <c r="CW29" s="190">
        <v>43182</v>
      </c>
      <c r="CX29" s="190">
        <v>43224</v>
      </c>
      <c r="CY29" s="143">
        <v>0.35276054201114942</v>
      </c>
      <c r="CZ29" s="142">
        <v>0</v>
      </c>
      <c r="DA29" s="143">
        <v>0</v>
      </c>
      <c r="DB29" s="143">
        <v>0.375</v>
      </c>
      <c r="DC29" s="143">
        <v>0.5625</v>
      </c>
      <c r="DD29" s="143">
        <v>1.5625E-2</v>
      </c>
      <c r="DE29" s="148">
        <v>0</v>
      </c>
      <c r="DF29" s="13" t="s">
        <v>3518</v>
      </c>
      <c r="DG29" s="85" t="s">
        <v>3521</v>
      </c>
      <c r="DH29" s="18" t="b">
        <v>0</v>
      </c>
      <c r="DI29" s="84"/>
      <c r="DJ29" s="84"/>
      <c r="DK29" s="203"/>
      <c r="DL29" s="183"/>
      <c r="DM29" s="204"/>
      <c r="DN29" s="143"/>
      <c r="DO29" s="84"/>
      <c r="DP29" s="84"/>
      <c r="DQ29" s="84"/>
      <c r="DR29" s="84"/>
      <c r="DS29" s="84"/>
      <c r="DT29" s="84"/>
      <c r="DU29" s="84"/>
      <c r="DV29" s="18"/>
      <c r="DW29" s="18"/>
      <c r="DX29" s="18"/>
      <c r="DY29" s="186"/>
      <c r="DZ29" s="186"/>
      <c r="EA29" s="186"/>
      <c r="EB29" s="186"/>
      <c r="EC29" s="186"/>
      <c r="ED29" s="186"/>
      <c r="EE29" s="186"/>
      <c r="EF29" s="186"/>
      <c r="EG29" s="209"/>
      <c r="EH29" s="230">
        <v>2</v>
      </c>
      <c r="EI29" s="230">
        <v>2</v>
      </c>
      <c r="EJ29" s="230">
        <v>3</v>
      </c>
      <c r="EK29" s="230">
        <v>3</v>
      </c>
      <c r="EL29" s="230">
        <v>3</v>
      </c>
      <c r="EM29" s="230">
        <v>3</v>
      </c>
      <c r="EN29" s="233">
        <v>0</v>
      </c>
      <c r="EO29" s="233">
        <v>0</v>
      </c>
      <c r="EP29" s="233">
        <v>0</v>
      </c>
      <c r="EQ29" s="230">
        <v>2</v>
      </c>
      <c r="ER29" s="230">
        <v>2</v>
      </c>
      <c r="ES29" s="230">
        <v>2</v>
      </c>
      <c r="ET29" s="229">
        <v>1</v>
      </c>
      <c r="EU29" s="230">
        <v>2</v>
      </c>
      <c r="EV29" s="230">
        <v>2</v>
      </c>
      <c r="EW29" s="229">
        <v>1</v>
      </c>
      <c r="EX29" s="229">
        <v>1</v>
      </c>
      <c r="EY29" s="229">
        <v>1</v>
      </c>
      <c r="EZ29" s="229">
        <v>1</v>
      </c>
      <c r="FA29" s="229">
        <v>1</v>
      </c>
      <c r="FB29" s="230">
        <v>2</v>
      </c>
      <c r="FC29" s="230">
        <v>2</v>
      </c>
      <c r="FD29" s="230">
        <v>2</v>
      </c>
      <c r="FE29" s="230">
        <v>2</v>
      </c>
      <c r="FF29" s="228">
        <v>4</v>
      </c>
      <c r="FG29" s="228">
        <v>4</v>
      </c>
      <c r="FH29" s="230">
        <v>2</v>
      </c>
      <c r="FI29" s="229">
        <v>1</v>
      </c>
      <c r="FJ29" s="229">
        <v>1</v>
      </c>
      <c r="FK29" s="229">
        <v>1</v>
      </c>
      <c r="FL29" s="229">
        <v>1</v>
      </c>
      <c r="FM29" s="229">
        <v>1</v>
      </c>
      <c r="FN29" s="229">
        <v>1</v>
      </c>
      <c r="FO29" s="229">
        <v>1</v>
      </c>
      <c r="FP29" s="229">
        <v>1</v>
      </c>
      <c r="FQ29" s="229">
        <v>1</v>
      </c>
      <c r="FR29" s="229">
        <v>1</v>
      </c>
      <c r="FS29" s="229">
        <v>1</v>
      </c>
      <c r="FT29" s="229">
        <v>1</v>
      </c>
      <c r="FU29" s="229">
        <v>1</v>
      </c>
      <c r="FV29" s="229">
        <v>1</v>
      </c>
      <c r="FW29" s="229">
        <v>1</v>
      </c>
      <c r="FX29" s="229">
        <v>1</v>
      </c>
      <c r="FY29" s="229">
        <v>1</v>
      </c>
      <c r="FZ29" s="229">
        <v>1</v>
      </c>
      <c r="GA29" s="229">
        <v>1</v>
      </c>
      <c r="GB29" s="229">
        <v>1</v>
      </c>
      <c r="GC29" s="229">
        <v>1</v>
      </c>
      <c r="GD29" s="229">
        <v>1</v>
      </c>
      <c r="GE29" s="231"/>
      <c r="GF29" s="229">
        <v>1</v>
      </c>
      <c r="GG29" s="229">
        <v>1</v>
      </c>
      <c r="GH29" s="229">
        <v>1</v>
      </c>
      <c r="GI29" s="229">
        <v>1</v>
      </c>
      <c r="GJ29" s="229">
        <v>1</v>
      </c>
      <c r="GK29" s="229">
        <v>1</v>
      </c>
      <c r="GL29" s="229">
        <v>1</v>
      </c>
      <c r="GM29" s="231"/>
      <c r="GN29" s="229">
        <v>1</v>
      </c>
      <c r="GO29" s="229">
        <v>1</v>
      </c>
      <c r="GP29" s="229">
        <v>1</v>
      </c>
      <c r="GQ29" s="229">
        <v>1</v>
      </c>
      <c r="GR29" s="229">
        <v>1</v>
      </c>
      <c r="GS29" s="229">
        <v>1</v>
      </c>
      <c r="GT29" s="229">
        <v>1</v>
      </c>
      <c r="GU29" s="229">
        <v>1</v>
      </c>
      <c r="GV29" s="229">
        <v>1</v>
      </c>
      <c r="GW29" s="229">
        <v>1</v>
      </c>
      <c r="GX29" s="229">
        <v>1</v>
      </c>
      <c r="GY29" s="229">
        <v>1</v>
      </c>
      <c r="GZ29" s="229">
        <v>1</v>
      </c>
      <c r="HA29" s="228">
        <v>4</v>
      </c>
      <c r="HB29" s="230">
        <v>2</v>
      </c>
      <c r="HC29" s="230">
        <v>2</v>
      </c>
      <c r="HD29" s="230">
        <v>2</v>
      </c>
      <c r="HE29" s="230">
        <v>2</v>
      </c>
      <c r="HF29" s="230">
        <v>2</v>
      </c>
      <c r="HG29" s="230">
        <v>2</v>
      </c>
      <c r="HH29" s="230">
        <v>2</v>
      </c>
      <c r="HI29" s="230">
        <v>2</v>
      </c>
      <c r="HJ29" s="230">
        <v>2</v>
      </c>
      <c r="HK29" s="230">
        <v>2</v>
      </c>
      <c r="HL29" s="230">
        <v>2</v>
      </c>
      <c r="HM29" s="230">
        <v>2</v>
      </c>
      <c r="HN29" s="230">
        <v>2</v>
      </c>
      <c r="HO29" s="230">
        <v>2</v>
      </c>
      <c r="HP29" s="230">
        <v>2</v>
      </c>
      <c r="HQ29" s="230">
        <v>2</v>
      </c>
      <c r="HR29" s="230">
        <v>2</v>
      </c>
      <c r="HS29" s="230">
        <v>2</v>
      </c>
      <c r="HT29" s="230">
        <v>2</v>
      </c>
      <c r="HU29" s="230">
        <v>2</v>
      </c>
      <c r="HV29" s="230">
        <v>2</v>
      </c>
      <c r="HW29" s="230">
        <v>2</v>
      </c>
      <c r="HX29" s="230">
        <v>2</v>
      </c>
      <c r="HY29" s="230">
        <v>2</v>
      </c>
      <c r="HZ29" s="230">
        <v>2</v>
      </c>
      <c r="IA29" s="230">
        <v>2</v>
      </c>
      <c r="IB29" s="230">
        <v>2</v>
      </c>
      <c r="IC29" s="230">
        <v>2</v>
      </c>
      <c r="ID29" s="230">
        <v>2</v>
      </c>
      <c r="IE29" s="230">
        <v>2</v>
      </c>
      <c r="IF29" s="230">
        <v>2</v>
      </c>
      <c r="IG29" s="230">
        <v>2</v>
      </c>
      <c r="IH29" s="230">
        <v>2</v>
      </c>
      <c r="II29" s="230">
        <v>2</v>
      </c>
      <c r="IJ29" s="231"/>
      <c r="IK29" s="230">
        <v>2</v>
      </c>
      <c r="IL29" s="230">
        <v>2</v>
      </c>
      <c r="IM29" s="231"/>
      <c r="IN29" s="231"/>
      <c r="IO29" s="231"/>
      <c r="IP29" s="231"/>
      <c r="IQ29" s="231"/>
      <c r="IR29" s="231"/>
      <c r="IS29" s="231"/>
      <c r="IT29" s="231"/>
      <c r="IU29" s="231"/>
      <c r="IV29" s="231"/>
      <c r="IW29" s="231"/>
      <c r="IX29" s="231"/>
      <c r="IY29" s="231"/>
      <c r="IZ29" s="231"/>
      <c r="JA29" s="231"/>
      <c r="JB29" s="231"/>
      <c r="JC29" s="231"/>
      <c r="JD29" s="231"/>
      <c r="JE29" s="231"/>
      <c r="JF29" s="231"/>
      <c r="JG29" s="231"/>
      <c r="JH29" s="231"/>
      <c r="JI29" s="231"/>
      <c r="JJ29" s="231"/>
      <c r="JK29" s="231"/>
      <c r="JL29" s="231"/>
      <c r="JM29" s="231"/>
      <c r="JN29" s="231"/>
      <c r="JO29" s="231"/>
      <c r="JP29" s="231"/>
      <c r="JQ29" s="231"/>
      <c r="JR29" s="231"/>
      <c r="JS29" s="231"/>
      <c r="JT29" s="231"/>
      <c r="JU29" s="231"/>
      <c r="JV29" s="231"/>
      <c r="JW29" s="231"/>
      <c r="JX29" s="231"/>
      <c r="JY29" s="231"/>
      <c r="JZ29" s="231"/>
      <c r="KA29" s="231"/>
      <c r="KB29" s="231"/>
      <c r="KC29" s="231"/>
      <c r="KD29" s="231"/>
      <c r="KE29" s="231"/>
      <c r="KF29" s="231"/>
      <c r="KG29" s="231"/>
      <c r="KH29" s="231"/>
      <c r="KI29" s="231"/>
      <c r="KJ29" s="231"/>
      <c r="KK29" s="231"/>
      <c r="KL29" s="231"/>
      <c r="KM29" s="231"/>
      <c r="KN29" s="231"/>
      <c r="KO29" s="231"/>
      <c r="KP29" s="231"/>
      <c r="KQ29" s="231"/>
      <c r="KR29" s="231"/>
      <c r="KS29" s="231"/>
      <c r="KT29" s="231"/>
      <c r="KU29" s="231"/>
      <c r="KV29" s="231"/>
      <c r="KW29" s="231"/>
      <c r="KX29" s="231"/>
      <c r="KY29" s="231"/>
      <c r="KZ29" s="231"/>
      <c r="LA29" s="231"/>
      <c r="LB29" s="231"/>
      <c r="LC29" s="231"/>
      <c r="LD29" s="231"/>
      <c r="LE29" s="231"/>
      <c r="LF29" s="231"/>
      <c r="LG29" s="231"/>
      <c r="LH29" s="231"/>
      <c r="LI29" s="231"/>
      <c r="LJ29" s="231"/>
      <c r="LK29" s="231"/>
      <c r="LL29" s="231"/>
      <c r="LM29" s="231"/>
      <c r="LN29" s="231"/>
      <c r="LO29" s="231"/>
      <c r="LP29" s="231"/>
      <c r="LQ29" s="231"/>
      <c r="LR29" s="231"/>
      <c r="LS29" s="231"/>
      <c r="LT29" s="231"/>
      <c r="LU29" s="231"/>
      <c r="LV29" s="231"/>
      <c r="LW29" s="231"/>
      <c r="LX29" s="231"/>
      <c r="LY29" s="231"/>
      <c r="LZ29" s="231"/>
      <c r="MA29" s="231"/>
      <c r="MB29" s="231"/>
      <c r="MC29" s="231"/>
      <c r="MD29" s="231"/>
      <c r="ME29" s="231"/>
      <c r="MF29" s="231"/>
      <c r="MG29" s="231"/>
      <c r="MH29" s="231"/>
      <c r="MI29" s="231"/>
      <c r="MJ29" s="231"/>
      <c r="MK29" s="231"/>
      <c r="ML29" s="231"/>
      <c r="MM29" s="231"/>
      <c r="MN29" s="231"/>
      <c r="MO29" s="231"/>
      <c r="MP29" s="231"/>
      <c r="MQ29" s="231"/>
      <c r="MR29" s="231"/>
      <c r="MS29" s="231"/>
      <c r="MT29" s="231"/>
      <c r="MU29" s="231"/>
      <c r="MV29" s="231"/>
      <c r="MW29" s="231"/>
      <c r="MX29" s="231"/>
      <c r="MY29" s="231"/>
      <c r="MZ29" s="231"/>
      <c r="NA29" s="231"/>
      <c r="NB29" s="231"/>
      <c r="NC29" s="231"/>
      <c r="ND29" s="231"/>
      <c r="NE29" s="231"/>
      <c r="NF29" s="231"/>
      <c r="NG29" s="231"/>
      <c r="NH29" s="231"/>
      <c r="NI29" s="231"/>
    </row>
    <row r="30" spans="1:373" x14ac:dyDescent="0.2">
      <c r="A30" s="264" t="s">
        <v>739</v>
      </c>
      <c r="B30" s="265" t="s">
        <v>940</v>
      </c>
      <c r="C30" s="258"/>
      <c r="D30" s="258" t="s">
        <v>3433</v>
      </c>
      <c r="E30" s="258">
        <v>0</v>
      </c>
      <c r="F30" s="259" t="s">
        <v>3434</v>
      </c>
      <c r="G30" s="259" t="s">
        <v>960</v>
      </c>
      <c r="H30" s="259" t="s">
        <v>961</v>
      </c>
      <c r="I30" s="259">
        <v>0</v>
      </c>
      <c r="J30" s="259">
        <v>0</v>
      </c>
      <c r="K30" s="259">
        <v>0</v>
      </c>
      <c r="L30" s="259" t="s">
        <v>3367</v>
      </c>
      <c r="M30" s="259">
        <v>0</v>
      </c>
      <c r="N30" s="259" t="s">
        <v>3363</v>
      </c>
      <c r="O30" s="259">
        <v>0</v>
      </c>
      <c r="P30" s="259">
        <v>0</v>
      </c>
      <c r="Q30" s="259">
        <v>0</v>
      </c>
      <c r="R30" s="266"/>
      <c r="S30" s="266"/>
      <c r="T30" s="266"/>
      <c r="U30" s="266"/>
      <c r="V30" s="266"/>
      <c r="W30" s="266">
        <v>0</v>
      </c>
      <c r="X30" s="266">
        <v>0</v>
      </c>
      <c r="Y30" s="266">
        <v>0</v>
      </c>
      <c r="Z30" s="267">
        <v>230.64</v>
      </c>
      <c r="AA30" s="267">
        <v>652.16</v>
      </c>
      <c r="AB30" s="267">
        <v>0</v>
      </c>
      <c r="AC30" s="257">
        <v>0</v>
      </c>
      <c r="AD30" s="257">
        <v>0</v>
      </c>
      <c r="AE30" s="131">
        <v>10</v>
      </c>
      <c r="AF30" s="131">
        <v>8</v>
      </c>
      <c r="AG30" s="131">
        <v>2</v>
      </c>
      <c r="AH30" s="132">
        <v>1</v>
      </c>
      <c r="AI30" s="132" t="s">
        <v>3517</v>
      </c>
      <c r="AJ30" s="131" t="s">
        <v>3553</v>
      </c>
      <c r="AK30" s="184" t="s">
        <v>3572</v>
      </c>
      <c r="AL30" s="131">
        <v>144</v>
      </c>
      <c r="AM30" s="27" t="s">
        <v>3518</v>
      </c>
      <c r="AN30" s="133">
        <v>12.68</v>
      </c>
      <c r="AO30" s="133">
        <v>3.5488958990536279</v>
      </c>
      <c r="AP30" s="133">
        <v>1.5575709779179812</v>
      </c>
      <c r="AQ30" s="133">
        <v>3.9432176656151417E-2</v>
      </c>
      <c r="AR30" s="131">
        <v>0</v>
      </c>
      <c r="AS30" s="131">
        <v>0</v>
      </c>
      <c r="AT30" s="187"/>
      <c r="AU30" s="187"/>
      <c r="AV30" s="187"/>
      <c r="AW30" s="199" t="s">
        <v>790</v>
      </c>
      <c r="AX30" s="199" t="s">
        <v>1169</v>
      </c>
      <c r="AY30" s="134"/>
      <c r="AZ30" s="134"/>
      <c r="BA30" s="135">
        <v>2</v>
      </c>
      <c r="BB30" s="135" t="s">
        <v>527</v>
      </c>
      <c r="BC30" s="135"/>
      <c r="BD30" s="135">
        <v>2</v>
      </c>
      <c r="BE30" s="136" t="s">
        <v>541</v>
      </c>
      <c r="BF30" s="137">
        <v>1</v>
      </c>
      <c r="BG30" s="138"/>
      <c r="BH30" s="200"/>
      <c r="BI30" s="201"/>
      <c r="BJ30" s="139">
        <v>180</v>
      </c>
      <c r="BK30" s="202">
        <v>191</v>
      </c>
      <c r="BL30" s="13">
        <v>120</v>
      </c>
      <c r="BM30" s="13">
        <v>59</v>
      </c>
      <c r="BN30" s="27" t="s">
        <v>3520</v>
      </c>
      <c r="BO30" s="13" t="s">
        <v>3520</v>
      </c>
      <c r="BP30" s="255">
        <v>150</v>
      </c>
      <c r="BQ30" s="140"/>
      <c r="BR30" s="141"/>
      <c r="BS30" s="131">
        <v>1000000000</v>
      </c>
      <c r="BT30" s="142">
        <v>67</v>
      </c>
      <c r="BU30" s="143">
        <v>0.63</v>
      </c>
      <c r="BV30" s="142">
        <v>12</v>
      </c>
      <c r="BW30" s="144">
        <v>0</v>
      </c>
      <c r="BX30" s="144">
        <v>0</v>
      </c>
      <c r="BY30" s="144">
        <v>0</v>
      </c>
      <c r="BZ30" s="142">
        <v>0</v>
      </c>
      <c r="CA30" s="142">
        <v>0</v>
      </c>
      <c r="CB30" s="142">
        <v>79</v>
      </c>
      <c r="CC30" s="143">
        <v>0.56000000000000005</v>
      </c>
      <c r="CD30" s="142"/>
      <c r="CE30" s="142"/>
      <c r="CF30" s="145">
        <v>102</v>
      </c>
      <c r="CG30" s="142">
        <v>36</v>
      </c>
      <c r="CH30" s="140">
        <v>5</v>
      </c>
      <c r="CI30" s="268"/>
      <c r="CJ30" s="263" t="s">
        <v>3518</v>
      </c>
      <c r="CK30" s="269" t="s">
        <v>3518</v>
      </c>
      <c r="CL30" s="146">
        <v>0</v>
      </c>
      <c r="CM30" s="146">
        <v>0</v>
      </c>
      <c r="CN30" s="143">
        <v>0</v>
      </c>
      <c r="CO30" s="143">
        <v>8.7725286160249745</v>
      </c>
      <c r="CP30" s="147"/>
      <c r="CQ30" s="143">
        <v>0.32</v>
      </c>
      <c r="CR30" s="188">
        <v>42970</v>
      </c>
      <c r="CS30" s="189">
        <v>43185</v>
      </c>
      <c r="CT30" s="190">
        <v>43255</v>
      </c>
      <c r="CU30" s="190">
        <v>43195</v>
      </c>
      <c r="CV30" s="190">
        <v>43179</v>
      </c>
      <c r="CW30" s="190">
        <v>43209</v>
      </c>
      <c r="CX30" s="190">
        <v>43251</v>
      </c>
      <c r="CY30" s="143">
        <v>0.23387917275801742</v>
      </c>
      <c r="CZ30" s="142">
        <v>0</v>
      </c>
      <c r="DA30" s="143">
        <v>0</v>
      </c>
      <c r="DB30" s="143">
        <v>0</v>
      </c>
      <c r="DC30" s="143">
        <v>0.671875</v>
      </c>
      <c r="DD30" s="143">
        <v>0.28125</v>
      </c>
      <c r="DE30" s="148">
        <v>0</v>
      </c>
      <c r="DF30" s="13" t="s">
        <v>3518</v>
      </c>
      <c r="DG30" s="85" t="s">
        <v>3521</v>
      </c>
      <c r="DH30" s="18" t="b">
        <v>0</v>
      </c>
      <c r="DI30" s="84"/>
      <c r="DJ30" s="84"/>
      <c r="DK30" s="203"/>
      <c r="DL30" s="183"/>
      <c r="DM30" s="204"/>
      <c r="DN30" s="143"/>
      <c r="DO30" s="84"/>
      <c r="DP30" s="84"/>
      <c r="DQ30" s="84"/>
      <c r="DR30" s="84"/>
      <c r="DS30" s="84"/>
      <c r="DT30" s="84"/>
      <c r="DU30" s="84"/>
      <c r="DV30" s="18"/>
      <c r="DW30" s="18"/>
      <c r="DX30" s="18"/>
      <c r="DY30" s="186"/>
      <c r="DZ30" s="186"/>
      <c r="EA30" s="186"/>
      <c r="EB30" s="186"/>
      <c r="EC30" s="186"/>
      <c r="ED30" s="186"/>
      <c r="EE30" s="186"/>
      <c r="EF30" s="186"/>
      <c r="EG30" s="207"/>
      <c r="EH30" s="212">
        <v>73</v>
      </c>
      <c r="EI30" s="212">
        <v>61</v>
      </c>
      <c r="EJ30" s="212">
        <v>44</v>
      </c>
      <c r="EK30" s="211">
        <v>21</v>
      </c>
      <c r="EL30" s="211">
        <v>17</v>
      </c>
      <c r="EM30" s="212">
        <v>56</v>
      </c>
      <c r="EN30" s="213">
        <v>119</v>
      </c>
      <c r="EO30" s="212">
        <v>116</v>
      </c>
      <c r="EP30" s="212">
        <v>116</v>
      </c>
      <c r="EQ30" s="211">
        <v>36</v>
      </c>
      <c r="ER30" s="212">
        <v>99</v>
      </c>
      <c r="ES30" s="212">
        <v>88</v>
      </c>
      <c r="ET30" s="213">
        <v>141</v>
      </c>
      <c r="EU30" s="213">
        <v>169</v>
      </c>
      <c r="EV30" s="213">
        <v>167</v>
      </c>
      <c r="EW30" s="213">
        <v>134</v>
      </c>
      <c r="EX30" s="213">
        <v>134</v>
      </c>
      <c r="EY30" s="213">
        <v>134</v>
      </c>
      <c r="EZ30" s="213">
        <v>134</v>
      </c>
      <c r="FA30" s="213">
        <v>134</v>
      </c>
      <c r="FB30" s="213">
        <v>132</v>
      </c>
      <c r="FC30" s="213">
        <v>132</v>
      </c>
      <c r="FD30" s="213">
        <v>132</v>
      </c>
      <c r="FE30" s="213">
        <v>132</v>
      </c>
      <c r="FF30" s="213">
        <v>148</v>
      </c>
      <c r="FG30" s="213">
        <v>148</v>
      </c>
      <c r="FH30" s="213">
        <v>148</v>
      </c>
      <c r="FI30" s="213">
        <v>145</v>
      </c>
      <c r="FJ30" s="213">
        <v>145</v>
      </c>
      <c r="FK30" s="213">
        <v>145</v>
      </c>
      <c r="FL30" s="213">
        <v>145</v>
      </c>
      <c r="FM30" s="213">
        <v>145</v>
      </c>
      <c r="FN30" s="213">
        <v>145</v>
      </c>
      <c r="FO30" s="213">
        <v>144</v>
      </c>
      <c r="FP30" s="213">
        <v>144</v>
      </c>
      <c r="FQ30" s="213">
        <v>128</v>
      </c>
      <c r="FR30" s="213">
        <v>127</v>
      </c>
      <c r="FS30" s="213">
        <v>127</v>
      </c>
      <c r="FT30" s="213">
        <v>127</v>
      </c>
      <c r="FU30" s="213">
        <v>124</v>
      </c>
      <c r="FV30" s="213">
        <v>122</v>
      </c>
      <c r="FW30" s="213">
        <v>122</v>
      </c>
      <c r="FX30" s="213">
        <v>152</v>
      </c>
      <c r="FY30" s="213">
        <v>152</v>
      </c>
      <c r="FZ30" s="213">
        <v>152</v>
      </c>
      <c r="GA30" s="213">
        <v>152</v>
      </c>
      <c r="GB30" s="213">
        <v>151</v>
      </c>
      <c r="GC30" s="213">
        <v>146</v>
      </c>
      <c r="GD30" s="213">
        <v>142</v>
      </c>
      <c r="GE30" s="227"/>
      <c r="GF30" s="213">
        <v>142</v>
      </c>
      <c r="GG30" s="213">
        <v>142</v>
      </c>
      <c r="GH30" s="213">
        <v>142</v>
      </c>
      <c r="GI30" s="213">
        <v>142</v>
      </c>
      <c r="GJ30" s="213">
        <v>142</v>
      </c>
      <c r="GK30" s="213">
        <v>142</v>
      </c>
      <c r="GL30" s="213">
        <v>141</v>
      </c>
      <c r="GM30" s="227"/>
      <c r="GN30" s="213">
        <v>141</v>
      </c>
      <c r="GO30" s="213">
        <v>141</v>
      </c>
      <c r="GP30" s="213">
        <v>141</v>
      </c>
      <c r="GQ30" s="213">
        <v>141</v>
      </c>
      <c r="GR30" s="213">
        <v>141</v>
      </c>
      <c r="GS30" s="213">
        <v>140</v>
      </c>
      <c r="GT30" s="213">
        <v>140</v>
      </c>
      <c r="GU30" s="212">
        <v>118</v>
      </c>
      <c r="GV30" s="212">
        <v>117</v>
      </c>
      <c r="GW30" s="212">
        <v>117</v>
      </c>
      <c r="GX30" s="212">
        <v>117</v>
      </c>
      <c r="GY30" s="212">
        <v>117</v>
      </c>
      <c r="GZ30" s="212">
        <v>117</v>
      </c>
      <c r="HA30" s="212">
        <v>117</v>
      </c>
      <c r="HB30" s="212">
        <v>117</v>
      </c>
      <c r="HC30" s="212">
        <v>108</v>
      </c>
      <c r="HD30" s="212">
        <v>108</v>
      </c>
      <c r="HE30" s="212">
        <v>108</v>
      </c>
      <c r="HF30" s="212">
        <v>108</v>
      </c>
      <c r="HG30" s="212">
        <v>108</v>
      </c>
      <c r="HH30" s="212">
        <v>108</v>
      </c>
      <c r="HI30" s="212">
        <v>100</v>
      </c>
      <c r="HJ30" s="212">
        <v>100</v>
      </c>
      <c r="HK30" s="212">
        <v>100</v>
      </c>
      <c r="HL30" s="212">
        <v>100</v>
      </c>
      <c r="HM30" s="212">
        <v>99</v>
      </c>
      <c r="HN30" s="212">
        <v>95</v>
      </c>
      <c r="HO30" s="212">
        <v>95</v>
      </c>
      <c r="HP30" s="212">
        <v>95</v>
      </c>
      <c r="HQ30" s="212">
        <v>95</v>
      </c>
      <c r="HR30" s="212">
        <v>95</v>
      </c>
      <c r="HS30" s="212">
        <v>95</v>
      </c>
      <c r="HT30" s="212">
        <v>95</v>
      </c>
      <c r="HU30" s="212">
        <v>85</v>
      </c>
      <c r="HV30" s="212">
        <v>83</v>
      </c>
      <c r="HW30" s="212">
        <v>83</v>
      </c>
      <c r="HX30" s="212">
        <v>83</v>
      </c>
      <c r="HY30" s="212">
        <v>83</v>
      </c>
      <c r="HZ30" s="212">
        <v>83</v>
      </c>
      <c r="IA30" s="212">
        <v>83</v>
      </c>
      <c r="IB30" s="212">
        <v>81</v>
      </c>
      <c r="IC30" s="212">
        <v>79</v>
      </c>
      <c r="ID30" s="212">
        <v>79</v>
      </c>
      <c r="IE30" s="212">
        <v>79</v>
      </c>
      <c r="IF30" s="212">
        <v>79</v>
      </c>
      <c r="IG30" s="212">
        <v>79</v>
      </c>
      <c r="IH30" s="212">
        <v>78</v>
      </c>
      <c r="II30" s="212">
        <v>68</v>
      </c>
      <c r="IJ30" s="227"/>
      <c r="IK30" s="212">
        <v>67</v>
      </c>
      <c r="IL30" s="212">
        <v>67</v>
      </c>
      <c r="IM30" s="227"/>
      <c r="IN30" s="227"/>
      <c r="IO30" s="227"/>
      <c r="IP30" s="227"/>
      <c r="IQ30" s="227"/>
      <c r="IR30" s="227"/>
      <c r="IS30" s="227"/>
      <c r="IT30" s="227"/>
      <c r="IU30" s="227"/>
      <c r="IV30" s="227"/>
      <c r="IW30" s="227"/>
      <c r="IX30" s="227"/>
      <c r="IY30" s="227"/>
      <c r="IZ30" s="227"/>
      <c r="JA30" s="227"/>
      <c r="JB30" s="227"/>
      <c r="JC30" s="227"/>
      <c r="JD30" s="227"/>
      <c r="JE30" s="227"/>
      <c r="JF30" s="227"/>
      <c r="JG30" s="227"/>
      <c r="JH30" s="227"/>
      <c r="JI30" s="227"/>
      <c r="JJ30" s="227"/>
      <c r="JK30" s="227"/>
      <c r="JL30" s="227"/>
      <c r="JM30" s="227"/>
      <c r="JN30" s="227"/>
      <c r="JO30" s="227"/>
      <c r="JP30" s="227"/>
      <c r="JQ30" s="227"/>
      <c r="JR30" s="227"/>
      <c r="JS30" s="227"/>
      <c r="JT30" s="227"/>
      <c r="JU30" s="227"/>
      <c r="JV30" s="227"/>
      <c r="JW30" s="227"/>
      <c r="JX30" s="227"/>
      <c r="JY30" s="227"/>
      <c r="JZ30" s="227"/>
      <c r="KA30" s="227"/>
      <c r="KB30" s="227"/>
      <c r="KC30" s="227"/>
      <c r="KD30" s="227"/>
      <c r="KE30" s="227"/>
      <c r="KF30" s="227"/>
      <c r="KG30" s="227"/>
      <c r="KH30" s="227"/>
      <c r="KI30" s="227"/>
      <c r="KJ30" s="227"/>
      <c r="KK30" s="227"/>
      <c r="KL30" s="227"/>
      <c r="KM30" s="227"/>
      <c r="KN30" s="227"/>
      <c r="KO30" s="227"/>
      <c r="KP30" s="227"/>
      <c r="KQ30" s="227"/>
      <c r="KR30" s="227"/>
      <c r="KS30" s="227"/>
      <c r="KT30" s="227"/>
      <c r="KU30" s="227"/>
      <c r="KV30" s="227"/>
      <c r="KW30" s="227"/>
      <c r="KX30" s="227"/>
      <c r="KY30" s="227"/>
      <c r="KZ30" s="227"/>
      <c r="LA30" s="227"/>
      <c r="LB30" s="227"/>
      <c r="LC30" s="227"/>
      <c r="LD30" s="227"/>
      <c r="LE30" s="227"/>
      <c r="LF30" s="227"/>
      <c r="LG30" s="227"/>
      <c r="LH30" s="227"/>
      <c r="LI30" s="227"/>
      <c r="LJ30" s="227"/>
      <c r="LK30" s="227"/>
      <c r="LL30" s="227"/>
      <c r="LM30" s="227"/>
      <c r="LN30" s="227"/>
      <c r="LO30" s="227"/>
      <c r="LP30" s="227"/>
      <c r="LQ30" s="227"/>
      <c r="LR30" s="227"/>
      <c r="LS30" s="227"/>
      <c r="LT30" s="227"/>
      <c r="LU30" s="227"/>
      <c r="LV30" s="227"/>
      <c r="LW30" s="227"/>
      <c r="LX30" s="227"/>
      <c r="LY30" s="227"/>
      <c r="LZ30" s="227"/>
      <c r="MA30" s="227"/>
      <c r="MB30" s="227"/>
      <c r="MC30" s="227"/>
      <c r="MD30" s="227"/>
      <c r="ME30" s="227"/>
      <c r="MF30" s="227"/>
      <c r="MG30" s="227"/>
      <c r="MH30" s="227"/>
      <c r="MI30" s="227"/>
      <c r="MJ30" s="227"/>
      <c r="MK30" s="227"/>
      <c r="ML30" s="227"/>
      <c r="MM30" s="227"/>
      <c r="MN30" s="227"/>
      <c r="MO30" s="227"/>
      <c r="MP30" s="227"/>
      <c r="MQ30" s="227"/>
      <c r="MR30" s="227"/>
      <c r="MS30" s="227"/>
      <c r="MT30" s="227"/>
      <c r="MU30" s="227"/>
      <c r="MV30" s="227"/>
      <c r="MW30" s="227"/>
      <c r="MX30" s="227"/>
      <c r="MY30" s="227"/>
      <c r="MZ30" s="227"/>
      <c r="NA30" s="227"/>
      <c r="NB30" s="227"/>
      <c r="NC30" s="227"/>
      <c r="ND30" s="227"/>
      <c r="NE30" s="227"/>
      <c r="NF30" s="227"/>
      <c r="NG30" s="227"/>
      <c r="NH30" s="227"/>
      <c r="NI30" s="227"/>
    </row>
    <row r="31" spans="1:373" x14ac:dyDescent="0.2">
      <c r="A31" s="264" t="s">
        <v>739</v>
      </c>
      <c r="B31" s="265" t="s">
        <v>941</v>
      </c>
      <c r="C31" s="258"/>
      <c r="D31" s="258" t="s">
        <v>3404</v>
      </c>
      <c r="E31" s="258">
        <v>0</v>
      </c>
      <c r="F31" s="259" t="s">
        <v>3405</v>
      </c>
      <c r="G31" s="259" t="s">
        <v>3402</v>
      </c>
      <c r="H31" s="259" t="s">
        <v>961</v>
      </c>
      <c r="I31" s="259">
        <v>0</v>
      </c>
      <c r="J31" s="259">
        <v>0</v>
      </c>
      <c r="K31" s="259">
        <v>0</v>
      </c>
      <c r="L31" s="259" t="s">
        <v>3403</v>
      </c>
      <c r="M31" s="259">
        <v>0</v>
      </c>
      <c r="N31" s="259" t="s">
        <v>3363</v>
      </c>
      <c r="O31" s="259">
        <v>0</v>
      </c>
      <c r="P31" s="259">
        <v>0</v>
      </c>
      <c r="Q31" s="259">
        <v>0</v>
      </c>
      <c r="R31" s="266"/>
      <c r="S31" s="266"/>
      <c r="T31" s="266"/>
      <c r="U31" s="266"/>
      <c r="V31" s="266"/>
      <c r="W31" s="266">
        <v>0</v>
      </c>
      <c r="X31" s="266">
        <v>0</v>
      </c>
      <c r="Y31" s="266">
        <v>0</v>
      </c>
      <c r="Z31" s="267">
        <v>231.28</v>
      </c>
      <c r="AA31" s="267">
        <v>460.85</v>
      </c>
      <c r="AB31" s="267">
        <v>0</v>
      </c>
      <c r="AC31" s="257">
        <v>0</v>
      </c>
      <c r="AD31" s="257">
        <v>0</v>
      </c>
      <c r="AE31" s="131">
        <v>10</v>
      </c>
      <c r="AF31" s="131">
        <v>8</v>
      </c>
      <c r="AG31" s="131">
        <v>2</v>
      </c>
      <c r="AH31" s="132">
        <v>1</v>
      </c>
      <c r="AI31" s="132" t="s">
        <v>3517</v>
      </c>
      <c r="AJ31" s="131" t="s">
        <v>3558</v>
      </c>
      <c r="AK31" s="184" t="s">
        <v>3573</v>
      </c>
      <c r="AL31" s="131" t="s">
        <v>3518</v>
      </c>
      <c r="AM31" s="27" t="s">
        <v>3518</v>
      </c>
      <c r="AN31" s="133">
        <v>1.82</v>
      </c>
      <c r="AO31" s="133">
        <v>6.8681318681318677</v>
      </c>
      <c r="AP31" s="133">
        <v>4.8076923076923075</v>
      </c>
      <c r="AQ31" s="133">
        <v>0.13736263736263735</v>
      </c>
      <c r="AR31" s="131">
        <v>0</v>
      </c>
      <c r="AS31" s="131">
        <v>0</v>
      </c>
      <c r="AT31" s="187"/>
      <c r="AU31" s="187"/>
      <c r="AV31" s="187"/>
      <c r="AW31" s="199" t="s">
        <v>790</v>
      </c>
      <c r="AX31" s="199" t="s">
        <v>1169</v>
      </c>
      <c r="AY31" s="134"/>
      <c r="AZ31" s="134"/>
      <c r="BA31" s="135">
        <v>1</v>
      </c>
      <c r="BB31" s="135" t="s">
        <v>527</v>
      </c>
      <c r="BC31" s="135"/>
      <c r="BD31" s="135">
        <v>1</v>
      </c>
      <c r="BE31" s="136" t="s">
        <v>541</v>
      </c>
      <c r="BF31" s="137">
        <v>1</v>
      </c>
      <c r="BG31" s="138"/>
      <c r="BH31" s="200"/>
      <c r="BI31" s="201"/>
      <c r="BJ31" s="139">
        <v>50</v>
      </c>
      <c r="BK31" s="202">
        <v>28</v>
      </c>
      <c r="BL31" s="13">
        <v>33</v>
      </c>
      <c r="BM31" s="13">
        <v>17</v>
      </c>
      <c r="BN31" s="27" t="s">
        <v>3522</v>
      </c>
      <c r="BO31" s="13" t="s">
        <v>3525</v>
      </c>
      <c r="BP31" s="255">
        <v>35</v>
      </c>
      <c r="BQ31" s="140"/>
      <c r="BR31" s="141"/>
      <c r="BS31" s="131">
        <v>1000000000</v>
      </c>
      <c r="BT31" s="142">
        <v>14</v>
      </c>
      <c r="BU31" s="143">
        <v>0.72</v>
      </c>
      <c r="BV31" s="142">
        <v>21</v>
      </c>
      <c r="BW31" s="144">
        <v>0</v>
      </c>
      <c r="BX31" s="144">
        <v>0</v>
      </c>
      <c r="BY31" s="144">
        <v>0</v>
      </c>
      <c r="BZ31" s="142">
        <v>0</v>
      </c>
      <c r="CA31" s="142">
        <v>0</v>
      </c>
      <c r="CB31" s="142">
        <v>35</v>
      </c>
      <c r="CC31" s="143">
        <v>0.3</v>
      </c>
      <c r="CD31" s="142"/>
      <c r="CE31" s="142"/>
      <c r="CF31" s="145">
        <v>15</v>
      </c>
      <c r="CG31" s="142">
        <v>10</v>
      </c>
      <c r="CH31" s="140">
        <v>3</v>
      </c>
      <c r="CI31" s="268"/>
      <c r="CJ31" s="263" t="s">
        <v>3518</v>
      </c>
      <c r="CK31" s="269" t="s">
        <v>3518</v>
      </c>
      <c r="CL31" s="146">
        <v>688.71</v>
      </c>
      <c r="CM31" s="146">
        <v>0</v>
      </c>
      <c r="CN31" s="143">
        <v>0</v>
      </c>
      <c r="CO31" s="143">
        <v>4.7645105499827052</v>
      </c>
      <c r="CP31" s="147"/>
      <c r="CQ31" s="143">
        <v>0.91</v>
      </c>
      <c r="CR31" s="188">
        <v>42759</v>
      </c>
      <c r="CS31" s="189">
        <v>43185</v>
      </c>
      <c r="CT31" s="190">
        <v>43255</v>
      </c>
      <c r="CU31" s="190">
        <v>43195</v>
      </c>
      <c r="CV31" s="190">
        <v>43133</v>
      </c>
      <c r="CW31" s="190">
        <v>43209</v>
      </c>
      <c r="CX31" s="190">
        <v>43251</v>
      </c>
      <c r="CY31" s="143">
        <v>0.20064594898522484</v>
      </c>
      <c r="CZ31" s="142">
        <v>0</v>
      </c>
      <c r="DA31" s="143">
        <v>0</v>
      </c>
      <c r="DB31" s="143">
        <v>0.140625</v>
      </c>
      <c r="DC31" s="143">
        <v>0.8125</v>
      </c>
      <c r="DD31" s="143">
        <v>0</v>
      </c>
      <c r="DE31" s="148">
        <v>0</v>
      </c>
      <c r="DF31" s="13" t="s">
        <v>3518</v>
      </c>
      <c r="DG31" s="85" t="s">
        <v>3521</v>
      </c>
      <c r="DH31" s="18" t="b">
        <v>0</v>
      </c>
      <c r="DI31" s="84"/>
      <c r="DJ31" s="84"/>
      <c r="DK31" s="203"/>
      <c r="DL31" s="183"/>
      <c r="DM31" s="204"/>
      <c r="DN31" s="143"/>
      <c r="DO31" s="84"/>
      <c r="DP31" s="84"/>
      <c r="DQ31" s="84"/>
      <c r="DR31" s="84"/>
      <c r="DS31" s="84"/>
      <c r="DT31" s="84"/>
      <c r="DU31" s="84"/>
      <c r="DV31" s="18"/>
      <c r="DW31" s="18"/>
      <c r="DX31" s="18"/>
      <c r="DY31" s="186"/>
      <c r="DZ31" s="186"/>
      <c r="EA31" s="186"/>
      <c r="EB31" s="186"/>
      <c r="EC31" s="186"/>
      <c r="ED31" s="186"/>
      <c r="EE31" s="186"/>
      <c r="EF31" s="186"/>
      <c r="EG31" s="209"/>
      <c r="EH31" s="230">
        <v>32</v>
      </c>
      <c r="EI31" s="230">
        <v>21</v>
      </c>
      <c r="EJ31" s="230">
        <v>29</v>
      </c>
      <c r="EK31" s="230">
        <v>29</v>
      </c>
      <c r="EL31" s="230">
        <v>28</v>
      </c>
      <c r="EM31" s="228">
        <v>48</v>
      </c>
      <c r="EN31" s="228">
        <v>50</v>
      </c>
      <c r="EO31" s="228">
        <v>44</v>
      </c>
      <c r="EP31" s="228">
        <v>43</v>
      </c>
      <c r="EQ31" s="229">
        <v>1</v>
      </c>
      <c r="ER31" s="229">
        <v>17</v>
      </c>
      <c r="ES31" s="229">
        <v>9</v>
      </c>
      <c r="ET31" s="233">
        <v>0</v>
      </c>
      <c r="EU31" s="230">
        <v>30</v>
      </c>
      <c r="EV31" s="230">
        <v>29</v>
      </c>
      <c r="EW31" s="230">
        <v>33</v>
      </c>
      <c r="EX31" s="230">
        <v>33</v>
      </c>
      <c r="EY31" s="230">
        <v>33</v>
      </c>
      <c r="EZ31" s="230">
        <v>33</v>
      </c>
      <c r="FA31" s="230">
        <v>33</v>
      </c>
      <c r="FB31" s="230">
        <v>32</v>
      </c>
      <c r="FC31" s="230">
        <v>32</v>
      </c>
      <c r="FD31" s="230">
        <v>31</v>
      </c>
      <c r="FE31" s="230">
        <v>31</v>
      </c>
      <c r="FF31" s="230">
        <v>31</v>
      </c>
      <c r="FG31" s="230">
        <v>31</v>
      </c>
      <c r="FH31" s="230">
        <v>31</v>
      </c>
      <c r="FI31" s="230">
        <v>31</v>
      </c>
      <c r="FJ31" s="230">
        <v>31</v>
      </c>
      <c r="FK31" s="230">
        <v>31</v>
      </c>
      <c r="FL31" s="230">
        <v>31</v>
      </c>
      <c r="FM31" s="230">
        <v>31</v>
      </c>
      <c r="FN31" s="230">
        <v>31</v>
      </c>
      <c r="FO31" s="230">
        <v>31</v>
      </c>
      <c r="FP31" s="230">
        <v>31</v>
      </c>
      <c r="FQ31" s="230">
        <v>31</v>
      </c>
      <c r="FR31" s="230">
        <v>31</v>
      </c>
      <c r="FS31" s="230">
        <v>31</v>
      </c>
      <c r="FT31" s="230">
        <v>31</v>
      </c>
      <c r="FU31" s="230">
        <v>30</v>
      </c>
      <c r="FV31" s="230">
        <v>29</v>
      </c>
      <c r="FW31" s="230">
        <v>29</v>
      </c>
      <c r="FX31" s="230">
        <v>29</v>
      </c>
      <c r="FY31" s="230">
        <v>29</v>
      </c>
      <c r="FZ31" s="230">
        <v>29</v>
      </c>
      <c r="GA31" s="230">
        <v>29</v>
      </c>
      <c r="GB31" s="230">
        <v>29</v>
      </c>
      <c r="GC31" s="230">
        <v>28</v>
      </c>
      <c r="GD31" s="230">
        <v>28</v>
      </c>
      <c r="GE31" s="209"/>
      <c r="GF31" s="230">
        <v>28</v>
      </c>
      <c r="GG31" s="230">
        <v>28</v>
      </c>
      <c r="GH31" s="230">
        <v>28</v>
      </c>
      <c r="GI31" s="230">
        <v>27</v>
      </c>
      <c r="GJ31" s="230">
        <v>27</v>
      </c>
      <c r="GK31" s="230">
        <v>26</v>
      </c>
      <c r="GL31" s="230">
        <v>26</v>
      </c>
      <c r="GM31" s="209"/>
      <c r="GN31" s="230">
        <v>24</v>
      </c>
      <c r="GO31" s="230">
        <v>24</v>
      </c>
      <c r="GP31" s="230">
        <v>24</v>
      </c>
      <c r="GQ31" s="230">
        <v>24</v>
      </c>
      <c r="GR31" s="230">
        <v>24</v>
      </c>
      <c r="GS31" s="230">
        <v>24</v>
      </c>
      <c r="GT31" s="230">
        <v>24</v>
      </c>
      <c r="GU31" s="230">
        <v>24</v>
      </c>
      <c r="GV31" s="230">
        <v>24</v>
      </c>
      <c r="GW31" s="230">
        <v>24</v>
      </c>
      <c r="GX31" s="230">
        <v>24</v>
      </c>
      <c r="GY31" s="230">
        <v>24</v>
      </c>
      <c r="GZ31" s="230">
        <v>24</v>
      </c>
      <c r="HA31" s="230">
        <v>23</v>
      </c>
      <c r="HB31" s="230">
        <v>23</v>
      </c>
      <c r="HC31" s="230">
        <v>22</v>
      </c>
      <c r="HD31" s="230">
        <v>22</v>
      </c>
      <c r="HE31" s="230">
        <v>22</v>
      </c>
      <c r="HF31" s="230">
        <v>22</v>
      </c>
      <c r="HG31" s="230">
        <v>22</v>
      </c>
      <c r="HH31" s="230">
        <v>22</v>
      </c>
      <c r="HI31" s="230">
        <v>21</v>
      </c>
      <c r="HJ31" s="230">
        <v>20</v>
      </c>
      <c r="HK31" s="230">
        <v>20</v>
      </c>
      <c r="HL31" s="230">
        <v>20</v>
      </c>
      <c r="HM31" s="230">
        <v>18</v>
      </c>
      <c r="HN31" s="230">
        <v>18</v>
      </c>
      <c r="HO31" s="230">
        <v>18</v>
      </c>
      <c r="HP31" s="230">
        <v>18</v>
      </c>
      <c r="HQ31" s="230">
        <v>19</v>
      </c>
      <c r="HR31" s="230">
        <v>19</v>
      </c>
      <c r="HS31" s="230">
        <v>19</v>
      </c>
      <c r="HT31" s="230">
        <v>18</v>
      </c>
      <c r="HU31" s="230">
        <v>18</v>
      </c>
      <c r="HV31" s="230">
        <v>18</v>
      </c>
      <c r="HW31" s="230">
        <v>18</v>
      </c>
      <c r="HX31" s="230">
        <v>18</v>
      </c>
      <c r="HY31" s="230">
        <v>18</v>
      </c>
      <c r="HZ31" s="230">
        <v>18</v>
      </c>
      <c r="IA31" s="230">
        <v>18</v>
      </c>
      <c r="IB31" s="230">
        <v>18</v>
      </c>
      <c r="IC31" s="229">
        <v>16</v>
      </c>
      <c r="ID31" s="229">
        <v>16</v>
      </c>
      <c r="IE31" s="229">
        <v>16</v>
      </c>
      <c r="IF31" s="229">
        <v>16</v>
      </c>
      <c r="IG31" s="229">
        <v>14</v>
      </c>
      <c r="IH31" s="229">
        <v>14</v>
      </c>
      <c r="II31" s="229">
        <v>14</v>
      </c>
      <c r="IJ31" s="209"/>
      <c r="IK31" s="229">
        <v>14</v>
      </c>
      <c r="IL31" s="229">
        <v>14</v>
      </c>
      <c r="IM31" s="209"/>
      <c r="IN31" s="209"/>
      <c r="IO31" s="209"/>
      <c r="IP31" s="209"/>
      <c r="IQ31" s="209"/>
      <c r="IR31" s="209"/>
      <c r="IS31" s="209"/>
      <c r="IT31" s="209"/>
      <c r="IU31" s="209"/>
      <c r="IV31" s="209"/>
      <c r="IW31" s="209"/>
      <c r="IX31" s="209"/>
      <c r="IY31" s="209"/>
      <c r="IZ31" s="209"/>
      <c r="JA31" s="209"/>
      <c r="JB31" s="209"/>
      <c r="JC31" s="209"/>
      <c r="JD31" s="209"/>
      <c r="JE31" s="209"/>
      <c r="JF31" s="209"/>
      <c r="JG31" s="209"/>
      <c r="JH31" s="209"/>
      <c r="JI31" s="209"/>
      <c r="JJ31" s="209"/>
      <c r="JK31" s="209"/>
      <c r="JL31" s="209"/>
      <c r="JM31" s="209"/>
      <c r="JN31" s="209"/>
      <c r="JO31" s="209"/>
      <c r="JP31" s="209"/>
      <c r="JQ31" s="209"/>
      <c r="JR31" s="209"/>
      <c r="JS31" s="209"/>
      <c r="JT31" s="209"/>
      <c r="JU31" s="209"/>
      <c r="JV31" s="209"/>
      <c r="JW31" s="209"/>
      <c r="JX31" s="209"/>
      <c r="JY31" s="209"/>
      <c r="JZ31" s="209"/>
      <c r="KA31" s="209"/>
      <c r="KB31" s="209"/>
      <c r="KC31" s="209"/>
      <c r="KD31" s="209"/>
      <c r="KE31" s="209"/>
      <c r="KF31" s="209"/>
      <c r="KG31" s="209"/>
      <c r="KH31" s="209"/>
      <c r="KI31" s="209"/>
      <c r="KJ31" s="209"/>
      <c r="KK31" s="209"/>
      <c r="KL31" s="209"/>
      <c r="KM31" s="209"/>
      <c r="KN31" s="209"/>
      <c r="KO31" s="209"/>
      <c r="KP31" s="209"/>
      <c r="KQ31" s="209"/>
      <c r="KR31" s="209"/>
      <c r="KS31" s="209"/>
      <c r="KT31" s="209"/>
      <c r="KU31" s="209"/>
      <c r="KV31" s="209"/>
      <c r="KW31" s="209"/>
      <c r="KX31" s="209"/>
      <c r="KY31" s="209"/>
      <c r="KZ31" s="209"/>
      <c r="LA31" s="209"/>
      <c r="LB31" s="209"/>
      <c r="LC31" s="209"/>
      <c r="LD31" s="209"/>
      <c r="LE31" s="209"/>
      <c r="LF31" s="209"/>
      <c r="LG31" s="209"/>
      <c r="LH31" s="209"/>
      <c r="LI31" s="209"/>
      <c r="LJ31" s="209"/>
      <c r="LK31" s="209"/>
      <c r="LL31" s="209"/>
      <c r="LM31" s="209"/>
      <c r="LN31" s="209"/>
      <c r="LO31" s="209"/>
      <c r="LP31" s="209"/>
      <c r="LQ31" s="209"/>
      <c r="LR31" s="209"/>
      <c r="LS31" s="209"/>
      <c r="LT31" s="209"/>
      <c r="LU31" s="209"/>
      <c r="LV31" s="209"/>
      <c r="LW31" s="209"/>
      <c r="LX31" s="209"/>
      <c r="LY31" s="209"/>
      <c r="LZ31" s="209"/>
      <c r="MA31" s="209"/>
      <c r="MB31" s="209"/>
      <c r="MC31" s="209"/>
      <c r="MD31" s="209"/>
      <c r="ME31" s="209"/>
      <c r="MF31" s="209"/>
      <c r="MG31" s="209"/>
      <c r="MH31" s="209"/>
      <c r="MI31" s="209"/>
      <c r="MJ31" s="209"/>
      <c r="MK31" s="209"/>
      <c r="ML31" s="209"/>
      <c r="MM31" s="209"/>
      <c r="MN31" s="209"/>
      <c r="MO31" s="209"/>
      <c r="MP31" s="209"/>
      <c r="MQ31" s="209"/>
      <c r="MR31" s="209"/>
      <c r="MS31" s="209"/>
      <c r="MT31" s="209"/>
      <c r="MU31" s="209"/>
      <c r="MV31" s="209"/>
      <c r="MW31" s="209"/>
      <c r="MX31" s="209"/>
      <c r="MY31" s="209"/>
      <c r="MZ31" s="209"/>
      <c r="NA31" s="209"/>
      <c r="NB31" s="209"/>
      <c r="NC31" s="209"/>
      <c r="ND31" s="209"/>
      <c r="NE31" s="209"/>
      <c r="NF31" s="209"/>
      <c r="NG31" s="209"/>
      <c r="NH31" s="209"/>
      <c r="NI31" s="209"/>
    </row>
    <row r="32" spans="1:373" x14ac:dyDescent="0.2">
      <c r="A32" s="264" t="s">
        <v>739</v>
      </c>
      <c r="B32" s="265" t="s">
        <v>942</v>
      </c>
      <c r="C32" s="258"/>
      <c r="D32" s="258" t="s">
        <v>3390</v>
      </c>
      <c r="E32" s="258">
        <v>0</v>
      </c>
      <c r="F32" s="259" t="s">
        <v>3391</v>
      </c>
      <c r="G32" s="259" t="s">
        <v>960</v>
      </c>
      <c r="H32" s="259" t="s">
        <v>961</v>
      </c>
      <c r="I32" s="259">
        <v>0</v>
      </c>
      <c r="J32" s="259">
        <v>0</v>
      </c>
      <c r="K32" s="259">
        <v>0</v>
      </c>
      <c r="L32" s="259" t="s">
        <v>3367</v>
      </c>
      <c r="M32" s="259">
        <v>0</v>
      </c>
      <c r="N32" s="259" t="s">
        <v>3363</v>
      </c>
      <c r="O32" s="259">
        <v>0</v>
      </c>
      <c r="P32" s="259">
        <v>0</v>
      </c>
      <c r="Q32" s="259">
        <v>0</v>
      </c>
      <c r="R32" s="266"/>
      <c r="S32" s="266"/>
      <c r="T32" s="266"/>
      <c r="U32" s="266"/>
      <c r="V32" s="266"/>
      <c r="W32" s="266">
        <v>0</v>
      </c>
      <c r="X32" s="266">
        <v>0</v>
      </c>
      <c r="Y32" s="266">
        <v>0</v>
      </c>
      <c r="Z32" s="267">
        <v>223.79</v>
      </c>
      <c r="AA32" s="267">
        <v>465.56</v>
      </c>
      <c r="AB32" s="267">
        <v>0</v>
      </c>
      <c r="AC32" s="257">
        <v>0</v>
      </c>
      <c r="AD32" s="257">
        <v>0</v>
      </c>
      <c r="AE32" s="131">
        <v>10</v>
      </c>
      <c r="AF32" s="131">
        <v>8</v>
      </c>
      <c r="AG32" s="131">
        <v>2</v>
      </c>
      <c r="AH32" s="132">
        <v>1</v>
      </c>
      <c r="AI32" s="132" t="s">
        <v>3517</v>
      </c>
      <c r="AJ32" s="131" t="s">
        <v>3558</v>
      </c>
      <c r="AK32" s="184" t="s">
        <v>3572</v>
      </c>
      <c r="AL32" s="131" t="s">
        <v>3518</v>
      </c>
      <c r="AM32" s="27" t="s">
        <v>3518</v>
      </c>
      <c r="AN32" s="133">
        <v>1.32</v>
      </c>
      <c r="AO32" s="133">
        <v>3.7878787878787876</v>
      </c>
      <c r="AP32" s="133">
        <v>3.0303030303030303</v>
      </c>
      <c r="AQ32" s="133">
        <v>0.18939393939393939</v>
      </c>
      <c r="AR32" s="131">
        <v>0</v>
      </c>
      <c r="AS32" s="131">
        <v>0</v>
      </c>
      <c r="AT32" s="187"/>
      <c r="AU32" s="187"/>
      <c r="AV32" s="187"/>
      <c r="AW32" s="199" t="s">
        <v>790</v>
      </c>
      <c r="AX32" s="199" t="s">
        <v>1169</v>
      </c>
      <c r="AY32" s="134"/>
      <c r="AZ32" s="134"/>
      <c r="BA32" s="135">
        <v>1</v>
      </c>
      <c r="BB32" s="135" t="s">
        <v>527</v>
      </c>
      <c r="BC32" s="135"/>
      <c r="BD32" s="135">
        <v>2</v>
      </c>
      <c r="BE32" s="136" t="s">
        <v>541</v>
      </c>
      <c r="BF32" s="137">
        <v>1</v>
      </c>
      <c r="BG32" s="138"/>
      <c r="BH32" s="200"/>
      <c r="BI32" s="201"/>
      <c r="BJ32" s="139">
        <v>20</v>
      </c>
      <c r="BK32" s="202">
        <v>20</v>
      </c>
      <c r="BL32" s="13">
        <v>13</v>
      </c>
      <c r="BM32" s="13">
        <v>7</v>
      </c>
      <c r="BN32" s="27" t="s">
        <v>3520</v>
      </c>
      <c r="BO32" s="13" t="s">
        <v>3525</v>
      </c>
      <c r="BP32" s="255">
        <v>15</v>
      </c>
      <c r="BQ32" s="140"/>
      <c r="BR32" s="141"/>
      <c r="BS32" s="131">
        <v>1000000000</v>
      </c>
      <c r="BT32" s="142">
        <v>8</v>
      </c>
      <c r="BU32" s="143">
        <v>0.6</v>
      </c>
      <c r="BV32" s="142">
        <v>8</v>
      </c>
      <c r="BW32" s="144">
        <v>0</v>
      </c>
      <c r="BX32" s="144">
        <v>0</v>
      </c>
      <c r="BY32" s="144">
        <v>0</v>
      </c>
      <c r="BZ32" s="142">
        <v>0</v>
      </c>
      <c r="CA32" s="142">
        <v>0</v>
      </c>
      <c r="CB32" s="142">
        <v>16</v>
      </c>
      <c r="CC32" s="143">
        <v>0.2</v>
      </c>
      <c r="CD32" s="142"/>
      <c r="CE32" s="142"/>
      <c r="CF32" s="145">
        <v>4</v>
      </c>
      <c r="CG32" s="142">
        <v>4</v>
      </c>
      <c r="CH32" s="140">
        <v>6</v>
      </c>
      <c r="CI32" s="268"/>
      <c r="CJ32" s="263" t="s">
        <v>3518</v>
      </c>
      <c r="CK32" s="269" t="s">
        <v>3518</v>
      </c>
      <c r="CL32" s="146">
        <v>0</v>
      </c>
      <c r="CM32" s="146">
        <v>0</v>
      </c>
      <c r="CN32" s="143">
        <v>0</v>
      </c>
      <c r="CO32" s="143">
        <v>5.1856472585906435</v>
      </c>
      <c r="CP32" s="147"/>
      <c r="CQ32" s="143">
        <v>0.67</v>
      </c>
      <c r="CR32" s="188">
        <v>42759</v>
      </c>
      <c r="CS32" s="189">
        <v>43185</v>
      </c>
      <c r="CT32" s="190">
        <v>43255</v>
      </c>
      <c r="CU32" s="190">
        <v>43195</v>
      </c>
      <c r="CV32" s="190">
        <v>43179</v>
      </c>
      <c r="CW32" s="190">
        <v>43209</v>
      </c>
      <c r="CX32" s="190">
        <v>43251</v>
      </c>
      <c r="CY32" s="143">
        <v>0.27506449734719651</v>
      </c>
      <c r="CZ32" s="142">
        <v>0</v>
      </c>
      <c r="DA32" s="143">
        <v>0</v>
      </c>
      <c r="DB32" s="143">
        <v>0.125</v>
      </c>
      <c r="DC32" s="143">
        <v>0.5</v>
      </c>
      <c r="DD32" s="143">
        <v>0.328125</v>
      </c>
      <c r="DE32" s="148">
        <v>0</v>
      </c>
      <c r="DF32" s="13" t="s">
        <v>3518</v>
      </c>
      <c r="DG32" s="85" t="s">
        <v>3521</v>
      </c>
      <c r="DH32" s="18" t="b">
        <v>0</v>
      </c>
      <c r="DI32" s="84"/>
      <c r="DJ32" s="84"/>
      <c r="DK32" s="203"/>
      <c r="DL32" s="183"/>
      <c r="DM32" s="204"/>
      <c r="DN32" s="143"/>
      <c r="DO32" s="84"/>
      <c r="DP32" s="84"/>
      <c r="DQ32" s="84"/>
      <c r="DR32" s="84"/>
      <c r="DS32" s="84"/>
      <c r="DT32" s="84"/>
      <c r="DU32" s="84"/>
      <c r="DV32" s="18"/>
      <c r="DW32" s="18"/>
      <c r="DX32" s="18"/>
      <c r="DY32" s="186"/>
      <c r="DZ32" s="186"/>
      <c r="EA32" s="186"/>
      <c r="EB32" s="186"/>
      <c r="EC32" s="186"/>
      <c r="ED32" s="186"/>
      <c r="EE32" s="186"/>
      <c r="EF32" s="186"/>
      <c r="EG32" s="207"/>
      <c r="EH32" s="213">
        <v>16</v>
      </c>
      <c r="EI32" s="212">
        <v>8</v>
      </c>
      <c r="EJ32" s="212">
        <v>8</v>
      </c>
      <c r="EK32" s="211">
        <v>7</v>
      </c>
      <c r="EL32" s="212">
        <v>8</v>
      </c>
      <c r="EM32" s="212">
        <v>11</v>
      </c>
      <c r="EN32" s="212">
        <v>10</v>
      </c>
      <c r="EO32" s="212">
        <v>8</v>
      </c>
      <c r="EP32" s="212">
        <v>8</v>
      </c>
      <c r="EQ32" s="211">
        <v>5</v>
      </c>
      <c r="ER32" s="212">
        <v>11</v>
      </c>
      <c r="ES32" s="212">
        <v>10</v>
      </c>
      <c r="ET32" s="212">
        <v>8</v>
      </c>
      <c r="EU32" s="212">
        <v>10</v>
      </c>
      <c r="EV32" s="212">
        <v>11</v>
      </c>
      <c r="EW32" s="212">
        <v>8</v>
      </c>
      <c r="EX32" s="212">
        <v>8</v>
      </c>
      <c r="EY32" s="212">
        <v>8</v>
      </c>
      <c r="EZ32" s="211">
        <v>7</v>
      </c>
      <c r="FA32" s="211">
        <v>7</v>
      </c>
      <c r="FB32" s="211">
        <v>7</v>
      </c>
      <c r="FC32" s="211">
        <v>7</v>
      </c>
      <c r="FD32" s="211">
        <v>7</v>
      </c>
      <c r="FE32" s="211">
        <v>7</v>
      </c>
      <c r="FF32" s="212">
        <v>13</v>
      </c>
      <c r="FG32" s="212">
        <v>13</v>
      </c>
      <c r="FH32" s="212">
        <v>13</v>
      </c>
      <c r="FI32" s="212">
        <v>13</v>
      </c>
      <c r="FJ32" s="212">
        <v>13</v>
      </c>
      <c r="FK32" s="212">
        <v>13</v>
      </c>
      <c r="FL32" s="212">
        <v>13</v>
      </c>
      <c r="FM32" s="212">
        <v>13</v>
      </c>
      <c r="FN32" s="212">
        <v>13</v>
      </c>
      <c r="FO32" s="212">
        <v>12</v>
      </c>
      <c r="FP32" s="212">
        <v>12</v>
      </c>
      <c r="FQ32" s="212">
        <v>10</v>
      </c>
      <c r="FR32" s="212">
        <v>10</v>
      </c>
      <c r="FS32" s="212">
        <v>10</v>
      </c>
      <c r="FT32" s="212">
        <v>10</v>
      </c>
      <c r="FU32" s="212">
        <v>10</v>
      </c>
      <c r="FV32" s="212">
        <v>10</v>
      </c>
      <c r="FW32" s="212">
        <v>10</v>
      </c>
      <c r="FX32" s="212">
        <v>10</v>
      </c>
      <c r="FY32" s="212">
        <v>10</v>
      </c>
      <c r="FZ32" s="212">
        <v>10</v>
      </c>
      <c r="GA32" s="212">
        <v>10</v>
      </c>
      <c r="GB32" s="212">
        <v>9</v>
      </c>
      <c r="GC32" s="212">
        <v>9</v>
      </c>
      <c r="GD32" s="212">
        <v>9</v>
      </c>
      <c r="GE32" s="207"/>
      <c r="GF32" s="212">
        <v>9</v>
      </c>
      <c r="GG32" s="212">
        <v>9</v>
      </c>
      <c r="GH32" s="212">
        <v>9</v>
      </c>
      <c r="GI32" s="211">
        <v>7</v>
      </c>
      <c r="GJ32" s="211">
        <v>7</v>
      </c>
      <c r="GK32" s="211">
        <v>7</v>
      </c>
      <c r="GL32" s="211">
        <v>6</v>
      </c>
      <c r="GM32" s="207"/>
      <c r="GN32" s="211">
        <v>6</v>
      </c>
      <c r="GO32" s="211">
        <v>6</v>
      </c>
      <c r="GP32" s="211">
        <v>6</v>
      </c>
      <c r="GQ32" s="211">
        <v>6</v>
      </c>
      <c r="GR32" s="213">
        <v>18</v>
      </c>
      <c r="GS32" s="213">
        <v>18</v>
      </c>
      <c r="GT32" s="213">
        <v>18</v>
      </c>
      <c r="GU32" s="213">
        <v>15</v>
      </c>
      <c r="GV32" s="213">
        <v>14</v>
      </c>
      <c r="GW32" s="213">
        <v>14</v>
      </c>
      <c r="GX32" s="213">
        <v>14</v>
      </c>
      <c r="GY32" s="213">
        <v>14</v>
      </c>
      <c r="GZ32" s="213">
        <v>14</v>
      </c>
      <c r="HA32" s="213">
        <v>14</v>
      </c>
      <c r="HB32" s="213">
        <v>14</v>
      </c>
      <c r="HC32" s="213">
        <v>14</v>
      </c>
      <c r="HD32" s="213">
        <v>14</v>
      </c>
      <c r="HE32" s="213">
        <v>14</v>
      </c>
      <c r="HF32" s="213">
        <v>14</v>
      </c>
      <c r="HG32" s="213">
        <v>14</v>
      </c>
      <c r="HH32" s="213">
        <v>14</v>
      </c>
      <c r="HI32" s="213">
        <v>14</v>
      </c>
      <c r="HJ32" s="213">
        <v>14</v>
      </c>
      <c r="HK32" s="213">
        <v>14</v>
      </c>
      <c r="HL32" s="213">
        <v>14</v>
      </c>
      <c r="HM32" s="212">
        <v>13</v>
      </c>
      <c r="HN32" s="212">
        <v>13</v>
      </c>
      <c r="HO32" s="212">
        <v>13</v>
      </c>
      <c r="HP32" s="212">
        <v>12</v>
      </c>
      <c r="HQ32" s="212">
        <v>12</v>
      </c>
      <c r="HR32" s="212">
        <v>12</v>
      </c>
      <c r="HS32" s="212">
        <v>12</v>
      </c>
      <c r="HT32" s="212">
        <v>11</v>
      </c>
      <c r="HU32" s="212">
        <v>11</v>
      </c>
      <c r="HV32" s="212">
        <v>11</v>
      </c>
      <c r="HW32" s="212">
        <v>11</v>
      </c>
      <c r="HX32" s="212">
        <v>11</v>
      </c>
      <c r="HY32" s="212">
        <v>11</v>
      </c>
      <c r="HZ32" s="212">
        <v>11</v>
      </c>
      <c r="IA32" s="212">
        <v>11</v>
      </c>
      <c r="IB32" s="212">
        <v>10</v>
      </c>
      <c r="IC32" s="212">
        <v>10</v>
      </c>
      <c r="ID32" s="212">
        <v>10</v>
      </c>
      <c r="IE32" s="212">
        <v>10</v>
      </c>
      <c r="IF32" s="212">
        <v>10</v>
      </c>
      <c r="IG32" s="212">
        <v>8</v>
      </c>
      <c r="IH32" s="212">
        <v>8</v>
      </c>
      <c r="II32" s="212">
        <v>8</v>
      </c>
      <c r="IJ32" s="207"/>
      <c r="IK32" s="212">
        <v>8</v>
      </c>
      <c r="IL32" s="212">
        <v>8</v>
      </c>
      <c r="IM32" s="207"/>
      <c r="IN32" s="207"/>
      <c r="IO32" s="207"/>
      <c r="IP32" s="207"/>
      <c r="IQ32" s="207"/>
      <c r="IR32" s="207"/>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row>
    <row r="33" spans="1:373" x14ac:dyDescent="0.2">
      <c r="A33" s="264" t="s">
        <v>739</v>
      </c>
      <c r="B33" s="265" t="s">
        <v>943</v>
      </c>
      <c r="C33" s="258"/>
      <c r="D33" s="258" t="s">
        <v>3386</v>
      </c>
      <c r="E33" s="258">
        <v>0</v>
      </c>
      <c r="F33" s="259" t="s">
        <v>3387</v>
      </c>
      <c r="G33" s="259" t="s">
        <v>960</v>
      </c>
      <c r="H33" s="259" t="s">
        <v>961</v>
      </c>
      <c r="I33" s="259">
        <v>0</v>
      </c>
      <c r="J33" s="259">
        <v>0</v>
      </c>
      <c r="K33" s="259">
        <v>0</v>
      </c>
      <c r="L33" s="259" t="s">
        <v>3367</v>
      </c>
      <c r="M33" s="259">
        <v>0</v>
      </c>
      <c r="N33" s="259" t="s">
        <v>3358</v>
      </c>
      <c r="O33" s="259">
        <v>0</v>
      </c>
      <c r="P33" s="259">
        <v>0</v>
      </c>
      <c r="Q33" s="259">
        <v>0</v>
      </c>
      <c r="R33" s="266"/>
      <c r="S33" s="266"/>
      <c r="T33" s="266"/>
      <c r="U33" s="266"/>
      <c r="V33" s="266"/>
      <c r="W33" s="266">
        <v>0</v>
      </c>
      <c r="X33" s="266">
        <v>0</v>
      </c>
      <c r="Y33" s="266">
        <v>0</v>
      </c>
      <c r="Z33" s="267">
        <v>210.01</v>
      </c>
      <c r="AA33" s="267">
        <v>429</v>
      </c>
      <c r="AB33" s="267">
        <v>0</v>
      </c>
      <c r="AC33" s="257">
        <v>0</v>
      </c>
      <c r="AD33" s="257">
        <v>0</v>
      </c>
      <c r="AE33" s="131">
        <v>10</v>
      </c>
      <c r="AF33" s="131">
        <v>8</v>
      </c>
      <c r="AG33" s="131">
        <v>2</v>
      </c>
      <c r="AH33" s="132">
        <v>1</v>
      </c>
      <c r="AI33" s="132" t="s">
        <v>3517</v>
      </c>
      <c r="AJ33" s="131" t="s">
        <v>3561</v>
      </c>
      <c r="AK33" s="184" t="s">
        <v>3572</v>
      </c>
      <c r="AL33" s="131" t="s">
        <v>3518</v>
      </c>
      <c r="AM33" s="27" t="s">
        <v>3519</v>
      </c>
      <c r="AN33" s="133">
        <v>0</v>
      </c>
      <c r="AO33" s="133">
        <v>0</v>
      </c>
      <c r="AP33" s="133">
        <v>0</v>
      </c>
      <c r="AQ33" s="133">
        <v>0</v>
      </c>
      <c r="AR33" s="131">
        <v>2</v>
      </c>
      <c r="AS33" s="131">
        <v>0</v>
      </c>
      <c r="AT33" s="187"/>
      <c r="AU33" s="187"/>
      <c r="AV33" s="187"/>
      <c r="AW33" s="199" t="s">
        <v>790</v>
      </c>
      <c r="AX33" s="199" t="s">
        <v>1169</v>
      </c>
      <c r="AY33" s="134"/>
      <c r="AZ33" s="134"/>
      <c r="BA33" s="135">
        <v>1</v>
      </c>
      <c r="BB33" s="135" t="s">
        <v>527</v>
      </c>
      <c r="BC33" s="135"/>
      <c r="BD33" s="135">
        <v>2</v>
      </c>
      <c r="BE33" s="136" t="s">
        <v>541</v>
      </c>
      <c r="BF33" s="137">
        <v>1</v>
      </c>
      <c r="BG33" s="138"/>
      <c r="BH33" s="200"/>
      <c r="BI33" s="201"/>
      <c r="BJ33" s="139">
        <v>50</v>
      </c>
      <c r="BK33" s="202">
        <v>0</v>
      </c>
      <c r="BL33" s="13">
        <v>33</v>
      </c>
      <c r="BM33" s="13">
        <v>17</v>
      </c>
      <c r="BN33" s="27" t="s">
        <v>3521</v>
      </c>
      <c r="BO33" s="13" t="s">
        <v>3522</v>
      </c>
      <c r="BP33" s="255">
        <v>55</v>
      </c>
      <c r="BQ33" s="140"/>
      <c r="BR33" s="141"/>
      <c r="BS33" s="131">
        <v>1000000000</v>
      </c>
      <c r="BT33" s="142">
        <v>0</v>
      </c>
      <c r="BU33" s="143">
        <v>1</v>
      </c>
      <c r="BV33" s="142">
        <v>11</v>
      </c>
      <c r="BW33" s="144">
        <v>0</v>
      </c>
      <c r="BX33" s="144">
        <v>0</v>
      </c>
      <c r="BY33" s="144">
        <v>0</v>
      </c>
      <c r="BZ33" s="142">
        <v>0</v>
      </c>
      <c r="CA33" s="142">
        <v>0</v>
      </c>
      <c r="CB33" s="142">
        <v>11</v>
      </c>
      <c r="CC33" s="143">
        <v>0.78</v>
      </c>
      <c r="CD33" s="142"/>
      <c r="CE33" s="142"/>
      <c r="CF33" s="145">
        <v>40</v>
      </c>
      <c r="CG33" s="142">
        <v>10</v>
      </c>
      <c r="CH33" s="140">
        <v>0</v>
      </c>
      <c r="CI33" s="268"/>
      <c r="CJ33" s="263" t="s">
        <v>3518</v>
      </c>
      <c r="CK33" s="269" t="s">
        <v>3518</v>
      </c>
      <c r="CL33" s="146">
        <v>3722.83</v>
      </c>
      <c r="CM33" s="146">
        <v>0</v>
      </c>
      <c r="CN33" s="143">
        <v>0</v>
      </c>
      <c r="CO33" s="143">
        <v>5.0052473691728974</v>
      </c>
      <c r="CP33" s="147"/>
      <c r="CQ33" s="143">
        <v>0.39</v>
      </c>
      <c r="CR33" s="188">
        <v>43137</v>
      </c>
      <c r="CS33" s="189">
        <v>43185</v>
      </c>
      <c r="CT33" s="190">
        <v>43255</v>
      </c>
      <c r="CU33" s="190">
        <v>43195</v>
      </c>
      <c r="CV33" s="190">
        <v>43179</v>
      </c>
      <c r="CW33" s="190">
        <v>43209</v>
      </c>
      <c r="CX33" s="190">
        <v>43251</v>
      </c>
      <c r="CY33" s="143">
        <v>0.65430922311184669</v>
      </c>
      <c r="CZ33" s="142">
        <v>0</v>
      </c>
      <c r="DA33" s="143">
        <v>3.125E-2</v>
      </c>
      <c r="DB33" s="143">
        <v>0.75</v>
      </c>
      <c r="DC33" s="143">
        <v>0.171875</v>
      </c>
      <c r="DD33" s="143">
        <v>0</v>
      </c>
      <c r="DE33" s="148">
        <v>0</v>
      </c>
      <c r="DF33" s="13" t="s">
        <v>3518</v>
      </c>
      <c r="DG33" s="85" t="s">
        <v>3521</v>
      </c>
      <c r="DH33" s="18" t="b">
        <v>0</v>
      </c>
      <c r="DI33" s="84"/>
      <c r="DJ33" s="84"/>
      <c r="DK33" s="203"/>
      <c r="DL33" s="183"/>
      <c r="DM33" s="204"/>
      <c r="DN33" s="143"/>
      <c r="DO33" s="84"/>
      <c r="DP33" s="84"/>
      <c r="DQ33" s="84"/>
      <c r="DR33" s="84"/>
      <c r="DS33" s="84"/>
      <c r="DT33" s="84"/>
      <c r="DU33" s="84"/>
      <c r="DV33" s="18"/>
      <c r="DW33" s="18"/>
      <c r="DX33" s="18"/>
      <c r="DY33" s="186"/>
      <c r="DZ33" s="186"/>
      <c r="EA33" s="186"/>
      <c r="EB33" s="186"/>
      <c r="EC33" s="186"/>
      <c r="ED33" s="186"/>
      <c r="EE33" s="186"/>
      <c r="EF33" s="186"/>
      <c r="EG33" s="209"/>
      <c r="EH33" s="228">
        <v>39</v>
      </c>
      <c r="EI33" s="230">
        <v>23</v>
      </c>
      <c r="EJ33" s="230">
        <v>28</v>
      </c>
      <c r="EK33" s="230">
        <v>28</v>
      </c>
      <c r="EL33" s="230">
        <v>27</v>
      </c>
      <c r="EM33" s="228">
        <v>45</v>
      </c>
      <c r="EN33" s="232">
        <v>58</v>
      </c>
      <c r="EO33" s="232">
        <v>57</v>
      </c>
      <c r="EP33" s="232">
        <v>56</v>
      </c>
      <c r="EQ33" s="230">
        <v>28</v>
      </c>
      <c r="ER33" s="230">
        <v>29</v>
      </c>
      <c r="ES33" s="230">
        <v>23</v>
      </c>
      <c r="ET33" s="229">
        <v>16</v>
      </c>
      <c r="EU33" s="230">
        <v>28</v>
      </c>
      <c r="EV33" s="230">
        <v>24</v>
      </c>
      <c r="EW33" s="230">
        <v>20</v>
      </c>
      <c r="EX33" s="230">
        <v>20</v>
      </c>
      <c r="EY33" s="230">
        <v>20</v>
      </c>
      <c r="EZ33" s="230">
        <v>20</v>
      </c>
      <c r="FA33" s="230">
        <v>20</v>
      </c>
      <c r="FB33" s="230">
        <v>18</v>
      </c>
      <c r="FC33" s="230">
        <v>18</v>
      </c>
      <c r="FD33" s="230">
        <v>18</v>
      </c>
      <c r="FE33" s="230">
        <v>18</v>
      </c>
      <c r="FF33" s="228">
        <v>39</v>
      </c>
      <c r="FG33" s="228">
        <v>39</v>
      </c>
      <c r="FH33" s="228">
        <v>39</v>
      </c>
      <c r="FI33" s="228">
        <v>39</v>
      </c>
      <c r="FJ33" s="228">
        <v>39</v>
      </c>
      <c r="FK33" s="228">
        <v>39</v>
      </c>
      <c r="FL33" s="228">
        <v>39</v>
      </c>
      <c r="FM33" s="228">
        <v>39</v>
      </c>
      <c r="FN33" s="228">
        <v>39</v>
      </c>
      <c r="FO33" s="228">
        <v>39</v>
      </c>
      <c r="FP33" s="228">
        <v>39</v>
      </c>
      <c r="FQ33" s="228">
        <v>39</v>
      </c>
      <c r="FR33" s="230">
        <v>32</v>
      </c>
      <c r="FS33" s="230">
        <v>32</v>
      </c>
      <c r="FT33" s="230">
        <v>32</v>
      </c>
      <c r="FU33" s="230">
        <v>32</v>
      </c>
      <c r="FV33" s="230">
        <v>30</v>
      </c>
      <c r="FW33" s="230">
        <v>30</v>
      </c>
      <c r="FX33" s="230">
        <v>26</v>
      </c>
      <c r="FY33" s="230">
        <v>26</v>
      </c>
      <c r="FZ33" s="230">
        <v>26</v>
      </c>
      <c r="GA33" s="230">
        <v>26</v>
      </c>
      <c r="GB33" s="230">
        <v>26</v>
      </c>
      <c r="GC33" s="230">
        <v>26</v>
      </c>
      <c r="GD33" s="230">
        <v>25</v>
      </c>
      <c r="GE33" s="231"/>
      <c r="GF33" s="230">
        <v>25</v>
      </c>
      <c r="GG33" s="230">
        <v>25</v>
      </c>
      <c r="GH33" s="230">
        <v>22</v>
      </c>
      <c r="GI33" s="230">
        <v>22</v>
      </c>
      <c r="GJ33" s="230">
        <v>22</v>
      </c>
      <c r="GK33" s="230">
        <v>22</v>
      </c>
      <c r="GL33" s="230">
        <v>21</v>
      </c>
      <c r="GM33" s="231"/>
      <c r="GN33" s="229">
        <v>16</v>
      </c>
      <c r="GO33" s="229">
        <v>16</v>
      </c>
      <c r="GP33" s="229">
        <v>16</v>
      </c>
      <c r="GQ33" s="229">
        <v>16</v>
      </c>
      <c r="GR33" s="229">
        <v>16</v>
      </c>
      <c r="GS33" s="229">
        <v>16</v>
      </c>
      <c r="GT33" s="229">
        <v>16</v>
      </c>
      <c r="GU33" s="229">
        <v>16</v>
      </c>
      <c r="GV33" s="229">
        <v>16</v>
      </c>
      <c r="GW33" s="229">
        <v>16</v>
      </c>
      <c r="GX33" s="229">
        <v>16</v>
      </c>
      <c r="GY33" s="229">
        <v>16</v>
      </c>
      <c r="GZ33" s="229">
        <v>16</v>
      </c>
      <c r="HA33" s="229">
        <v>13</v>
      </c>
      <c r="HB33" s="229">
        <v>13</v>
      </c>
      <c r="HC33" s="229">
        <v>12</v>
      </c>
      <c r="HD33" s="229">
        <v>12</v>
      </c>
      <c r="HE33" s="229">
        <v>12</v>
      </c>
      <c r="HF33" s="229">
        <v>12</v>
      </c>
      <c r="HG33" s="229">
        <v>12</v>
      </c>
      <c r="HH33" s="229">
        <v>12</v>
      </c>
      <c r="HI33" s="229">
        <v>10</v>
      </c>
      <c r="HJ33" s="229">
        <v>10</v>
      </c>
      <c r="HK33" s="229">
        <v>10</v>
      </c>
      <c r="HL33" s="229">
        <v>10</v>
      </c>
      <c r="HM33" s="229">
        <v>8</v>
      </c>
      <c r="HN33" s="229">
        <v>7</v>
      </c>
      <c r="HO33" s="229">
        <v>7</v>
      </c>
      <c r="HP33" s="229">
        <v>7</v>
      </c>
      <c r="HQ33" s="229">
        <v>7</v>
      </c>
      <c r="HR33" s="229">
        <v>7</v>
      </c>
      <c r="HS33" s="229">
        <v>7</v>
      </c>
      <c r="HT33" s="229">
        <v>7</v>
      </c>
      <c r="HU33" s="229">
        <v>7</v>
      </c>
      <c r="HV33" s="229">
        <v>3</v>
      </c>
      <c r="HW33" s="229">
        <v>3</v>
      </c>
      <c r="HX33" s="229">
        <v>3</v>
      </c>
      <c r="HY33" s="229">
        <v>3</v>
      </c>
      <c r="HZ33" s="229">
        <v>3</v>
      </c>
      <c r="IA33" s="229">
        <v>3</v>
      </c>
      <c r="IB33" s="229">
        <v>3</v>
      </c>
      <c r="IC33" s="229">
        <v>3</v>
      </c>
      <c r="ID33" s="229">
        <v>3</v>
      </c>
      <c r="IE33" s="229">
        <v>3</v>
      </c>
      <c r="IF33" s="229">
        <v>3</v>
      </c>
      <c r="IG33" s="229">
        <v>2</v>
      </c>
      <c r="IH33" s="229">
        <v>2</v>
      </c>
      <c r="II33" s="229">
        <v>2</v>
      </c>
      <c r="IJ33" s="231"/>
      <c r="IK33" s="233">
        <v>0</v>
      </c>
      <c r="IL33" s="233">
        <v>0</v>
      </c>
      <c r="IM33" s="231"/>
      <c r="IN33" s="231"/>
      <c r="IO33" s="231"/>
      <c r="IP33" s="231"/>
      <c r="IQ33" s="231"/>
      <c r="IR33" s="231"/>
      <c r="IS33" s="231"/>
      <c r="IT33" s="231"/>
      <c r="IU33" s="231"/>
      <c r="IV33" s="231"/>
      <c r="IW33" s="231"/>
      <c r="IX33" s="231"/>
      <c r="IY33" s="231"/>
      <c r="IZ33" s="231"/>
      <c r="JA33" s="231"/>
      <c r="JB33" s="231"/>
      <c r="JC33" s="231"/>
      <c r="JD33" s="231"/>
      <c r="JE33" s="231"/>
      <c r="JF33" s="231"/>
      <c r="JG33" s="231"/>
      <c r="JH33" s="231"/>
      <c r="JI33" s="231"/>
      <c r="JJ33" s="231"/>
      <c r="JK33" s="231"/>
      <c r="JL33" s="231"/>
      <c r="JM33" s="231"/>
      <c r="JN33" s="231"/>
      <c r="JO33" s="231"/>
      <c r="JP33" s="231"/>
      <c r="JQ33" s="231"/>
      <c r="JR33" s="231"/>
      <c r="JS33" s="231"/>
      <c r="JT33" s="231"/>
      <c r="JU33" s="231"/>
      <c r="JV33" s="231"/>
      <c r="JW33" s="231"/>
      <c r="JX33" s="231"/>
      <c r="JY33" s="231"/>
      <c r="JZ33" s="231"/>
      <c r="KA33" s="231"/>
      <c r="KB33" s="231"/>
      <c r="KC33" s="231"/>
      <c r="KD33" s="231"/>
      <c r="KE33" s="231"/>
      <c r="KF33" s="231"/>
      <c r="KG33" s="231"/>
      <c r="KH33" s="231"/>
      <c r="KI33" s="231"/>
      <c r="KJ33" s="231"/>
      <c r="KK33" s="231"/>
      <c r="KL33" s="231"/>
      <c r="KM33" s="231"/>
      <c r="KN33" s="231"/>
      <c r="KO33" s="231"/>
      <c r="KP33" s="231"/>
      <c r="KQ33" s="231"/>
      <c r="KR33" s="231"/>
      <c r="KS33" s="231"/>
      <c r="KT33" s="231"/>
      <c r="KU33" s="231"/>
      <c r="KV33" s="231"/>
      <c r="KW33" s="231"/>
      <c r="KX33" s="231"/>
      <c r="KY33" s="231"/>
      <c r="KZ33" s="231"/>
      <c r="LA33" s="231"/>
      <c r="LB33" s="231"/>
      <c r="LC33" s="231"/>
      <c r="LD33" s="231"/>
      <c r="LE33" s="231"/>
      <c r="LF33" s="231"/>
      <c r="LG33" s="231"/>
      <c r="LH33" s="231"/>
      <c r="LI33" s="231"/>
      <c r="LJ33" s="231"/>
      <c r="LK33" s="231"/>
      <c r="LL33" s="231"/>
      <c r="LM33" s="231"/>
      <c r="LN33" s="231"/>
      <c r="LO33" s="231"/>
      <c r="LP33" s="231"/>
      <c r="LQ33" s="231"/>
      <c r="LR33" s="231"/>
      <c r="LS33" s="231"/>
      <c r="LT33" s="231"/>
      <c r="LU33" s="231"/>
      <c r="LV33" s="231"/>
      <c r="LW33" s="231"/>
      <c r="LX33" s="231"/>
      <c r="LY33" s="231"/>
      <c r="LZ33" s="231"/>
      <c r="MA33" s="231"/>
      <c r="MB33" s="231"/>
      <c r="MC33" s="231"/>
      <c r="MD33" s="231"/>
      <c r="ME33" s="231"/>
      <c r="MF33" s="231"/>
      <c r="MG33" s="231"/>
      <c r="MH33" s="231"/>
      <c r="MI33" s="231"/>
      <c r="MJ33" s="231"/>
      <c r="MK33" s="231"/>
      <c r="ML33" s="231"/>
      <c r="MM33" s="231"/>
      <c r="MN33" s="231"/>
      <c r="MO33" s="231"/>
      <c r="MP33" s="231"/>
      <c r="MQ33" s="231"/>
      <c r="MR33" s="231"/>
      <c r="MS33" s="231"/>
      <c r="MT33" s="231"/>
      <c r="MU33" s="231"/>
      <c r="MV33" s="231"/>
      <c r="MW33" s="231"/>
      <c r="MX33" s="231"/>
      <c r="MY33" s="231"/>
      <c r="MZ33" s="231"/>
      <c r="NA33" s="231"/>
      <c r="NB33" s="231"/>
      <c r="NC33" s="231"/>
      <c r="ND33" s="231"/>
      <c r="NE33" s="231"/>
      <c r="NF33" s="231"/>
      <c r="NG33" s="231"/>
      <c r="NH33" s="231"/>
      <c r="NI33" s="231"/>
    </row>
    <row r="34" spans="1:373" x14ac:dyDescent="0.2">
      <c r="A34" s="264" t="s">
        <v>739</v>
      </c>
      <c r="B34" s="265" t="s">
        <v>1181</v>
      </c>
      <c r="C34" s="258"/>
      <c r="D34" s="258" t="s">
        <v>3456</v>
      </c>
      <c r="E34" s="258">
        <v>0</v>
      </c>
      <c r="F34" s="259" t="s">
        <v>3457</v>
      </c>
      <c r="G34" s="259" t="s">
        <v>960</v>
      </c>
      <c r="H34" s="259" t="s">
        <v>961</v>
      </c>
      <c r="I34" s="259">
        <v>0</v>
      </c>
      <c r="J34" s="259">
        <v>0</v>
      </c>
      <c r="K34" s="259">
        <v>0</v>
      </c>
      <c r="L34" s="259" t="s">
        <v>3367</v>
      </c>
      <c r="M34" s="259">
        <v>0</v>
      </c>
      <c r="N34" s="259" t="s">
        <v>3363</v>
      </c>
      <c r="O34" s="259">
        <v>0</v>
      </c>
      <c r="P34" s="259">
        <v>0</v>
      </c>
      <c r="Q34" s="259">
        <v>0</v>
      </c>
      <c r="R34" s="266"/>
      <c r="S34" s="266"/>
      <c r="T34" s="266"/>
      <c r="U34" s="266"/>
      <c r="V34" s="266"/>
      <c r="W34" s="266">
        <v>0</v>
      </c>
      <c r="X34" s="266">
        <v>0</v>
      </c>
      <c r="Y34" s="266">
        <v>0</v>
      </c>
      <c r="Z34" s="267">
        <v>204.75</v>
      </c>
      <c r="AA34" s="267">
        <v>395</v>
      </c>
      <c r="AB34" s="267">
        <v>0</v>
      </c>
      <c r="AC34" s="257">
        <v>0</v>
      </c>
      <c r="AD34" s="257">
        <v>0</v>
      </c>
      <c r="AE34" s="131">
        <v>10</v>
      </c>
      <c r="AF34" s="131">
        <v>8</v>
      </c>
      <c r="AG34" s="131">
        <v>2</v>
      </c>
      <c r="AH34" s="132">
        <v>1</v>
      </c>
      <c r="AI34" s="132" t="s">
        <v>3517</v>
      </c>
      <c r="AJ34" s="131" t="s">
        <v>3548</v>
      </c>
      <c r="AK34" s="184" t="s">
        <v>3573</v>
      </c>
      <c r="AL34" s="131" t="s">
        <v>3518</v>
      </c>
      <c r="AM34" s="27" t="s">
        <v>3519</v>
      </c>
      <c r="AN34" s="133">
        <v>0</v>
      </c>
      <c r="AO34" s="133">
        <v>0</v>
      </c>
      <c r="AP34" s="133">
        <v>0</v>
      </c>
      <c r="AQ34" s="133">
        <v>0</v>
      </c>
      <c r="AR34" s="131">
        <v>16</v>
      </c>
      <c r="AS34" s="131">
        <v>0</v>
      </c>
      <c r="AT34" s="187"/>
      <c r="AU34" s="187"/>
      <c r="AV34" s="187"/>
      <c r="AW34" s="199" t="s">
        <v>790</v>
      </c>
      <c r="AX34" s="199" t="s">
        <v>1169</v>
      </c>
      <c r="AY34" s="134"/>
      <c r="AZ34" s="134"/>
      <c r="BA34" s="135">
        <v>1</v>
      </c>
      <c r="BB34" s="135" t="s">
        <v>527</v>
      </c>
      <c r="BC34" s="135"/>
      <c r="BD34" s="135">
        <v>2</v>
      </c>
      <c r="BE34" s="136" t="s">
        <v>541</v>
      </c>
      <c r="BF34" s="137">
        <v>1</v>
      </c>
      <c r="BG34" s="138"/>
      <c r="BH34" s="200"/>
      <c r="BI34" s="201"/>
      <c r="BJ34" s="139">
        <v>10</v>
      </c>
      <c r="BK34" s="202">
        <v>0</v>
      </c>
      <c r="BL34" s="13">
        <v>7</v>
      </c>
      <c r="BM34" s="13">
        <v>3</v>
      </c>
      <c r="BN34" s="27" t="s">
        <v>3521</v>
      </c>
      <c r="BO34" s="13" t="s">
        <v>3520</v>
      </c>
      <c r="BP34" s="255">
        <v>3</v>
      </c>
      <c r="BQ34" s="140"/>
      <c r="BR34" s="141"/>
      <c r="BS34" s="131">
        <v>1000000000</v>
      </c>
      <c r="BT34" s="142">
        <v>0</v>
      </c>
      <c r="BU34" s="143">
        <v>1</v>
      </c>
      <c r="BV34" s="142">
        <v>6</v>
      </c>
      <c r="BW34" s="144">
        <v>0</v>
      </c>
      <c r="BX34" s="144">
        <v>0</v>
      </c>
      <c r="BY34" s="144">
        <v>0</v>
      </c>
      <c r="BZ34" s="142">
        <v>0</v>
      </c>
      <c r="CA34" s="142">
        <v>0</v>
      </c>
      <c r="CB34" s="142">
        <v>6</v>
      </c>
      <c r="CC34" s="143">
        <v>0.4</v>
      </c>
      <c r="CD34" s="142"/>
      <c r="CE34" s="142"/>
      <c r="CF34" s="145">
        <v>4</v>
      </c>
      <c r="CG34" s="142">
        <v>2</v>
      </c>
      <c r="CH34" s="140">
        <v>0</v>
      </c>
      <c r="CI34" s="268"/>
      <c r="CJ34" s="263" t="s">
        <v>3518</v>
      </c>
      <c r="CK34" s="269" t="s">
        <v>3518</v>
      </c>
      <c r="CL34" s="146">
        <v>570.75</v>
      </c>
      <c r="CM34" s="146">
        <v>0</v>
      </c>
      <c r="CN34" s="143">
        <v>0</v>
      </c>
      <c r="CO34" s="143">
        <v>4.4600732600732602</v>
      </c>
      <c r="CP34" s="147"/>
      <c r="CQ34" s="143">
        <v>1</v>
      </c>
      <c r="CR34" s="188">
        <v>43087</v>
      </c>
      <c r="CS34" s="189">
        <v>43185</v>
      </c>
      <c r="CT34" s="190">
        <v>43255</v>
      </c>
      <c r="CU34" s="190">
        <v>43195</v>
      </c>
      <c r="CV34" s="190">
        <v>43179</v>
      </c>
      <c r="CW34" s="190">
        <v>43209</v>
      </c>
      <c r="CX34" s="190">
        <v>43251</v>
      </c>
      <c r="CY34" s="143">
        <v>0.8981527585617225</v>
      </c>
      <c r="CZ34" s="142">
        <v>0</v>
      </c>
      <c r="DA34" s="143">
        <v>0.25</v>
      </c>
      <c r="DB34" s="143">
        <v>0.453125</v>
      </c>
      <c r="DC34" s="143">
        <v>0.25</v>
      </c>
      <c r="DD34" s="143">
        <v>0</v>
      </c>
      <c r="DE34" s="148">
        <v>0</v>
      </c>
      <c r="DF34" s="13" t="s">
        <v>3518</v>
      </c>
      <c r="DG34" s="85" t="s">
        <v>3521</v>
      </c>
      <c r="DH34" s="18" t="b">
        <v>0</v>
      </c>
      <c r="DI34" s="84"/>
      <c r="DJ34" s="84"/>
      <c r="DK34" s="203"/>
      <c r="DL34" s="183"/>
      <c r="DM34" s="204"/>
      <c r="DN34" s="143"/>
      <c r="DO34" s="84"/>
      <c r="DP34" s="84"/>
      <c r="DQ34" s="84"/>
      <c r="DR34" s="84"/>
      <c r="DS34" s="84"/>
      <c r="DT34" s="84"/>
      <c r="DU34" s="84"/>
      <c r="DV34" s="18"/>
      <c r="DW34" s="18"/>
      <c r="DX34" s="18"/>
      <c r="DY34" s="186"/>
      <c r="DZ34" s="186"/>
      <c r="EA34" s="186"/>
      <c r="EB34" s="186"/>
      <c r="EC34" s="186"/>
      <c r="ED34" s="186"/>
      <c r="EE34" s="186"/>
      <c r="EF34" s="186"/>
      <c r="EG34" s="207"/>
      <c r="EH34" s="212">
        <v>2</v>
      </c>
      <c r="EI34" s="213">
        <v>3</v>
      </c>
      <c r="EJ34" s="213">
        <v>3</v>
      </c>
      <c r="EK34" s="213">
        <v>3</v>
      </c>
      <c r="EL34" s="213">
        <v>3</v>
      </c>
      <c r="EM34" s="211">
        <v>1</v>
      </c>
      <c r="EN34" s="213">
        <v>3</v>
      </c>
      <c r="EO34" s="212">
        <v>2</v>
      </c>
      <c r="EP34" s="212">
        <v>2</v>
      </c>
      <c r="EQ34" s="210">
        <v>0</v>
      </c>
      <c r="ER34" s="210">
        <v>0</v>
      </c>
      <c r="ES34" s="210">
        <v>0</v>
      </c>
      <c r="ET34" s="210">
        <v>0</v>
      </c>
      <c r="EU34" s="212">
        <v>4</v>
      </c>
      <c r="EV34" s="212">
        <v>4</v>
      </c>
      <c r="EW34" s="211">
        <v>1</v>
      </c>
      <c r="EX34" s="211">
        <v>1</v>
      </c>
      <c r="EY34" s="211">
        <v>1</v>
      </c>
      <c r="EZ34" s="211">
        <v>1</v>
      </c>
      <c r="FA34" s="211">
        <v>1</v>
      </c>
      <c r="FB34" s="212">
        <v>6</v>
      </c>
      <c r="FC34" s="212">
        <v>5</v>
      </c>
      <c r="FD34" s="212">
        <v>5</v>
      </c>
      <c r="FE34" s="212">
        <v>5</v>
      </c>
      <c r="FF34" s="214">
        <v>11</v>
      </c>
      <c r="FG34" s="214">
        <v>11</v>
      </c>
      <c r="FH34" s="212">
        <v>5</v>
      </c>
      <c r="FI34" s="212">
        <v>5</v>
      </c>
      <c r="FJ34" s="212">
        <v>5</v>
      </c>
      <c r="FK34" s="212">
        <v>5</v>
      </c>
      <c r="FL34" s="212">
        <v>5</v>
      </c>
      <c r="FM34" s="212">
        <v>5</v>
      </c>
      <c r="FN34" s="212">
        <v>5</v>
      </c>
      <c r="FO34" s="212">
        <v>5</v>
      </c>
      <c r="FP34" s="212">
        <v>5</v>
      </c>
      <c r="FQ34" s="212">
        <v>5</v>
      </c>
      <c r="FR34" s="212">
        <v>5</v>
      </c>
      <c r="FS34" s="212">
        <v>5</v>
      </c>
      <c r="FT34" s="212">
        <v>5</v>
      </c>
      <c r="FU34" s="212">
        <v>5</v>
      </c>
      <c r="FV34" s="212">
        <v>5</v>
      </c>
      <c r="FW34" s="212">
        <v>5</v>
      </c>
      <c r="FX34" s="212">
        <v>5</v>
      </c>
      <c r="FY34" s="212">
        <v>4</v>
      </c>
      <c r="FZ34" s="212">
        <v>4</v>
      </c>
      <c r="GA34" s="212">
        <v>4</v>
      </c>
      <c r="GB34" s="212">
        <v>4</v>
      </c>
      <c r="GC34" s="212">
        <v>4</v>
      </c>
      <c r="GD34" s="212">
        <v>4</v>
      </c>
      <c r="GE34" s="227"/>
      <c r="GF34" s="212">
        <v>4</v>
      </c>
      <c r="GG34" s="212">
        <v>4</v>
      </c>
      <c r="GH34" s="212">
        <v>4</v>
      </c>
      <c r="GI34" s="212">
        <v>4</v>
      </c>
      <c r="GJ34" s="212">
        <v>4</v>
      </c>
      <c r="GK34" s="212">
        <v>4</v>
      </c>
      <c r="GL34" s="212">
        <v>4</v>
      </c>
      <c r="GM34" s="227"/>
      <c r="GN34" s="212">
        <v>4</v>
      </c>
      <c r="GO34" s="212">
        <v>4</v>
      </c>
      <c r="GP34" s="212">
        <v>4</v>
      </c>
      <c r="GQ34" s="212">
        <v>4</v>
      </c>
      <c r="GR34" s="212">
        <v>4</v>
      </c>
      <c r="GS34" s="211">
        <v>2</v>
      </c>
      <c r="GT34" s="211">
        <v>2</v>
      </c>
      <c r="GU34" s="211">
        <v>2</v>
      </c>
      <c r="GV34" s="211">
        <v>2</v>
      </c>
      <c r="GW34" s="211">
        <v>2</v>
      </c>
      <c r="GX34" s="211">
        <v>2</v>
      </c>
      <c r="GY34" s="211">
        <v>2</v>
      </c>
      <c r="GZ34" s="211">
        <v>2</v>
      </c>
      <c r="HA34" s="211">
        <v>2</v>
      </c>
      <c r="HB34" s="211">
        <v>2</v>
      </c>
      <c r="HC34" s="211">
        <v>2</v>
      </c>
      <c r="HD34" s="211">
        <v>1</v>
      </c>
      <c r="HE34" s="211">
        <v>1</v>
      </c>
      <c r="HF34" s="211">
        <v>1</v>
      </c>
      <c r="HG34" s="211">
        <v>1</v>
      </c>
      <c r="HH34" s="211">
        <v>1</v>
      </c>
      <c r="HI34" s="211">
        <v>1</v>
      </c>
      <c r="HJ34" s="211">
        <v>1</v>
      </c>
      <c r="HK34" s="211">
        <v>1</v>
      </c>
      <c r="HL34" s="211">
        <v>1</v>
      </c>
      <c r="HM34" s="211">
        <v>1</v>
      </c>
      <c r="HN34" s="211">
        <v>1</v>
      </c>
      <c r="HO34" s="211">
        <v>1</v>
      </c>
      <c r="HP34" s="211">
        <v>1</v>
      </c>
      <c r="HQ34" s="211">
        <v>1</v>
      </c>
      <c r="HR34" s="211">
        <v>1</v>
      </c>
      <c r="HS34" s="211">
        <v>1</v>
      </c>
      <c r="HT34" s="211">
        <v>1</v>
      </c>
      <c r="HU34" s="211">
        <v>1</v>
      </c>
      <c r="HV34" s="210">
        <v>0</v>
      </c>
      <c r="HW34" s="210">
        <v>0</v>
      </c>
      <c r="HX34" s="210">
        <v>0</v>
      </c>
      <c r="HY34" s="210">
        <v>0</v>
      </c>
      <c r="HZ34" s="210">
        <v>0</v>
      </c>
      <c r="IA34" s="210">
        <v>0</v>
      </c>
      <c r="IB34" s="210">
        <v>0</v>
      </c>
      <c r="IC34" s="210">
        <v>0</v>
      </c>
      <c r="ID34" s="210">
        <v>0</v>
      </c>
      <c r="IE34" s="210">
        <v>0</v>
      </c>
      <c r="IF34" s="210">
        <v>0</v>
      </c>
      <c r="IG34" s="210">
        <v>0</v>
      </c>
      <c r="IH34" s="210">
        <v>0</v>
      </c>
      <c r="II34" s="210">
        <v>0</v>
      </c>
      <c r="IJ34" s="227"/>
      <c r="IK34" s="210">
        <v>0</v>
      </c>
      <c r="IL34" s="210">
        <v>0</v>
      </c>
      <c r="IM34" s="227"/>
      <c r="IN34" s="227"/>
      <c r="IO34" s="227"/>
      <c r="IP34" s="227"/>
      <c r="IQ34" s="227"/>
      <c r="IR34" s="227"/>
      <c r="IS34" s="227"/>
      <c r="IT34" s="227"/>
      <c r="IU34" s="227"/>
      <c r="IV34" s="227"/>
      <c r="IW34" s="227"/>
      <c r="IX34" s="227"/>
      <c r="IY34" s="227"/>
      <c r="IZ34" s="227"/>
      <c r="JA34" s="227"/>
      <c r="JB34" s="227"/>
      <c r="JC34" s="227"/>
      <c r="JD34" s="227"/>
      <c r="JE34" s="227"/>
      <c r="JF34" s="227"/>
      <c r="JG34" s="227"/>
      <c r="JH34" s="227"/>
      <c r="JI34" s="227"/>
      <c r="JJ34" s="227"/>
      <c r="JK34" s="227"/>
      <c r="JL34" s="227"/>
      <c r="JM34" s="227"/>
      <c r="JN34" s="227"/>
      <c r="JO34" s="227"/>
      <c r="JP34" s="227"/>
      <c r="JQ34" s="227"/>
      <c r="JR34" s="227"/>
      <c r="JS34" s="227"/>
      <c r="JT34" s="227"/>
      <c r="JU34" s="227"/>
      <c r="JV34" s="227"/>
      <c r="JW34" s="227"/>
      <c r="JX34" s="227"/>
      <c r="JY34" s="227"/>
      <c r="JZ34" s="227"/>
      <c r="KA34" s="227"/>
      <c r="KB34" s="227"/>
      <c r="KC34" s="227"/>
      <c r="KD34" s="227"/>
      <c r="KE34" s="227"/>
      <c r="KF34" s="227"/>
      <c r="KG34" s="227"/>
      <c r="KH34" s="227"/>
      <c r="KI34" s="227"/>
      <c r="KJ34" s="227"/>
      <c r="KK34" s="227"/>
      <c r="KL34" s="227"/>
      <c r="KM34" s="227"/>
      <c r="KN34" s="227"/>
      <c r="KO34" s="227"/>
      <c r="KP34" s="227"/>
      <c r="KQ34" s="227"/>
      <c r="KR34" s="227"/>
      <c r="KS34" s="227"/>
      <c r="KT34" s="227"/>
      <c r="KU34" s="227"/>
      <c r="KV34" s="227"/>
      <c r="KW34" s="227"/>
      <c r="KX34" s="227"/>
      <c r="KY34" s="227"/>
      <c r="KZ34" s="227"/>
      <c r="LA34" s="227"/>
      <c r="LB34" s="227"/>
      <c r="LC34" s="227"/>
      <c r="LD34" s="227"/>
      <c r="LE34" s="227"/>
      <c r="LF34" s="227"/>
      <c r="LG34" s="227"/>
      <c r="LH34" s="227"/>
      <c r="LI34" s="227"/>
      <c r="LJ34" s="227"/>
      <c r="LK34" s="227"/>
      <c r="LL34" s="227"/>
      <c r="LM34" s="227"/>
      <c r="LN34" s="227"/>
      <c r="LO34" s="227"/>
      <c r="LP34" s="227"/>
      <c r="LQ34" s="227"/>
      <c r="LR34" s="227"/>
      <c r="LS34" s="227"/>
      <c r="LT34" s="227"/>
      <c r="LU34" s="227"/>
      <c r="LV34" s="227"/>
      <c r="LW34" s="227"/>
      <c r="LX34" s="227"/>
      <c r="LY34" s="227"/>
      <c r="LZ34" s="227"/>
      <c r="MA34" s="227"/>
      <c r="MB34" s="227"/>
      <c r="MC34" s="227"/>
      <c r="MD34" s="227"/>
      <c r="ME34" s="227"/>
      <c r="MF34" s="227"/>
      <c r="MG34" s="227"/>
      <c r="MH34" s="227"/>
      <c r="MI34" s="227"/>
      <c r="MJ34" s="227"/>
      <c r="MK34" s="227"/>
      <c r="ML34" s="227"/>
      <c r="MM34" s="227"/>
      <c r="MN34" s="227"/>
      <c r="MO34" s="227"/>
      <c r="MP34" s="227"/>
      <c r="MQ34" s="227"/>
      <c r="MR34" s="227"/>
      <c r="MS34" s="227"/>
      <c r="MT34" s="227"/>
      <c r="MU34" s="227"/>
      <c r="MV34" s="227"/>
      <c r="MW34" s="227"/>
      <c r="MX34" s="227"/>
      <c r="MY34" s="227"/>
      <c r="MZ34" s="227"/>
      <c r="NA34" s="227"/>
      <c r="NB34" s="227"/>
      <c r="NC34" s="227"/>
      <c r="ND34" s="227"/>
      <c r="NE34" s="227"/>
      <c r="NF34" s="227"/>
      <c r="NG34" s="227"/>
      <c r="NH34" s="227"/>
      <c r="NI34" s="227"/>
    </row>
    <row r="35" spans="1:373" x14ac:dyDescent="0.2">
      <c r="A35" s="264" t="s">
        <v>739</v>
      </c>
      <c r="B35" s="265" t="s">
        <v>944</v>
      </c>
      <c r="C35" s="258"/>
      <c r="D35" s="258" t="s">
        <v>3436</v>
      </c>
      <c r="E35" s="258">
        <v>0</v>
      </c>
      <c r="F35" s="259" t="s">
        <v>3437</v>
      </c>
      <c r="G35" s="259" t="s">
        <v>3422</v>
      </c>
      <c r="H35" s="259" t="s">
        <v>961</v>
      </c>
      <c r="I35" s="259">
        <v>0</v>
      </c>
      <c r="J35" s="259">
        <v>0</v>
      </c>
      <c r="K35" s="259">
        <v>0</v>
      </c>
      <c r="L35" s="259" t="s">
        <v>3423</v>
      </c>
      <c r="M35" s="259">
        <v>0</v>
      </c>
      <c r="N35" s="259" t="s">
        <v>3363</v>
      </c>
      <c r="O35" s="259">
        <v>0</v>
      </c>
      <c r="P35" s="259">
        <v>0</v>
      </c>
      <c r="Q35" s="259">
        <v>0</v>
      </c>
      <c r="R35" s="266"/>
      <c r="S35" s="266"/>
      <c r="T35" s="266"/>
      <c r="U35" s="266"/>
      <c r="V35" s="266"/>
      <c r="W35" s="266">
        <v>0</v>
      </c>
      <c r="X35" s="266">
        <v>0</v>
      </c>
      <c r="Y35" s="266">
        <v>0</v>
      </c>
      <c r="Z35" s="267">
        <v>197.29</v>
      </c>
      <c r="AA35" s="267">
        <v>407.25</v>
      </c>
      <c r="AB35" s="267">
        <v>0</v>
      </c>
      <c r="AC35" s="257">
        <v>0</v>
      </c>
      <c r="AD35" s="257">
        <v>0</v>
      </c>
      <c r="AE35" s="131">
        <v>10</v>
      </c>
      <c r="AF35" s="131">
        <v>8</v>
      </c>
      <c r="AG35" s="131">
        <v>2</v>
      </c>
      <c r="AH35" s="132">
        <v>1</v>
      </c>
      <c r="AI35" s="132" t="s">
        <v>3517</v>
      </c>
      <c r="AJ35" s="131" t="s">
        <v>3548</v>
      </c>
      <c r="AK35" s="184" t="s">
        <v>3571</v>
      </c>
      <c r="AL35" s="131" t="s">
        <v>3518</v>
      </c>
      <c r="AM35" s="27" t="s">
        <v>3519</v>
      </c>
      <c r="AN35" s="133">
        <v>2.86</v>
      </c>
      <c r="AO35" s="133">
        <v>2.0979020979020979</v>
      </c>
      <c r="AP35" s="133">
        <v>8.7412587412587422E-2</v>
      </c>
      <c r="AQ35" s="133">
        <v>8.7412587412587422E-2</v>
      </c>
      <c r="AR35" s="131">
        <v>1</v>
      </c>
      <c r="AS35" s="131">
        <v>0</v>
      </c>
      <c r="AT35" s="187"/>
      <c r="AU35" s="187"/>
      <c r="AV35" s="187"/>
      <c r="AW35" s="199" t="s">
        <v>790</v>
      </c>
      <c r="AX35" s="199" t="s">
        <v>1169</v>
      </c>
      <c r="AY35" s="134"/>
      <c r="AZ35" s="134"/>
      <c r="BA35" s="135">
        <v>1</v>
      </c>
      <c r="BB35" s="135" t="s">
        <v>527</v>
      </c>
      <c r="BC35" s="135"/>
      <c r="BD35" s="135">
        <v>1</v>
      </c>
      <c r="BE35" s="136" t="s">
        <v>541</v>
      </c>
      <c r="BF35" s="137">
        <v>1</v>
      </c>
      <c r="BG35" s="138"/>
      <c r="BH35" s="200"/>
      <c r="BI35" s="201"/>
      <c r="BJ35" s="139">
        <v>24</v>
      </c>
      <c r="BK35" s="202">
        <v>43</v>
      </c>
      <c r="BL35" s="13">
        <v>16</v>
      </c>
      <c r="BM35" s="13">
        <v>8</v>
      </c>
      <c r="BN35" s="27" t="s">
        <v>3522</v>
      </c>
      <c r="BO35" s="13" t="s">
        <v>3522</v>
      </c>
      <c r="BP35" s="255">
        <v>17</v>
      </c>
      <c r="BQ35" s="140"/>
      <c r="BR35" s="141"/>
      <c r="BS35" s="131">
        <v>1000000000</v>
      </c>
      <c r="BT35" s="142">
        <v>1</v>
      </c>
      <c r="BU35" s="143">
        <v>0.96</v>
      </c>
      <c r="BV35" s="142">
        <v>0</v>
      </c>
      <c r="BW35" s="144">
        <v>0</v>
      </c>
      <c r="BX35" s="144">
        <v>0</v>
      </c>
      <c r="BY35" s="144">
        <v>0</v>
      </c>
      <c r="BZ35" s="142">
        <v>0</v>
      </c>
      <c r="CA35" s="142">
        <v>0</v>
      </c>
      <c r="CB35" s="142">
        <v>1</v>
      </c>
      <c r="CC35" s="143">
        <v>0.96</v>
      </c>
      <c r="CD35" s="142"/>
      <c r="CE35" s="142"/>
      <c r="CF35" s="145">
        <v>23</v>
      </c>
      <c r="CG35" s="142">
        <v>5</v>
      </c>
      <c r="CH35" s="140">
        <v>0</v>
      </c>
      <c r="CI35" s="268"/>
      <c r="CJ35" s="263" t="s">
        <v>3518</v>
      </c>
      <c r="CK35" s="269" t="s">
        <v>3518</v>
      </c>
      <c r="CL35" s="146">
        <v>1469.72</v>
      </c>
      <c r="CM35" s="146">
        <v>0</v>
      </c>
      <c r="CN35" s="143">
        <v>0</v>
      </c>
      <c r="CO35" s="143">
        <v>5.1082568807339452</v>
      </c>
      <c r="CP35" s="147"/>
      <c r="CQ35" s="143">
        <v>1</v>
      </c>
      <c r="CR35" s="188">
        <v>43087</v>
      </c>
      <c r="CS35" s="189">
        <v>43185</v>
      </c>
      <c r="CT35" s="190">
        <v>43255</v>
      </c>
      <c r="CU35" s="190">
        <v>43168</v>
      </c>
      <c r="CV35" s="190">
        <v>43179</v>
      </c>
      <c r="CW35" s="190">
        <v>43182</v>
      </c>
      <c r="CX35" s="190">
        <v>43224</v>
      </c>
      <c r="CY35" s="143">
        <v>0.81805879865937692</v>
      </c>
      <c r="CZ35" s="142">
        <v>0</v>
      </c>
      <c r="DA35" s="143">
        <v>0.203125</v>
      </c>
      <c r="DB35" s="143">
        <v>0.71875</v>
      </c>
      <c r="DC35" s="143">
        <v>3.125E-2</v>
      </c>
      <c r="DD35" s="143">
        <v>0</v>
      </c>
      <c r="DE35" s="148">
        <v>0</v>
      </c>
      <c r="DF35" s="13" t="s">
        <v>3518</v>
      </c>
      <c r="DG35" s="85" t="s">
        <v>3521</v>
      </c>
      <c r="DH35" s="18" t="b">
        <v>0</v>
      </c>
      <c r="DI35" s="84"/>
      <c r="DJ35" s="84"/>
      <c r="DK35" s="203"/>
      <c r="DL35" s="183"/>
      <c r="DM35" s="204"/>
      <c r="DN35" s="143"/>
      <c r="DO35" s="84"/>
      <c r="DP35" s="84"/>
      <c r="DQ35" s="84"/>
      <c r="DR35" s="84"/>
      <c r="DS35" s="84"/>
      <c r="DT35" s="84"/>
      <c r="DU35" s="84"/>
      <c r="DV35" s="18"/>
      <c r="DW35" s="18"/>
      <c r="DX35" s="18"/>
      <c r="DY35" s="186"/>
      <c r="DZ35" s="186"/>
      <c r="EA35" s="186"/>
      <c r="EB35" s="186"/>
      <c r="EC35" s="186"/>
      <c r="ED35" s="186"/>
      <c r="EE35" s="186"/>
      <c r="EF35" s="186"/>
      <c r="EG35" s="209"/>
      <c r="EH35" s="230">
        <v>8</v>
      </c>
      <c r="EI35" s="229">
        <v>2</v>
      </c>
      <c r="EJ35" s="229">
        <v>5</v>
      </c>
      <c r="EK35" s="229">
        <v>4</v>
      </c>
      <c r="EL35" s="229">
        <v>4</v>
      </c>
      <c r="EM35" s="230">
        <v>8</v>
      </c>
      <c r="EN35" s="230">
        <v>9</v>
      </c>
      <c r="EO35" s="229">
        <v>3</v>
      </c>
      <c r="EP35" s="229">
        <v>2</v>
      </c>
      <c r="EQ35" s="233">
        <v>0</v>
      </c>
      <c r="ER35" s="233">
        <v>0</v>
      </c>
      <c r="ES35" s="233">
        <v>0</v>
      </c>
      <c r="ET35" s="233">
        <v>0</v>
      </c>
      <c r="EU35" s="230">
        <v>9</v>
      </c>
      <c r="EV35" s="229">
        <v>7</v>
      </c>
      <c r="EW35" s="233">
        <v>0</v>
      </c>
      <c r="EX35" s="233">
        <v>0</v>
      </c>
      <c r="EY35" s="233">
        <v>0</v>
      </c>
      <c r="EZ35" s="233">
        <v>0</v>
      </c>
      <c r="FA35" s="233">
        <v>0</v>
      </c>
      <c r="FB35" s="233">
        <v>0</v>
      </c>
      <c r="FC35" s="233">
        <v>0</v>
      </c>
      <c r="FD35" s="233">
        <v>0</v>
      </c>
      <c r="FE35" s="233">
        <v>0</v>
      </c>
      <c r="FF35" s="228">
        <v>18</v>
      </c>
      <c r="FG35" s="228">
        <v>18</v>
      </c>
      <c r="FH35" s="230">
        <v>10</v>
      </c>
      <c r="FI35" s="230">
        <v>10</v>
      </c>
      <c r="FJ35" s="230">
        <v>10</v>
      </c>
      <c r="FK35" s="230">
        <v>9</v>
      </c>
      <c r="FL35" s="230">
        <v>9</v>
      </c>
      <c r="FM35" s="230">
        <v>9</v>
      </c>
      <c r="FN35" s="230">
        <v>9</v>
      </c>
      <c r="FO35" s="229">
        <v>8</v>
      </c>
      <c r="FP35" s="229">
        <v>8</v>
      </c>
      <c r="FQ35" s="229">
        <v>8</v>
      </c>
      <c r="FR35" s="229">
        <v>8</v>
      </c>
      <c r="FS35" s="229">
        <v>8</v>
      </c>
      <c r="FT35" s="229">
        <v>8</v>
      </c>
      <c r="FU35" s="229">
        <v>8</v>
      </c>
      <c r="FV35" s="229">
        <v>3</v>
      </c>
      <c r="FW35" s="229">
        <v>3</v>
      </c>
      <c r="FX35" s="229">
        <v>3</v>
      </c>
      <c r="FY35" s="229">
        <v>3</v>
      </c>
      <c r="FZ35" s="229">
        <v>3</v>
      </c>
      <c r="GA35" s="229">
        <v>3</v>
      </c>
      <c r="GB35" s="229">
        <v>3</v>
      </c>
      <c r="GC35" s="229">
        <v>3</v>
      </c>
      <c r="GD35" s="229">
        <v>3</v>
      </c>
      <c r="GE35" s="231"/>
      <c r="GF35" s="229">
        <v>3</v>
      </c>
      <c r="GG35" s="229">
        <v>2</v>
      </c>
      <c r="GH35" s="229">
        <v>2</v>
      </c>
      <c r="GI35" s="229">
        <v>1</v>
      </c>
      <c r="GJ35" s="229">
        <v>1</v>
      </c>
      <c r="GK35" s="229">
        <v>1</v>
      </c>
      <c r="GL35" s="229">
        <v>1</v>
      </c>
      <c r="GM35" s="231"/>
      <c r="GN35" s="229">
        <v>1</v>
      </c>
      <c r="GO35" s="233">
        <v>0</v>
      </c>
      <c r="GP35" s="233">
        <v>0</v>
      </c>
      <c r="GQ35" s="233">
        <v>0</v>
      </c>
      <c r="GR35" s="233">
        <v>0</v>
      </c>
      <c r="GS35" s="233">
        <v>0</v>
      </c>
      <c r="GT35" s="233">
        <v>0</v>
      </c>
      <c r="GU35" s="233">
        <v>0</v>
      </c>
      <c r="GV35" s="233">
        <v>0</v>
      </c>
      <c r="GW35" s="233">
        <v>0</v>
      </c>
      <c r="GX35" s="233">
        <v>0</v>
      </c>
      <c r="GY35" s="233">
        <v>0</v>
      </c>
      <c r="GZ35" s="233">
        <v>0</v>
      </c>
      <c r="HA35" s="230">
        <v>13</v>
      </c>
      <c r="HB35" s="230">
        <v>10</v>
      </c>
      <c r="HC35" s="229">
        <v>6</v>
      </c>
      <c r="HD35" s="229">
        <v>6</v>
      </c>
      <c r="HE35" s="229">
        <v>6</v>
      </c>
      <c r="HF35" s="229">
        <v>6</v>
      </c>
      <c r="HG35" s="229">
        <v>6</v>
      </c>
      <c r="HH35" s="229">
        <v>6</v>
      </c>
      <c r="HI35" s="229">
        <v>6</v>
      </c>
      <c r="HJ35" s="229">
        <v>6</v>
      </c>
      <c r="HK35" s="229">
        <v>6</v>
      </c>
      <c r="HL35" s="229">
        <v>6</v>
      </c>
      <c r="HM35" s="229">
        <v>5</v>
      </c>
      <c r="HN35" s="229">
        <v>5</v>
      </c>
      <c r="HO35" s="229">
        <v>5</v>
      </c>
      <c r="HP35" s="229">
        <v>5</v>
      </c>
      <c r="HQ35" s="229">
        <v>4</v>
      </c>
      <c r="HR35" s="229">
        <v>4</v>
      </c>
      <c r="HS35" s="229">
        <v>4</v>
      </c>
      <c r="HT35" s="229">
        <v>4</v>
      </c>
      <c r="HU35" s="229">
        <v>4</v>
      </c>
      <c r="HV35" s="229">
        <v>4</v>
      </c>
      <c r="HW35" s="229">
        <v>4</v>
      </c>
      <c r="HX35" s="229">
        <v>4</v>
      </c>
      <c r="HY35" s="229">
        <v>4</v>
      </c>
      <c r="HZ35" s="229">
        <v>4</v>
      </c>
      <c r="IA35" s="229">
        <v>4</v>
      </c>
      <c r="IB35" s="229">
        <v>4</v>
      </c>
      <c r="IC35" s="229">
        <v>4</v>
      </c>
      <c r="ID35" s="229">
        <v>4</v>
      </c>
      <c r="IE35" s="229">
        <v>4</v>
      </c>
      <c r="IF35" s="229">
        <v>4</v>
      </c>
      <c r="IG35" s="229">
        <v>3</v>
      </c>
      <c r="IH35" s="229">
        <v>1</v>
      </c>
      <c r="II35" s="233">
        <v>0</v>
      </c>
      <c r="IJ35" s="231"/>
      <c r="IK35" s="229">
        <v>1</v>
      </c>
      <c r="IL35" s="229">
        <v>1</v>
      </c>
      <c r="IM35" s="231"/>
      <c r="IN35" s="231"/>
      <c r="IO35" s="231"/>
      <c r="IP35" s="231"/>
      <c r="IQ35" s="231"/>
      <c r="IR35" s="231"/>
      <c r="IS35" s="231"/>
      <c r="IT35" s="231"/>
      <c r="IU35" s="231"/>
      <c r="IV35" s="231"/>
      <c r="IW35" s="231"/>
      <c r="IX35" s="231"/>
      <c r="IY35" s="231"/>
      <c r="IZ35" s="231"/>
      <c r="JA35" s="231"/>
      <c r="JB35" s="231"/>
      <c r="JC35" s="231"/>
      <c r="JD35" s="231"/>
      <c r="JE35" s="231"/>
      <c r="JF35" s="231"/>
      <c r="JG35" s="231"/>
      <c r="JH35" s="231"/>
      <c r="JI35" s="231"/>
      <c r="JJ35" s="231"/>
      <c r="JK35" s="231"/>
      <c r="JL35" s="231"/>
      <c r="JM35" s="231"/>
      <c r="JN35" s="231"/>
      <c r="JO35" s="231"/>
      <c r="JP35" s="231"/>
      <c r="JQ35" s="231"/>
      <c r="JR35" s="231"/>
      <c r="JS35" s="231"/>
      <c r="JT35" s="231"/>
      <c r="JU35" s="231"/>
      <c r="JV35" s="231"/>
      <c r="JW35" s="231"/>
      <c r="JX35" s="231"/>
      <c r="JY35" s="231"/>
      <c r="JZ35" s="231"/>
      <c r="KA35" s="231"/>
      <c r="KB35" s="231"/>
      <c r="KC35" s="231"/>
      <c r="KD35" s="231"/>
      <c r="KE35" s="231"/>
      <c r="KF35" s="231"/>
      <c r="KG35" s="231"/>
      <c r="KH35" s="231"/>
      <c r="KI35" s="231"/>
      <c r="KJ35" s="231"/>
      <c r="KK35" s="231"/>
      <c r="KL35" s="231"/>
      <c r="KM35" s="231"/>
      <c r="KN35" s="231"/>
      <c r="KO35" s="231"/>
      <c r="KP35" s="231"/>
      <c r="KQ35" s="231"/>
      <c r="KR35" s="231"/>
      <c r="KS35" s="231"/>
      <c r="KT35" s="231"/>
      <c r="KU35" s="231"/>
      <c r="KV35" s="231"/>
      <c r="KW35" s="231"/>
      <c r="KX35" s="231"/>
      <c r="KY35" s="231"/>
      <c r="KZ35" s="231"/>
      <c r="LA35" s="231"/>
      <c r="LB35" s="231"/>
      <c r="LC35" s="231"/>
      <c r="LD35" s="231"/>
      <c r="LE35" s="231"/>
      <c r="LF35" s="231"/>
      <c r="LG35" s="231"/>
      <c r="LH35" s="231"/>
      <c r="LI35" s="231"/>
      <c r="LJ35" s="231"/>
      <c r="LK35" s="231"/>
      <c r="LL35" s="231"/>
      <c r="LM35" s="231"/>
      <c r="LN35" s="231"/>
      <c r="LO35" s="231"/>
      <c r="LP35" s="231"/>
      <c r="LQ35" s="231"/>
      <c r="LR35" s="231"/>
      <c r="LS35" s="231"/>
      <c r="LT35" s="231"/>
      <c r="LU35" s="231"/>
      <c r="LV35" s="231"/>
      <c r="LW35" s="231"/>
      <c r="LX35" s="231"/>
      <c r="LY35" s="231"/>
      <c r="LZ35" s="231"/>
      <c r="MA35" s="231"/>
      <c r="MB35" s="231"/>
      <c r="MC35" s="231"/>
      <c r="MD35" s="231"/>
      <c r="ME35" s="231"/>
      <c r="MF35" s="231"/>
      <c r="MG35" s="231"/>
      <c r="MH35" s="231"/>
      <c r="MI35" s="231"/>
      <c r="MJ35" s="231"/>
      <c r="MK35" s="231"/>
      <c r="ML35" s="231"/>
      <c r="MM35" s="231"/>
      <c r="MN35" s="231"/>
      <c r="MO35" s="231"/>
      <c r="MP35" s="231"/>
      <c r="MQ35" s="231"/>
      <c r="MR35" s="231"/>
      <c r="MS35" s="231"/>
      <c r="MT35" s="231"/>
      <c r="MU35" s="231"/>
      <c r="MV35" s="231"/>
      <c r="MW35" s="231"/>
      <c r="MX35" s="231"/>
      <c r="MY35" s="231"/>
      <c r="MZ35" s="231"/>
      <c r="NA35" s="231"/>
      <c r="NB35" s="231"/>
      <c r="NC35" s="231"/>
      <c r="ND35" s="231"/>
      <c r="NE35" s="231"/>
      <c r="NF35" s="231"/>
      <c r="NG35" s="231"/>
      <c r="NH35" s="231"/>
      <c r="NI35" s="231"/>
    </row>
    <row r="36" spans="1:373" x14ac:dyDescent="0.2">
      <c r="A36" s="264" t="s">
        <v>739</v>
      </c>
      <c r="B36" s="265" t="s">
        <v>945</v>
      </c>
      <c r="C36" s="258"/>
      <c r="D36" s="258" t="s">
        <v>3473</v>
      </c>
      <c r="E36" s="258">
        <v>0</v>
      </c>
      <c r="F36" s="259" t="s">
        <v>3474</v>
      </c>
      <c r="G36" s="259" t="s">
        <v>3401</v>
      </c>
      <c r="H36" s="259" t="s">
        <v>961</v>
      </c>
      <c r="I36" s="259">
        <v>0</v>
      </c>
      <c r="J36" s="259">
        <v>0</v>
      </c>
      <c r="K36" s="259">
        <v>0</v>
      </c>
      <c r="L36" s="259" t="s">
        <v>3401</v>
      </c>
      <c r="M36" s="259">
        <v>0</v>
      </c>
      <c r="N36" s="259" t="s">
        <v>3363</v>
      </c>
      <c r="O36" s="259">
        <v>0</v>
      </c>
      <c r="P36" s="259">
        <v>0</v>
      </c>
      <c r="Q36" s="259">
        <v>0</v>
      </c>
      <c r="R36" s="266"/>
      <c r="S36" s="266"/>
      <c r="T36" s="266"/>
      <c r="U36" s="266"/>
      <c r="V36" s="266"/>
      <c r="W36" s="266">
        <v>0</v>
      </c>
      <c r="X36" s="266">
        <v>0</v>
      </c>
      <c r="Y36" s="266">
        <v>0</v>
      </c>
      <c r="Z36" s="267">
        <v>195.3</v>
      </c>
      <c r="AA36" s="267">
        <v>419</v>
      </c>
      <c r="AB36" s="267">
        <v>0</v>
      </c>
      <c r="AC36" s="257">
        <v>0</v>
      </c>
      <c r="AD36" s="257">
        <v>0</v>
      </c>
      <c r="AE36" s="131">
        <v>10</v>
      </c>
      <c r="AF36" s="131">
        <v>8</v>
      </c>
      <c r="AG36" s="131">
        <v>2</v>
      </c>
      <c r="AH36" s="132">
        <v>1</v>
      </c>
      <c r="AI36" s="132" t="s">
        <v>3517</v>
      </c>
      <c r="AJ36" s="131" t="s">
        <v>3562</v>
      </c>
      <c r="AK36" s="184" t="s">
        <v>3524</v>
      </c>
      <c r="AL36" s="131" t="s">
        <v>3518</v>
      </c>
      <c r="AM36" s="27" t="s">
        <v>3519</v>
      </c>
      <c r="AN36" s="133">
        <v>0.09</v>
      </c>
      <c r="AO36" s="133">
        <v>2.7777777777777777</v>
      </c>
      <c r="AP36" s="133">
        <v>2.7777777777777777</v>
      </c>
      <c r="AQ36" s="133">
        <v>2.7777777777777777</v>
      </c>
      <c r="AR36" s="131">
        <v>0</v>
      </c>
      <c r="AS36" s="131">
        <v>0</v>
      </c>
      <c r="AT36" s="187"/>
      <c r="AU36" s="187"/>
      <c r="AV36" s="187"/>
      <c r="AW36" s="199" t="s">
        <v>790</v>
      </c>
      <c r="AX36" s="199" t="s">
        <v>1169</v>
      </c>
      <c r="AY36" s="134"/>
      <c r="AZ36" s="134"/>
      <c r="BA36" s="135">
        <v>1</v>
      </c>
      <c r="BB36" s="135" t="s">
        <v>527</v>
      </c>
      <c r="BC36" s="135"/>
      <c r="BD36" s="135">
        <v>1</v>
      </c>
      <c r="BE36" s="136" t="s">
        <v>541</v>
      </c>
      <c r="BF36" s="137">
        <v>1</v>
      </c>
      <c r="BG36" s="138"/>
      <c r="BH36" s="200"/>
      <c r="BI36" s="201"/>
      <c r="BJ36" s="139">
        <v>1</v>
      </c>
      <c r="BK36" s="202">
        <v>2</v>
      </c>
      <c r="BL36" s="13">
        <v>1</v>
      </c>
      <c r="BM36" s="13">
        <v>0.5</v>
      </c>
      <c r="BN36" s="27" t="s">
        <v>3520</v>
      </c>
      <c r="BO36" s="13" t="s">
        <v>3520</v>
      </c>
      <c r="BP36" s="255">
        <v>3</v>
      </c>
      <c r="BQ36" s="140"/>
      <c r="BR36" s="141"/>
      <c r="BS36" s="131">
        <v>1000000000</v>
      </c>
      <c r="BT36" s="142">
        <v>1</v>
      </c>
      <c r="BU36" s="143">
        <v>0</v>
      </c>
      <c r="BV36" s="142">
        <v>0</v>
      </c>
      <c r="BW36" s="144">
        <v>0</v>
      </c>
      <c r="BX36" s="144">
        <v>0</v>
      </c>
      <c r="BY36" s="144">
        <v>0</v>
      </c>
      <c r="BZ36" s="142">
        <v>0</v>
      </c>
      <c r="CA36" s="142">
        <v>0</v>
      </c>
      <c r="CB36" s="142">
        <v>1</v>
      </c>
      <c r="CC36" s="143">
        <v>0</v>
      </c>
      <c r="CD36" s="142"/>
      <c r="CE36" s="142"/>
      <c r="CF36" s="145">
        <v>0</v>
      </c>
      <c r="CG36" s="142">
        <v>0</v>
      </c>
      <c r="CH36" s="140">
        <v>0</v>
      </c>
      <c r="CI36" s="268"/>
      <c r="CJ36" s="263" t="s">
        <v>3518</v>
      </c>
      <c r="CK36" s="269" t="s">
        <v>3518</v>
      </c>
      <c r="CL36" s="146">
        <v>0</v>
      </c>
      <c r="CM36" s="146">
        <v>0</v>
      </c>
      <c r="CN36" s="143">
        <v>0</v>
      </c>
      <c r="CO36" s="143">
        <v>5.49800307219662</v>
      </c>
      <c r="CP36" s="147"/>
      <c r="CQ36" s="143">
        <v>0</v>
      </c>
      <c r="CR36" s="188">
        <v>42930</v>
      </c>
      <c r="CS36" s="189">
        <v>43185</v>
      </c>
      <c r="CT36" s="190">
        <v>43255</v>
      </c>
      <c r="CU36" s="190">
        <v>43133</v>
      </c>
      <c r="CV36" s="190">
        <v>43168</v>
      </c>
      <c r="CW36" s="190">
        <v>43147</v>
      </c>
      <c r="CX36" s="190">
        <v>43189</v>
      </c>
      <c r="CY36" s="143">
        <v>0.32842646106734175</v>
      </c>
      <c r="CZ36" s="142">
        <v>0</v>
      </c>
      <c r="DA36" s="143">
        <v>0</v>
      </c>
      <c r="DB36" s="143">
        <v>0</v>
      </c>
      <c r="DC36" s="143">
        <v>0.78125</v>
      </c>
      <c r="DD36" s="143">
        <v>0</v>
      </c>
      <c r="DE36" s="148">
        <v>0.171875</v>
      </c>
      <c r="DF36" s="13" t="s">
        <v>3518</v>
      </c>
      <c r="DG36" s="85" t="s">
        <v>3518</v>
      </c>
      <c r="DH36" s="18" t="b">
        <v>0</v>
      </c>
      <c r="DI36" s="84"/>
      <c r="DJ36" s="84"/>
      <c r="DK36" s="203"/>
      <c r="DL36" s="183"/>
      <c r="DM36" s="204"/>
      <c r="DN36" s="143"/>
      <c r="DO36" s="84"/>
      <c r="DP36" s="84"/>
      <c r="DQ36" s="84"/>
      <c r="DR36" s="84"/>
      <c r="DS36" s="84"/>
      <c r="DT36" s="84"/>
      <c r="DU36" s="84"/>
      <c r="DV36" s="18"/>
      <c r="DW36" s="18"/>
      <c r="DX36" s="18"/>
      <c r="DY36" s="186"/>
      <c r="DZ36" s="186"/>
      <c r="EA36" s="186"/>
      <c r="EB36" s="186"/>
      <c r="EC36" s="186"/>
      <c r="ED36" s="186"/>
      <c r="EE36" s="186"/>
      <c r="EF36" s="186"/>
      <c r="EG36" s="207"/>
      <c r="EH36" s="212">
        <v>3</v>
      </c>
      <c r="EI36" s="212">
        <v>3</v>
      </c>
      <c r="EJ36" s="213">
        <v>3</v>
      </c>
      <c r="EK36" s="213">
        <v>3</v>
      </c>
      <c r="EL36" s="213">
        <v>3</v>
      </c>
      <c r="EM36" s="211">
        <v>1</v>
      </c>
      <c r="EN36" s="212">
        <v>1</v>
      </c>
      <c r="EO36" s="212">
        <v>1</v>
      </c>
      <c r="EP36" s="212">
        <v>1</v>
      </c>
      <c r="EQ36" s="210">
        <v>0</v>
      </c>
      <c r="ER36" s="210">
        <v>0</v>
      </c>
      <c r="ES36" s="210">
        <v>0</v>
      </c>
      <c r="ET36" s="210">
        <v>0</v>
      </c>
      <c r="EU36" s="212">
        <v>1</v>
      </c>
      <c r="EV36" s="212">
        <v>1</v>
      </c>
      <c r="EW36" s="212">
        <v>1</v>
      </c>
      <c r="EX36" s="212">
        <v>1</v>
      </c>
      <c r="EY36" s="212">
        <v>1</v>
      </c>
      <c r="EZ36" s="212">
        <v>1</v>
      </c>
      <c r="FA36" s="212">
        <v>1</v>
      </c>
      <c r="FB36" s="212">
        <v>1</v>
      </c>
      <c r="FC36" s="212">
        <v>1</v>
      </c>
      <c r="FD36" s="212">
        <v>1</v>
      </c>
      <c r="FE36" s="212">
        <v>1</v>
      </c>
      <c r="FF36" s="214">
        <v>2</v>
      </c>
      <c r="FG36" s="214">
        <v>2</v>
      </c>
      <c r="FH36" s="214">
        <v>2</v>
      </c>
      <c r="FI36" s="214">
        <v>2</v>
      </c>
      <c r="FJ36" s="214">
        <v>2</v>
      </c>
      <c r="FK36" s="214">
        <v>2</v>
      </c>
      <c r="FL36" s="214">
        <v>2</v>
      </c>
      <c r="FM36" s="214">
        <v>2</v>
      </c>
      <c r="FN36" s="214">
        <v>2</v>
      </c>
      <c r="FO36" s="214">
        <v>2</v>
      </c>
      <c r="FP36" s="214">
        <v>2</v>
      </c>
      <c r="FQ36" s="214">
        <v>2</v>
      </c>
      <c r="FR36" s="214">
        <v>2</v>
      </c>
      <c r="FS36" s="214">
        <v>2</v>
      </c>
      <c r="FT36" s="214">
        <v>2</v>
      </c>
      <c r="FU36" s="214">
        <v>2</v>
      </c>
      <c r="FV36" s="214">
        <v>2</v>
      </c>
      <c r="FW36" s="214">
        <v>2</v>
      </c>
      <c r="FX36" s="214">
        <v>2</v>
      </c>
      <c r="FY36" s="214">
        <v>2</v>
      </c>
      <c r="FZ36" s="214">
        <v>2</v>
      </c>
      <c r="GA36" s="214">
        <v>2</v>
      </c>
      <c r="GB36" s="214">
        <v>2</v>
      </c>
      <c r="GC36" s="214">
        <v>2</v>
      </c>
      <c r="GD36" s="214">
        <v>2</v>
      </c>
      <c r="GE36" s="227"/>
      <c r="GF36" s="214">
        <v>2</v>
      </c>
      <c r="GG36" s="214">
        <v>2</v>
      </c>
      <c r="GH36" s="214">
        <v>2</v>
      </c>
      <c r="GI36" s="214">
        <v>2</v>
      </c>
      <c r="GJ36" s="214">
        <v>2</v>
      </c>
      <c r="GK36" s="214">
        <v>2</v>
      </c>
      <c r="GL36" s="214">
        <v>2</v>
      </c>
      <c r="GM36" s="227"/>
      <c r="GN36" s="212">
        <v>1</v>
      </c>
      <c r="GO36" s="212">
        <v>1</v>
      </c>
      <c r="GP36" s="212">
        <v>1</v>
      </c>
      <c r="GQ36" s="212">
        <v>1</v>
      </c>
      <c r="GR36" s="212">
        <v>1</v>
      </c>
      <c r="GS36" s="212">
        <v>1</v>
      </c>
      <c r="GT36" s="212">
        <v>1</v>
      </c>
      <c r="GU36" s="212">
        <v>1</v>
      </c>
      <c r="GV36" s="212">
        <v>1</v>
      </c>
      <c r="GW36" s="212">
        <v>1</v>
      </c>
      <c r="GX36" s="212">
        <v>1</v>
      </c>
      <c r="GY36" s="212">
        <v>1</v>
      </c>
      <c r="GZ36" s="212">
        <v>1</v>
      </c>
      <c r="HA36" s="212">
        <v>1</v>
      </c>
      <c r="HB36" s="212">
        <v>1</v>
      </c>
      <c r="HC36" s="212">
        <v>1</v>
      </c>
      <c r="HD36" s="212">
        <v>1</v>
      </c>
      <c r="HE36" s="212">
        <v>1</v>
      </c>
      <c r="HF36" s="212">
        <v>1</v>
      </c>
      <c r="HG36" s="212">
        <v>1</v>
      </c>
      <c r="HH36" s="212">
        <v>1</v>
      </c>
      <c r="HI36" s="212">
        <v>1</v>
      </c>
      <c r="HJ36" s="212">
        <v>1</v>
      </c>
      <c r="HK36" s="212">
        <v>1</v>
      </c>
      <c r="HL36" s="212">
        <v>1</v>
      </c>
      <c r="HM36" s="212">
        <v>1</v>
      </c>
      <c r="HN36" s="212">
        <v>1</v>
      </c>
      <c r="HO36" s="212">
        <v>1</v>
      </c>
      <c r="HP36" s="212">
        <v>1</v>
      </c>
      <c r="HQ36" s="212">
        <v>1</v>
      </c>
      <c r="HR36" s="212">
        <v>1</v>
      </c>
      <c r="HS36" s="212">
        <v>1</v>
      </c>
      <c r="HT36" s="212">
        <v>1</v>
      </c>
      <c r="HU36" s="212">
        <v>1</v>
      </c>
      <c r="HV36" s="212">
        <v>1</v>
      </c>
      <c r="HW36" s="212">
        <v>1</v>
      </c>
      <c r="HX36" s="212">
        <v>1</v>
      </c>
      <c r="HY36" s="212">
        <v>1</v>
      </c>
      <c r="HZ36" s="212">
        <v>1</v>
      </c>
      <c r="IA36" s="212">
        <v>1</v>
      </c>
      <c r="IB36" s="212">
        <v>1</v>
      </c>
      <c r="IC36" s="212">
        <v>1</v>
      </c>
      <c r="ID36" s="212">
        <v>1</v>
      </c>
      <c r="IE36" s="212">
        <v>1</v>
      </c>
      <c r="IF36" s="212">
        <v>1</v>
      </c>
      <c r="IG36" s="212">
        <v>1</v>
      </c>
      <c r="IH36" s="212">
        <v>1</v>
      </c>
      <c r="II36" s="212">
        <v>1</v>
      </c>
      <c r="IJ36" s="227"/>
      <c r="IK36" s="212">
        <v>1</v>
      </c>
      <c r="IL36" s="212">
        <v>1</v>
      </c>
      <c r="IM36" s="227"/>
      <c r="IN36" s="227"/>
      <c r="IO36" s="227"/>
      <c r="IP36" s="227"/>
      <c r="IQ36" s="227"/>
      <c r="IR36" s="227"/>
      <c r="IS36" s="227"/>
      <c r="IT36" s="227"/>
      <c r="IU36" s="227"/>
      <c r="IV36" s="227"/>
      <c r="IW36" s="227"/>
      <c r="IX36" s="227"/>
      <c r="IY36" s="227"/>
      <c r="IZ36" s="227"/>
      <c r="JA36" s="227"/>
      <c r="JB36" s="227"/>
      <c r="JC36" s="227"/>
      <c r="JD36" s="227"/>
      <c r="JE36" s="227"/>
      <c r="JF36" s="227"/>
      <c r="JG36" s="227"/>
      <c r="JH36" s="227"/>
      <c r="JI36" s="227"/>
      <c r="JJ36" s="227"/>
      <c r="JK36" s="227"/>
      <c r="JL36" s="227"/>
      <c r="JM36" s="227"/>
      <c r="JN36" s="227"/>
      <c r="JO36" s="227"/>
      <c r="JP36" s="227"/>
      <c r="JQ36" s="227"/>
      <c r="JR36" s="227"/>
      <c r="JS36" s="227"/>
      <c r="JT36" s="227"/>
      <c r="JU36" s="227"/>
      <c r="JV36" s="227"/>
      <c r="JW36" s="227"/>
      <c r="JX36" s="227"/>
      <c r="JY36" s="227"/>
      <c r="JZ36" s="227"/>
      <c r="KA36" s="227"/>
      <c r="KB36" s="227"/>
      <c r="KC36" s="227"/>
      <c r="KD36" s="227"/>
      <c r="KE36" s="227"/>
      <c r="KF36" s="227"/>
      <c r="KG36" s="227"/>
      <c r="KH36" s="227"/>
      <c r="KI36" s="227"/>
      <c r="KJ36" s="227"/>
      <c r="KK36" s="227"/>
      <c r="KL36" s="227"/>
      <c r="KM36" s="227"/>
      <c r="KN36" s="227"/>
      <c r="KO36" s="227"/>
      <c r="KP36" s="227"/>
      <c r="KQ36" s="227"/>
      <c r="KR36" s="227"/>
      <c r="KS36" s="227"/>
      <c r="KT36" s="227"/>
      <c r="KU36" s="227"/>
      <c r="KV36" s="227"/>
      <c r="KW36" s="227"/>
      <c r="KX36" s="227"/>
      <c r="KY36" s="227"/>
      <c r="KZ36" s="227"/>
      <c r="LA36" s="227"/>
      <c r="LB36" s="227"/>
      <c r="LC36" s="227"/>
      <c r="LD36" s="227"/>
      <c r="LE36" s="227"/>
      <c r="LF36" s="227"/>
      <c r="LG36" s="227"/>
      <c r="LH36" s="227"/>
      <c r="LI36" s="227"/>
      <c r="LJ36" s="227"/>
      <c r="LK36" s="227"/>
      <c r="LL36" s="227"/>
      <c r="LM36" s="227"/>
      <c r="LN36" s="227"/>
      <c r="LO36" s="227"/>
      <c r="LP36" s="227"/>
      <c r="LQ36" s="227"/>
      <c r="LR36" s="227"/>
      <c r="LS36" s="227"/>
      <c r="LT36" s="227"/>
      <c r="LU36" s="227"/>
      <c r="LV36" s="227"/>
      <c r="LW36" s="227"/>
      <c r="LX36" s="227"/>
      <c r="LY36" s="227"/>
      <c r="LZ36" s="227"/>
      <c r="MA36" s="227"/>
      <c r="MB36" s="227"/>
      <c r="MC36" s="227"/>
      <c r="MD36" s="227"/>
      <c r="ME36" s="227"/>
      <c r="MF36" s="227"/>
      <c r="MG36" s="227"/>
      <c r="MH36" s="227"/>
      <c r="MI36" s="227"/>
      <c r="MJ36" s="227"/>
      <c r="MK36" s="227"/>
      <c r="ML36" s="227"/>
      <c r="MM36" s="227"/>
      <c r="MN36" s="227"/>
      <c r="MO36" s="227"/>
      <c r="MP36" s="227"/>
      <c r="MQ36" s="227"/>
      <c r="MR36" s="227"/>
      <c r="MS36" s="227"/>
      <c r="MT36" s="227"/>
      <c r="MU36" s="227"/>
      <c r="MV36" s="227"/>
      <c r="MW36" s="227"/>
      <c r="MX36" s="227"/>
      <c r="MY36" s="227"/>
      <c r="MZ36" s="227"/>
      <c r="NA36" s="227"/>
      <c r="NB36" s="227"/>
      <c r="NC36" s="227"/>
      <c r="ND36" s="227"/>
      <c r="NE36" s="227"/>
      <c r="NF36" s="227"/>
      <c r="NG36" s="227"/>
      <c r="NH36" s="227"/>
      <c r="NI36" s="227"/>
    </row>
    <row r="37" spans="1:373" x14ac:dyDescent="0.2">
      <c r="A37" s="264" t="s">
        <v>739</v>
      </c>
      <c r="B37" s="265" t="s">
        <v>1182</v>
      </c>
      <c r="C37" s="258"/>
      <c r="D37" s="258" t="s">
        <v>3399</v>
      </c>
      <c r="E37" s="258">
        <v>0</v>
      </c>
      <c r="F37" s="259" t="s">
        <v>3400</v>
      </c>
      <c r="G37" s="259" t="s">
        <v>3401</v>
      </c>
      <c r="H37" s="259" t="s">
        <v>961</v>
      </c>
      <c r="I37" s="259">
        <v>0</v>
      </c>
      <c r="J37" s="259">
        <v>0</v>
      </c>
      <c r="K37" s="259">
        <v>0</v>
      </c>
      <c r="L37" s="259" t="s">
        <v>3401</v>
      </c>
      <c r="M37" s="259">
        <v>0</v>
      </c>
      <c r="N37" s="259" t="s">
        <v>3358</v>
      </c>
      <c r="O37" s="259">
        <v>0</v>
      </c>
      <c r="P37" s="259">
        <v>0</v>
      </c>
      <c r="Q37" s="259">
        <v>0</v>
      </c>
      <c r="R37" s="266"/>
      <c r="S37" s="266"/>
      <c r="T37" s="266"/>
      <c r="U37" s="266"/>
      <c r="V37" s="266"/>
      <c r="W37" s="266">
        <v>0</v>
      </c>
      <c r="X37" s="266">
        <v>0</v>
      </c>
      <c r="Y37" s="266">
        <v>0</v>
      </c>
      <c r="Z37" s="267">
        <v>201.43</v>
      </c>
      <c r="AA37" s="267">
        <v>382.89</v>
      </c>
      <c r="AB37" s="267">
        <v>0</v>
      </c>
      <c r="AC37" s="257">
        <v>0</v>
      </c>
      <c r="AD37" s="257">
        <v>0</v>
      </c>
      <c r="AE37" s="131">
        <v>10</v>
      </c>
      <c r="AF37" s="131">
        <v>8</v>
      </c>
      <c r="AG37" s="131">
        <v>2</v>
      </c>
      <c r="AH37" s="132">
        <v>1</v>
      </c>
      <c r="AI37" s="132" t="s">
        <v>3517</v>
      </c>
      <c r="AJ37" s="131" t="s">
        <v>3559</v>
      </c>
      <c r="AK37" s="184" t="s">
        <v>3573</v>
      </c>
      <c r="AL37" s="131" t="s">
        <v>3518</v>
      </c>
      <c r="AM37" s="27" t="s">
        <v>3518</v>
      </c>
      <c r="AN37" s="133">
        <v>0.18</v>
      </c>
      <c r="AO37" s="133">
        <v>4.166666666666667</v>
      </c>
      <c r="AP37" s="133">
        <v>2.7777777777777777</v>
      </c>
      <c r="AQ37" s="133">
        <v>1.3888888888888888</v>
      </c>
      <c r="AR37" s="131">
        <v>0</v>
      </c>
      <c r="AS37" s="131">
        <v>0</v>
      </c>
      <c r="AT37" s="187"/>
      <c r="AU37" s="187"/>
      <c r="AV37" s="187"/>
      <c r="AW37" s="199" t="s">
        <v>790</v>
      </c>
      <c r="AX37" s="199" t="s">
        <v>1169</v>
      </c>
      <c r="AY37" s="134"/>
      <c r="AZ37" s="134"/>
      <c r="BA37" s="135">
        <v>1</v>
      </c>
      <c r="BB37" s="135" t="s">
        <v>527</v>
      </c>
      <c r="BC37" s="135"/>
      <c r="BD37" s="135">
        <v>1</v>
      </c>
      <c r="BE37" s="136" t="s">
        <v>541</v>
      </c>
      <c r="BF37" s="137">
        <v>1</v>
      </c>
      <c r="BG37" s="138"/>
      <c r="BH37" s="200"/>
      <c r="BI37" s="201"/>
      <c r="BJ37" s="139">
        <v>3</v>
      </c>
      <c r="BK37" s="202">
        <v>3</v>
      </c>
      <c r="BL37" s="13">
        <v>2</v>
      </c>
      <c r="BM37" s="13">
        <v>1</v>
      </c>
      <c r="BN37" s="27" t="s">
        <v>3522</v>
      </c>
      <c r="BO37" s="13" t="s">
        <v>3520</v>
      </c>
      <c r="BP37" s="255">
        <v>4</v>
      </c>
      <c r="BQ37" s="140"/>
      <c r="BR37" s="141"/>
      <c r="BS37" s="131">
        <v>1000000000</v>
      </c>
      <c r="BT37" s="142">
        <v>1</v>
      </c>
      <c r="BU37" s="143">
        <v>0.67</v>
      </c>
      <c r="BV37" s="142">
        <v>1</v>
      </c>
      <c r="BW37" s="144">
        <v>0</v>
      </c>
      <c r="BX37" s="144">
        <v>0</v>
      </c>
      <c r="BY37" s="144">
        <v>0</v>
      </c>
      <c r="BZ37" s="142">
        <v>0</v>
      </c>
      <c r="CA37" s="142">
        <v>0</v>
      </c>
      <c r="CB37" s="142">
        <v>2</v>
      </c>
      <c r="CC37" s="143">
        <v>0.33</v>
      </c>
      <c r="CD37" s="142"/>
      <c r="CE37" s="142"/>
      <c r="CF37" s="145">
        <v>1</v>
      </c>
      <c r="CG37" s="142">
        <v>1</v>
      </c>
      <c r="CH37" s="140">
        <v>0</v>
      </c>
      <c r="CI37" s="268"/>
      <c r="CJ37" s="263" t="s">
        <v>3518</v>
      </c>
      <c r="CK37" s="269" t="s">
        <v>3518</v>
      </c>
      <c r="CL37" s="146">
        <v>0</v>
      </c>
      <c r="CM37" s="146">
        <v>0</v>
      </c>
      <c r="CN37" s="143">
        <v>0</v>
      </c>
      <c r="CO37" s="143">
        <v>4.3241225239537311</v>
      </c>
      <c r="CP37" s="147"/>
      <c r="CQ37" s="143">
        <v>1</v>
      </c>
      <c r="CR37" s="188">
        <v>42872</v>
      </c>
      <c r="CS37" s="189">
        <v>43185</v>
      </c>
      <c r="CT37" s="190">
        <v>43255</v>
      </c>
      <c r="CU37" s="190">
        <v>43195</v>
      </c>
      <c r="CV37" s="190">
        <v>43179</v>
      </c>
      <c r="CW37" s="190">
        <v>43209</v>
      </c>
      <c r="CX37" s="190">
        <v>43251</v>
      </c>
      <c r="CY37" s="143">
        <v>0.32842646106734175</v>
      </c>
      <c r="CZ37" s="142">
        <v>0</v>
      </c>
      <c r="DA37" s="143">
        <v>0</v>
      </c>
      <c r="DB37" s="143">
        <v>0.78125</v>
      </c>
      <c r="DC37" s="143">
        <v>0.171875</v>
      </c>
      <c r="DD37" s="143">
        <v>0</v>
      </c>
      <c r="DE37" s="148">
        <v>0</v>
      </c>
      <c r="DF37" s="13" t="s">
        <v>3518</v>
      </c>
      <c r="DG37" s="85" t="s">
        <v>3521</v>
      </c>
      <c r="DH37" s="18" t="b">
        <v>0</v>
      </c>
      <c r="DI37" s="84"/>
      <c r="DJ37" s="84"/>
      <c r="DK37" s="203"/>
      <c r="DL37" s="183"/>
      <c r="DM37" s="204"/>
      <c r="DN37" s="143"/>
      <c r="DO37" s="84"/>
      <c r="DP37" s="84"/>
      <c r="DQ37" s="84"/>
      <c r="DR37" s="84"/>
      <c r="DS37" s="84"/>
      <c r="DT37" s="84"/>
      <c r="DU37" s="84"/>
      <c r="DV37" s="18"/>
      <c r="DW37" s="18"/>
      <c r="DX37" s="18"/>
      <c r="DY37" s="186"/>
      <c r="DZ37" s="186"/>
      <c r="EA37" s="186"/>
      <c r="EB37" s="186"/>
      <c r="EC37" s="186"/>
      <c r="ED37" s="186"/>
      <c r="EE37" s="186"/>
      <c r="EF37" s="186"/>
      <c r="EG37" s="209"/>
      <c r="EH37" s="230">
        <v>2</v>
      </c>
      <c r="EI37" s="233">
        <v>0</v>
      </c>
      <c r="EJ37" s="233">
        <v>0</v>
      </c>
      <c r="EK37" s="233">
        <v>0</v>
      </c>
      <c r="EL37" s="233">
        <v>0</v>
      </c>
      <c r="EM37" s="228">
        <v>3</v>
      </c>
      <c r="EN37" s="229">
        <v>1</v>
      </c>
      <c r="EO37" s="233">
        <v>0</v>
      </c>
      <c r="EP37" s="233">
        <v>0</v>
      </c>
      <c r="EQ37" s="230">
        <v>2</v>
      </c>
      <c r="ER37" s="229">
        <v>1</v>
      </c>
      <c r="ES37" s="233">
        <v>0</v>
      </c>
      <c r="ET37" s="233">
        <v>0</v>
      </c>
      <c r="EU37" s="229">
        <v>1</v>
      </c>
      <c r="EV37" s="229">
        <v>1</v>
      </c>
      <c r="EW37" s="229">
        <v>1</v>
      </c>
      <c r="EX37" s="229">
        <v>1</v>
      </c>
      <c r="EY37" s="229">
        <v>1</v>
      </c>
      <c r="EZ37" s="229">
        <v>1</v>
      </c>
      <c r="FA37" s="229">
        <v>1</v>
      </c>
      <c r="FB37" s="228">
        <v>3</v>
      </c>
      <c r="FC37" s="230">
        <v>2</v>
      </c>
      <c r="FD37" s="230">
        <v>2</v>
      </c>
      <c r="FE37" s="230">
        <v>2</v>
      </c>
      <c r="FF37" s="232">
        <v>4</v>
      </c>
      <c r="FG37" s="232">
        <v>4</v>
      </c>
      <c r="FH37" s="230">
        <v>2</v>
      </c>
      <c r="FI37" s="230">
        <v>2</v>
      </c>
      <c r="FJ37" s="230">
        <v>2</v>
      </c>
      <c r="FK37" s="230">
        <v>2</v>
      </c>
      <c r="FL37" s="230">
        <v>2</v>
      </c>
      <c r="FM37" s="230">
        <v>2</v>
      </c>
      <c r="FN37" s="230">
        <v>2</v>
      </c>
      <c r="FO37" s="230">
        <v>2</v>
      </c>
      <c r="FP37" s="230">
        <v>2</v>
      </c>
      <c r="FQ37" s="230">
        <v>2</v>
      </c>
      <c r="FR37" s="230">
        <v>2</v>
      </c>
      <c r="FS37" s="230">
        <v>2</v>
      </c>
      <c r="FT37" s="230">
        <v>2</v>
      </c>
      <c r="FU37" s="230">
        <v>2</v>
      </c>
      <c r="FV37" s="230">
        <v>2</v>
      </c>
      <c r="FW37" s="230">
        <v>2</v>
      </c>
      <c r="FX37" s="230">
        <v>2</v>
      </c>
      <c r="FY37" s="230">
        <v>2</v>
      </c>
      <c r="FZ37" s="230">
        <v>2</v>
      </c>
      <c r="GA37" s="230">
        <v>2</v>
      </c>
      <c r="GB37" s="230">
        <v>2</v>
      </c>
      <c r="GC37" s="230">
        <v>2</v>
      </c>
      <c r="GD37" s="230">
        <v>2</v>
      </c>
      <c r="GE37" s="209"/>
      <c r="GF37" s="230">
        <v>2</v>
      </c>
      <c r="GG37" s="230">
        <v>2</v>
      </c>
      <c r="GH37" s="230">
        <v>2</v>
      </c>
      <c r="GI37" s="230">
        <v>2</v>
      </c>
      <c r="GJ37" s="230">
        <v>2</v>
      </c>
      <c r="GK37" s="230">
        <v>2</v>
      </c>
      <c r="GL37" s="230">
        <v>2</v>
      </c>
      <c r="GM37" s="209"/>
      <c r="GN37" s="229">
        <v>1</v>
      </c>
      <c r="GO37" s="229">
        <v>1</v>
      </c>
      <c r="GP37" s="229">
        <v>1</v>
      </c>
      <c r="GQ37" s="229">
        <v>1</v>
      </c>
      <c r="GR37" s="229">
        <v>1</v>
      </c>
      <c r="GS37" s="229">
        <v>1</v>
      </c>
      <c r="GT37" s="229">
        <v>1</v>
      </c>
      <c r="GU37" s="229">
        <v>1</v>
      </c>
      <c r="GV37" s="229">
        <v>1</v>
      </c>
      <c r="GW37" s="229">
        <v>1</v>
      </c>
      <c r="GX37" s="229">
        <v>1</v>
      </c>
      <c r="GY37" s="229">
        <v>1</v>
      </c>
      <c r="GZ37" s="229">
        <v>1</v>
      </c>
      <c r="HA37" s="229">
        <v>1</v>
      </c>
      <c r="HB37" s="229">
        <v>1</v>
      </c>
      <c r="HC37" s="229">
        <v>1</v>
      </c>
      <c r="HD37" s="229">
        <v>1</v>
      </c>
      <c r="HE37" s="229">
        <v>1</v>
      </c>
      <c r="HF37" s="229">
        <v>1</v>
      </c>
      <c r="HG37" s="229">
        <v>1</v>
      </c>
      <c r="HH37" s="229">
        <v>1</v>
      </c>
      <c r="HI37" s="229">
        <v>1</v>
      </c>
      <c r="HJ37" s="229">
        <v>1</v>
      </c>
      <c r="HK37" s="229">
        <v>1</v>
      </c>
      <c r="HL37" s="229">
        <v>1</v>
      </c>
      <c r="HM37" s="229">
        <v>1</v>
      </c>
      <c r="HN37" s="229">
        <v>1</v>
      </c>
      <c r="HO37" s="229">
        <v>1</v>
      </c>
      <c r="HP37" s="229">
        <v>1</v>
      </c>
      <c r="HQ37" s="229">
        <v>1</v>
      </c>
      <c r="HR37" s="229">
        <v>1</v>
      </c>
      <c r="HS37" s="229">
        <v>1</v>
      </c>
      <c r="HT37" s="229">
        <v>1</v>
      </c>
      <c r="HU37" s="229">
        <v>1</v>
      </c>
      <c r="HV37" s="229">
        <v>1</v>
      </c>
      <c r="HW37" s="229">
        <v>1</v>
      </c>
      <c r="HX37" s="229">
        <v>1</v>
      </c>
      <c r="HY37" s="229">
        <v>1</v>
      </c>
      <c r="HZ37" s="229">
        <v>1</v>
      </c>
      <c r="IA37" s="229">
        <v>1</v>
      </c>
      <c r="IB37" s="229">
        <v>1</v>
      </c>
      <c r="IC37" s="229">
        <v>1</v>
      </c>
      <c r="ID37" s="229">
        <v>1</v>
      </c>
      <c r="IE37" s="229">
        <v>1</v>
      </c>
      <c r="IF37" s="229">
        <v>1</v>
      </c>
      <c r="IG37" s="229">
        <v>1</v>
      </c>
      <c r="IH37" s="229">
        <v>1</v>
      </c>
      <c r="II37" s="229">
        <v>1</v>
      </c>
      <c r="IJ37" s="209"/>
      <c r="IK37" s="229">
        <v>1</v>
      </c>
      <c r="IL37" s="229">
        <v>1</v>
      </c>
      <c r="IM37" s="209"/>
      <c r="IN37" s="209"/>
      <c r="IO37" s="209"/>
      <c r="IP37" s="209"/>
      <c r="IQ37" s="209"/>
      <c r="IR37" s="209"/>
      <c r="IS37" s="209"/>
      <c r="IT37" s="209"/>
      <c r="IU37" s="209"/>
      <c r="IV37" s="209"/>
      <c r="IW37" s="209"/>
      <c r="IX37" s="209"/>
      <c r="IY37" s="209"/>
      <c r="IZ37" s="209"/>
      <c r="JA37" s="209"/>
      <c r="JB37" s="209"/>
      <c r="JC37" s="209"/>
      <c r="JD37" s="209"/>
      <c r="JE37" s="209"/>
      <c r="JF37" s="209"/>
      <c r="JG37" s="209"/>
      <c r="JH37" s="209"/>
      <c r="JI37" s="209"/>
      <c r="JJ37" s="209"/>
      <c r="JK37" s="209"/>
      <c r="JL37" s="209"/>
      <c r="JM37" s="209"/>
      <c r="JN37" s="209"/>
      <c r="JO37" s="209"/>
      <c r="JP37" s="209"/>
      <c r="JQ37" s="209"/>
      <c r="JR37" s="209"/>
      <c r="JS37" s="209"/>
      <c r="JT37" s="209"/>
      <c r="JU37" s="209"/>
      <c r="JV37" s="209"/>
      <c r="JW37" s="209"/>
      <c r="JX37" s="209"/>
      <c r="JY37" s="209"/>
      <c r="JZ37" s="209"/>
      <c r="KA37" s="209"/>
      <c r="KB37" s="209"/>
      <c r="KC37" s="209"/>
      <c r="KD37" s="209"/>
      <c r="KE37" s="209"/>
      <c r="KF37" s="209"/>
      <c r="KG37" s="209"/>
      <c r="KH37" s="209"/>
      <c r="KI37" s="209"/>
      <c r="KJ37" s="209"/>
      <c r="KK37" s="209"/>
      <c r="KL37" s="209"/>
      <c r="KM37" s="209"/>
      <c r="KN37" s="209"/>
      <c r="KO37" s="209"/>
      <c r="KP37" s="209"/>
      <c r="KQ37" s="209"/>
      <c r="KR37" s="209"/>
      <c r="KS37" s="209"/>
      <c r="KT37" s="209"/>
      <c r="KU37" s="209"/>
      <c r="KV37" s="209"/>
      <c r="KW37" s="209"/>
      <c r="KX37" s="209"/>
      <c r="KY37" s="209"/>
      <c r="KZ37" s="209"/>
      <c r="LA37" s="209"/>
      <c r="LB37" s="209"/>
      <c r="LC37" s="209"/>
      <c r="LD37" s="209"/>
      <c r="LE37" s="209"/>
      <c r="LF37" s="209"/>
      <c r="LG37" s="209"/>
      <c r="LH37" s="209"/>
      <c r="LI37" s="209"/>
      <c r="LJ37" s="209"/>
      <c r="LK37" s="209"/>
      <c r="LL37" s="209"/>
      <c r="LM37" s="209"/>
      <c r="LN37" s="209"/>
      <c r="LO37" s="209"/>
      <c r="LP37" s="209"/>
      <c r="LQ37" s="209"/>
      <c r="LR37" s="209"/>
      <c r="LS37" s="209"/>
      <c r="LT37" s="209"/>
      <c r="LU37" s="209"/>
      <c r="LV37" s="209"/>
      <c r="LW37" s="209"/>
      <c r="LX37" s="209"/>
      <c r="LY37" s="209"/>
      <c r="LZ37" s="209"/>
      <c r="MA37" s="209"/>
      <c r="MB37" s="209"/>
      <c r="MC37" s="209"/>
      <c r="MD37" s="209"/>
      <c r="ME37" s="209"/>
      <c r="MF37" s="209"/>
      <c r="MG37" s="209"/>
      <c r="MH37" s="209"/>
      <c r="MI37" s="209"/>
      <c r="MJ37" s="209"/>
      <c r="MK37" s="209"/>
      <c r="ML37" s="209"/>
      <c r="MM37" s="209"/>
      <c r="MN37" s="209"/>
      <c r="MO37" s="209"/>
      <c r="MP37" s="209"/>
      <c r="MQ37" s="209"/>
      <c r="MR37" s="209"/>
      <c r="MS37" s="209"/>
      <c r="MT37" s="209"/>
      <c r="MU37" s="209"/>
      <c r="MV37" s="209"/>
      <c r="MW37" s="209"/>
      <c r="MX37" s="209"/>
      <c r="MY37" s="209"/>
      <c r="MZ37" s="209"/>
      <c r="NA37" s="209"/>
      <c r="NB37" s="209"/>
      <c r="NC37" s="209"/>
      <c r="ND37" s="209"/>
      <c r="NE37" s="209"/>
      <c r="NF37" s="209"/>
      <c r="NG37" s="209"/>
      <c r="NH37" s="209"/>
      <c r="NI37" s="209"/>
    </row>
    <row r="38" spans="1:373" x14ac:dyDescent="0.2">
      <c r="A38" s="264" t="s">
        <v>739</v>
      </c>
      <c r="B38" s="265" t="s">
        <v>946</v>
      </c>
      <c r="C38" s="258"/>
      <c r="D38" s="258" t="s">
        <v>3376</v>
      </c>
      <c r="E38" s="258">
        <v>0</v>
      </c>
      <c r="F38" s="259" t="s">
        <v>3377</v>
      </c>
      <c r="G38" s="259" t="s">
        <v>960</v>
      </c>
      <c r="H38" s="259" t="s">
        <v>961</v>
      </c>
      <c r="I38" s="259">
        <v>0</v>
      </c>
      <c r="J38" s="259">
        <v>0</v>
      </c>
      <c r="K38" s="259">
        <v>0</v>
      </c>
      <c r="L38" s="259" t="s">
        <v>3367</v>
      </c>
      <c r="M38" s="259">
        <v>0</v>
      </c>
      <c r="N38" s="259" t="s">
        <v>3358</v>
      </c>
      <c r="O38" s="259">
        <v>0</v>
      </c>
      <c r="P38" s="259">
        <v>0</v>
      </c>
      <c r="Q38" s="259">
        <v>0</v>
      </c>
      <c r="R38" s="266"/>
      <c r="S38" s="266"/>
      <c r="T38" s="266"/>
      <c r="U38" s="266"/>
      <c r="V38" s="266"/>
      <c r="W38" s="266">
        <v>0</v>
      </c>
      <c r="X38" s="266">
        <v>0</v>
      </c>
      <c r="Y38" s="266">
        <v>0</v>
      </c>
      <c r="Z38" s="267">
        <v>203.59</v>
      </c>
      <c r="AA38" s="267">
        <v>338.78</v>
      </c>
      <c r="AB38" s="267">
        <v>0</v>
      </c>
      <c r="AC38" s="257">
        <v>0</v>
      </c>
      <c r="AD38" s="257">
        <v>0</v>
      </c>
      <c r="AE38" s="131">
        <v>10</v>
      </c>
      <c r="AF38" s="131">
        <v>8</v>
      </c>
      <c r="AG38" s="131">
        <v>2</v>
      </c>
      <c r="AH38" s="132">
        <v>1</v>
      </c>
      <c r="AI38" s="132" t="s">
        <v>3518</v>
      </c>
      <c r="AJ38" s="131" t="s">
        <v>3563</v>
      </c>
      <c r="AK38" s="184" t="s">
        <v>3518</v>
      </c>
      <c r="AL38" s="131" t="s">
        <v>3518</v>
      </c>
      <c r="AM38" s="27" t="s">
        <v>3518</v>
      </c>
      <c r="AN38" s="133">
        <v>0</v>
      </c>
      <c r="AO38" s="133">
        <v>0</v>
      </c>
      <c r="AP38" s="133">
        <v>0</v>
      </c>
      <c r="AQ38" s="133">
        <v>0</v>
      </c>
      <c r="AR38" s="131">
        <v>0</v>
      </c>
      <c r="AS38" s="131">
        <v>0</v>
      </c>
      <c r="AT38" s="187"/>
      <c r="AU38" s="187"/>
      <c r="AV38" s="187"/>
      <c r="AW38" s="199" t="s">
        <v>790</v>
      </c>
      <c r="AX38" s="199" t="s">
        <v>1169</v>
      </c>
      <c r="AY38" s="134"/>
      <c r="AZ38" s="134"/>
      <c r="BA38" s="135">
        <v>1</v>
      </c>
      <c r="BB38" s="135" t="s">
        <v>527</v>
      </c>
      <c r="BC38" s="135"/>
      <c r="BD38" s="135">
        <v>2</v>
      </c>
      <c r="BE38" s="136" t="s">
        <v>541</v>
      </c>
      <c r="BF38" s="137">
        <v>1</v>
      </c>
      <c r="BG38" s="138"/>
      <c r="BH38" s="200"/>
      <c r="BI38" s="201"/>
      <c r="BJ38" s="139">
        <v>0</v>
      </c>
      <c r="BK38" s="202">
        <v>0</v>
      </c>
      <c r="BL38" s="13">
        <v>0</v>
      </c>
      <c r="BM38" s="13">
        <v>0</v>
      </c>
      <c r="BN38" s="27" t="s">
        <v>3523</v>
      </c>
      <c r="BO38" s="13" t="s">
        <v>3523</v>
      </c>
      <c r="BP38" s="255">
        <v>6</v>
      </c>
      <c r="BQ38" s="140"/>
      <c r="BR38" s="141"/>
      <c r="BS38" s="131">
        <v>1000000000</v>
      </c>
      <c r="BT38" s="142">
        <v>0</v>
      </c>
      <c r="BU38" s="143">
        <v>0</v>
      </c>
      <c r="BV38" s="142">
        <v>0</v>
      </c>
      <c r="BW38" s="144">
        <v>0</v>
      </c>
      <c r="BX38" s="144">
        <v>0</v>
      </c>
      <c r="BY38" s="144">
        <v>0</v>
      </c>
      <c r="BZ38" s="142">
        <v>0</v>
      </c>
      <c r="CA38" s="142">
        <v>0</v>
      </c>
      <c r="CB38" s="142">
        <v>0</v>
      </c>
      <c r="CC38" s="143">
        <v>0</v>
      </c>
      <c r="CD38" s="142"/>
      <c r="CE38" s="142"/>
      <c r="CF38" s="145">
        <v>0</v>
      </c>
      <c r="CG38" s="142">
        <v>0</v>
      </c>
      <c r="CH38" s="140">
        <v>0</v>
      </c>
      <c r="CI38" s="268"/>
      <c r="CJ38" s="263" t="s">
        <v>3518</v>
      </c>
      <c r="CK38" s="269" t="s">
        <v>3518</v>
      </c>
      <c r="CL38" s="146">
        <v>0</v>
      </c>
      <c r="CM38" s="146">
        <v>0</v>
      </c>
      <c r="CN38" s="143">
        <v>0</v>
      </c>
      <c r="CO38" s="143">
        <v>0</v>
      </c>
      <c r="CP38" s="147"/>
      <c r="CQ38" s="143">
        <v>0.25</v>
      </c>
      <c r="CR38" s="188">
        <v>42993</v>
      </c>
      <c r="CS38" s="189">
        <v>43185</v>
      </c>
      <c r="CT38" s="190">
        <v>43255</v>
      </c>
      <c r="CU38" s="190">
        <v>42941</v>
      </c>
      <c r="CV38" s="190">
        <v>42957</v>
      </c>
      <c r="CW38" s="190">
        <v>42955</v>
      </c>
      <c r="CX38" s="190">
        <v>42997</v>
      </c>
      <c r="CY38" s="143">
        <v>1</v>
      </c>
      <c r="CZ38" s="142">
        <v>0</v>
      </c>
      <c r="DA38" s="143">
        <v>0.953125</v>
      </c>
      <c r="DB38" s="143">
        <v>0</v>
      </c>
      <c r="DC38" s="143">
        <v>0</v>
      </c>
      <c r="DD38" s="143">
        <v>0</v>
      </c>
      <c r="DE38" s="148">
        <v>0</v>
      </c>
      <c r="DF38" s="13" t="s">
        <v>3518</v>
      </c>
      <c r="DG38" s="85" t="s">
        <v>3518</v>
      </c>
      <c r="DH38" s="18" t="b">
        <v>0</v>
      </c>
      <c r="DI38" s="84"/>
      <c r="DJ38" s="84"/>
      <c r="DK38" s="203"/>
      <c r="DL38" s="183"/>
      <c r="DM38" s="204"/>
      <c r="DN38" s="143"/>
      <c r="DO38" s="84"/>
      <c r="DP38" s="84"/>
      <c r="DQ38" s="84"/>
      <c r="DR38" s="84"/>
      <c r="DS38" s="84"/>
      <c r="DT38" s="84"/>
      <c r="DU38" s="84"/>
      <c r="DV38" s="18"/>
      <c r="DW38" s="18"/>
      <c r="DX38" s="18"/>
      <c r="DY38" s="186"/>
      <c r="DZ38" s="186"/>
      <c r="EA38" s="186"/>
      <c r="EB38" s="186"/>
      <c r="EC38" s="186"/>
      <c r="ED38" s="186"/>
      <c r="EE38" s="186"/>
      <c r="EF38" s="186"/>
      <c r="EG38" s="207"/>
      <c r="EH38" s="210">
        <v>0</v>
      </c>
      <c r="EI38" s="210">
        <v>0</v>
      </c>
      <c r="EJ38" s="211">
        <v>1</v>
      </c>
      <c r="EK38" s="211">
        <v>1</v>
      </c>
      <c r="EL38" s="211">
        <v>1</v>
      </c>
      <c r="EM38" s="212">
        <v>4</v>
      </c>
      <c r="EN38" s="211">
        <v>1</v>
      </c>
      <c r="EO38" s="210">
        <v>0</v>
      </c>
      <c r="EP38" s="206">
        <v>0</v>
      </c>
      <c r="EQ38" s="206">
        <v>0</v>
      </c>
      <c r="ER38" s="206">
        <v>0</v>
      </c>
      <c r="ES38" s="206">
        <v>0</v>
      </c>
      <c r="ET38" s="206">
        <v>0</v>
      </c>
      <c r="EU38" s="206">
        <v>0</v>
      </c>
      <c r="EV38" s="206">
        <v>0</v>
      </c>
      <c r="EW38" s="206">
        <v>0</v>
      </c>
      <c r="EX38" s="206">
        <v>0</v>
      </c>
      <c r="EY38" s="206">
        <v>0</v>
      </c>
      <c r="EZ38" s="206">
        <v>0</v>
      </c>
      <c r="FA38" s="206">
        <v>0</v>
      </c>
      <c r="FB38" s="206">
        <v>0</v>
      </c>
      <c r="FC38" s="206">
        <v>0</v>
      </c>
      <c r="FD38" s="206">
        <v>0</v>
      </c>
      <c r="FE38" s="206">
        <v>0</v>
      </c>
      <c r="FF38" s="206">
        <v>0</v>
      </c>
      <c r="FG38" s="206">
        <v>0</v>
      </c>
      <c r="FH38" s="206">
        <v>0</v>
      </c>
      <c r="FI38" s="206">
        <v>0</v>
      </c>
      <c r="FJ38" s="206">
        <v>0</v>
      </c>
      <c r="FK38" s="206">
        <v>0</v>
      </c>
      <c r="FL38" s="206">
        <v>0</v>
      </c>
      <c r="FM38" s="206">
        <v>0</v>
      </c>
      <c r="FN38" s="206">
        <v>0</v>
      </c>
      <c r="FO38" s="206">
        <v>0</v>
      </c>
      <c r="FP38" s="206">
        <v>0</v>
      </c>
      <c r="FQ38" s="206">
        <v>0</v>
      </c>
      <c r="FR38" s="206">
        <v>0</v>
      </c>
      <c r="FS38" s="206">
        <v>0</v>
      </c>
      <c r="FT38" s="206">
        <v>0</v>
      </c>
      <c r="FU38" s="206">
        <v>0</v>
      </c>
      <c r="FV38" s="206">
        <v>0</v>
      </c>
      <c r="FW38" s="206">
        <v>0</v>
      </c>
      <c r="FX38" s="206">
        <v>0</v>
      </c>
      <c r="FY38" s="206">
        <v>0</v>
      </c>
      <c r="FZ38" s="206">
        <v>0</v>
      </c>
      <c r="GA38" s="206">
        <v>0</v>
      </c>
      <c r="GB38" s="206">
        <v>0</v>
      </c>
      <c r="GC38" s="206">
        <v>0</v>
      </c>
      <c r="GD38" s="206">
        <v>0</v>
      </c>
      <c r="GE38" s="227"/>
      <c r="GF38" s="206">
        <v>0</v>
      </c>
      <c r="GG38" s="206">
        <v>0</v>
      </c>
      <c r="GH38" s="206">
        <v>0</v>
      </c>
      <c r="GI38" s="206">
        <v>0</v>
      </c>
      <c r="GJ38" s="206">
        <v>0</v>
      </c>
      <c r="GK38" s="206">
        <v>0</v>
      </c>
      <c r="GL38" s="206">
        <v>0</v>
      </c>
      <c r="GM38" s="227"/>
      <c r="GN38" s="206">
        <v>0</v>
      </c>
      <c r="GO38" s="206">
        <v>0</v>
      </c>
      <c r="GP38" s="206">
        <v>0</v>
      </c>
      <c r="GQ38" s="206">
        <v>0</v>
      </c>
      <c r="GR38" s="206">
        <v>0</v>
      </c>
      <c r="GS38" s="206">
        <v>0</v>
      </c>
      <c r="GT38" s="206">
        <v>0</v>
      </c>
      <c r="GU38" s="206">
        <v>0</v>
      </c>
      <c r="GV38" s="206">
        <v>0</v>
      </c>
      <c r="GW38" s="206">
        <v>0</v>
      </c>
      <c r="GX38" s="206">
        <v>0</v>
      </c>
      <c r="GY38" s="206">
        <v>0</v>
      </c>
      <c r="GZ38" s="206">
        <v>0</v>
      </c>
      <c r="HA38" s="206">
        <v>0</v>
      </c>
      <c r="HB38" s="206">
        <v>0</v>
      </c>
      <c r="HC38" s="206">
        <v>0</v>
      </c>
      <c r="HD38" s="206">
        <v>0</v>
      </c>
      <c r="HE38" s="206">
        <v>0</v>
      </c>
      <c r="HF38" s="206">
        <v>0</v>
      </c>
      <c r="HG38" s="206">
        <v>0</v>
      </c>
      <c r="HH38" s="206">
        <v>0</v>
      </c>
      <c r="HI38" s="206">
        <v>0</v>
      </c>
      <c r="HJ38" s="206">
        <v>0</v>
      </c>
      <c r="HK38" s="206">
        <v>0</v>
      </c>
      <c r="HL38" s="206">
        <v>0</v>
      </c>
      <c r="HM38" s="206">
        <v>0</v>
      </c>
      <c r="HN38" s="206">
        <v>0</v>
      </c>
      <c r="HO38" s="206">
        <v>0</v>
      </c>
      <c r="HP38" s="206">
        <v>0</v>
      </c>
      <c r="HQ38" s="206">
        <v>0</v>
      </c>
      <c r="HR38" s="206">
        <v>0</v>
      </c>
      <c r="HS38" s="206">
        <v>0</v>
      </c>
      <c r="HT38" s="206">
        <v>0</v>
      </c>
      <c r="HU38" s="206">
        <v>0</v>
      </c>
      <c r="HV38" s="206">
        <v>0</v>
      </c>
      <c r="HW38" s="206">
        <v>0</v>
      </c>
      <c r="HX38" s="206">
        <v>0</v>
      </c>
      <c r="HY38" s="206">
        <v>0</v>
      </c>
      <c r="HZ38" s="206">
        <v>0</v>
      </c>
      <c r="IA38" s="206">
        <v>0</v>
      </c>
      <c r="IB38" s="206">
        <v>0</v>
      </c>
      <c r="IC38" s="206">
        <v>0</v>
      </c>
      <c r="ID38" s="206">
        <v>0</v>
      </c>
      <c r="IE38" s="206">
        <v>0</v>
      </c>
      <c r="IF38" s="206">
        <v>0</v>
      </c>
      <c r="IG38" s="206">
        <v>0</v>
      </c>
      <c r="IH38" s="206">
        <v>0</v>
      </c>
      <c r="II38" s="206">
        <v>0</v>
      </c>
      <c r="IJ38" s="227"/>
      <c r="IK38" s="206">
        <v>0</v>
      </c>
      <c r="IL38" s="206">
        <v>0</v>
      </c>
      <c r="IM38" s="227"/>
      <c r="IN38" s="227"/>
      <c r="IO38" s="227"/>
      <c r="IP38" s="227"/>
      <c r="IQ38" s="227"/>
      <c r="IR38" s="227"/>
      <c r="IS38" s="227"/>
      <c r="IT38" s="227"/>
      <c r="IU38" s="227"/>
      <c r="IV38" s="227"/>
      <c r="IW38" s="227"/>
      <c r="IX38" s="227"/>
      <c r="IY38" s="227"/>
      <c r="IZ38" s="227"/>
      <c r="JA38" s="227"/>
      <c r="JB38" s="227"/>
      <c r="JC38" s="227"/>
      <c r="JD38" s="227"/>
      <c r="JE38" s="227"/>
      <c r="JF38" s="227"/>
      <c r="JG38" s="227"/>
      <c r="JH38" s="227"/>
      <c r="JI38" s="227"/>
      <c r="JJ38" s="227"/>
      <c r="JK38" s="227"/>
      <c r="JL38" s="227"/>
      <c r="JM38" s="227"/>
      <c r="JN38" s="227"/>
      <c r="JO38" s="227"/>
      <c r="JP38" s="227"/>
      <c r="JQ38" s="227"/>
      <c r="JR38" s="227"/>
      <c r="JS38" s="227"/>
      <c r="JT38" s="227"/>
      <c r="JU38" s="227"/>
      <c r="JV38" s="227"/>
      <c r="JW38" s="227"/>
      <c r="JX38" s="227"/>
      <c r="JY38" s="227"/>
      <c r="JZ38" s="227"/>
      <c r="KA38" s="227"/>
      <c r="KB38" s="227"/>
      <c r="KC38" s="227"/>
      <c r="KD38" s="227"/>
      <c r="KE38" s="227"/>
      <c r="KF38" s="227"/>
      <c r="KG38" s="227"/>
      <c r="KH38" s="227"/>
      <c r="KI38" s="227"/>
      <c r="KJ38" s="227"/>
      <c r="KK38" s="227"/>
      <c r="KL38" s="227"/>
      <c r="KM38" s="227"/>
      <c r="KN38" s="227"/>
      <c r="KO38" s="227"/>
      <c r="KP38" s="227"/>
      <c r="KQ38" s="227"/>
      <c r="KR38" s="227"/>
      <c r="KS38" s="227"/>
      <c r="KT38" s="227"/>
      <c r="KU38" s="227"/>
      <c r="KV38" s="227"/>
      <c r="KW38" s="227"/>
      <c r="KX38" s="227"/>
      <c r="KY38" s="227"/>
      <c r="KZ38" s="227"/>
      <c r="LA38" s="227"/>
      <c r="LB38" s="227"/>
      <c r="LC38" s="227"/>
      <c r="LD38" s="227"/>
      <c r="LE38" s="227"/>
      <c r="LF38" s="227"/>
      <c r="LG38" s="227"/>
      <c r="LH38" s="227"/>
      <c r="LI38" s="227"/>
      <c r="LJ38" s="227"/>
      <c r="LK38" s="227"/>
      <c r="LL38" s="227"/>
      <c r="LM38" s="227"/>
      <c r="LN38" s="227"/>
      <c r="LO38" s="227"/>
      <c r="LP38" s="227"/>
      <c r="LQ38" s="227"/>
      <c r="LR38" s="227"/>
      <c r="LS38" s="227"/>
      <c r="LT38" s="227"/>
      <c r="LU38" s="227"/>
      <c r="LV38" s="227"/>
      <c r="LW38" s="227"/>
      <c r="LX38" s="227"/>
      <c r="LY38" s="227"/>
      <c r="LZ38" s="227"/>
      <c r="MA38" s="227"/>
      <c r="MB38" s="227"/>
      <c r="MC38" s="227"/>
      <c r="MD38" s="227"/>
      <c r="ME38" s="227"/>
      <c r="MF38" s="227"/>
      <c r="MG38" s="227"/>
      <c r="MH38" s="227"/>
      <c r="MI38" s="227"/>
      <c r="MJ38" s="227"/>
      <c r="MK38" s="227"/>
      <c r="ML38" s="227"/>
      <c r="MM38" s="227"/>
      <c r="MN38" s="227"/>
      <c r="MO38" s="227"/>
      <c r="MP38" s="227"/>
      <c r="MQ38" s="227"/>
      <c r="MR38" s="227"/>
      <c r="MS38" s="227"/>
      <c r="MT38" s="227"/>
      <c r="MU38" s="227"/>
      <c r="MV38" s="227"/>
      <c r="MW38" s="227"/>
      <c r="MX38" s="227"/>
      <c r="MY38" s="227"/>
      <c r="MZ38" s="227"/>
      <c r="NA38" s="227"/>
      <c r="NB38" s="227"/>
      <c r="NC38" s="227"/>
      <c r="ND38" s="227"/>
      <c r="NE38" s="227"/>
      <c r="NF38" s="227"/>
      <c r="NG38" s="227"/>
      <c r="NH38" s="227"/>
      <c r="NI38" s="227"/>
    </row>
    <row r="39" spans="1:373" x14ac:dyDescent="0.2">
      <c r="A39" s="264" t="s">
        <v>739</v>
      </c>
      <c r="B39" s="265" t="s">
        <v>947</v>
      </c>
      <c r="C39" s="258"/>
      <c r="D39" s="258" t="s">
        <v>3469</v>
      </c>
      <c r="E39" s="258">
        <v>0</v>
      </c>
      <c r="F39" s="259" t="s">
        <v>3470</v>
      </c>
      <c r="G39" s="259" t="s">
        <v>3402</v>
      </c>
      <c r="H39" s="259" t="s">
        <v>961</v>
      </c>
      <c r="I39" s="259">
        <v>0</v>
      </c>
      <c r="J39" s="259">
        <v>0</v>
      </c>
      <c r="K39" s="259">
        <v>0</v>
      </c>
      <c r="L39" s="259" t="s">
        <v>3403</v>
      </c>
      <c r="M39" s="259">
        <v>0</v>
      </c>
      <c r="N39" s="259" t="s">
        <v>3363</v>
      </c>
      <c r="O39" s="259">
        <v>0</v>
      </c>
      <c r="P39" s="259">
        <v>0</v>
      </c>
      <c r="Q39" s="259">
        <v>0</v>
      </c>
      <c r="R39" s="266"/>
      <c r="S39" s="266"/>
      <c r="T39" s="266"/>
      <c r="U39" s="266"/>
      <c r="V39" s="266"/>
      <c r="W39" s="266">
        <v>0</v>
      </c>
      <c r="X39" s="266">
        <v>0</v>
      </c>
      <c r="Y39" s="266">
        <v>0</v>
      </c>
      <c r="Z39" s="267">
        <v>178.98</v>
      </c>
      <c r="AA39" s="267">
        <v>384.82</v>
      </c>
      <c r="AB39" s="267">
        <v>0</v>
      </c>
      <c r="AC39" s="257">
        <v>0</v>
      </c>
      <c r="AD39" s="257">
        <v>0</v>
      </c>
      <c r="AE39" s="131">
        <v>10</v>
      </c>
      <c r="AF39" s="131">
        <v>8</v>
      </c>
      <c r="AG39" s="131">
        <v>2</v>
      </c>
      <c r="AH39" s="132">
        <v>1</v>
      </c>
      <c r="AI39" s="132" t="s">
        <v>3517</v>
      </c>
      <c r="AJ39" s="131" t="s">
        <v>3548</v>
      </c>
      <c r="AK39" s="184" t="s">
        <v>3573</v>
      </c>
      <c r="AL39" s="131" t="s">
        <v>3518</v>
      </c>
      <c r="AM39" s="27" t="s">
        <v>3519</v>
      </c>
      <c r="AN39" s="133">
        <v>0</v>
      </c>
      <c r="AO39" s="133">
        <v>0</v>
      </c>
      <c r="AP39" s="133">
        <v>0</v>
      </c>
      <c r="AQ39" s="133">
        <v>0</v>
      </c>
      <c r="AR39" s="131">
        <v>24</v>
      </c>
      <c r="AS39" s="131">
        <v>0</v>
      </c>
      <c r="AT39" s="187"/>
      <c r="AU39" s="187"/>
      <c r="AV39" s="187"/>
      <c r="AW39" s="199" t="s">
        <v>790</v>
      </c>
      <c r="AX39" s="199" t="s">
        <v>1169</v>
      </c>
      <c r="AY39" s="134"/>
      <c r="AZ39" s="134"/>
      <c r="BA39" s="135">
        <v>1</v>
      </c>
      <c r="BB39" s="135" t="s">
        <v>527</v>
      </c>
      <c r="BC39" s="135"/>
      <c r="BD39" s="135">
        <v>1</v>
      </c>
      <c r="BE39" s="136" t="s">
        <v>541</v>
      </c>
      <c r="BF39" s="137">
        <v>1</v>
      </c>
      <c r="BG39" s="138"/>
      <c r="BH39" s="200"/>
      <c r="BI39" s="201"/>
      <c r="BJ39" s="139">
        <v>10</v>
      </c>
      <c r="BK39" s="202">
        <v>0</v>
      </c>
      <c r="BL39" s="13">
        <v>7</v>
      </c>
      <c r="BM39" s="13">
        <v>3</v>
      </c>
      <c r="BN39" s="27" t="s">
        <v>3521</v>
      </c>
      <c r="BO39" s="13" t="s">
        <v>3520</v>
      </c>
      <c r="BP39" s="255">
        <v>9</v>
      </c>
      <c r="BQ39" s="140"/>
      <c r="BR39" s="141"/>
      <c r="BS39" s="131">
        <v>1000000000</v>
      </c>
      <c r="BT39" s="142">
        <v>0</v>
      </c>
      <c r="BU39" s="143">
        <v>1</v>
      </c>
      <c r="BV39" s="142">
        <v>5</v>
      </c>
      <c r="BW39" s="144">
        <v>0</v>
      </c>
      <c r="BX39" s="144">
        <v>0</v>
      </c>
      <c r="BY39" s="144">
        <v>0</v>
      </c>
      <c r="BZ39" s="142">
        <v>0</v>
      </c>
      <c r="CA39" s="142">
        <v>0</v>
      </c>
      <c r="CB39" s="142">
        <v>5</v>
      </c>
      <c r="CC39" s="143">
        <v>0.5</v>
      </c>
      <c r="CD39" s="142"/>
      <c r="CE39" s="142"/>
      <c r="CF39" s="145">
        <v>5</v>
      </c>
      <c r="CG39" s="142">
        <v>2</v>
      </c>
      <c r="CH39" s="140">
        <v>0</v>
      </c>
      <c r="CI39" s="268"/>
      <c r="CJ39" s="263" t="s">
        <v>3518</v>
      </c>
      <c r="CK39" s="269" t="s">
        <v>3518</v>
      </c>
      <c r="CL39" s="146">
        <v>617.52</v>
      </c>
      <c r="CM39" s="146">
        <v>0</v>
      </c>
      <c r="CN39" s="143">
        <v>0</v>
      </c>
      <c r="CO39" s="143">
        <v>5.520348642306403</v>
      </c>
      <c r="CP39" s="147"/>
      <c r="CQ39" s="143">
        <v>0.83</v>
      </c>
      <c r="CR39" s="188">
        <v>43087</v>
      </c>
      <c r="CS39" s="189">
        <v>43185</v>
      </c>
      <c r="CT39" s="190">
        <v>43255</v>
      </c>
      <c r="CU39" s="190">
        <v>43195</v>
      </c>
      <c r="CV39" s="190">
        <v>43179</v>
      </c>
      <c r="CW39" s="190">
        <v>43209</v>
      </c>
      <c r="CX39" s="190">
        <v>43251</v>
      </c>
      <c r="CY39" s="143">
        <v>0.99647556681350269</v>
      </c>
      <c r="CZ39" s="142">
        <v>0</v>
      </c>
      <c r="DA39" s="143">
        <v>0.375</v>
      </c>
      <c r="DB39" s="143">
        <v>0.234375</v>
      </c>
      <c r="DC39" s="143">
        <v>0.34375</v>
      </c>
      <c r="DD39" s="143">
        <v>0</v>
      </c>
      <c r="DE39" s="148">
        <v>0</v>
      </c>
      <c r="DF39" s="13" t="s">
        <v>3518</v>
      </c>
      <c r="DG39" s="85" t="s">
        <v>3521</v>
      </c>
      <c r="DH39" s="18" t="b">
        <v>0</v>
      </c>
      <c r="DI39" s="84"/>
      <c r="DJ39" s="84"/>
      <c r="DK39" s="203"/>
      <c r="DL39" s="183"/>
      <c r="DM39" s="204"/>
      <c r="DN39" s="143"/>
      <c r="DO39" s="84"/>
      <c r="DP39" s="84"/>
      <c r="DQ39" s="84"/>
      <c r="DR39" s="84"/>
      <c r="DS39" s="84"/>
      <c r="DT39" s="84"/>
      <c r="DU39" s="84"/>
      <c r="DV39" s="18"/>
      <c r="DW39" s="18"/>
      <c r="DX39" s="18"/>
      <c r="DY39" s="186"/>
      <c r="DZ39" s="186"/>
      <c r="EA39" s="186"/>
      <c r="EB39" s="186"/>
      <c r="EC39" s="186"/>
      <c r="ED39" s="186"/>
      <c r="EE39" s="186"/>
      <c r="EF39" s="186"/>
      <c r="EG39" s="209"/>
      <c r="EH39" s="228">
        <v>8</v>
      </c>
      <c r="EI39" s="230">
        <v>4</v>
      </c>
      <c r="EJ39" s="230">
        <v>6</v>
      </c>
      <c r="EK39" s="230">
        <v>6</v>
      </c>
      <c r="EL39" s="230">
        <v>5</v>
      </c>
      <c r="EM39" s="230">
        <v>5</v>
      </c>
      <c r="EN39" s="229">
        <v>2</v>
      </c>
      <c r="EO39" s="229">
        <v>1</v>
      </c>
      <c r="EP39" s="229">
        <v>1</v>
      </c>
      <c r="EQ39" s="229">
        <v>2</v>
      </c>
      <c r="ER39" s="230">
        <v>4</v>
      </c>
      <c r="ES39" s="230">
        <v>4</v>
      </c>
      <c r="ET39" s="229">
        <v>1</v>
      </c>
      <c r="EU39" s="230">
        <v>4</v>
      </c>
      <c r="EV39" s="230">
        <v>4</v>
      </c>
      <c r="EW39" s="233">
        <v>0</v>
      </c>
      <c r="EX39" s="233">
        <v>0</v>
      </c>
      <c r="EY39" s="233">
        <v>0</v>
      </c>
      <c r="EZ39" s="233">
        <v>0</v>
      </c>
      <c r="FA39" s="233">
        <v>0</v>
      </c>
      <c r="FB39" s="233">
        <v>0</v>
      </c>
      <c r="FC39" s="233">
        <v>0</v>
      </c>
      <c r="FD39" s="233">
        <v>0</v>
      </c>
      <c r="FE39" s="233">
        <v>0</v>
      </c>
      <c r="FF39" s="230">
        <v>6</v>
      </c>
      <c r="FG39" s="230">
        <v>6</v>
      </c>
      <c r="FH39" s="230">
        <v>6</v>
      </c>
      <c r="FI39" s="230">
        <v>6</v>
      </c>
      <c r="FJ39" s="230">
        <v>5</v>
      </c>
      <c r="FK39" s="230">
        <v>5</v>
      </c>
      <c r="FL39" s="230">
        <v>5</v>
      </c>
      <c r="FM39" s="230">
        <v>5</v>
      </c>
      <c r="FN39" s="230">
        <v>5</v>
      </c>
      <c r="FO39" s="230">
        <v>5</v>
      </c>
      <c r="FP39" s="230">
        <v>5</v>
      </c>
      <c r="FQ39" s="230">
        <v>4</v>
      </c>
      <c r="FR39" s="230">
        <v>4</v>
      </c>
      <c r="FS39" s="230">
        <v>4</v>
      </c>
      <c r="FT39" s="230">
        <v>4</v>
      </c>
      <c r="FU39" s="230">
        <v>4</v>
      </c>
      <c r="FV39" s="230">
        <v>4</v>
      </c>
      <c r="FW39" s="230">
        <v>4</v>
      </c>
      <c r="FX39" s="230">
        <v>4</v>
      </c>
      <c r="FY39" s="230">
        <v>4</v>
      </c>
      <c r="FZ39" s="230">
        <v>4</v>
      </c>
      <c r="GA39" s="230">
        <v>4</v>
      </c>
      <c r="GB39" s="230">
        <v>4</v>
      </c>
      <c r="GC39" s="230">
        <v>4</v>
      </c>
      <c r="GD39" s="230">
        <v>4</v>
      </c>
      <c r="GE39" s="231"/>
      <c r="GF39" s="230">
        <v>4</v>
      </c>
      <c r="GG39" s="230">
        <v>4</v>
      </c>
      <c r="GH39" s="230">
        <v>4</v>
      </c>
      <c r="GI39" s="230">
        <v>4</v>
      </c>
      <c r="GJ39" s="230">
        <v>4</v>
      </c>
      <c r="GK39" s="230">
        <v>4</v>
      </c>
      <c r="GL39" s="230">
        <v>4</v>
      </c>
      <c r="GM39" s="231"/>
      <c r="GN39" s="230">
        <v>4</v>
      </c>
      <c r="GO39" s="230">
        <v>4</v>
      </c>
      <c r="GP39" s="230">
        <v>4</v>
      </c>
      <c r="GQ39" s="230">
        <v>4</v>
      </c>
      <c r="GR39" s="230">
        <v>4</v>
      </c>
      <c r="GS39" s="230">
        <v>4</v>
      </c>
      <c r="GT39" s="230">
        <v>4</v>
      </c>
      <c r="GU39" s="230">
        <v>4</v>
      </c>
      <c r="GV39" s="230">
        <v>4</v>
      </c>
      <c r="GW39" s="230">
        <v>4</v>
      </c>
      <c r="GX39" s="230">
        <v>4</v>
      </c>
      <c r="GY39" s="229">
        <v>2</v>
      </c>
      <c r="GZ39" s="229">
        <v>2</v>
      </c>
      <c r="HA39" s="229">
        <v>2</v>
      </c>
      <c r="HB39" s="229">
        <v>2</v>
      </c>
      <c r="HC39" s="229">
        <v>2</v>
      </c>
      <c r="HD39" s="229">
        <v>1</v>
      </c>
      <c r="HE39" s="229">
        <v>1</v>
      </c>
      <c r="HF39" s="229">
        <v>1</v>
      </c>
      <c r="HG39" s="229">
        <v>1</v>
      </c>
      <c r="HH39" s="229">
        <v>1</v>
      </c>
      <c r="HI39" s="229">
        <v>1</v>
      </c>
      <c r="HJ39" s="229">
        <v>1</v>
      </c>
      <c r="HK39" s="229">
        <v>1</v>
      </c>
      <c r="HL39" s="229">
        <v>1</v>
      </c>
      <c r="HM39" s="233">
        <v>0</v>
      </c>
      <c r="HN39" s="233">
        <v>0</v>
      </c>
      <c r="HO39" s="233">
        <v>0</v>
      </c>
      <c r="HP39" s="233">
        <v>0</v>
      </c>
      <c r="HQ39" s="233">
        <v>0</v>
      </c>
      <c r="HR39" s="233">
        <v>0</v>
      </c>
      <c r="HS39" s="233">
        <v>0</v>
      </c>
      <c r="HT39" s="233">
        <v>0</v>
      </c>
      <c r="HU39" s="233">
        <v>0</v>
      </c>
      <c r="HV39" s="233">
        <v>0</v>
      </c>
      <c r="HW39" s="233">
        <v>0</v>
      </c>
      <c r="HX39" s="233">
        <v>0</v>
      </c>
      <c r="HY39" s="233">
        <v>0</v>
      </c>
      <c r="HZ39" s="233">
        <v>0</v>
      </c>
      <c r="IA39" s="233">
        <v>0</v>
      </c>
      <c r="IB39" s="233">
        <v>0</v>
      </c>
      <c r="IC39" s="233">
        <v>0</v>
      </c>
      <c r="ID39" s="233">
        <v>0</v>
      </c>
      <c r="IE39" s="233">
        <v>0</v>
      </c>
      <c r="IF39" s="233">
        <v>0</v>
      </c>
      <c r="IG39" s="229">
        <v>2</v>
      </c>
      <c r="IH39" s="233">
        <v>0</v>
      </c>
      <c r="II39" s="233">
        <v>0</v>
      </c>
      <c r="IJ39" s="231"/>
      <c r="IK39" s="233">
        <v>0</v>
      </c>
      <c r="IL39" s="233">
        <v>0</v>
      </c>
      <c r="IM39" s="231"/>
      <c r="IN39" s="231"/>
      <c r="IO39" s="231"/>
      <c r="IP39" s="231"/>
      <c r="IQ39" s="231"/>
      <c r="IR39" s="231"/>
      <c r="IS39" s="231"/>
      <c r="IT39" s="231"/>
      <c r="IU39" s="231"/>
      <c r="IV39" s="231"/>
      <c r="IW39" s="231"/>
      <c r="IX39" s="231"/>
      <c r="IY39" s="231"/>
      <c r="IZ39" s="231"/>
      <c r="JA39" s="231"/>
      <c r="JB39" s="231"/>
      <c r="JC39" s="231"/>
      <c r="JD39" s="231"/>
      <c r="JE39" s="231"/>
      <c r="JF39" s="231"/>
      <c r="JG39" s="231"/>
      <c r="JH39" s="231"/>
      <c r="JI39" s="231"/>
      <c r="JJ39" s="231"/>
      <c r="JK39" s="231"/>
      <c r="JL39" s="231"/>
      <c r="JM39" s="231"/>
      <c r="JN39" s="231"/>
      <c r="JO39" s="231"/>
      <c r="JP39" s="231"/>
      <c r="JQ39" s="231"/>
      <c r="JR39" s="231"/>
      <c r="JS39" s="231"/>
      <c r="JT39" s="231"/>
      <c r="JU39" s="231"/>
      <c r="JV39" s="231"/>
      <c r="JW39" s="231"/>
      <c r="JX39" s="231"/>
      <c r="JY39" s="231"/>
      <c r="JZ39" s="231"/>
      <c r="KA39" s="231"/>
      <c r="KB39" s="231"/>
      <c r="KC39" s="231"/>
      <c r="KD39" s="231"/>
      <c r="KE39" s="231"/>
      <c r="KF39" s="231"/>
      <c r="KG39" s="231"/>
      <c r="KH39" s="231"/>
      <c r="KI39" s="231"/>
      <c r="KJ39" s="231"/>
      <c r="KK39" s="231"/>
      <c r="KL39" s="231"/>
      <c r="KM39" s="231"/>
      <c r="KN39" s="231"/>
      <c r="KO39" s="231"/>
      <c r="KP39" s="231"/>
      <c r="KQ39" s="231"/>
      <c r="KR39" s="231"/>
      <c r="KS39" s="231"/>
      <c r="KT39" s="231"/>
      <c r="KU39" s="231"/>
      <c r="KV39" s="231"/>
      <c r="KW39" s="231"/>
      <c r="KX39" s="231"/>
      <c r="KY39" s="231"/>
      <c r="KZ39" s="231"/>
      <c r="LA39" s="231"/>
      <c r="LB39" s="231"/>
      <c r="LC39" s="231"/>
      <c r="LD39" s="231"/>
      <c r="LE39" s="231"/>
      <c r="LF39" s="231"/>
      <c r="LG39" s="231"/>
      <c r="LH39" s="231"/>
      <c r="LI39" s="231"/>
      <c r="LJ39" s="231"/>
      <c r="LK39" s="231"/>
      <c r="LL39" s="231"/>
      <c r="LM39" s="231"/>
      <c r="LN39" s="231"/>
      <c r="LO39" s="231"/>
      <c r="LP39" s="231"/>
      <c r="LQ39" s="231"/>
      <c r="LR39" s="231"/>
      <c r="LS39" s="231"/>
      <c r="LT39" s="231"/>
      <c r="LU39" s="231"/>
      <c r="LV39" s="231"/>
      <c r="LW39" s="231"/>
      <c r="LX39" s="231"/>
      <c r="LY39" s="231"/>
      <c r="LZ39" s="231"/>
      <c r="MA39" s="231"/>
      <c r="MB39" s="231"/>
      <c r="MC39" s="231"/>
      <c r="MD39" s="231"/>
      <c r="ME39" s="231"/>
      <c r="MF39" s="231"/>
      <c r="MG39" s="231"/>
      <c r="MH39" s="231"/>
      <c r="MI39" s="231"/>
      <c r="MJ39" s="231"/>
      <c r="MK39" s="231"/>
      <c r="ML39" s="231"/>
      <c r="MM39" s="231"/>
      <c r="MN39" s="231"/>
      <c r="MO39" s="231"/>
      <c r="MP39" s="231"/>
      <c r="MQ39" s="231"/>
      <c r="MR39" s="231"/>
      <c r="MS39" s="231"/>
      <c r="MT39" s="231"/>
      <c r="MU39" s="231"/>
      <c r="MV39" s="231"/>
      <c r="MW39" s="231"/>
      <c r="MX39" s="231"/>
      <c r="MY39" s="231"/>
      <c r="MZ39" s="231"/>
      <c r="NA39" s="231"/>
      <c r="NB39" s="231"/>
      <c r="NC39" s="231"/>
      <c r="ND39" s="231"/>
      <c r="NE39" s="231"/>
      <c r="NF39" s="231"/>
      <c r="NG39" s="231"/>
      <c r="NH39" s="231"/>
      <c r="NI39" s="231"/>
    </row>
    <row r="40" spans="1:373" x14ac:dyDescent="0.2">
      <c r="A40" s="264" t="s">
        <v>739</v>
      </c>
      <c r="B40" s="265" t="s">
        <v>948</v>
      </c>
      <c r="C40" s="258"/>
      <c r="D40" s="258" t="s">
        <v>3479</v>
      </c>
      <c r="E40" s="258">
        <v>0</v>
      </c>
      <c r="F40" s="259" t="s">
        <v>3480</v>
      </c>
      <c r="G40" s="259" t="s">
        <v>3402</v>
      </c>
      <c r="H40" s="259" t="s">
        <v>961</v>
      </c>
      <c r="I40" s="259">
        <v>0</v>
      </c>
      <c r="J40" s="259">
        <v>0</v>
      </c>
      <c r="K40" s="259">
        <v>0</v>
      </c>
      <c r="L40" s="259" t="s">
        <v>3403</v>
      </c>
      <c r="M40" s="259">
        <v>0</v>
      </c>
      <c r="N40" s="259" t="s">
        <v>3363</v>
      </c>
      <c r="O40" s="259">
        <v>0</v>
      </c>
      <c r="P40" s="259">
        <v>0</v>
      </c>
      <c r="Q40" s="259">
        <v>0</v>
      </c>
      <c r="R40" s="266"/>
      <c r="S40" s="266"/>
      <c r="T40" s="266"/>
      <c r="U40" s="266"/>
      <c r="V40" s="266"/>
      <c r="W40" s="266">
        <v>0</v>
      </c>
      <c r="X40" s="266">
        <v>0</v>
      </c>
      <c r="Y40" s="266">
        <v>0</v>
      </c>
      <c r="Z40" s="267">
        <v>176.71</v>
      </c>
      <c r="AA40" s="267">
        <v>338.39</v>
      </c>
      <c r="AB40" s="267">
        <v>0</v>
      </c>
      <c r="AC40" s="257">
        <v>0</v>
      </c>
      <c r="AD40" s="257">
        <v>0</v>
      </c>
      <c r="AE40" s="131">
        <v>10</v>
      </c>
      <c r="AF40" s="131">
        <v>8</v>
      </c>
      <c r="AG40" s="131">
        <v>2</v>
      </c>
      <c r="AH40" s="132">
        <v>1</v>
      </c>
      <c r="AI40" s="132" t="s">
        <v>3517</v>
      </c>
      <c r="AJ40" s="131" t="s">
        <v>3550</v>
      </c>
      <c r="AK40" s="184" t="s">
        <v>3571</v>
      </c>
      <c r="AL40" s="131" t="s">
        <v>3518</v>
      </c>
      <c r="AM40" s="27" t="s">
        <v>3519</v>
      </c>
      <c r="AN40" s="133">
        <v>1.18</v>
      </c>
      <c r="AO40" s="133">
        <v>2.1186440677966103</v>
      </c>
      <c r="AP40" s="133">
        <v>0.42372881355932207</v>
      </c>
      <c r="AQ40" s="133">
        <v>0.21186440677966104</v>
      </c>
      <c r="AR40" s="131">
        <v>0</v>
      </c>
      <c r="AS40" s="131">
        <v>0</v>
      </c>
      <c r="AT40" s="187"/>
      <c r="AU40" s="187"/>
      <c r="AV40" s="187"/>
      <c r="AW40" s="199" t="s">
        <v>790</v>
      </c>
      <c r="AX40" s="199" t="s">
        <v>1169</v>
      </c>
      <c r="AY40" s="134"/>
      <c r="AZ40" s="134"/>
      <c r="BA40" s="135">
        <v>1</v>
      </c>
      <c r="BB40" s="135" t="s">
        <v>527</v>
      </c>
      <c r="BC40" s="135"/>
      <c r="BD40" s="135">
        <v>1</v>
      </c>
      <c r="BE40" s="136" t="s">
        <v>541</v>
      </c>
      <c r="BF40" s="137">
        <v>1</v>
      </c>
      <c r="BG40" s="138"/>
      <c r="BH40" s="200"/>
      <c r="BI40" s="201"/>
      <c r="BJ40" s="139">
        <v>10</v>
      </c>
      <c r="BK40" s="202">
        <v>18</v>
      </c>
      <c r="BL40" s="13">
        <v>7</v>
      </c>
      <c r="BM40" s="13">
        <v>3</v>
      </c>
      <c r="BN40" s="27" t="s">
        <v>3522</v>
      </c>
      <c r="BO40" s="13" t="s">
        <v>3522</v>
      </c>
      <c r="BP40" s="255">
        <v>8</v>
      </c>
      <c r="BQ40" s="140"/>
      <c r="BR40" s="141"/>
      <c r="BS40" s="131">
        <v>1000000000</v>
      </c>
      <c r="BT40" s="142">
        <v>2</v>
      </c>
      <c r="BU40" s="143">
        <v>0.8</v>
      </c>
      <c r="BV40" s="142">
        <v>0</v>
      </c>
      <c r="BW40" s="144">
        <v>0</v>
      </c>
      <c r="BX40" s="144">
        <v>0</v>
      </c>
      <c r="BY40" s="144">
        <v>0</v>
      </c>
      <c r="BZ40" s="142">
        <v>0</v>
      </c>
      <c r="CA40" s="142">
        <v>0</v>
      </c>
      <c r="CB40" s="142">
        <v>2</v>
      </c>
      <c r="CC40" s="143">
        <v>0.8</v>
      </c>
      <c r="CD40" s="142"/>
      <c r="CE40" s="142"/>
      <c r="CF40" s="145">
        <v>8</v>
      </c>
      <c r="CG40" s="142">
        <v>2</v>
      </c>
      <c r="CH40" s="140">
        <v>0</v>
      </c>
      <c r="CI40" s="268"/>
      <c r="CJ40" s="263" t="s">
        <v>3518</v>
      </c>
      <c r="CK40" s="269" t="s">
        <v>3518</v>
      </c>
      <c r="CL40" s="146">
        <v>161.67999999999998</v>
      </c>
      <c r="CM40" s="146">
        <v>0</v>
      </c>
      <c r="CN40" s="143">
        <v>0</v>
      </c>
      <c r="CO40" s="143">
        <v>4.3917378756154148</v>
      </c>
      <c r="CP40" s="147"/>
      <c r="CQ40" s="143">
        <v>1</v>
      </c>
      <c r="CR40" s="188">
        <v>42895</v>
      </c>
      <c r="CS40" s="189">
        <v>43185</v>
      </c>
      <c r="CT40" s="190">
        <v>43255</v>
      </c>
      <c r="CU40" s="190">
        <v>43168</v>
      </c>
      <c r="CV40" s="190">
        <v>43179</v>
      </c>
      <c r="CW40" s="190">
        <v>43182</v>
      </c>
      <c r="CX40" s="190">
        <v>43224</v>
      </c>
      <c r="CY40" s="143">
        <v>0.99008585486310219</v>
      </c>
      <c r="CZ40" s="142">
        <v>0</v>
      </c>
      <c r="DA40" s="143">
        <v>0.359375</v>
      </c>
      <c r="DB40" s="143">
        <v>0.203125</v>
      </c>
      <c r="DC40" s="143">
        <v>0.203125</v>
      </c>
      <c r="DD40" s="143">
        <v>0.1875</v>
      </c>
      <c r="DE40" s="148">
        <v>0</v>
      </c>
      <c r="DF40" s="13" t="s">
        <v>3518</v>
      </c>
      <c r="DG40" s="85" t="s">
        <v>3521</v>
      </c>
      <c r="DH40" s="18" t="b">
        <v>0</v>
      </c>
      <c r="DI40" s="84"/>
      <c r="DJ40" s="84"/>
      <c r="DK40" s="203"/>
      <c r="DL40" s="183"/>
      <c r="DM40" s="204"/>
      <c r="DN40" s="143"/>
      <c r="DO40" s="84"/>
      <c r="DP40" s="84"/>
      <c r="DQ40" s="84"/>
      <c r="DR40" s="84"/>
      <c r="DS40" s="84"/>
      <c r="DT40" s="84"/>
      <c r="DU40" s="84"/>
      <c r="DV40" s="18"/>
      <c r="DW40" s="18"/>
      <c r="DX40" s="18"/>
      <c r="DY40" s="186"/>
      <c r="DZ40" s="186"/>
      <c r="EA40" s="186"/>
      <c r="EB40" s="186"/>
      <c r="EC40" s="186"/>
      <c r="ED40" s="186"/>
      <c r="EE40" s="186"/>
      <c r="EF40" s="186"/>
      <c r="EG40" s="207"/>
      <c r="EH40" s="211">
        <v>3</v>
      </c>
      <c r="EI40" s="210">
        <v>0</v>
      </c>
      <c r="EJ40" s="211">
        <v>1</v>
      </c>
      <c r="EK40" s="211">
        <v>1</v>
      </c>
      <c r="EL40" s="211">
        <v>2</v>
      </c>
      <c r="EM40" s="210">
        <v>0</v>
      </c>
      <c r="EN40" s="211">
        <v>2</v>
      </c>
      <c r="EO40" s="211">
        <v>2</v>
      </c>
      <c r="EP40" s="211">
        <v>2</v>
      </c>
      <c r="EQ40" s="212">
        <v>4</v>
      </c>
      <c r="ER40" s="212">
        <v>5</v>
      </c>
      <c r="ES40" s="212">
        <v>4</v>
      </c>
      <c r="ET40" s="211">
        <v>2</v>
      </c>
      <c r="EU40" s="211">
        <v>3</v>
      </c>
      <c r="EV40" s="211">
        <v>3</v>
      </c>
      <c r="EW40" s="211">
        <v>1</v>
      </c>
      <c r="EX40" s="211">
        <v>1</v>
      </c>
      <c r="EY40" s="211">
        <v>1</v>
      </c>
      <c r="EZ40" s="211">
        <v>1</v>
      </c>
      <c r="FA40" s="211">
        <v>1</v>
      </c>
      <c r="FB40" s="211">
        <v>1</v>
      </c>
      <c r="FC40" s="211">
        <v>1</v>
      </c>
      <c r="FD40" s="211">
        <v>1</v>
      </c>
      <c r="FE40" s="211">
        <v>1</v>
      </c>
      <c r="FF40" s="211">
        <v>2</v>
      </c>
      <c r="FG40" s="211">
        <v>2</v>
      </c>
      <c r="FH40" s="211">
        <v>2</v>
      </c>
      <c r="FI40" s="211">
        <v>2</v>
      </c>
      <c r="FJ40" s="211">
        <v>2</v>
      </c>
      <c r="FK40" s="211">
        <v>1</v>
      </c>
      <c r="FL40" s="211">
        <v>1</v>
      </c>
      <c r="FM40" s="211">
        <v>1</v>
      </c>
      <c r="FN40" s="211">
        <v>1</v>
      </c>
      <c r="FO40" s="211">
        <v>1</v>
      </c>
      <c r="FP40" s="211">
        <v>1</v>
      </c>
      <c r="FQ40" s="211">
        <v>1</v>
      </c>
      <c r="FR40" s="211">
        <v>1</v>
      </c>
      <c r="FS40" s="211">
        <v>1</v>
      </c>
      <c r="FT40" s="211">
        <v>1</v>
      </c>
      <c r="FU40" s="211">
        <v>1</v>
      </c>
      <c r="FV40" s="210">
        <v>0</v>
      </c>
      <c r="FW40" s="210">
        <v>0</v>
      </c>
      <c r="FX40" s="210">
        <v>0</v>
      </c>
      <c r="FY40" s="210">
        <v>0</v>
      </c>
      <c r="FZ40" s="210">
        <v>0</v>
      </c>
      <c r="GA40" s="210">
        <v>0</v>
      </c>
      <c r="GB40" s="210">
        <v>0</v>
      </c>
      <c r="GC40" s="210">
        <v>0</v>
      </c>
      <c r="GD40" s="210">
        <v>0</v>
      </c>
      <c r="GE40" s="227"/>
      <c r="GF40" s="210">
        <v>0</v>
      </c>
      <c r="GG40" s="210">
        <v>0</v>
      </c>
      <c r="GH40" s="210">
        <v>0</v>
      </c>
      <c r="GI40" s="210">
        <v>0</v>
      </c>
      <c r="GJ40" s="210">
        <v>0</v>
      </c>
      <c r="GK40" s="210">
        <v>0</v>
      </c>
      <c r="GL40" s="210">
        <v>0</v>
      </c>
      <c r="GM40" s="227"/>
      <c r="GN40" s="210">
        <v>0</v>
      </c>
      <c r="GO40" s="210">
        <v>0</v>
      </c>
      <c r="GP40" s="210">
        <v>0</v>
      </c>
      <c r="GQ40" s="210">
        <v>0</v>
      </c>
      <c r="GR40" s="210">
        <v>0</v>
      </c>
      <c r="GS40" s="210">
        <v>0</v>
      </c>
      <c r="GT40" s="210">
        <v>0</v>
      </c>
      <c r="GU40" s="211">
        <v>1</v>
      </c>
      <c r="GV40" s="210">
        <v>0</v>
      </c>
      <c r="GW40" s="210">
        <v>0</v>
      </c>
      <c r="GX40" s="210">
        <v>0</v>
      </c>
      <c r="GY40" s="210">
        <v>0</v>
      </c>
      <c r="GZ40" s="210">
        <v>0</v>
      </c>
      <c r="HA40" s="213">
        <v>8</v>
      </c>
      <c r="HB40" s="213">
        <v>8</v>
      </c>
      <c r="HC40" s="213">
        <v>8</v>
      </c>
      <c r="HD40" s="213">
        <v>8</v>
      </c>
      <c r="HE40" s="213">
        <v>8</v>
      </c>
      <c r="HF40" s="213">
        <v>8</v>
      </c>
      <c r="HG40" s="213">
        <v>8</v>
      </c>
      <c r="HH40" s="213">
        <v>10</v>
      </c>
      <c r="HI40" s="213">
        <v>8</v>
      </c>
      <c r="HJ40" s="213">
        <v>8</v>
      </c>
      <c r="HK40" s="213">
        <v>8</v>
      </c>
      <c r="HL40" s="213">
        <v>8</v>
      </c>
      <c r="HM40" s="212">
        <v>6</v>
      </c>
      <c r="HN40" s="212">
        <v>6</v>
      </c>
      <c r="HO40" s="212">
        <v>6</v>
      </c>
      <c r="HP40" s="212">
        <v>6</v>
      </c>
      <c r="HQ40" s="212">
        <v>6</v>
      </c>
      <c r="HR40" s="212">
        <v>6</v>
      </c>
      <c r="HS40" s="212">
        <v>6</v>
      </c>
      <c r="HT40" s="212">
        <v>6</v>
      </c>
      <c r="HU40" s="212">
        <v>6</v>
      </c>
      <c r="HV40" s="212">
        <v>5</v>
      </c>
      <c r="HW40" s="212">
        <v>5</v>
      </c>
      <c r="HX40" s="212">
        <v>5</v>
      </c>
      <c r="HY40" s="212">
        <v>4</v>
      </c>
      <c r="HZ40" s="211">
        <v>3</v>
      </c>
      <c r="IA40" s="211">
        <v>3</v>
      </c>
      <c r="IB40" s="211">
        <v>3</v>
      </c>
      <c r="IC40" s="211">
        <v>2</v>
      </c>
      <c r="ID40" s="211">
        <v>2</v>
      </c>
      <c r="IE40" s="211">
        <v>2</v>
      </c>
      <c r="IF40" s="211">
        <v>2</v>
      </c>
      <c r="IG40" s="211">
        <v>2</v>
      </c>
      <c r="IH40" s="211">
        <v>3</v>
      </c>
      <c r="II40" s="211">
        <v>2</v>
      </c>
      <c r="IJ40" s="227"/>
      <c r="IK40" s="211">
        <v>2</v>
      </c>
      <c r="IL40" s="211">
        <v>2</v>
      </c>
      <c r="IM40" s="227"/>
      <c r="IN40" s="227"/>
      <c r="IO40" s="227"/>
      <c r="IP40" s="227"/>
      <c r="IQ40" s="227"/>
      <c r="IR40" s="227"/>
      <c r="IS40" s="227"/>
      <c r="IT40" s="227"/>
      <c r="IU40" s="227"/>
      <c r="IV40" s="227"/>
      <c r="IW40" s="227"/>
      <c r="IX40" s="227"/>
      <c r="IY40" s="227"/>
      <c r="IZ40" s="227"/>
      <c r="JA40" s="227"/>
      <c r="JB40" s="227"/>
      <c r="JC40" s="227"/>
      <c r="JD40" s="227"/>
      <c r="JE40" s="227"/>
      <c r="JF40" s="227"/>
      <c r="JG40" s="227"/>
      <c r="JH40" s="227"/>
      <c r="JI40" s="227"/>
      <c r="JJ40" s="227"/>
      <c r="JK40" s="227"/>
      <c r="JL40" s="227"/>
      <c r="JM40" s="227"/>
      <c r="JN40" s="227"/>
      <c r="JO40" s="227"/>
      <c r="JP40" s="227"/>
      <c r="JQ40" s="227"/>
      <c r="JR40" s="227"/>
      <c r="JS40" s="227"/>
      <c r="JT40" s="227"/>
      <c r="JU40" s="227"/>
      <c r="JV40" s="227"/>
      <c r="JW40" s="227"/>
      <c r="JX40" s="227"/>
      <c r="JY40" s="227"/>
      <c r="JZ40" s="227"/>
      <c r="KA40" s="227"/>
      <c r="KB40" s="227"/>
      <c r="KC40" s="227"/>
      <c r="KD40" s="227"/>
      <c r="KE40" s="227"/>
      <c r="KF40" s="227"/>
      <c r="KG40" s="227"/>
      <c r="KH40" s="227"/>
      <c r="KI40" s="227"/>
      <c r="KJ40" s="227"/>
      <c r="KK40" s="227"/>
      <c r="KL40" s="227"/>
      <c r="KM40" s="227"/>
      <c r="KN40" s="227"/>
      <c r="KO40" s="227"/>
      <c r="KP40" s="227"/>
      <c r="KQ40" s="227"/>
      <c r="KR40" s="227"/>
      <c r="KS40" s="227"/>
      <c r="KT40" s="227"/>
      <c r="KU40" s="227"/>
      <c r="KV40" s="227"/>
      <c r="KW40" s="227"/>
      <c r="KX40" s="227"/>
      <c r="KY40" s="227"/>
      <c r="KZ40" s="227"/>
      <c r="LA40" s="227"/>
      <c r="LB40" s="227"/>
      <c r="LC40" s="227"/>
      <c r="LD40" s="227"/>
      <c r="LE40" s="227"/>
      <c r="LF40" s="227"/>
      <c r="LG40" s="227"/>
      <c r="LH40" s="227"/>
      <c r="LI40" s="227"/>
      <c r="LJ40" s="227"/>
      <c r="LK40" s="227"/>
      <c r="LL40" s="227"/>
      <c r="LM40" s="227"/>
      <c r="LN40" s="227"/>
      <c r="LO40" s="227"/>
      <c r="LP40" s="227"/>
      <c r="LQ40" s="227"/>
      <c r="LR40" s="227"/>
      <c r="LS40" s="227"/>
      <c r="LT40" s="227"/>
      <c r="LU40" s="227"/>
      <c r="LV40" s="227"/>
      <c r="LW40" s="227"/>
      <c r="LX40" s="227"/>
      <c r="LY40" s="227"/>
      <c r="LZ40" s="227"/>
      <c r="MA40" s="227"/>
      <c r="MB40" s="227"/>
      <c r="MC40" s="227"/>
      <c r="MD40" s="227"/>
      <c r="ME40" s="227"/>
      <c r="MF40" s="227"/>
      <c r="MG40" s="227"/>
      <c r="MH40" s="227"/>
      <c r="MI40" s="227"/>
      <c r="MJ40" s="227"/>
      <c r="MK40" s="227"/>
      <c r="ML40" s="227"/>
      <c r="MM40" s="227"/>
      <c r="MN40" s="227"/>
      <c r="MO40" s="227"/>
      <c r="MP40" s="227"/>
      <c r="MQ40" s="227"/>
      <c r="MR40" s="227"/>
      <c r="MS40" s="227"/>
      <c r="MT40" s="227"/>
      <c r="MU40" s="227"/>
      <c r="MV40" s="227"/>
      <c r="MW40" s="227"/>
      <c r="MX40" s="227"/>
      <c r="MY40" s="227"/>
      <c r="MZ40" s="227"/>
      <c r="NA40" s="227"/>
      <c r="NB40" s="227"/>
      <c r="NC40" s="227"/>
      <c r="ND40" s="227"/>
      <c r="NE40" s="227"/>
      <c r="NF40" s="227"/>
      <c r="NG40" s="227"/>
      <c r="NH40" s="227"/>
      <c r="NI40" s="227"/>
    </row>
    <row r="41" spans="1:373" x14ac:dyDescent="0.2">
      <c r="A41" s="264" t="s">
        <v>739</v>
      </c>
      <c r="B41" s="265" t="s">
        <v>949</v>
      </c>
      <c r="C41" s="258"/>
      <c r="D41" s="258" t="s">
        <v>3440</v>
      </c>
      <c r="E41" s="258">
        <v>0</v>
      </c>
      <c r="F41" s="259" t="s">
        <v>3441</v>
      </c>
      <c r="G41" s="259" t="s">
        <v>960</v>
      </c>
      <c r="H41" s="259" t="s">
        <v>961</v>
      </c>
      <c r="I41" s="259">
        <v>0</v>
      </c>
      <c r="J41" s="259">
        <v>0</v>
      </c>
      <c r="K41" s="259">
        <v>0</v>
      </c>
      <c r="L41" s="259" t="s">
        <v>3367</v>
      </c>
      <c r="M41" s="259">
        <v>0</v>
      </c>
      <c r="N41" s="259" t="s">
        <v>3363</v>
      </c>
      <c r="O41" s="259">
        <v>0</v>
      </c>
      <c r="P41" s="259">
        <v>0</v>
      </c>
      <c r="Q41" s="259">
        <v>0</v>
      </c>
      <c r="R41" s="266"/>
      <c r="S41" s="266"/>
      <c r="T41" s="266"/>
      <c r="U41" s="266"/>
      <c r="V41" s="266"/>
      <c r="W41" s="266">
        <v>0</v>
      </c>
      <c r="X41" s="266">
        <v>0</v>
      </c>
      <c r="Y41" s="266">
        <v>0</v>
      </c>
      <c r="Z41" s="267">
        <v>122.13</v>
      </c>
      <c r="AA41" s="267">
        <v>299</v>
      </c>
      <c r="AB41" s="267">
        <v>0</v>
      </c>
      <c r="AC41" s="257">
        <v>0</v>
      </c>
      <c r="AD41" s="257">
        <v>0</v>
      </c>
      <c r="AE41" s="131">
        <v>10</v>
      </c>
      <c r="AF41" s="131">
        <v>8</v>
      </c>
      <c r="AG41" s="131">
        <v>2</v>
      </c>
      <c r="AH41" s="132">
        <v>1</v>
      </c>
      <c r="AI41" s="132" t="s">
        <v>3517</v>
      </c>
      <c r="AJ41" s="131" t="s">
        <v>3548</v>
      </c>
      <c r="AK41" s="184" t="s">
        <v>3571</v>
      </c>
      <c r="AL41" s="131" t="s">
        <v>3518</v>
      </c>
      <c r="AM41" s="27" t="s">
        <v>3518</v>
      </c>
      <c r="AN41" s="133">
        <v>1.45</v>
      </c>
      <c r="AO41" s="133">
        <v>3.4482758620689657</v>
      </c>
      <c r="AP41" s="133">
        <v>1.0344827586206897</v>
      </c>
      <c r="AQ41" s="133">
        <v>0.34482758620689657</v>
      </c>
      <c r="AR41" s="131">
        <v>0</v>
      </c>
      <c r="AS41" s="131">
        <v>0</v>
      </c>
      <c r="AT41" s="187"/>
      <c r="AU41" s="187"/>
      <c r="AV41" s="187"/>
      <c r="AW41" s="199" t="s">
        <v>790</v>
      </c>
      <c r="AX41" s="199" t="s">
        <v>1169</v>
      </c>
      <c r="AY41" s="134"/>
      <c r="AZ41" s="134"/>
      <c r="BA41" s="135">
        <v>2</v>
      </c>
      <c r="BB41" s="135" t="s">
        <v>527</v>
      </c>
      <c r="BC41" s="135"/>
      <c r="BD41" s="135">
        <v>1</v>
      </c>
      <c r="BE41" s="136" t="s">
        <v>541</v>
      </c>
      <c r="BF41" s="137">
        <v>1</v>
      </c>
      <c r="BG41" s="138"/>
      <c r="BH41" s="200"/>
      <c r="BI41" s="201"/>
      <c r="BJ41" s="139">
        <v>20</v>
      </c>
      <c r="BK41" s="202">
        <v>22</v>
      </c>
      <c r="BL41" s="13">
        <v>13</v>
      </c>
      <c r="BM41" s="13">
        <v>7</v>
      </c>
      <c r="BN41" s="27" t="s">
        <v>3522</v>
      </c>
      <c r="BO41" s="13" t="s">
        <v>3522</v>
      </c>
      <c r="BP41" s="255">
        <v>7</v>
      </c>
      <c r="BQ41" s="140"/>
      <c r="BR41" s="141"/>
      <c r="BS41" s="131">
        <v>1000000000</v>
      </c>
      <c r="BT41" s="142">
        <v>6</v>
      </c>
      <c r="BU41" s="143">
        <v>0.7</v>
      </c>
      <c r="BV41" s="142">
        <v>0</v>
      </c>
      <c r="BW41" s="144">
        <v>0</v>
      </c>
      <c r="BX41" s="144">
        <v>0</v>
      </c>
      <c r="BY41" s="144">
        <v>0</v>
      </c>
      <c r="BZ41" s="142">
        <v>0</v>
      </c>
      <c r="CA41" s="142">
        <v>0</v>
      </c>
      <c r="CB41" s="142">
        <v>6</v>
      </c>
      <c r="CC41" s="143">
        <v>0.7</v>
      </c>
      <c r="CD41" s="142"/>
      <c r="CE41" s="142"/>
      <c r="CF41" s="145">
        <v>14</v>
      </c>
      <c r="CG41" s="142">
        <v>4</v>
      </c>
      <c r="CH41" s="140">
        <v>0</v>
      </c>
      <c r="CI41" s="268"/>
      <c r="CJ41" s="263" t="s">
        <v>3518</v>
      </c>
      <c r="CK41" s="269" t="s">
        <v>3518</v>
      </c>
      <c r="CL41" s="146">
        <v>176.87</v>
      </c>
      <c r="CM41" s="146">
        <v>0</v>
      </c>
      <c r="CN41" s="143">
        <v>0</v>
      </c>
      <c r="CO41" s="143">
        <v>6.9514124293785313</v>
      </c>
      <c r="CP41" s="147"/>
      <c r="CQ41" s="143">
        <v>1</v>
      </c>
      <c r="CR41" s="188">
        <v>43087</v>
      </c>
      <c r="CS41" s="189">
        <v>43185</v>
      </c>
      <c r="CT41" s="190">
        <v>43255</v>
      </c>
      <c r="CU41" s="190">
        <v>43168</v>
      </c>
      <c r="CV41" s="190">
        <v>43179</v>
      </c>
      <c r="CW41" s="190">
        <v>43182</v>
      </c>
      <c r="CX41" s="190">
        <v>43224</v>
      </c>
      <c r="CY41" s="143">
        <v>0.85296413268565319</v>
      </c>
      <c r="CZ41" s="142">
        <v>0</v>
      </c>
      <c r="DA41" s="143">
        <v>0.375</v>
      </c>
      <c r="DB41" s="143">
        <v>3.125E-2</v>
      </c>
      <c r="DC41" s="143">
        <v>0.421875</v>
      </c>
      <c r="DD41" s="143">
        <v>0.125</v>
      </c>
      <c r="DE41" s="148">
        <v>0</v>
      </c>
      <c r="DF41" s="13" t="s">
        <v>3518</v>
      </c>
      <c r="DG41" s="85" t="s">
        <v>3521</v>
      </c>
      <c r="DH41" s="18" t="b">
        <v>0</v>
      </c>
      <c r="DI41" s="84"/>
      <c r="DJ41" s="84"/>
      <c r="DK41" s="203"/>
      <c r="DL41" s="183"/>
      <c r="DM41" s="204"/>
      <c r="DN41" s="143"/>
      <c r="DO41" s="84"/>
      <c r="DP41" s="84"/>
      <c r="DQ41" s="84"/>
      <c r="DR41" s="84"/>
      <c r="DS41" s="84"/>
      <c r="DT41" s="84"/>
      <c r="DU41" s="84"/>
      <c r="DV41" s="18"/>
      <c r="DW41" s="18"/>
      <c r="DX41" s="18"/>
      <c r="DY41" s="186"/>
      <c r="DZ41" s="186"/>
      <c r="EA41" s="186"/>
      <c r="EB41" s="186"/>
      <c r="EC41" s="186"/>
      <c r="ED41" s="186"/>
      <c r="EE41" s="186"/>
      <c r="EF41" s="186"/>
      <c r="EG41" s="209"/>
      <c r="EH41" s="230">
        <v>3</v>
      </c>
      <c r="EI41" s="229">
        <v>1</v>
      </c>
      <c r="EJ41" s="230">
        <v>5</v>
      </c>
      <c r="EK41" s="230">
        <v>5</v>
      </c>
      <c r="EL41" s="230">
        <v>5</v>
      </c>
      <c r="EM41" s="229">
        <v>2</v>
      </c>
      <c r="EN41" s="233">
        <v>0</v>
      </c>
      <c r="EO41" s="233">
        <v>0</v>
      </c>
      <c r="EP41" s="233">
        <v>0</v>
      </c>
      <c r="EQ41" s="230">
        <v>4</v>
      </c>
      <c r="ER41" s="233">
        <v>0</v>
      </c>
      <c r="ES41" s="233">
        <v>0</v>
      </c>
      <c r="ET41" s="233">
        <v>0</v>
      </c>
      <c r="EU41" s="233">
        <v>0</v>
      </c>
      <c r="EV41" s="233">
        <v>0</v>
      </c>
      <c r="EW41" s="233">
        <v>0</v>
      </c>
      <c r="EX41" s="233">
        <v>0</v>
      </c>
      <c r="EY41" s="233">
        <v>0</v>
      </c>
      <c r="EZ41" s="233">
        <v>0</v>
      </c>
      <c r="FA41" s="233">
        <v>0</v>
      </c>
      <c r="FB41" s="230">
        <v>11</v>
      </c>
      <c r="FC41" s="229">
        <v>7</v>
      </c>
      <c r="FD41" s="229">
        <v>7</v>
      </c>
      <c r="FE41" s="229">
        <v>7</v>
      </c>
      <c r="FF41" s="228">
        <v>18</v>
      </c>
      <c r="FG41" s="228">
        <v>18</v>
      </c>
      <c r="FH41" s="229">
        <v>5</v>
      </c>
      <c r="FI41" s="229">
        <v>4</v>
      </c>
      <c r="FJ41" s="229">
        <v>4</v>
      </c>
      <c r="FK41" s="229">
        <v>4</v>
      </c>
      <c r="FL41" s="229">
        <v>4</v>
      </c>
      <c r="FM41" s="229">
        <v>4</v>
      </c>
      <c r="FN41" s="229">
        <v>4</v>
      </c>
      <c r="FO41" s="229">
        <v>4</v>
      </c>
      <c r="FP41" s="229">
        <v>4</v>
      </c>
      <c r="FQ41" s="229">
        <v>4</v>
      </c>
      <c r="FR41" s="229">
        <v>4</v>
      </c>
      <c r="FS41" s="229">
        <v>4</v>
      </c>
      <c r="FT41" s="229">
        <v>4</v>
      </c>
      <c r="FU41" s="229">
        <v>4</v>
      </c>
      <c r="FV41" s="233">
        <v>0</v>
      </c>
      <c r="FW41" s="233">
        <v>0</v>
      </c>
      <c r="FX41" s="233">
        <v>0</v>
      </c>
      <c r="FY41" s="233">
        <v>0</v>
      </c>
      <c r="FZ41" s="233">
        <v>0</v>
      </c>
      <c r="GA41" s="233">
        <v>0</v>
      </c>
      <c r="GB41" s="233">
        <v>0</v>
      </c>
      <c r="GC41" s="233">
        <v>0</v>
      </c>
      <c r="GD41" s="233">
        <v>0</v>
      </c>
      <c r="GE41" s="231"/>
      <c r="GF41" s="233">
        <v>0</v>
      </c>
      <c r="GG41" s="233">
        <v>0</v>
      </c>
      <c r="GH41" s="233">
        <v>0</v>
      </c>
      <c r="GI41" s="233">
        <v>0</v>
      </c>
      <c r="GJ41" s="233">
        <v>0</v>
      </c>
      <c r="GK41" s="233">
        <v>0</v>
      </c>
      <c r="GL41" s="233">
        <v>0</v>
      </c>
      <c r="GM41" s="231"/>
      <c r="GN41" s="233">
        <v>0</v>
      </c>
      <c r="GO41" s="233">
        <v>0</v>
      </c>
      <c r="GP41" s="233">
        <v>0</v>
      </c>
      <c r="GQ41" s="233">
        <v>0</v>
      </c>
      <c r="GR41" s="233">
        <v>0</v>
      </c>
      <c r="GS41" s="233">
        <v>0</v>
      </c>
      <c r="GT41" s="233">
        <v>0</v>
      </c>
      <c r="GU41" s="233">
        <v>0</v>
      </c>
      <c r="GV41" s="233">
        <v>0</v>
      </c>
      <c r="GW41" s="233">
        <v>0</v>
      </c>
      <c r="GX41" s="233">
        <v>0</v>
      </c>
      <c r="GY41" s="233">
        <v>0</v>
      </c>
      <c r="GZ41" s="233">
        <v>0</v>
      </c>
      <c r="HA41" s="228">
        <v>16</v>
      </c>
      <c r="HB41" s="228">
        <v>16</v>
      </c>
      <c r="HC41" s="228">
        <v>15</v>
      </c>
      <c r="HD41" s="228">
        <v>15</v>
      </c>
      <c r="HE41" s="228">
        <v>15</v>
      </c>
      <c r="HF41" s="228">
        <v>15</v>
      </c>
      <c r="HG41" s="228">
        <v>15</v>
      </c>
      <c r="HH41" s="228">
        <v>15</v>
      </c>
      <c r="HI41" s="230">
        <v>12</v>
      </c>
      <c r="HJ41" s="230">
        <v>12</v>
      </c>
      <c r="HK41" s="230">
        <v>12</v>
      </c>
      <c r="HL41" s="230">
        <v>12</v>
      </c>
      <c r="HM41" s="230">
        <v>10</v>
      </c>
      <c r="HN41" s="230">
        <v>10</v>
      </c>
      <c r="HO41" s="230">
        <v>10</v>
      </c>
      <c r="HP41" s="230">
        <v>10</v>
      </c>
      <c r="HQ41" s="230">
        <v>10</v>
      </c>
      <c r="HR41" s="230">
        <v>10</v>
      </c>
      <c r="HS41" s="230">
        <v>10</v>
      </c>
      <c r="HT41" s="230">
        <v>11</v>
      </c>
      <c r="HU41" s="230">
        <v>11</v>
      </c>
      <c r="HV41" s="230">
        <v>11</v>
      </c>
      <c r="HW41" s="230">
        <v>11</v>
      </c>
      <c r="HX41" s="230">
        <v>11</v>
      </c>
      <c r="HY41" s="230">
        <v>11</v>
      </c>
      <c r="HZ41" s="230">
        <v>11</v>
      </c>
      <c r="IA41" s="230">
        <v>11</v>
      </c>
      <c r="IB41" s="230">
        <v>11</v>
      </c>
      <c r="IC41" s="230">
        <v>11</v>
      </c>
      <c r="ID41" s="230">
        <v>11</v>
      </c>
      <c r="IE41" s="230">
        <v>11</v>
      </c>
      <c r="IF41" s="230">
        <v>11</v>
      </c>
      <c r="IG41" s="230">
        <v>11</v>
      </c>
      <c r="IH41" s="230">
        <v>10</v>
      </c>
      <c r="II41" s="230">
        <v>10</v>
      </c>
      <c r="IJ41" s="231"/>
      <c r="IK41" s="229">
        <v>6</v>
      </c>
      <c r="IL41" s="229">
        <v>6</v>
      </c>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c r="MX41" s="231"/>
      <c r="MY41" s="231"/>
      <c r="MZ41" s="231"/>
      <c r="NA41" s="231"/>
      <c r="NB41" s="231"/>
      <c r="NC41" s="231"/>
      <c r="ND41" s="231"/>
      <c r="NE41" s="231"/>
      <c r="NF41" s="231"/>
      <c r="NG41" s="231"/>
      <c r="NH41" s="231"/>
      <c r="NI41" s="231"/>
    </row>
    <row r="42" spans="1:373" x14ac:dyDescent="0.2">
      <c r="A42" s="264" t="s">
        <v>739</v>
      </c>
      <c r="B42" s="265" t="s">
        <v>950</v>
      </c>
      <c r="C42" s="258"/>
      <c r="D42" s="258" t="s">
        <v>3458</v>
      </c>
      <c r="E42" s="258">
        <v>0</v>
      </c>
      <c r="F42" s="259" t="s">
        <v>3459</v>
      </c>
      <c r="G42" s="259" t="s">
        <v>960</v>
      </c>
      <c r="H42" s="259" t="s">
        <v>961</v>
      </c>
      <c r="I42" s="259">
        <v>0</v>
      </c>
      <c r="J42" s="259">
        <v>0</v>
      </c>
      <c r="K42" s="259">
        <v>0</v>
      </c>
      <c r="L42" s="259" t="s">
        <v>3367</v>
      </c>
      <c r="M42" s="259">
        <v>0</v>
      </c>
      <c r="N42" s="259" t="s">
        <v>3363</v>
      </c>
      <c r="O42" s="259">
        <v>0</v>
      </c>
      <c r="P42" s="259">
        <v>0</v>
      </c>
      <c r="Q42" s="259">
        <v>0</v>
      </c>
      <c r="R42" s="266"/>
      <c r="S42" s="266"/>
      <c r="T42" s="266"/>
      <c r="U42" s="266"/>
      <c r="V42" s="266"/>
      <c r="W42" s="266">
        <v>0</v>
      </c>
      <c r="X42" s="266">
        <v>0</v>
      </c>
      <c r="Y42" s="266">
        <v>0</v>
      </c>
      <c r="Z42" s="267">
        <v>117.95</v>
      </c>
      <c r="AA42" s="267">
        <v>279</v>
      </c>
      <c r="AB42" s="267">
        <v>0</v>
      </c>
      <c r="AC42" s="257">
        <v>0</v>
      </c>
      <c r="AD42" s="257">
        <v>0</v>
      </c>
      <c r="AE42" s="131">
        <v>10</v>
      </c>
      <c r="AF42" s="131">
        <v>8</v>
      </c>
      <c r="AG42" s="131">
        <v>2</v>
      </c>
      <c r="AH42" s="132">
        <v>1</v>
      </c>
      <c r="AI42" s="132" t="s">
        <v>3518</v>
      </c>
      <c r="AJ42" s="131" t="s">
        <v>3550</v>
      </c>
      <c r="AK42" s="184" t="s">
        <v>3524</v>
      </c>
      <c r="AL42" s="131" t="s">
        <v>3518</v>
      </c>
      <c r="AM42" s="27" t="s">
        <v>3519</v>
      </c>
      <c r="AN42" s="133">
        <v>1.55</v>
      </c>
      <c r="AO42" s="133">
        <v>1.6129032258064515</v>
      </c>
      <c r="AP42" s="133">
        <v>4.67741935483871</v>
      </c>
      <c r="AQ42" s="133">
        <v>0.16129032258064516</v>
      </c>
      <c r="AR42" s="131">
        <v>0</v>
      </c>
      <c r="AS42" s="131">
        <v>0</v>
      </c>
      <c r="AT42" s="187"/>
      <c r="AU42" s="187"/>
      <c r="AV42" s="187"/>
      <c r="AW42" s="199" t="s">
        <v>790</v>
      </c>
      <c r="AX42" s="199" t="s">
        <v>1169</v>
      </c>
      <c r="AY42" s="134"/>
      <c r="AZ42" s="134"/>
      <c r="BA42" s="135">
        <v>1</v>
      </c>
      <c r="BB42" s="135" t="s">
        <v>527</v>
      </c>
      <c r="BC42" s="135"/>
      <c r="BD42" s="135">
        <v>2</v>
      </c>
      <c r="BE42" s="136" t="s">
        <v>541</v>
      </c>
      <c r="BF42" s="137">
        <v>1</v>
      </c>
      <c r="BG42" s="138"/>
      <c r="BH42" s="200"/>
      <c r="BI42" s="201"/>
      <c r="BJ42" s="139">
        <v>10</v>
      </c>
      <c r="BK42" s="202">
        <v>24</v>
      </c>
      <c r="BL42" s="13">
        <v>7</v>
      </c>
      <c r="BM42" s="13">
        <v>3</v>
      </c>
      <c r="BN42" s="27" t="s">
        <v>3526</v>
      </c>
      <c r="BO42" s="13" t="s">
        <v>3526</v>
      </c>
      <c r="BP42" s="255">
        <v>5</v>
      </c>
      <c r="BQ42" s="140"/>
      <c r="BR42" s="141"/>
      <c r="BS42" s="131">
        <v>1000000000</v>
      </c>
      <c r="BT42" s="142">
        <v>29</v>
      </c>
      <c r="BU42" s="143">
        <v>-1.9</v>
      </c>
      <c r="BV42" s="142">
        <v>0</v>
      </c>
      <c r="BW42" s="144">
        <v>0</v>
      </c>
      <c r="BX42" s="144">
        <v>0</v>
      </c>
      <c r="BY42" s="144">
        <v>0</v>
      </c>
      <c r="BZ42" s="142">
        <v>0</v>
      </c>
      <c r="CA42" s="142">
        <v>0</v>
      </c>
      <c r="CB42" s="142">
        <v>29</v>
      </c>
      <c r="CC42" s="143">
        <v>-1.9</v>
      </c>
      <c r="CD42" s="142"/>
      <c r="CE42" s="142"/>
      <c r="CF42" s="145">
        <v>0</v>
      </c>
      <c r="CG42" s="142">
        <v>2</v>
      </c>
      <c r="CH42" s="140">
        <v>0</v>
      </c>
      <c r="CI42" s="268"/>
      <c r="CJ42" s="263" t="s">
        <v>3518</v>
      </c>
      <c r="CK42" s="269" t="s">
        <v>3518</v>
      </c>
      <c r="CL42" s="146">
        <v>0</v>
      </c>
      <c r="CM42" s="146">
        <v>2241.0500000000002</v>
      </c>
      <c r="CN42" s="143">
        <v>0</v>
      </c>
      <c r="CO42" s="143">
        <v>6.5539635438745236</v>
      </c>
      <c r="CP42" s="147"/>
      <c r="CQ42" s="143">
        <v>0</v>
      </c>
      <c r="CR42" s="188">
        <v>42895</v>
      </c>
      <c r="CS42" s="189">
        <v>43185</v>
      </c>
      <c r="CT42" s="190">
        <v>43255</v>
      </c>
      <c r="CU42" s="190">
        <v>43020</v>
      </c>
      <c r="CV42" s="190">
        <v>43069</v>
      </c>
      <c r="CW42" s="190">
        <v>43034</v>
      </c>
      <c r="CX42" s="190">
        <v>43076</v>
      </c>
      <c r="CY42" s="143">
        <v>3.3079337741686608E-2</v>
      </c>
      <c r="CZ42" s="142">
        <v>0</v>
      </c>
      <c r="DA42" s="143">
        <v>0</v>
      </c>
      <c r="DB42" s="143">
        <v>0</v>
      </c>
      <c r="DC42" s="143">
        <v>0</v>
      </c>
      <c r="DD42" s="143">
        <v>0</v>
      </c>
      <c r="DE42" s="148">
        <v>0.953125</v>
      </c>
      <c r="DF42" s="13" t="s">
        <v>3518</v>
      </c>
      <c r="DG42" s="85" t="s">
        <v>3518</v>
      </c>
      <c r="DH42" s="18" t="b">
        <v>0</v>
      </c>
      <c r="DI42" s="84"/>
      <c r="DJ42" s="84"/>
      <c r="DK42" s="203"/>
      <c r="DL42" s="183"/>
      <c r="DM42" s="204"/>
      <c r="DN42" s="143"/>
      <c r="DO42" s="84"/>
      <c r="DP42" s="84"/>
      <c r="DQ42" s="84"/>
      <c r="DR42" s="84"/>
      <c r="DS42" s="84"/>
      <c r="DT42" s="84"/>
      <c r="DU42" s="84"/>
      <c r="DV42" s="18"/>
      <c r="DW42" s="18"/>
      <c r="DX42" s="18"/>
      <c r="DY42" s="186"/>
      <c r="DZ42" s="186"/>
      <c r="EA42" s="186"/>
      <c r="EB42" s="186"/>
      <c r="EC42" s="186"/>
      <c r="ED42" s="186"/>
      <c r="EE42" s="186"/>
      <c r="EF42" s="186"/>
      <c r="EG42" s="207"/>
      <c r="EH42" s="213">
        <v>4</v>
      </c>
      <c r="EI42" s="211">
        <v>2</v>
      </c>
      <c r="EJ42" s="213">
        <v>4</v>
      </c>
      <c r="EK42" s="213">
        <v>4</v>
      </c>
      <c r="EL42" s="213">
        <v>4</v>
      </c>
      <c r="EM42" s="211">
        <v>2</v>
      </c>
      <c r="EN42" s="213">
        <v>9</v>
      </c>
      <c r="EO42" s="213">
        <v>9</v>
      </c>
      <c r="EP42" s="213">
        <v>9</v>
      </c>
      <c r="EQ42" s="213">
        <v>8</v>
      </c>
      <c r="ER42" s="214">
        <v>55</v>
      </c>
      <c r="ES42" s="214">
        <v>55</v>
      </c>
      <c r="ET42" s="214">
        <v>54</v>
      </c>
      <c r="EU42" s="214">
        <v>54</v>
      </c>
      <c r="EV42" s="214">
        <v>54</v>
      </c>
      <c r="EW42" s="214">
        <v>39</v>
      </c>
      <c r="EX42" s="214">
        <v>39</v>
      </c>
      <c r="EY42" s="214">
        <v>39</v>
      </c>
      <c r="EZ42" s="214">
        <v>38</v>
      </c>
      <c r="FA42" s="214">
        <v>38</v>
      </c>
      <c r="FB42" s="214">
        <v>36</v>
      </c>
      <c r="FC42" s="214">
        <v>36</v>
      </c>
      <c r="FD42" s="214">
        <v>36</v>
      </c>
      <c r="FE42" s="214">
        <v>36</v>
      </c>
      <c r="FF42" s="214">
        <v>35</v>
      </c>
      <c r="FG42" s="214">
        <v>35</v>
      </c>
      <c r="FH42" s="214">
        <v>35</v>
      </c>
      <c r="FI42" s="214">
        <v>35</v>
      </c>
      <c r="FJ42" s="214">
        <v>35</v>
      </c>
      <c r="FK42" s="214">
        <v>34</v>
      </c>
      <c r="FL42" s="214">
        <v>34</v>
      </c>
      <c r="FM42" s="214">
        <v>34</v>
      </c>
      <c r="FN42" s="214">
        <v>34</v>
      </c>
      <c r="FO42" s="214">
        <v>34</v>
      </c>
      <c r="FP42" s="214">
        <v>34</v>
      </c>
      <c r="FQ42" s="214">
        <v>34</v>
      </c>
      <c r="FR42" s="214">
        <v>33</v>
      </c>
      <c r="FS42" s="214">
        <v>33</v>
      </c>
      <c r="FT42" s="214">
        <v>33</v>
      </c>
      <c r="FU42" s="214">
        <v>33</v>
      </c>
      <c r="FV42" s="214">
        <v>33</v>
      </c>
      <c r="FW42" s="214">
        <v>33</v>
      </c>
      <c r="FX42" s="214">
        <v>33</v>
      </c>
      <c r="FY42" s="214">
        <v>33</v>
      </c>
      <c r="FZ42" s="214">
        <v>33</v>
      </c>
      <c r="GA42" s="214">
        <v>33</v>
      </c>
      <c r="GB42" s="214">
        <v>33</v>
      </c>
      <c r="GC42" s="214">
        <v>33</v>
      </c>
      <c r="GD42" s="214">
        <v>33</v>
      </c>
      <c r="GE42" s="207"/>
      <c r="GF42" s="214">
        <v>31</v>
      </c>
      <c r="GG42" s="214">
        <v>31</v>
      </c>
      <c r="GH42" s="214">
        <v>31</v>
      </c>
      <c r="GI42" s="214">
        <v>31</v>
      </c>
      <c r="GJ42" s="214">
        <v>31</v>
      </c>
      <c r="GK42" s="214">
        <v>31</v>
      </c>
      <c r="GL42" s="214">
        <v>31</v>
      </c>
      <c r="GM42" s="207"/>
      <c r="GN42" s="214">
        <v>31</v>
      </c>
      <c r="GO42" s="214">
        <v>31</v>
      </c>
      <c r="GP42" s="214">
        <v>31</v>
      </c>
      <c r="GQ42" s="214">
        <v>31</v>
      </c>
      <c r="GR42" s="214">
        <v>31</v>
      </c>
      <c r="GS42" s="214">
        <v>31</v>
      </c>
      <c r="GT42" s="214">
        <v>31</v>
      </c>
      <c r="GU42" s="214">
        <v>32</v>
      </c>
      <c r="GV42" s="214">
        <v>32</v>
      </c>
      <c r="GW42" s="214">
        <v>32</v>
      </c>
      <c r="GX42" s="214">
        <v>32</v>
      </c>
      <c r="GY42" s="214">
        <v>32</v>
      </c>
      <c r="GZ42" s="214">
        <v>31</v>
      </c>
      <c r="HA42" s="214">
        <v>31</v>
      </c>
      <c r="HB42" s="214">
        <v>31</v>
      </c>
      <c r="HC42" s="214">
        <v>31</v>
      </c>
      <c r="HD42" s="214">
        <v>31</v>
      </c>
      <c r="HE42" s="214">
        <v>31</v>
      </c>
      <c r="HF42" s="214">
        <v>31</v>
      </c>
      <c r="HG42" s="214">
        <v>31</v>
      </c>
      <c r="HH42" s="214">
        <v>31</v>
      </c>
      <c r="HI42" s="214">
        <v>31</v>
      </c>
      <c r="HJ42" s="214">
        <v>31</v>
      </c>
      <c r="HK42" s="214">
        <v>31</v>
      </c>
      <c r="HL42" s="214">
        <v>31</v>
      </c>
      <c r="HM42" s="214">
        <v>31</v>
      </c>
      <c r="HN42" s="214">
        <v>31</v>
      </c>
      <c r="HO42" s="214">
        <v>31</v>
      </c>
      <c r="HP42" s="214">
        <v>31</v>
      </c>
      <c r="HQ42" s="214">
        <v>31</v>
      </c>
      <c r="HR42" s="214">
        <v>31</v>
      </c>
      <c r="HS42" s="214">
        <v>31</v>
      </c>
      <c r="HT42" s="214">
        <v>31</v>
      </c>
      <c r="HU42" s="214">
        <v>30</v>
      </c>
      <c r="HV42" s="214">
        <v>30</v>
      </c>
      <c r="HW42" s="214">
        <v>30</v>
      </c>
      <c r="HX42" s="214">
        <v>30</v>
      </c>
      <c r="HY42" s="214">
        <v>30</v>
      </c>
      <c r="HZ42" s="214">
        <v>30</v>
      </c>
      <c r="IA42" s="214">
        <v>30</v>
      </c>
      <c r="IB42" s="214">
        <v>30</v>
      </c>
      <c r="IC42" s="214">
        <v>29</v>
      </c>
      <c r="ID42" s="214">
        <v>29</v>
      </c>
      <c r="IE42" s="214">
        <v>29</v>
      </c>
      <c r="IF42" s="214">
        <v>29</v>
      </c>
      <c r="IG42" s="214">
        <v>29</v>
      </c>
      <c r="IH42" s="214">
        <v>29</v>
      </c>
      <c r="II42" s="214">
        <v>29</v>
      </c>
      <c r="IJ42" s="207"/>
      <c r="IK42" s="214">
        <v>29</v>
      </c>
      <c r="IL42" s="214">
        <v>29</v>
      </c>
      <c r="IM42" s="207"/>
      <c r="IN42" s="207"/>
      <c r="IO42" s="207"/>
      <c r="IP42" s="207"/>
      <c r="IQ42" s="207"/>
      <c r="IR42" s="207"/>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row>
    <row r="43" spans="1:373" x14ac:dyDescent="0.2">
      <c r="A43" s="264" t="s">
        <v>739</v>
      </c>
      <c r="B43" s="265" t="s">
        <v>951</v>
      </c>
      <c r="C43" s="258"/>
      <c r="D43" s="258" t="s">
        <v>3438</v>
      </c>
      <c r="E43" s="258">
        <v>0</v>
      </c>
      <c r="F43" s="259" t="s">
        <v>3439</v>
      </c>
      <c r="G43" s="259" t="s">
        <v>960</v>
      </c>
      <c r="H43" s="259" t="s">
        <v>961</v>
      </c>
      <c r="I43" s="259">
        <v>0</v>
      </c>
      <c r="J43" s="259">
        <v>0</v>
      </c>
      <c r="K43" s="259">
        <v>0</v>
      </c>
      <c r="L43" s="259" t="s">
        <v>3367</v>
      </c>
      <c r="M43" s="259">
        <v>0</v>
      </c>
      <c r="N43" s="259" t="s">
        <v>3363</v>
      </c>
      <c r="O43" s="259">
        <v>0</v>
      </c>
      <c r="P43" s="259">
        <v>0</v>
      </c>
      <c r="Q43" s="259">
        <v>0</v>
      </c>
      <c r="R43" s="266"/>
      <c r="S43" s="266"/>
      <c r="T43" s="266"/>
      <c r="U43" s="266"/>
      <c r="V43" s="266"/>
      <c r="W43" s="266">
        <v>0</v>
      </c>
      <c r="X43" s="266">
        <v>0</v>
      </c>
      <c r="Y43" s="266">
        <v>0</v>
      </c>
      <c r="Z43" s="267">
        <v>109.29</v>
      </c>
      <c r="AA43" s="267">
        <v>259</v>
      </c>
      <c r="AB43" s="267">
        <v>0</v>
      </c>
      <c r="AC43" s="257">
        <v>0</v>
      </c>
      <c r="AD43" s="257">
        <v>0</v>
      </c>
      <c r="AE43" s="131">
        <v>10</v>
      </c>
      <c r="AF43" s="131">
        <v>8</v>
      </c>
      <c r="AG43" s="131">
        <v>2</v>
      </c>
      <c r="AH43" s="132">
        <v>1</v>
      </c>
      <c r="AI43" s="132" t="s">
        <v>3517</v>
      </c>
      <c r="AJ43" s="131" t="s">
        <v>3555</v>
      </c>
      <c r="AK43" s="184" t="s">
        <v>3576</v>
      </c>
      <c r="AL43" s="131" t="s">
        <v>3518</v>
      </c>
      <c r="AM43" s="27" t="s">
        <v>3518</v>
      </c>
      <c r="AN43" s="133">
        <v>0.55000000000000004</v>
      </c>
      <c r="AO43" s="133">
        <v>4.545454545454545</v>
      </c>
      <c r="AP43" s="133">
        <v>4.0909090909090908</v>
      </c>
      <c r="AQ43" s="133">
        <v>0.90909090909090906</v>
      </c>
      <c r="AR43" s="131">
        <v>0</v>
      </c>
      <c r="AS43" s="131">
        <v>0</v>
      </c>
      <c r="AT43" s="187"/>
      <c r="AU43" s="187"/>
      <c r="AV43" s="187"/>
      <c r="AW43" s="199" t="s">
        <v>790</v>
      </c>
      <c r="AX43" s="199" t="s">
        <v>1169</v>
      </c>
      <c r="AY43" s="134"/>
      <c r="AZ43" s="134"/>
      <c r="BA43" s="135">
        <v>2</v>
      </c>
      <c r="BB43" s="135" t="s">
        <v>527</v>
      </c>
      <c r="BC43" s="135"/>
      <c r="BD43" s="135">
        <v>2</v>
      </c>
      <c r="BE43" s="136" t="s">
        <v>541</v>
      </c>
      <c r="BF43" s="137">
        <v>1</v>
      </c>
      <c r="BG43" s="138"/>
      <c r="BH43" s="200"/>
      <c r="BI43" s="201"/>
      <c r="BJ43" s="139">
        <v>10</v>
      </c>
      <c r="BK43" s="202">
        <v>9</v>
      </c>
      <c r="BL43" s="13">
        <v>7</v>
      </c>
      <c r="BM43" s="13">
        <v>3</v>
      </c>
      <c r="BN43" s="27" t="s">
        <v>3525</v>
      </c>
      <c r="BO43" s="13" t="s">
        <v>3525</v>
      </c>
      <c r="BP43" s="255">
        <v>7</v>
      </c>
      <c r="BQ43" s="140"/>
      <c r="BR43" s="141"/>
      <c r="BS43" s="131">
        <v>1000000000</v>
      </c>
      <c r="BT43" s="142">
        <v>9</v>
      </c>
      <c r="BU43" s="143">
        <v>0.1</v>
      </c>
      <c r="BV43" s="142">
        <v>0</v>
      </c>
      <c r="BW43" s="144">
        <v>0</v>
      </c>
      <c r="BX43" s="144">
        <v>0</v>
      </c>
      <c r="BY43" s="144">
        <v>0</v>
      </c>
      <c r="BZ43" s="142">
        <v>0</v>
      </c>
      <c r="CA43" s="142">
        <v>0</v>
      </c>
      <c r="CB43" s="142">
        <v>9</v>
      </c>
      <c r="CC43" s="143">
        <v>0.1</v>
      </c>
      <c r="CD43" s="142"/>
      <c r="CE43" s="142"/>
      <c r="CF43" s="145">
        <v>2</v>
      </c>
      <c r="CG43" s="142">
        <v>2</v>
      </c>
      <c r="CH43" s="140">
        <v>0</v>
      </c>
      <c r="CI43" s="268"/>
      <c r="CJ43" s="263" t="s">
        <v>3518</v>
      </c>
      <c r="CK43" s="269" t="s">
        <v>3518</v>
      </c>
      <c r="CL43" s="146">
        <v>0</v>
      </c>
      <c r="CM43" s="146">
        <v>0</v>
      </c>
      <c r="CN43" s="143">
        <v>0</v>
      </c>
      <c r="CO43" s="143">
        <v>6.5752401866593448</v>
      </c>
      <c r="CP43" s="147"/>
      <c r="CQ43" s="143">
        <v>0.5</v>
      </c>
      <c r="CR43" s="188">
        <v>42831</v>
      </c>
      <c r="CS43" s="189">
        <v>43185</v>
      </c>
      <c r="CT43" s="190">
        <v>43255</v>
      </c>
      <c r="CU43" s="190">
        <v>43139</v>
      </c>
      <c r="CV43" s="190">
        <v>43164</v>
      </c>
      <c r="CW43" s="190">
        <v>43153</v>
      </c>
      <c r="CX43" s="190">
        <v>43195</v>
      </c>
      <c r="CY43" s="143">
        <v>0.81435800063273711</v>
      </c>
      <c r="CZ43" s="142">
        <v>0</v>
      </c>
      <c r="DA43" s="143">
        <v>0.375</v>
      </c>
      <c r="DB43" s="143">
        <v>0</v>
      </c>
      <c r="DC43" s="143">
        <v>0</v>
      </c>
      <c r="DD43" s="143">
        <v>0.578125</v>
      </c>
      <c r="DE43" s="148">
        <v>0</v>
      </c>
      <c r="DF43" s="13" t="s">
        <v>3518</v>
      </c>
      <c r="DG43" s="85" t="s">
        <v>3521</v>
      </c>
      <c r="DH43" s="18" t="b">
        <v>0</v>
      </c>
      <c r="DI43" s="84"/>
      <c r="DJ43" s="84"/>
      <c r="DK43" s="203"/>
      <c r="DL43" s="183"/>
      <c r="DM43" s="204"/>
      <c r="DN43" s="143"/>
      <c r="DO43" s="84"/>
      <c r="DP43" s="84"/>
      <c r="DQ43" s="84"/>
      <c r="DR43" s="84"/>
      <c r="DS43" s="84"/>
      <c r="DT43" s="84"/>
      <c r="DU43" s="84"/>
      <c r="DV43" s="18"/>
      <c r="DW43" s="18"/>
      <c r="DX43" s="18"/>
      <c r="DY43" s="186"/>
      <c r="DZ43" s="186"/>
      <c r="EA43" s="186"/>
      <c r="EB43" s="186"/>
      <c r="EC43" s="186"/>
      <c r="ED43" s="186"/>
      <c r="EE43" s="186"/>
      <c r="EF43" s="186"/>
      <c r="EG43" s="209"/>
      <c r="EH43" s="230">
        <v>6</v>
      </c>
      <c r="EI43" s="229">
        <v>3</v>
      </c>
      <c r="EJ43" s="229">
        <v>2</v>
      </c>
      <c r="EK43" s="229">
        <v>2</v>
      </c>
      <c r="EL43" s="229">
        <v>2</v>
      </c>
      <c r="EM43" s="229">
        <v>2</v>
      </c>
      <c r="EN43" s="228">
        <v>10</v>
      </c>
      <c r="EO43" s="230">
        <v>4</v>
      </c>
      <c r="EP43" s="230">
        <v>4</v>
      </c>
      <c r="EQ43" s="230">
        <v>6</v>
      </c>
      <c r="ER43" s="230">
        <v>5</v>
      </c>
      <c r="ES43" s="230">
        <v>5</v>
      </c>
      <c r="ET43" s="229">
        <v>2</v>
      </c>
      <c r="EU43" s="229">
        <v>2</v>
      </c>
      <c r="EV43" s="229">
        <v>1</v>
      </c>
      <c r="EW43" s="233">
        <v>0</v>
      </c>
      <c r="EX43" s="233">
        <v>0</v>
      </c>
      <c r="EY43" s="233">
        <v>0</v>
      </c>
      <c r="EZ43" s="233">
        <v>0</v>
      </c>
      <c r="FA43" s="233">
        <v>0</v>
      </c>
      <c r="FB43" s="233">
        <v>0</v>
      </c>
      <c r="FC43" s="233">
        <v>0</v>
      </c>
      <c r="FD43" s="233">
        <v>0</v>
      </c>
      <c r="FE43" s="233">
        <v>0</v>
      </c>
      <c r="FF43" s="233">
        <v>0</v>
      </c>
      <c r="FG43" s="233">
        <v>0</v>
      </c>
      <c r="FH43" s="233">
        <v>0</v>
      </c>
      <c r="FI43" s="233">
        <v>0</v>
      </c>
      <c r="FJ43" s="233">
        <v>0</v>
      </c>
      <c r="FK43" s="233">
        <v>0</v>
      </c>
      <c r="FL43" s="233">
        <v>0</v>
      </c>
      <c r="FM43" s="233">
        <v>0</v>
      </c>
      <c r="FN43" s="233">
        <v>0</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09"/>
      <c r="GF43" s="233">
        <v>0</v>
      </c>
      <c r="GG43" s="233">
        <v>0</v>
      </c>
      <c r="GH43" s="233">
        <v>0</v>
      </c>
      <c r="GI43" s="233">
        <v>0</v>
      </c>
      <c r="GJ43" s="233">
        <v>0</v>
      </c>
      <c r="GK43" s="233">
        <v>0</v>
      </c>
      <c r="GL43" s="233">
        <v>0</v>
      </c>
      <c r="GM43" s="209"/>
      <c r="GN43" s="233">
        <v>0</v>
      </c>
      <c r="GO43" s="233">
        <v>0</v>
      </c>
      <c r="GP43" s="233">
        <v>0</v>
      </c>
      <c r="GQ43" s="233">
        <v>0</v>
      </c>
      <c r="GR43" s="233">
        <v>0</v>
      </c>
      <c r="GS43" s="233">
        <v>0</v>
      </c>
      <c r="GT43" s="233">
        <v>0</v>
      </c>
      <c r="GU43" s="233">
        <v>0</v>
      </c>
      <c r="GV43" s="233">
        <v>0</v>
      </c>
      <c r="GW43" s="233">
        <v>0</v>
      </c>
      <c r="GX43" s="233">
        <v>0</v>
      </c>
      <c r="GY43" s="233">
        <v>0</v>
      </c>
      <c r="GZ43" s="233">
        <v>0</v>
      </c>
      <c r="HA43" s="228">
        <v>10</v>
      </c>
      <c r="HB43" s="228">
        <v>10</v>
      </c>
      <c r="HC43" s="228">
        <v>10</v>
      </c>
      <c r="HD43" s="228">
        <v>10</v>
      </c>
      <c r="HE43" s="228">
        <v>10</v>
      </c>
      <c r="HF43" s="228">
        <v>10</v>
      </c>
      <c r="HG43" s="228">
        <v>10</v>
      </c>
      <c r="HH43" s="228">
        <v>10</v>
      </c>
      <c r="HI43" s="228">
        <v>10</v>
      </c>
      <c r="HJ43" s="228">
        <v>10</v>
      </c>
      <c r="HK43" s="228">
        <v>10</v>
      </c>
      <c r="HL43" s="228">
        <v>10</v>
      </c>
      <c r="HM43" s="228">
        <v>10</v>
      </c>
      <c r="HN43" s="228">
        <v>10</v>
      </c>
      <c r="HO43" s="228">
        <v>10</v>
      </c>
      <c r="HP43" s="228">
        <v>10</v>
      </c>
      <c r="HQ43" s="228">
        <v>10</v>
      </c>
      <c r="HR43" s="228">
        <v>10</v>
      </c>
      <c r="HS43" s="228">
        <v>10</v>
      </c>
      <c r="HT43" s="228">
        <v>10</v>
      </c>
      <c r="HU43" s="228">
        <v>10</v>
      </c>
      <c r="HV43" s="228">
        <v>10</v>
      </c>
      <c r="HW43" s="228">
        <v>10</v>
      </c>
      <c r="HX43" s="228">
        <v>10</v>
      </c>
      <c r="HY43" s="228">
        <v>10</v>
      </c>
      <c r="HZ43" s="228">
        <v>10</v>
      </c>
      <c r="IA43" s="228">
        <v>9</v>
      </c>
      <c r="IB43" s="228">
        <v>9</v>
      </c>
      <c r="IC43" s="228">
        <v>9</v>
      </c>
      <c r="ID43" s="228">
        <v>9</v>
      </c>
      <c r="IE43" s="228">
        <v>9</v>
      </c>
      <c r="IF43" s="228">
        <v>9</v>
      </c>
      <c r="IG43" s="228">
        <v>9</v>
      </c>
      <c r="IH43" s="228">
        <v>9</v>
      </c>
      <c r="II43" s="228">
        <v>9</v>
      </c>
      <c r="IJ43" s="209"/>
      <c r="IK43" s="228">
        <v>9</v>
      </c>
      <c r="IL43" s="228">
        <v>9</v>
      </c>
      <c r="IM43" s="209"/>
      <c r="IN43" s="209"/>
      <c r="IO43" s="209"/>
      <c r="IP43" s="209"/>
      <c r="IQ43" s="209"/>
      <c r="IR43" s="209"/>
      <c r="IS43" s="209"/>
      <c r="IT43" s="209"/>
      <c r="IU43" s="209"/>
      <c r="IV43" s="209"/>
      <c r="IW43" s="209"/>
      <c r="IX43" s="209"/>
      <c r="IY43" s="209"/>
      <c r="IZ43" s="209"/>
      <c r="JA43" s="209"/>
      <c r="JB43" s="209"/>
      <c r="JC43" s="209"/>
      <c r="JD43" s="209"/>
      <c r="JE43" s="209"/>
      <c r="JF43" s="209"/>
      <c r="JG43" s="209"/>
      <c r="JH43" s="209"/>
      <c r="JI43" s="209"/>
      <c r="JJ43" s="209"/>
      <c r="JK43" s="209"/>
      <c r="JL43" s="209"/>
      <c r="JM43" s="209"/>
      <c r="JN43" s="209"/>
      <c r="JO43" s="209"/>
      <c r="JP43" s="209"/>
      <c r="JQ43" s="209"/>
      <c r="JR43" s="209"/>
      <c r="JS43" s="209"/>
      <c r="JT43" s="209"/>
      <c r="JU43" s="209"/>
      <c r="JV43" s="209"/>
      <c r="JW43" s="209"/>
      <c r="JX43" s="209"/>
      <c r="JY43" s="209"/>
      <c r="JZ43" s="209"/>
      <c r="KA43" s="209"/>
      <c r="KB43" s="209"/>
      <c r="KC43" s="209"/>
      <c r="KD43" s="209"/>
      <c r="KE43" s="209"/>
      <c r="KF43" s="209"/>
      <c r="KG43" s="209"/>
      <c r="KH43" s="209"/>
      <c r="KI43" s="209"/>
      <c r="KJ43" s="209"/>
      <c r="KK43" s="209"/>
      <c r="KL43" s="209"/>
      <c r="KM43" s="209"/>
      <c r="KN43" s="209"/>
      <c r="KO43" s="209"/>
      <c r="KP43" s="209"/>
      <c r="KQ43" s="209"/>
      <c r="KR43" s="209"/>
      <c r="KS43" s="209"/>
      <c r="KT43" s="209"/>
      <c r="KU43" s="209"/>
      <c r="KV43" s="209"/>
      <c r="KW43" s="209"/>
      <c r="KX43" s="209"/>
      <c r="KY43" s="209"/>
      <c r="KZ43" s="209"/>
      <c r="LA43" s="209"/>
      <c r="LB43" s="209"/>
      <c r="LC43" s="209"/>
      <c r="LD43" s="209"/>
      <c r="LE43" s="209"/>
      <c r="LF43" s="209"/>
      <c r="LG43" s="209"/>
      <c r="LH43" s="209"/>
      <c r="LI43" s="209"/>
      <c r="LJ43" s="209"/>
      <c r="LK43" s="209"/>
      <c r="LL43" s="209"/>
      <c r="LM43" s="209"/>
      <c r="LN43" s="209"/>
      <c r="LO43" s="209"/>
      <c r="LP43" s="209"/>
      <c r="LQ43" s="209"/>
      <c r="LR43" s="209"/>
      <c r="LS43" s="209"/>
      <c r="LT43" s="209"/>
      <c r="LU43" s="209"/>
      <c r="LV43" s="209"/>
      <c r="LW43" s="209"/>
      <c r="LX43" s="209"/>
      <c r="LY43" s="209"/>
      <c r="LZ43" s="209"/>
      <c r="MA43" s="209"/>
      <c r="MB43" s="209"/>
      <c r="MC43" s="209"/>
      <c r="MD43" s="209"/>
      <c r="ME43" s="209"/>
      <c r="MF43" s="209"/>
      <c r="MG43" s="209"/>
      <c r="MH43" s="209"/>
      <c r="MI43" s="209"/>
      <c r="MJ43" s="209"/>
      <c r="MK43" s="209"/>
      <c r="ML43" s="209"/>
      <c r="MM43" s="209"/>
      <c r="MN43" s="209"/>
      <c r="MO43" s="209"/>
      <c r="MP43" s="209"/>
      <c r="MQ43" s="209"/>
      <c r="MR43" s="209"/>
      <c r="MS43" s="209"/>
      <c r="MT43" s="209"/>
      <c r="MU43" s="209"/>
      <c r="MV43" s="209"/>
      <c r="MW43" s="209"/>
      <c r="MX43" s="209"/>
      <c r="MY43" s="209"/>
      <c r="MZ43" s="209"/>
      <c r="NA43" s="209"/>
      <c r="NB43" s="209"/>
      <c r="NC43" s="209"/>
      <c r="ND43" s="209"/>
      <c r="NE43" s="209"/>
      <c r="NF43" s="209"/>
      <c r="NG43" s="209"/>
      <c r="NH43" s="209"/>
      <c r="NI43" s="209"/>
    </row>
    <row r="44" spans="1:373" x14ac:dyDescent="0.2">
      <c r="A44" s="264" t="s">
        <v>739</v>
      </c>
      <c r="B44" s="265" t="s">
        <v>952</v>
      </c>
      <c r="C44" s="258"/>
      <c r="D44" s="258" t="s">
        <v>3462</v>
      </c>
      <c r="E44" s="258">
        <v>0</v>
      </c>
      <c r="F44" s="259" t="s">
        <v>3463</v>
      </c>
      <c r="G44" s="259" t="s">
        <v>3412</v>
      </c>
      <c r="H44" s="259" t="s">
        <v>961</v>
      </c>
      <c r="I44" s="259">
        <v>0</v>
      </c>
      <c r="J44" s="259">
        <v>0</v>
      </c>
      <c r="K44" s="259">
        <v>0</v>
      </c>
      <c r="L44" s="259" t="s">
        <v>3413</v>
      </c>
      <c r="M44" s="259">
        <v>0</v>
      </c>
      <c r="N44" s="259" t="s">
        <v>3363</v>
      </c>
      <c r="O44" s="259">
        <v>0</v>
      </c>
      <c r="P44" s="259">
        <v>0</v>
      </c>
      <c r="Q44" s="259">
        <v>0</v>
      </c>
      <c r="R44" s="266"/>
      <c r="S44" s="266"/>
      <c r="T44" s="266"/>
      <c r="U44" s="266"/>
      <c r="V44" s="266"/>
      <c r="W44" s="266">
        <v>0</v>
      </c>
      <c r="X44" s="266">
        <v>0</v>
      </c>
      <c r="Y44" s="266">
        <v>0</v>
      </c>
      <c r="Z44" s="267">
        <v>122.81</v>
      </c>
      <c r="AA44" s="267">
        <v>246.54</v>
      </c>
      <c r="AB44" s="267">
        <v>0</v>
      </c>
      <c r="AC44" s="257">
        <v>0</v>
      </c>
      <c r="AD44" s="257">
        <v>0</v>
      </c>
      <c r="AE44" s="131">
        <v>10</v>
      </c>
      <c r="AF44" s="131">
        <v>8</v>
      </c>
      <c r="AG44" s="131">
        <v>2</v>
      </c>
      <c r="AH44" s="132">
        <v>1</v>
      </c>
      <c r="AI44" s="132" t="s">
        <v>3517</v>
      </c>
      <c r="AJ44" s="131" t="s">
        <v>3548</v>
      </c>
      <c r="AK44" s="184" t="s">
        <v>3572</v>
      </c>
      <c r="AL44" s="131" t="s">
        <v>3518</v>
      </c>
      <c r="AM44" s="27" t="s">
        <v>3519</v>
      </c>
      <c r="AN44" s="133">
        <v>0</v>
      </c>
      <c r="AO44" s="133">
        <v>0</v>
      </c>
      <c r="AP44" s="133">
        <v>0</v>
      </c>
      <c r="AQ44" s="133">
        <v>0</v>
      </c>
      <c r="AR44" s="131">
        <v>20</v>
      </c>
      <c r="AS44" s="131">
        <v>0</v>
      </c>
      <c r="AT44" s="187"/>
      <c r="AU44" s="187"/>
      <c r="AV44" s="187"/>
      <c r="AW44" s="199" t="s">
        <v>790</v>
      </c>
      <c r="AX44" s="199" t="s">
        <v>1169</v>
      </c>
      <c r="AY44" s="134"/>
      <c r="AZ44" s="134"/>
      <c r="BA44" s="135">
        <v>1</v>
      </c>
      <c r="BB44" s="135" t="s">
        <v>527</v>
      </c>
      <c r="BC44" s="135"/>
      <c r="BD44" s="135">
        <v>1</v>
      </c>
      <c r="BE44" s="136" t="s">
        <v>541</v>
      </c>
      <c r="BF44" s="137">
        <v>1</v>
      </c>
      <c r="BG44" s="138"/>
      <c r="BH44" s="200"/>
      <c r="BI44" s="201"/>
      <c r="BJ44" s="139">
        <v>30</v>
      </c>
      <c r="BK44" s="202">
        <v>0</v>
      </c>
      <c r="BL44" s="13">
        <v>20</v>
      </c>
      <c r="BM44" s="13">
        <v>10</v>
      </c>
      <c r="BN44" s="27" t="s">
        <v>3521</v>
      </c>
      <c r="BO44" s="13" t="s">
        <v>3522</v>
      </c>
      <c r="BP44" s="255">
        <v>20</v>
      </c>
      <c r="BQ44" s="140"/>
      <c r="BR44" s="141"/>
      <c r="BS44" s="131">
        <v>1000000000</v>
      </c>
      <c r="BT44" s="142">
        <v>0</v>
      </c>
      <c r="BU44" s="143">
        <v>1</v>
      </c>
      <c r="BV44" s="142">
        <v>2</v>
      </c>
      <c r="BW44" s="144">
        <v>0</v>
      </c>
      <c r="BX44" s="144">
        <v>0</v>
      </c>
      <c r="BY44" s="144">
        <v>0</v>
      </c>
      <c r="BZ44" s="142">
        <v>0</v>
      </c>
      <c r="CA44" s="142">
        <v>0</v>
      </c>
      <c r="CB44" s="142">
        <v>2</v>
      </c>
      <c r="CC44" s="143">
        <v>0.93</v>
      </c>
      <c r="CD44" s="142"/>
      <c r="CE44" s="142"/>
      <c r="CF44" s="145">
        <v>28</v>
      </c>
      <c r="CG44" s="142">
        <v>6</v>
      </c>
      <c r="CH44" s="140">
        <v>10</v>
      </c>
      <c r="CI44" s="268"/>
      <c r="CJ44" s="263" t="s">
        <v>3518</v>
      </c>
      <c r="CK44" s="269" t="s">
        <v>3518</v>
      </c>
      <c r="CL44" s="146">
        <v>1237.3</v>
      </c>
      <c r="CM44" s="146">
        <v>0</v>
      </c>
      <c r="CN44" s="143">
        <v>0</v>
      </c>
      <c r="CO44" s="143">
        <v>4.8359579838775328</v>
      </c>
      <c r="CP44" s="147"/>
      <c r="CQ44" s="143">
        <v>0.22</v>
      </c>
      <c r="CR44" s="188">
        <v>43087</v>
      </c>
      <c r="CS44" s="189">
        <v>43185</v>
      </c>
      <c r="CT44" s="190">
        <v>43255</v>
      </c>
      <c r="CU44" s="190">
        <v>43195</v>
      </c>
      <c r="CV44" s="190">
        <v>43179</v>
      </c>
      <c r="CW44" s="190">
        <v>43209</v>
      </c>
      <c r="CX44" s="190">
        <v>43251</v>
      </c>
      <c r="CY44" s="143">
        <v>1.2091383157714697</v>
      </c>
      <c r="CZ44" s="142">
        <v>0</v>
      </c>
      <c r="DA44" s="143">
        <v>0.3125</v>
      </c>
      <c r="DB44" s="143">
        <v>0.53125</v>
      </c>
      <c r="DC44" s="143">
        <v>0.109375</v>
      </c>
      <c r="DD44" s="143">
        <v>0</v>
      </c>
      <c r="DE44" s="148">
        <v>0</v>
      </c>
      <c r="DF44" s="13" t="s">
        <v>3518</v>
      </c>
      <c r="DG44" s="85" t="s">
        <v>3521</v>
      </c>
      <c r="DH44" s="18" t="b">
        <v>0</v>
      </c>
      <c r="DI44" s="84"/>
      <c r="DJ44" s="84"/>
      <c r="DK44" s="203"/>
      <c r="DL44" s="183"/>
      <c r="DM44" s="204"/>
      <c r="DN44" s="143"/>
      <c r="DO44" s="84"/>
      <c r="DP44" s="84"/>
      <c r="DQ44" s="84"/>
      <c r="DR44" s="84"/>
      <c r="DS44" s="84"/>
      <c r="DT44" s="84"/>
      <c r="DU44" s="84"/>
      <c r="DV44" s="18"/>
      <c r="DW44" s="18"/>
      <c r="DX44" s="18"/>
      <c r="DY44" s="186"/>
      <c r="DZ44" s="186"/>
      <c r="EA44" s="186"/>
      <c r="EB44" s="186"/>
      <c r="EC44" s="186"/>
      <c r="ED44" s="186"/>
      <c r="EE44" s="186"/>
      <c r="EF44" s="186"/>
      <c r="EG44" s="207"/>
      <c r="EH44" s="210">
        <v>0</v>
      </c>
      <c r="EI44" s="211">
        <v>1</v>
      </c>
      <c r="EJ44" s="211">
        <v>2</v>
      </c>
      <c r="EK44" s="211">
        <v>2</v>
      </c>
      <c r="EL44" s="211">
        <v>2</v>
      </c>
      <c r="EM44" s="211">
        <v>3</v>
      </c>
      <c r="EN44" s="213">
        <v>11</v>
      </c>
      <c r="EO44" s="211">
        <v>4</v>
      </c>
      <c r="EP44" s="211">
        <v>3</v>
      </c>
      <c r="EQ44" s="210">
        <v>0</v>
      </c>
      <c r="ER44" s="210">
        <v>0</v>
      </c>
      <c r="ES44" s="210">
        <v>0</v>
      </c>
      <c r="ET44" s="211">
        <v>1</v>
      </c>
      <c r="EU44" s="211">
        <v>7</v>
      </c>
      <c r="EV44" s="211">
        <v>5</v>
      </c>
      <c r="EW44" s="211">
        <v>2</v>
      </c>
      <c r="EX44" s="211">
        <v>2</v>
      </c>
      <c r="EY44" s="211">
        <v>2</v>
      </c>
      <c r="EZ44" s="211">
        <v>2</v>
      </c>
      <c r="FA44" s="211">
        <v>2</v>
      </c>
      <c r="FB44" s="211">
        <v>2</v>
      </c>
      <c r="FC44" s="211">
        <v>2</v>
      </c>
      <c r="FD44" s="211">
        <v>2</v>
      </c>
      <c r="FE44" s="211">
        <v>2</v>
      </c>
      <c r="FF44" s="214">
        <v>22</v>
      </c>
      <c r="FG44" s="214">
        <v>22</v>
      </c>
      <c r="FH44" s="213">
        <v>18</v>
      </c>
      <c r="FI44" s="213">
        <v>18</v>
      </c>
      <c r="FJ44" s="213">
        <v>18</v>
      </c>
      <c r="FK44" s="213">
        <v>18</v>
      </c>
      <c r="FL44" s="213">
        <v>18</v>
      </c>
      <c r="FM44" s="213">
        <v>18</v>
      </c>
      <c r="FN44" s="213">
        <v>18</v>
      </c>
      <c r="FO44" s="213">
        <v>18</v>
      </c>
      <c r="FP44" s="213">
        <v>17</v>
      </c>
      <c r="FQ44" s="213">
        <v>17</v>
      </c>
      <c r="FR44" s="213">
        <v>16</v>
      </c>
      <c r="FS44" s="213">
        <v>16</v>
      </c>
      <c r="FT44" s="213">
        <v>16</v>
      </c>
      <c r="FU44" s="213">
        <v>15</v>
      </c>
      <c r="FV44" s="213">
        <v>15</v>
      </c>
      <c r="FW44" s="213">
        <v>15</v>
      </c>
      <c r="FX44" s="213">
        <v>15</v>
      </c>
      <c r="FY44" s="213">
        <v>14</v>
      </c>
      <c r="FZ44" s="213">
        <v>14</v>
      </c>
      <c r="GA44" s="213">
        <v>14</v>
      </c>
      <c r="GB44" s="213">
        <v>14</v>
      </c>
      <c r="GC44" s="213">
        <v>14</v>
      </c>
      <c r="GD44" s="213">
        <v>14</v>
      </c>
      <c r="GE44" s="227"/>
      <c r="GF44" s="213">
        <v>14</v>
      </c>
      <c r="GG44" s="213">
        <v>14</v>
      </c>
      <c r="GH44" s="213">
        <v>14</v>
      </c>
      <c r="GI44" s="212">
        <v>10</v>
      </c>
      <c r="GJ44" s="212">
        <v>10</v>
      </c>
      <c r="GK44" s="212">
        <v>10</v>
      </c>
      <c r="GL44" s="212">
        <v>10</v>
      </c>
      <c r="GM44" s="227"/>
      <c r="GN44" s="212">
        <v>9</v>
      </c>
      <c r="GO44" s="212">
        <v>8</v>
      </c>
      <c r="GP44" s="212">
        <v>8</v>
      </c>
      <c r="GQ44" s="212">
        <v>8</v>
      </c>
      <c r="GR44" s="212">
        <v>8</v>
      </c>
      <c r="GS44" s="212">
        <v>8</v>
      </c>
      <c r="GT44" s="212">
        <v>8</v>
      </c>
      <c r="GU44" s="212">
        <v>8</v>
      </c>
      <c r="GV44" s="211">
        <v>6</v>
      </c>
      <c r="GW44" s="211">
        <v>6</v>
      </c>
      <c r="GX44" s="211">
        <v>6</v>
      </c>
      <c r="GY44" s="211">
        <v>6</v>
      </c>
      <c r="GZ44" s="211">
        <v>6</v>
      </c>
      <c r="HA44" s="211">
        <v>1</v>
      </c>
      <c r="HB44" s="211">
        <v>1</v>
      </c>
      <c r="HC44" s="211">
        <v>1</v>
      </c>
      <c r="HD44" s="211">
        <v>1</v>
      </c>
      <c r="HE44" s="211">
        <v>1</v>
      </c>
      <c r="HF44" s="211">
        <v>1</v>
      </c>
      <c r="HG44" s="211">
        <v>1</v>
      </c>
      <c r="HH44" s="211">
        <v>1</v>
      </c>
      <c r="HI44" s="211">
        <v>1</v>
      </c>
      <c r="HJ44" s="211">
        <v>1</v>
      </c>
      <c r="HK44" s="211">
        <v>1</v>
      </c>
      <c r="HL44" s="211">
        <v>1</v>
      </c>
      <c r="HM44" s="211">
        <v>1</v>
      </c>
      <c r="HN44" s="210">
        <v>0</v>
      </c>
      <c r="HO44" s="210">
        <v>0</v>
      </c>
      <c r="HP44" s="210">
        <v>0</v>
      </c>
      <c r="HQ44" s="210">
        <v>0</v>
      </c>
      <c r="HR44" s="210">
        <v>0</v>
      </c>
      <c r="HS44" s="210">
        <v>0</v>
      </c>
      <c r="HT44" s="210">
        <v>0</v>
      </c>
      <c r="HU44" s="210">
        <v>0</v>
      </c>
      <c r="HV44" s="211">
        <v>1</v>
      </c>
      <c r="HW44" s="211">
        <v>1</v>
      </c>
      <c r="HX44" s="211">
        <v>1</v>
      </c>
      <c r="HY44" s="211">
        <v>1</v>
      </c>
      <c r="HZ44" s="210">
        <v>0</v>
      </c>
      <c r="IA44" s="210">
        <v>0</v>
      </c>
      <c r="IB44" s="210">
        <v>0</v>
      </c>
      <c r="IC44" s="210">
        <v>0</v>
      </c>
      <c r="ID44" s="210">
        <v>0</v>
      </c>
      <c r="IE44" s="210">
        <v>0</v>
      </c>
      <c r="IF44" s="210">
        <v>0</v>
      </c>
      <c r="IG44" s="210">
        <v>0</v>
      </c>
      <c r="IH44" s="210">
        <v>0</v>
      </c>
      <c r="II44" s="210">
        <v>0</v>
      </c>
      <c r="IJ44" s="227"/>
      <c r="IK44" s="210">
        <v>0</v>
      </c>
      <c r="IL44" s="210">
        <v>0</v>
      </c>
      <c r="IM44" s="227"/>
      <c r="IN44" s="227"/>
      <c r="IO44" s="227"/>
      <c r="IP44" s="227"/>
      <c r="IQ44" s="227"/>
      <c r="IR44" s="227"/>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row>
    <row r="45" spans="1:373" x14ac:dyDescent="0.2">
      <c r="A45" s="264" t="s">
        <v>739</v>
      </c>
      <c r="B45" s="265" t="s">
        <v>953</v>
      </c>
      <c r="C45" s="258"/>
      <c r="D45" s="258" t="s">
        <v>3464</v>
      </c>
      <c r="E45" s="258">
        <v>0</v>
      </c>
      <c r="F45" s="259" t="s">
        <v>3465</v>
      </c>
      <c r="G45" s="259" t="s">
        <v>3435</v>
      </c>
      <c r="H45" s="259" t="s">
        <v>961</v>
      </c>
      <c r="I45" s="259">
        <v>0</v>
      </c>
      <c r="J45" s="259">
        <v>0</v>
      </c>
      <c r="K45" s="259">
        <v>0</v>
      </c>
      <c r="L45" s="259" t="s">
        <v>3366</v>
      </c>
      <c r="M45" s="259">
        <v>0</v>
      </c>
      <c r="N45" s="259" t="s">
        <v>3358</v>
      </c>
      <c r="O45" s="259">
        <v>0</v>
      </c>
      <c r="P45" s="259">
        <v>0</v>
      </c>
      <c r="Q45" s="259">
        <v>0</v>
      </c>
      <c r="R45" s="266"/>
      <c r="S45" s="266"/>
      <c r="T45" s="266"/>
      <c r="U45" s="266"/>
      <c r="V45" s="266"/>
      <c r="W45" s="266">
        <v>0</v>
      </c>
      <c r="X45" s="266">
        <v>0</v>
      </c>
      <c r="Y45" s="266">
        <v>0</v>
      </c>
      <c r="Z45" s="267">
        <v>47.52</v>
      </c>
      <c r="AA45" s="267">
        <v>98</v>
      </c>
      <c r="AB45" s="267">
        <v>0</v>
      </c>
      <c r="AC45" s="257">
        <v>0</v>
      </c>
      <c r="AD45" s="257">
        <v>0</v>
      </c>
      <c r="AE45" s="131">
        <v>10</v>
      </c>
      <c r="AF45" s="131">
        <v>8</v>
      </c>
      <c r="AG45" s="131">
        <v>2</v>
      </c>
      <c r="AH45" s="132">
        <v>1</v>
      </c>
      <c r="AI45" s="132" t="s">
        <v>3517</v>
      </c>
      <c r="AJ45" s="131" t="s">
        <v>3564</v>
      </c>
      <c r="AK45" s="184" t="s">
        <v>3573</v>
      </c>
      <c r="AL45" s="131" t="s">
        <v>3518</v>
      </c>
      <c r="AM45" s="27" t="s">
        <v>3518</v>
      </c>
      <c r="AN45" s="133">
        <v>23.86</v>
      </c>
      <c r="AO45" s="133">
        <v>4.1911148365465216</v>
      </c>
      <c r="AP45" s="133">
        <v>2.933780385582565</v>
      </c>
      <c r="AQ45" s="133">
        <v>1.0477787091366304E-2</v>
      </c>
      <c r="AR45" s="131">
        <v>0</v>
      </c>
      <c r="AS45" s="131">
        <v>0</v>
      </c>
      <c r="AT45" s="187"/>
      <c r="AU45" s="187"/>
      <c r="AV45" s="187">
        <v>42262</v>
      </c>
      <c r="AW45" s="199" t="s">
        <v>790</v>
      </c>
      <c r="AX45" s="199" t="s">
        <v>1169</v>
      </c>
      <c r="AY45" s="134"/>
      <c r="AZ45" s="134"/>
      <c r="BA45" s="135">
        <v>1</v>
      </c>
      <c r="BB45" s="135" t="s">
        <v>527</v>
      </c>
      <c r="BC45" s="135"/>
      <c r="BD45" s="135">
        <v>2</v>
      </c>
      <c r="BE45" s="136" t="s">
        <v>541</v>
      </c>
      <c r="BF45" s="137">
        <v>1</v>
      </c>
      <c r="BG45" s="138"/>
      <c r="BH45" s="200"/>
      <c r="BI45" s="201"/>
      <c r="BJ45" s="139">
        <v>400</v>
      </c>
      <c r="BK45" s="202">
        <v>358</v>
      </c>
      <c r="BL45" s="13">
        <v>266</v>
      </c>
      <c r="BM45" s="13">
        <v>132</v>
      </c>
      <c r="BN45" s="27" t="s">
        <v>3522</v>
      </c>
      <c r="BO45" s="13" t="s">
        <v>3525</v>
      </c>
      <c r="BP45" s="255">
        <v>500</v>
      </c>
      <c r="BQ45" s="140"/>
      <c r="BR45" s="141"/>
      <c r="BS45" s="131">
        <v>1000000000</v>
      </c>
      <c r="BT45" s="142">
        <v>1</v>
      </c>
      <c r="BU45" s="143">
        <v>1</v>
      </c>
      <c r="BV45" s="142">
        <v>279</v>
      </c>
      <c r="BW45" s="144">
        <v>0</v>
      </c>
      <c r="BX45" s="144">
        <v>0</v>
      </c>
      <c r="BY45" s="144">
        <v>0</v>
      </c>
      <c r="BZ45" s="142">
        <v>0</v>
      </c>
      <c r="CA45" s="142">
        <v>0</v>
      </c>
      <c r="CB45" s="142">
        <v>280</v>
      </c>
      <c r="CC45" s="143">
        <v>0.3</v>
      </c>
      <c r="CD45" s="142"/>
      <c r="CE45" s="142"/>
      <c r="CF45" s="145">
        <v>120</v>
      </c>
      <c r="CG45" s="142">
        <v>80</v>
      </c>
      <c r="CH45" s="140">
        <v>50</v>
      </c>
      <c r="CI45" s="268"/>
      <c r="CJ45" s="263" t="s">
        <v>3518</v>
      </c>
      <c r="CK45" s="269" t="s">
        <v>3518</v>
      </c>
      <c r="CL45" s="146">
        <v>6612.8799999999992</v>
      </c>
      <c r="CM45" s="146">
        <v>0</v>
      </c>
      <c r="CN45" s="143">
        <v>0</v>
      </c>
      <c r="CO45" s="143">
        <v>5.098989898989899</v>
      </c>
      <c r="CP45" s="147"/>
      <c r="CQ45" s="143">
        <v>0.82</v>
      </c>
      <c r="CR45" s="188">
        <v>43165</v>
      </c>
      <c r="CS45" s="189">
        <v>43185</v>
      </c>
      <c r="CT45" s="190">
        <v>43255</v>
      </c>
      <c r="CU45" s="190">
        <v>43195</v>
      </c>
      <c r="CV45" s="190">
        <v>43179</v>
      </c>
      <c r="CW45" s="190">
        <v>43209</v>
      </c>
      <c r="CX45" s="190">
        <v>43251</v>
      </c>
      <c r="CY45" s="143">
        <v>0.51648882467921664</v>
      </c>
      <c r="CZ45" s="142">
        <v>0</v>
      </c>
      <c r="DA45" s="143">
        <v>0</v>
      </c>
      <c r="DB45" s="143">
        <v>0.671875</v>
      </c>
      <c r="DC45" s="143">
        <v>0.28125</v>
      </c>
      <c r="DD45" s="143">
        <v>0</v>
      </c>
      <c r="DE45" s="148">
        <v>0</v>
      </c>
      <c r="DF45" s="13" t="s">
        <v>3518</v>
      </c>
      <c r="DG45" s="85" t="s">
        <v>3521</v>
      </c>
      <c r="DH45" s="18" t="b">
        <v>0</v>
      </c>
      <c r="DI45" s="84"/>
      <c r="DJ45" s="84"/>
      <c r="DK45" s="203"/>
      <c r="DL45" s="183"/>
      <c r="DM45" s="204"/>
      <c r="DN45" s="143"/>
      <c r="DO45" s="84"/>
      <c r="DP45" s="84"/>
      <c r="DQ45" s="84"/>
      <c r="DR45" s="84"/>
      <c r="DS45" s="84"/>
      <c r="DT45" s="84"/>
      <c r="DU45" s="84"/>
      <c r="DV45" s="18"/>
      <c r="DW45" s="18"/>
      <c r="DX45" s="18"/>
      <c r="DY45" s="186"/>
      <c r="DZ45" s="186"/>
      <c r="EA45" s="186"/>
      <c r="EB45" s="186"/>
      <c r="EC45" s="186"/>
      <c r="ED45" s="186"/>
      <c r="EE45" s="186"/>
      <c r="EF45" s="186"/>
      <c r="EG45" s="209"/>
      <c r="EH45" s="228">
        <v>223</v>
      </c>
      <c r="EI45" s="230">
        <v>161</v>
      </c>
      <c r="EJ45" s="230">
        <v>153</v>
      </c>
      <c r="EK45" s="230">
        <v>116</v>
      </c>
      <c r="EL45" s="230">
        <v>112</v>
      </c>
      <c r="EM45" s="229">
        <v>53</v>
      </c>
      <c r="EN45" s="229">
        <v>21</v>
      </c>
      <c r="EO45" s="229">
        <v>5</v>
      </c>
      <c r="EP45" s="229">
        <v>9</v>
      </c>
      <c r="EQ45" s="229">
        <v>70</v>
      </c>
      <c r="ER45" s="230">
        <v>107</v>
      </c>
      <c r="ES45" s="229">
        <v>84</v>
      </c>
      <c r="ET45" s="230">
        <v>120</v>
      </c>
      <c r="EU45" s="230">
        <v>198</v>
      </c>
      <c r="EV45" s="230">
        <v>189</v>
      </c>
      <c r="EW45" s="230">
        <v>138</v>
      </c>
      <c r="EX45" s="230">
        <v>138</v>
      </c>
      <c r="EY45" s="230">
        <v>138</v>
      </c>
      <c r="EZ45" s="230">
        <v>137</v>
      </c>
      <c r="FA45" s="230">
        <v>123</v>
      </c>
      <c r="FB45" s="230">
        <v>119</v>
      </c>
      <c r="FC45" s="230">
        <v>119</v>
      </c>
      <c r="FD45" s="230">
        <v>119</v>
      </c>
      <c r="FE45" s="230">
        <v>119</v>
      </c>
      <c r="FF45" s="228">
        <v>237</v>
      </c>
      <c r="FG45" s="228">
        <v>237</v>
      </c>
      <c r="FH45" s="230">
        <v>222</v>
      </c>
      <c r="FI45" s="230">
        <v>221</v>
      </c>
      <c r="FJ45" s="230">
        <v>221</v>
      </c>
      <c r="FK45" s="230">
        <v>213</v>
      </c>
      <c r="FL45" s="230">
        <v>213</v>
      </c>
      <c r="FM45" s="230">
        <v>213</v>
      </c>
      <c r="FN45" s="230">
        <v>212</v>
      </c>
      <c r="FO45" s="230">
        <v>212</v>
      </c>
      <c r="FP45" s="230">
        <v>210</v>
      </c>
      <c r="FQ45" s="230">
        <v>208</v>
      </c>
      <c r="FR45" s="230">
        <v>208</v>
      </c>
      <c r="FS45" s="230">
        <v>208</v>
      </c>
      <c r="FT45" s="230">
        <v>208</v>
      </c>
      <c r="FU45" s="230">
        <v>207</v>
      </c>
      <c r="FV45" s="230">
        <v>183</v>
      </c>
      <c r="FW45" s="230">
        <v>177</v>
      </c>
      <c r="FX45" s="230">
        <v>177</v>
      </c>
      <c r="FY45" s="230">
        <v>177</v>
      </c>
      <c r="FZ45" s="230">
        <v>177</v>
      </c>
      <c r="GA45" s="230">
        <v>177</v>
      </c>
      <c r="GB45" s="230">
        <v>175</v>
      </c>
      <c r="GC45" s="230">
        <v>167</v>
      </c>
      <c r="GD45" s="230">
        <v>166</v>
      </c>
      <c r="GE45" s="231"/>
      <c r="GF45" s="230">
        <v>166</v>
      </c>
      <c r="GG45" s="229">
        <v>161</v>
      </c>
      <c r="GH45" s="229">
        <v>161</v>
      </c>
      <c r="GI45" s="229">
        <v>161</v>
      </c>
      <c r="GJ45" s="229">
        <v>161</v>
      </c>
      <c r="GK45" s="229">
        <v>161</v>
      </c>
      <c r="GL45" s="229">
        <v>160</v>
      </c>
      <c r="GM45" s="231"/>
      <c r="GN45" s="229">
        <v>159</v>
      </c>
      <c r="GO45" s="229">
        <v>157</v>
      </c>
      <c r="GP45" s="229">
        <v>157</v>
      </c>
      <c r="GQ45" s="229">
        <v>157</v>
      </c>
      <c r="GR45" s="229">
        <v>158</v>
      </c>
      <c r="GS45" s="229">
        <v>155</v>
      </c>
      <c r="GT45" s="229">
        <v>150</v>
      </c>
      <c r="GU45" s="229">
        <v>117</v>
      </c>
      <c r="GV45" s="229">
        <v>117</v>
      </c>
      <c r="GW45" s="229">
        <v>117</v>
      </c>
      <c r="GX45" s="229">
        <v>117</v>
      </c>
      <c r="GY45" s="229">
        <v>117</v>
      </c>
      <c r="GZ45" s="229">
        <v>117</v>
      </c>
      <c r="HA45" s="229">
        <v>108</v>
      </c>
      <c r="HB45" s="229">
        <v>89</v>
      </c>
      <c r="HC45" s="229">
        <v>88</v>
      </c>
      <c r="HD45" s="229">
        <v>88</v>
      </c>
      <c r="HE45" s="229">
        <v>88</v>
      </c>
      <c r="HF45" s="229">
        <v>88</v>
      </c>
      <c r="HG45" s="229">
        <v>88</v>
      </c>
      <c r="HH45" s="229">
        <v>79</v>
      </c>
      <c r="HI45" s="229">
        <v>78</v>
      </c>
      <c r="HJ45" s="229">
        <v>78</v>
      </c>
      <c r="HK45" s="229">
        <v>78</v>
      </c>
      <c r="HL45" s="229">
        <v>78</v>
      </c>
      <c r="HM45" s="229">
        <v>68</v>
      </c>
      <c r="HN45" s="229">
        <v>68</v>
      </c>
      <c r="HO45" s="229">
        <v>67</v>
      </c>
      <c r="HP45" s="229">
        <v>66</v>
      </c>
      <c r="HQ45" s="229">
        <v>66</v>
      </c>
      <c r="HR45" s="229">
        <v>65</v>
      </c>
      <c r="HS45" s="229">
        <v>65</v>
      </c>
      <c r="HT45" s="229">
        <v>65</v>
      </c>
      <c r="HU45" s="229">
        <v>54</v>
      </c>
      <c r="HV45" s="229">
        <v>54</v>
      </c>
      <c r="HW45" s="229">
        <v>54</v>
      </c>
      <c r="HX45" s="229">
        <v>54</v>
      </c>
      <c r="HY45" s="229">
        <v>54</v>
      </c>
      <c r="HZ45" s="229">
        <v>49</v>
      </c>
      <c r="IA45" s="229">
        <v>49</v>
      </c>
      <c r="IB45" s="229">
        <v>49</v>
      </c>
      <c r="IC45" s="229">
        <v>44</v>
      </c>
      <c r="ID45" s="229">
        <v>44</v>
      </c>
      <c r="IE45" s="229">
        <v>44</v>
      </c>
      <c r="IF45" s="229">
        <v>44</v>
      </c>
      <c r="IG45" s="229">
        <v>44</v>
      </c>
      <c r="IH45" s="229">
        <v>29</v>
      </c>
      <c r="II45" s="229">
        <v>19</v>
      </c>
      <c r="IJ45" s="231"/>
      <c r="IK45" s="229">
        <v>1</v>
      </c>
      <c r="IL45" s="229">
        <v>1</v>
      </c>
      <c r="IM45" s="231"/>
      <c r="IN45" s="231"/>
      <c r="IO45" s="231"/>
      <c r="IP45" s="231"/>
      <c r="IQ45" s="231"/>
      <c r="IR45" s="231"/>
      <c r="IS45" s="231"/>
      <c r="IT45" s="231"/>
      <c r="IU45" s="231"/>
      <c r="IV45" s="231"/>
      <c r="IW45" s="231"/>
      <c r="IX45" s="231"/>
      <c r="IY45" s="231"/>
      <c r="IZ45" s="231"/>
      <c r="JA45" s="231"/>
      <c r="JB45" s="231"/>
      <c r="JC45" s="231"/>
      <c r="JD45" s="231"/>
      <c r="JE45" s="231"/>
      <c r="JF45" s="231"/>
      <c r="JG45" s="231"/>
      <c r="JH45" s="231"/>
      <c r="JI45" s="231"/>
      <c r="JJ45" s="231"/>
      <c r="JK45" s="231"/>
      <c r="JL45" s="231"/>
      <c r="JM45" s="231"/>
      <c r="JN45" s="231"/>
      <c r="JO45" s="231"/>
      <c r="JP45" s="231"/>
      <c r="JQ45" s="231"/>
      <c r="JR45" s="231"/>
      <c r="JS45" s="231"/>
      <c r="JT45" s="231"/>
      <c r="JU45" s="231"/>
      <c r="JV45" s="231"/>
      <c r="JW45" s="231"/>
      <c r="JX45" s="231"/>
      <c r="JY45" s="231"/>
      <c r="JZ45" s="231"/>
      <c r="KA45" s="231"/>
      <c r="KB45" s="231"/>
      <c r="KC45" s="231"/>
      <c r="KD45" s="231"/>
      <c r="KE45" s="231"/>
      <c r="KF45" s="231"/>
      <c r="KG45" s="231"/>
      <c r="KH45" s="231"/>
      <c r="KI45" s="231"/>
      <c r="KJ45" s="231"/>
      <c r="KK45" s="231"/>
      <c r="KL45" s="231"/>
      <c r="KM45" s="231"/>
      <c r="KN45" s="231"/>
      <c r="KO45" s="231"/>
      <c r="KP45" s="231"/>
      <c r="KQ45" s="231"/>
      <c r="KR45" s="231"/>
      <c r="KS45" s="231"/>
      <c r="KT45" s="231"/>
      <c r="KU45" s="231"/>
      <c r="KV45" s="231"/>
      <c r="KW45" s="231"/>
      <c r="KX45" s="231"/>
      <c r="KY45" s="231"/>
      <c r="KZ45" s="231"/>
      <c r="LA45" s="231"/>
      <c r="LB45" s="231"/>
      <c r="LC45" s="231"/>
      <c r="LD45" s="231"/>
      <c r="LE45" s="231"/>
      <c r="LF45" s="231"/>
      <c r="LG45" s="231"/>
      <c r="LH45" s="231"/>
      <c r="LI45" s="231"/>
      <c r="LJ45" s="231"/>
      <c r="LK45" s="231"/>
      <c r="LL45" s="231"/>
      <c r="LM45" s="231"/>
      <c r="LN45" s="231"/>
      <c r="LO45" s="231"/>
      <c r="LP45" s="231"/>
      <c r="LQ45" s="231"/>
      <c r="LR45" s="231"/>
      <c r="LS45" s="231"/>
      <c r="LT45" s="231"/>
      <c r="LU45" s="231"/>
      <c r="LV45" s="231"/>
      <c r="LW45" s="231"/>
      <c r="LX45" s="231"/>
      <c r="LY45" s="231"/>
      <c r="LZ45" s="231"/>
      <c r="MA45" s="231"/>
      <c r="MB45" s="231"/>
      <c r="MC45" s="231"/>
      <c r="MD45" s="231"/>
      <c r="ME45" s="231"/>
      <c r="MF45" s="231"/>
      <c r="MG45" s="231"/>
      <c r="MH45" s="231"/>
      <c r="MI45" s="231"/>
      <c r="MJ45" s="231"/>
      <c r="MK45" s="231"/>
      <c r="ML45" s="231"/>
      <c r="MM45" s="231"/>
      <c r="MN45" s="231"/>
      <c r="MO45" s="231"/>
      <c r="MP45" s="231"/>
      <c r="MQ45" s="231"/>
      <c r="MR45" s="231"/>
      <c r="MS45" s="231"/>
      <c r="MT45" s="231"/>
      <c r="MU45" s="231"/>
      <c r="MV45" s="231"/>
      <c r="MW45" s="231"/>
      <c r="MX45" s="231"/>
      <c r="MY45" s="231"/>
      <c r="MZ45" s="231"/>
      <c r="NA45" s="231"/>
      <c r="NB45" s="231"/>
      <c r="NC45" s="231"/>
      <c r="ND45" s="231"/>
      <c r="NE45" s="231"/>
      <c r="NF45" s="231"/>
      <c r="NG45" s="231"/>
      <c r="NH45" s="231"/>
      <c r="NI45" s="231"/>
    </row>
    <row r="46" spans="1:373" x14ac:dyDescent="0.2">
      <c r="A46" s="264" t="s">
        <v>739</v>
      </c>
      <c r="B46" s="265" t="s">
        <v>1183</v>
      </c>
      <c r="C46" s="258"/>
      <c r="D46" s="258" t="s">
        <v>3451</v>
      </c>
      <c r="E46" s="258">
        <v>0</v>
      </c>
      <c r="F46" s="259" t="s">
        <v>3452</v>
      </c>
      <c r="G46" s="259" t="s">
        <v>3453</v>
      </c>
      <c r="H46" s="259" t="s">
        <v>961</v>
      </c>
      <c r="I46" s="259">
        <v>0</v>
      </c>
      <c r="J46" s="259">
        <v>0</v>
      </c>
      <c r="K46" s="259">
        <v>0</v>
      </c>
      <c r="L46" s="259" t="s">
        <v>3398</v>
      </c>
      <c r="M46" s="259">
        <v>0</v>
      </c>
      <c r="N46" s="259" t="s">
        <v>3363</v>
      </c>
      <c r="O46" s="259">
        <v>0</v>
      </c>
      <c r="P46" s="259">
        <v>0</v>
      </c>
      <c r="Q46" s="259">
        <v>0</v>
      </c>
      <c r="R46" s="266"/>
      <c r="S46" s="266"/>
      <c r="T46" s="266"/>
      <c r="U46" s="266"/>
      <c r="V46" s="266"/>
      <c r="W46" s="266">
        <v>0</v>
      </c>
      <c r="X46" s="266">
        <v>0</v>
      </c>
      <c r="Y46" s="266">
        <v>0</v>
      </c>
      <c r="Z46" s="267">
        <v>518.15</v>
      </c>
      <c r="AA46" s="267">
        <v>1025.44</v>
      </c>
      <c r="AB46" s="267">
        <v>0</v>
      </c>
      <c r="AC46" s="257">
        <v>0</v>
      </c>
      <c r="AD46" s="257">
        <v>0</v>
      </c>
      <c r="AE46" s="131">
        <v>10</v>
      </c>
      <c r="AF46" s="131">
        <v>8</v>
      </c>
      <c r="AG46" s="131">
        <v>2</v>
      </c>
      <c r="AH46" s="132">
        <v>1</v>
      </c>
      <c r="AI46" s="132" t="s">
        <v>3518</v>
      </c>
      <c r="AJ46" s="131" t="s">
        <v>3554</v>
      </c>
      <c r="AK46" s="184" t="s">
        <v>3518</v>
      </c>
      <c r="AL46" s="131" t="s">
        <v>3518</v>
      </c>
      <c r="AM46" s="27" t="s">
        <v>3518</v>
      </c>
      <c r="AN46" s="133">
        <v>0</v>
      </c>
      <c r="AO46" s="133">
        <v>0</v>
      </c>
      <c r="AP46" s="133">
        <v>0</v>
      </c>
      <c r="AQ46" s="133">
        <v>0</v>
      </c>
      <c r="AR46" s="131">
        <v>0</v>
      </c>
      <c r="AS46" s="131">
        <v>0</v>
      </c>
      <c r="AT46" s="187"/>
      <c r="AU46" s="187"/>
      <c r="AV46" s="187"/>
      <c r="AW46" s="199" t="s">
        <v>790</v>
      </c>
      <c r="AX46" s="199" t="s">
        <v>1169</v>
      </c>
      <c r="AY46" s="134"/>
      <c r="AZ46" s="134"/>
      <c r="BA46" s="135">
        <v>1</v>
      </c>
      <c r="BB46" s="135" t="s">
        <v>527</v>
      </c>
      <c r="BC46" s="135"/>
      <c r="BD46" s="135">
        <v>1</v>
      </c>
      <c r="BE46" s="136" t="s">
        <v>541</v>
      </c>
      <c r="BF46" s="137">
        <v>1</v>
      </c>
      <c r="BG46" s="138"/>
      <c r="BH46" s="200"/>
      <c r="BI46" s="201"/>
      <c r="BJ46" s="139">
        <v>0</v>
      </c>
      <c r="BK46" s="202">
        <v>0</v>
      </c>
      <c r="BL46" s="13">
        <v>0</v>
      </c>
      <c r="BM46" s="13">
        <v>0</v>
      </c>
      <c r="BN46" s="27" t="s">
        <v>3523</v>
      </c>
      <c r="BO46" s="13" t="s">
        <v>3523</v>
      </c>
      <c r="BP46" s="255">
        <v>1</v>
      </c>
      <c r="BQ46" s="140"/>
      <c r="BR46" s="141"/>
      <c r="BS46" s="131">
        <v>1000000000</v>
      </c>
      <c r="BT46" s="142">
        <v>0</v>
      </c>
      <c r="BU46" s="143">
        <v>0</v>
      </c>
      <c r="BV46" s="142">
        <v>0</v>
      </c>
      <c r="BW46" s="144">
        <v>0</v>
      </c>
      <c r="BX46" s="144">
        <v>0</v>
      </c>
      <c r="BY46" s="144">
        <v>0</v>
      </c>
      <c r="BZ46" s="142">
        <v>0</v>
      </c>
      <c r="CA46" s="142">
        <v>0</v>
      </c>
      <c r="CB46" s="142">
        <v>0</v>
      </c>
      <c r="CC46" s="143">
        <v>0</v>
      </c>
      <c r="CD46" s="142"/>
      <c r="CE46" s="142"/>
      <c r="CF46" s="145">
        <v>0</v>
      </c>
      <c r="CG46" s="142">
        <v>0</v>
      </c>
      <c r="CH46" s="140">
        <v>0</v>
      </c>
      <c r="CI46" s="268"/>
      <c r="CJ46" s="263" t="s">
        <v>3518</v>
      </c>
      <c r="CK46" s="269" t="s">
        <v>3518</v>
      </c>
      <c r="CL46" s="146">
        <v>0</v>
      </c>
      <c r="CM46" s="146">
        <v>0</v>
      </c>
      <c r="CN46" s="143">
        <v>0</v>
      </c>
      <c r="CO46" s="143">
        <v>0</v>
      </c>
      <c r="CP46" s="147"/>
      <c r="CQ46" s="143">
        <v>0</v>
      </c>
      <c r="CR46" s="188">
        <v>42992</v>
      </c>
      <c r="CS46" s="189">
        <v>43185</v>
      </c>
      <c r="CT46" s="190">
        <v>43255</v>
      </c>
      <c r="CU46" s="190">
        <v>42865</v>
      </c>
      <c r="CV46" s="190">
        <v>42915</v>
      </c>
      <c r="CW46" s="190">
        <v>42879</v>
      </c>
      <c r="CX46" s="190">
        <v>42921</v>
      </c>
      <c r="CY46" s="143">
        <v>1</v>
      </c>
      <c r="CZ46" s="142">
        <v>0</v>
      </c>
      <c r="DA46" s="143">
        <v>0.953125</v>
      </c>
      <c r="DB46" s="143">
        <v>0</v>
      </c>
      <c r="DC46" s="143">
        <v>0</v>
      </c>
      <c r="DD46" s="143">
        <v>0</v>
      </c>
      <c r="DE46" s="148">
        <v>0</v>
      </c>
      <c r="DF46" s="13" t="s">
        <v>3518</v>
      </c>
      <c r="DG46" s="85" t="s">
        <v>3518</v>
      </c>
      <c r="DH46" s="18" t="b">
        <v>0</v>
      </c>
      <c r="DI46" s="84"/>
      <c r="DJ46" s="84"/>
      <c r="DK46" s="203"/>
      <c r="DL46" s="183"/>
      <c r="DM46" s="204"/>
      <c r="DN46" s="143"/>
      <c r="DO46" s="84"/>
      <c r="DP46" s="84"/>
      <c r="DQ46" s="84"/>
      <c r="DR46" s="84"/>
      <c r="DS46" s="84"/>
      <c r="DT46" s="84"/>
      <c r="DU46" s="84"/>
      <c r="DV46" s="18"/>
      <c r="DW46" s="18"/>
      <c r="DX46" s="18"/>
      <c r="DY46" s="186"/>
      <c r="DZ46" s="186"/>
      <c r="EA46" s="186"/>
      <c r="EB46" s="186"/>
      <c r="EC46" s="186"/>
      <c r="ED46" s="186"/>
      <c r="EE46" s="186"/>
      <c r="EF46" s="186"/>
      <c r="EG46" s="207"/>
      <c r="EH46" s="212">
        <v>2</v>
      </c>
      <c r="EI46" s="210">
        <v>0</v>
      </c>
      <c r="EJ46" s="211">
        <v>1</v>
      </c>
      <c r="EK46" s="211">
        <v>1</v>
      </c>
      <c r="EL46" s="212">
        <v>1</v>
      </c>
      <c r="EM46" s="214">
        <v>2</v>
      </c>
      <c r="EN46" s="212">
        <v>1</v>
      </c>
      <c r="EO46" s="212">
        <v>1</v>
      </c>
      <c r="EP46" s="206">
        <v>1</v>
      </c>
      <c r="EQ46" s="206">
        <v>0</v>
      </c>
      <c r="ER46" s="206">
        <v>0</v>
      </c>
      <c r="ES46" s="206">
        <v>0</v>
      </c>
      <c r="ET46" s="206">
        <v>0</v>
      </c>
      <c r="EU46" s="206">
        <v>0</v>
      </c>
      <c r="EV46" s="206">
        <v>0</v>
      </c>
      <c r="EW46" s="206">
        <v>0</v>
      </c>
      <c r="EX46" s="206">
        <v>0</v>
      </c>
      <c r="EY46" s="206">
        <v>0</v>
      </c>
      <c r="EZ46" s="206">
        <v>0</v>
      </c>
      <c r="FA46" s="206">
        <v>0</v>
      </c>
      <c r="FB46" s="206">
        <v>0</v>
      </c>
      <c r="FC46" s="206">
        <v>0</v>
      </c>
      <c r="FD46" s="206">
        <v>0</v>
      </c>
      <c r="FE46" s="206">
        <v>0</v>
      </c>
      <c r="FF46" s="206">
        <v>0</v>
      </c>
      <c r="FG46" s="206">
        <v>0</v>
      </c>
      <c r="FH46" s="206">
        <v>0</v>
      </c>
      <c r="FI46" s="206">
        <v>0</v>
      </c>
      <c r="FJ46" s="206">
        <v>0</v>
      </c>
      <c r="FK46" s="206">
        <v>0</v>
      </c>
      <c r="FL46" s="206">
        <v>0</v>
      </c>
      <c r="FM46" s="206">
        <v>0</v>
      </c>
      <c r="FN46" s="206">
        <v>0</v>
      </c>
      <c r="FO46" s="206">
        <v>0</v>
      </c>
      <c r="FP46" s="206">
        <v>0</v>
      </c>
      <c r="FQ46" s="206">
        <v>0</v>
      </c>
      <c r="FR46" s="206">
        <v>0</v>
      </c>
      <c r="FS46" s="206">
        <v>0</v>
      </c>
      <c r="FT46" s="206">
        <v>0</v>
      </c>
      <c r="FU46" s="206">
        <v>0</v>
      </c>
      <c r="FV46" s="206">
        <v>0</v>
      </c>
      <c r="FW46" s="206">
        <v>0</v>
      </c>
      <c r="FX46" s="206">
        <v>0</v>
      </c>
      <c r="FY46" s="206">
        <v>0</v>
      </c>
      <c r="FZ46" s="206">
        <v>0</v>
      </c>
      <c r="GA46" s="206">
        <v>0</v>
      </c>
      <c r="GB46" s="206">
        <v>0</v>
      </c>
      <c r="GC46" s="206">
        <v>0</v>
      </c>
      <c r="GD46" s="206">
        <v>0</v>
      </c>
      <c r="GE46" s="227"/>
      <c r="GF46" s="206">
        <v>0</v>
      </c>
      <c r="GG46" s="206">
        <v>0</v>
      </c>
      <c r="GH46" s="206">
        <v>0</v>
      </c>
      <c r="GI46" s="206">
        <v>0</v>
      </c>
      <c r="GJ46" s="206">
        <v>0</v>
      </c>
      <c r="GK46" s="206">
        <v>0</v>
      </c>
      <c r="GL46" s="206">
        <v>0</v>
      </c>
      <c r="GM46" s="227"/>
      <c r="GN46" s="206">
        <v>0</v>
      </c>
      <c r="GO46" s="206">
        <v>0</v>
      </c>
      <c r="GP46" s="206">
        <v>0</v>
      </c>
      <c r="GQ46" s="206">
        <v>0</v>
      </c>
      <c r="GR46" s="206">
        <v>0</v>
      </c>
      <c r="GS46" s="206">
        <v>0</v>
      </c>
      <c r="GT46" s="206">
        <v>0</v>
      </c>
      <c r="GU46" s="206">
        <v>0</v>
      </c>
      <c r="GV46" s="206">
        <v>0</v>
      </c>
      <c r="GW46" s="206">
        <v>0</v>
      </c>
      <c r="GX46" s="206">
        <v>0</v>
      </c>
      <c r="GY46" s="206">
        <v>0</v>
      </c>
      <c r="GZ46" s="206">
        <v>0</v>
      </c>
      <c r="HA46" s="206">
        <v>0</v>
      </c>
      <c r="HB46" s="206">
        <v>0</v>
      </c>
      <c r="HC46" s="206">
        <v>0</v>
      </c>
      <c r="HD46" s="206">
        <v>0</v>
      </c>
      <c r="HE46" s="206">
        <v>0</v>
      </c>
      <c r="HF46" s="206">
        <v>0</v>
      </c>
      <c r="HG46" s="206">
        <v>0</v>
      </c>
      <c r="HH46" s="206">
        <v>0</v>
      </c>
      <c r="HI46" s="206">
        <v>0</v>
      </c>
      <c r="HJ46" s="206">
        <v>0</v>
      </c>
      <c r="HK46" s="206">
        <v>0</v>
      </c>
      <c r="HL46" s="206">
        <v>0</v>
      </c>
      <c r="HM46" s="206">
        <v>0</v>
      </c>
      <c r="HN46" s="206">
        <v>0</v>
      </c>
      <c r="HO46" s="206">
        <v>0</v>
      </c>
      <c r="HP46" s="206">
        <v>0</v>
      </c>
      <c r="HQ46" s="206">
        <v>0</v>
      </c>
      <c r="HR46" s="206">
        <v>0</v>
      </c>
      <c r="HS46" s="206">
        <v>0</v>
      </c>
      <c r="HT46" s="206">
        <v>0</v>
      </c>
      <c r="HU46" s="206">
        <v>0</v>
      </c>
      <c r="HV46" s="206">
        <v>0</v>
      </c>
      <c r="HW46" s="206">
        <v>0</v>
      </c>
      <c r="HX46" s="206">
        <v>0</v>
      </c>
      <c r="HY46" s="206">
        <v>0</v>
      </c>
      <c r="HZ46" s="206">
        <v>0</v>
      </c>
      <c r="IA46" s="206">
        <v>0</v>
      </c>
      <c r="IB46" s="206">
        <v>0</v>
      </c>
      <c r="IC46" s="206">
        <v>0</v>
      </c>
      <c r="ID46" s="206">
        <v>0</v>
      </c>
      <c r="IE46" s="206">
        <v>0</v>
      </c>
      <c r="IF46" s="206">
        <v>0</v>
      </c>
      <c r="IG46" s="206">
        <v>0</v>
      </c>
      <c r="IH46" s="206">
        <v>0</v>
      </c>
      <c r="II46" s="206">
        <v>0</v>
      </c>
      <c r="IJ46" s="227"/>
      <c r="IK46" s="206">
        <v>0</v>
      </c>
      <c r="IL46" s="206">
        <v>0</v>
      </c>
      <c r="IM46" s="227"/>
      <c r="IN46" s="227"/>
      <c r="IO46" s="227"/>
      <c r="IP46" s="227"/>
      <c r="IQ46" s="227"/>
      <c r="IR46" s="227"/>
      <c r="IS46" s="227"/>
      <c r="IT46" s="227"/>
      <c r="IU46" s="227"/>
      <c r="IV46" s="227"/>
      <c r="IW46" s="227"/>
      <c r="IX46" s="227"/>
      <c r="IY46" s="227"/>
      <c r="IZ46" s="227"/>
      <c r="JA46" s="227"/>
      <c r="JB46" s="227"/>
      <c r="JC46" s="227"/>
      <c r="JD46" s="227"/>
      <c r="JE46" s="227"/>
      <c r="JF46" s="227"/>
      <c r="JG46" s="227"/>
      <c r="JH46" s="227"/>
      <c r="JI46" s="227"/>
      <c r="JJ46" s="227"/>
      <c r="JK46" s="227"/>
      <c r="JL46" s="227"/>
      <c r="JM46" s="227"/>
      <c r="JN46" s="227"/>
      <c r="JO46" s="227"/>
      <c r="JP46" s="227"/>
      <c r="JQ46" s="227"/>
      <c r="JR46" s="227"/>
      <c r="JS46" s="227"/>
      <c r="JT46" s="227"/>
      <c r="JU46" s="227"/>
      <c r="JV46" s="227"/>
      <c r="JW46" s="227"/>
      <c r="JX46" s="227"/>
      <c r="JY46" s="227"/>
      <c r="JZ46" s="227"/>
      <c r="KA46" s="227"/>
      <c r="KB46" s="227"/>
      <c r="KC46" s="227"/>
      <c r="KD46" s="227"/>
      <c r="KE46" s="227"/>
      <c r="KF46" s="227"/>
      <c r="KG46" s="227"/>
      <c r="KH46" s="227"/>
      <c r="KI46" s="227"/>
      <c r="KJ46" s="227"/>
      <c r="KK46" s="227"/>
      <c r="KL46" s="227"/>
      <c r="KM46" s="227"/>
      <c r="KN46" s="227"/>
      <c r="KO46" s="227"/>
      <c r="KP46" s="227"/>
      <c r="KQ46" s="227"/>
      <c r="KR46" s="227"/>
      <c r="KS46" s="227"/>
      <c r="KT46" s="227"/>
      <c r="KU46" s="227"/>
      <c r="KV46" s="227"/>
      <c r="KW46" s="227"/>
      <c r="KX46" s="227"/>
      <c r="KY46" s="227"/>
      <c r="KZ46" s="227"/>
      <c r="LA46" s="227"/>
      <c r="LB46" s="227"/>
      <c r="LC46" s="227"/>
      <c r="LD46" s="227"/>
      <c r="LE46" s="227"/>
      <c r="LF46" s="227"/>
      <c r="LG46" s="227"/>
      <c r="LH46" s="227"/>
      <c r="LI46" s="227"/>
      <c r="LJ46" s="227"/>
      <c r="LK46" s="227"/>
      <c r="LL46" s="227"/>
      <c r="LM46" s="227"/>
      <c r="LN46" s="227"/>
      <c r="LO46" s="227"/>
      <c r="LP46" s="227"/>
      <c r="LQ46" s="227"/>
      <c r="LR46" s="227"/>
      <c r="LS46" s="227"/>
      <c r="LT46" s="227"/>
      <c r="LU46" s="227"/>
      <c r="LV46" s="227"/>
      <c r="LW46" s="227"/>
      <c r="LX46" s="227"/>
      <c r="LY46" s="227"/>
      <c r="LZ46" s="227"/>
      <c r="MA46" s="227"/>
      <c r="MB46" s="227"/>
      <c r="MC46" s="227"/>
      <c r="MD46" s="227"/>
      <c r="ME46" s="227"/>
      <c r="MF46" s="227"/>
      <c r="MG46" s="227"/>
      <c r="MH46" s="227"/>
      <c r="MI46" s="227"/>
      <c r="MJ46" s="227"/>
      <c r="MK46" s="227"/>
      <c r="ML46" s="227"/>
      <c r="MM46" s="227"/>
      <c r="MN46" s="227"/>
      <c r="MO46" s="227"/>
      <c r="MP46" s="227"/>
      <c r="MQ46" s="227"/>
      <c r="MR46" s="227"/>
      <c r="MS46" s="227"/>
      <c r="MT46" s="227"/>
      <c r="MU46" s="227"/>
      <c r="MV46" s="227"/>
      <c r="MW46" s="227"/>
      <c r="MX46" s="227"/>
      <c r="MY46" s="227"/>
      <c r="MZ46" s="227"/>
      <c r="NA46" s="227"/>
      <c r="NB46" s="227"/>
      <c r="NC46" s="227"/>
      <c r="ND46" s="227"/>
      <c r="NE46" s="227"/>
      <c r="NF46" s="227"/>
      <c r="NG46" s="227"/>
      <c r="NH46" s="227"/>
      <c r="NI46" s="227"/>
    </row>
    <row r="47" spans="1:373" x14ac:dyDescent="0.2">
      <c r="A47" s="264" t="s">
        <v>739</v>
      </c>
      <c r="B47" s="265" t="s">
        <v>954</v>
      </c>
      <c r="C47" s="258"/>
      <c r="D47" s="258" t="s">
        <v>3449</v>
      </c>
      <c r="E47" s="258">
        <v>0</v>
      </c>
      <c r="F47" s="259" t="s">
        <v>3450</v>
      </c>
      <c r="G47" s="259" t="s">
        <v>3402</v>
      </c>
      <c r="H47" s="259" t="s">
        <v>961</v>
      </c>
      <c r="I47" s="259">
        <v>0</v>
      </c>
      <c r="J47" s="259">
        <v>0</v>
      </c>
      <c r="K47" s="259">
        <v>0</v>
      </c>
      <c r="L47" s="259" t="s">
        <v>3403</v>
      </c>
      <c r="M47" s="259">
        <v>0</v>
      </c>
      <c r="N47" s="259" t="s">
        <v>3363</v>
      </c>
      <c r="O47" s="259">
        <v>0</v>
      </c>
      <c r="P47" s="259">
        <v>0</v>
      </c>
      <c r="Q47" s="259">
        <v>0</v>
      </c>
      <c r="R47" s="266"/>
      <c r="S47" s="266"/>
      <c r="T47" s="266"/>
      <c r="U47" s="266"/>
      <c r="V47" s="266"/>
      <c r="W47" s="266">
        <v>0</v>
      </c>
      <c r="X47" s="266">
        <v>0</v>
      </c>
      <c r="Y47" s="266">
        <v>0</v>
      </c>
      <c r="Z47" s="267">
        <v>325.8</v>
      </c>
      <c r="AA47" s="267">
        <v>749.11</v>
      </c>
      <c r="AB47" s="267">
        <v>0</v>
      </c>
      <c r="AC47" s="257">
        <v>0</v>
      </c>
      <c r="AD47" s="257">
        <v>0</v>
      </c>
      <c r="AE47" s="131">
        <v>10</v>
      </c>
      <c r="AF47" s="131">
        <v>8</v>
      </c>
      <c r="AG47" s="131">
        <v>2</v>
      </c>
      <c r="AH47" s="132">
        <v>1</v>
      </c>
      <c r="AI47" s="132" t="s">
        <v>3518</v>
      </c>
      <c r="AJ47" s="131" t="s">
        <v>3565</v>
      </c>
      <c r="AK47" s="184" t="s">
        <v>3518</v>
      </c>
      <c r="AL47" s="131" t="s">
        <v>3518</v>
      </c>
      <c r="AM47" s="27" t="s">
        <v>3518</v>
      </c>
      <c r="AN47" s="133">
        <v>0.09</v>
      </c>
      <c r="AO47" s="133">
        <v>0</v>
      </c>
      <c r="AP47" s="133">
        <v>22.222222222222221</v>
      </c>
      <c r="AQ47" s="133">
        <v>2.7777777777777777</v>
      </c>
      <c r="AR47" s="131">
        <v>0</v>
      </c>
      <c r="AS47" s="131">
        <v>0</v>
      </c>
      <c r="AT47" s="187"/>
      <c r="AU47" s="187"/>
      <c r="AV47" s="187"/>
      <c r="AW47" s="199" t="s">
        <v>790</v>
      </c>
      <c r="AX47" s="199" t="s">
        <v>1169</v>
      </c>
      <c r="AY47" s="134"/>
      <c r="AZ47" s="134"/>
      <c r="BA47" s="135">
        <v>1</v>
      </c>
      <c r="BB47" s="135" t="s">
        <v>527</v>
      </c>
      <c r="BC47" s="135"/>
      <c r="BD47" s="135">
        <v>1</v>
      </c>
      <c r="BE47" s="136" t="s">
        <v>541</v>
      </c>
      <c r="BF47" s="137">
        <v>1</v>
      </c>
      <c r="BG47" s="138"/>
      <c r="BH47" s="200"/>
      <c r="BI47" s="201"/>
      <c r="BJ47" s="139">
        <v>0</v>
      </c>
      <c r="BK47" s="202">
        <v>2</v>
      </c>
      <c r="BL47" s="13">
        <v>0</v>
      </c>
      <c r="BM47" s="13">
        <v>0</v>
      </c>
      <c r="BN47" s="27" t="s">
        <v>3523</v>
      </c>
      <c r="BO47" s="13" t="s">
        <v>3523</v>
      </c>
      <c r="BP47" s="255">
        <v>35</v>
      </c>
      <c r="BQ47" s="140"/>
      <c r="BR47" s="141"/>
      <c r="BS47" s="131">
        <v>1000000000</v>
      </c>
      <c r="BT47" s="142">
        <v>8</v>
      </c>
      <c r="BU47" s="143">
        <v>0</v>
      </c>
      <c r="BV47" s="142">
        <v>0</v>
      </c>
      <c r="BW47" s="144">
        <v>0</v>
      </c>
      <c r="BX47" s="144">
        <v>0</v>
      </c>
      <c r="BY47" s="144">
        <v>0</v>
      </c>
      <c r="BZ47" s="142">
        <v>0</v>
      </c>
      <c r="CA47" s="142">
        <v>0</v>
      </c>
      <c r="CB47" s="142">
        <v>8</v>
      </c>
      <c r="CC47" s="143">
        <v>0</v>
      </c>
      <c r="CD47" s="142"/>
      <c r="CE47" s="142"/>
      <c r="CF47" s="145">
        <v>0</v>
      </c>
      <c r="CG47" s="142">
        <v>0</v>
      </c>
      <c r="CH47" s="140">
        <v>8</v>
      </c>
      <c r="CI47" s="268"/>
      <c r="CJ47" s="263" t="s">
        <v>3518</v>
      </c>
      <c r="CK47" s="269" t="s">
        <v>3518</v>
      </c>
      <c r="CL47" s="146">
        <v>0</v>
      </c>
      <c r="CM47" s="146">
        <v>0</v>
      </c>
      <c r="CN47" s="143">
        <v>0</v>
      </c>
      <c r="CO47" s="143">
        <v>0</v>
      </c>
      <c r="CP47" s="147"/>
      <c r="CQ47" s="143">
        <v>0</v>
      </c>
      <c r="CR47" s="188">
        <v>42887</v>
      </c>
      <c r="CS47" s="189">
        <v>43185</v>
      </c>
      <c r="CT47" s="190">
        <v>43255</v>
      </c>
      <c r="CU47" s="190">
        <v>0</v>
      </c>
      <c r="CV47" s="190">
        <v>0</v>
      </c>
      <c r="CW47" s="190" t="s">
        <v>3518</v>
      </c>
      <c r="CX47" s="190" t="s">
        <v>3518</v>
      </c>
      <c r="CY47" s="143">
        <v>5.1835639276094962E-2</v>
      </c>
      <c r="CZ47" s="142">
        <v>0</v>
      </c>
      <c r="DA47" s="143">
        <v>0</v>
      </c>
      <c r="DB47" s="143">
        <v>0</v>
      </c>
      <c r="DC47" s="143">
        <v>0</v>
      </c>
      <c r="DD47" s="143">
        <v>0</v>
      </c>
      <c r="DE47" s="148">
        <v>0.953125</v>
      </c>
      <c r="DF47" s="13" t="s">
        <v>3518</v>
      </c>
      <c r="DG47" s="85" t="s">
        <v>3518</v>
      </c>
      <c r="DH47" s="18" t="b">
        <v>0</v>
      </c>
      <c r="DI47" s="84"/>
      <c r="DJ47" s="84"/>
      <c r="DK47" s="203"/>
      <c r="DL47" s="183"/>
      <c r="DM47" s="204"/>
      <c r="DN47" s="143"/>
      <c r="DO47" s="84"/>
      <c r="DP47" s="84"/>
      <c r="DQ47" s="84"/>
      <c r="DR47" s="84"/>
      <c r="DS47" s="84"/>
      <c r="DT47" s="84"/>
      <c r="DU47" s="84"/>
      <c r="DV47" s="18"/>
      <c r="DW47" s="18"/>
      <c r="DX47" s="18"/>
      <c r="DY47" s="186"/>
      <c r="DZ47" s="186"/>
      <c r="EA47" s="186"/>
      <c r="EB47" s="186"/>
      <c r="EC47" s="186"/>
      <c r="ED47" s="186"/>
      <c r="EE47" s="186"/>
      <c r="EF47" s="186"/>
      <c r="EG47" s="209"/>
      <c r="EH47" s="232">
        <v>62</v>
      </c>
      <c r="EI47" s="232">
        <v>60</v>
      </c>
      <c r="EJ47" s="232">
        <v>49</v>
      </c>
      <c r="EK47" s="208">
        <v>44</v>
      </c>
      <c r="EL47" s="208">
        <v>42</v>
      </c>
      <c r="EM47" s="208">
        <v>9</v>
      </c>
      <c r="EN47" s="208">
        <v>1</v>
      </c>
      <c r="EO47" s="208">
        <v>1</v>
      </c>
      <c r="EP47" s="208">
        <v>1</v>
      </c>
      <c r="EQ47" s="208">
        <v>0</v>
      </c>
      <c r="ER47" s="208">
        <v>0</v>
      </c>
      <c r="ES47" s="208">
        <v>0</v>
      </c>
      <c r="ET47" s="208">
        <v>0</v>
      </c>
      <c r="EU47" s="208">
        <v>0</v>
      </c>
      <c r="EV47" s="208">
        <v>0</v>
      </c>
      <c r="EW47" s="208">
        <v>8</v>
      </c>
      <c r="EX47" s="208">
        <v>8</v>
      </c>
      <c r="EY47" s="208">
        <v>8</v>
      </c>
      <c r="EZ47" s="208">
        <v>8</v>
      </c>
      <c r="FA47" s="208">
        <v>8</v>
      </c>
      <c r="FB47" s="208">
        <v>8</v>
      </c>
      <c r="FC47" s="208">
        <v>8</v>
      </c>
      <c r="FD47" s="208">
        <v>8</v>
      </c>
      <c r="FE47" s="208">
        <v>8</v>
      </c>
      <c r="FF47" s="208">
        <v>8</v>
      </c>
      <c r="FG47" s="208">
        <v>8</v>
      </c>
      <c r="FH47" s="208">
        <v>8</v>
      </c>
      <c r="FI47" s="208">
        <v>8</v>
      </c>
      <c r="FJ47" s="208">
        <v>8</v>
      </c>
      <c r="FK47" s="208">
        <v>8</v>
      </c>
      <c r="FL47" s="208">
        <v>8</v>
      </c>
      <c r="FM47" s="208">
        <v>8</v>
      </c>
      <c r="FN47" s="208">
        <v>8</v>
      </c>
      <c r="FO47" s="208">
        <v>8</v>
      </c>
      <c r="FP47" s="208">
        <v>8</v>
      </c>
      <c r="FQ47" s="208">
        <v>8</v>
      </c>
      <c r="FR47" s="208">
        <v>8</v>
      </c>
      <c r="FS47" s="208">
        <v>8</v>
      </c>
      <c r="FT47" s="208">
        <v>8</v>
      </c>
      <c r="FU47" s="208">
        <v>8</v>
      </c>
      <c r="FV47" s="208">
        <v>8</v>
      </c>
      <c r="FW47" s="208">
        <v>8</v>
      </c>
      <c r="FX47" s="208">
        <v>8</v>
      </c>
      <c r="FY47" s="208">
        <v>8</v>
      </c>
      <c r="FZ47" s="208">
        <v>8</v>
      </c>
      <c r="GA47" s="208">
        <v>8</v>
      </c>
      <c r="GB47" s="208">
        <v>8</v>
      </c>
      <c r="GC47" s="208">
        <v>8</v>
      </c>
      <c r="GD47" s="208">
        <v>8</v>
      </c>
      <c r="GE47" s="231"/>
      <c r="GF47" s="208">
        <v>8</v>
      </c>
      <c r="GG47" s="208">
        <v>8</v>
      </c>
      <c r="GH47" s="208">
        <v>8</v>
      </c>
      <c r="GI47" s="208">
        <v>8</v>
      </c>
      <c r="GJ47" s="208">
        <v>8</v>
      </c>
      <c r="GK47" s="208">
        <v>8</v>
      </c>
      <c r="GL47" s="208">
        <v>8</v>
      </c>
      <c r="GM47" s="231"/>
      <c r="GN47" s="208">
        <v>8</v>
      </c>
      <c r="GO47" s="208">
        <v>8</v>
      </c>
      <c r="GP47" s="208">
        <v>8</v>
      </c>
      <c r="GQ47" s="208">
        <v>8</v>
      </c>
      <c r="GR47" s="208">
        <v>9</v>
      </c>
      <c r="GS47" s="208">
        <v>9</v>
      </c>
      <c r="GT47" s="208">
        <v>9</v>
      </c>
      <c r="GU47" s="208">
        <v>9</v>
      </c>
      <c r="GV47" s="208">
        <v>9</v>
      </c>
      <c r="GW47" s="208">
        <v>9</v>
      </c>
      <c r="GX47" s="208">
        <v>9</v>
      </c>
      <c r="GY47" s="208">
        <v>9</v>
      </c>
      <c r="GZ47" s="208">
        <v>9</v>
      </c>
      <c r="HA47" s="208">
        <v>9</v>
      </c>
      <c r="HB47" s="208">
        <v>9</v>
      </c>
      <c r="HC47" s="208">
        <v>9</v>
      </c>
      <c r="HD47" s="208">
        <v>9</v>
      </c>
      <c r="HE47" s="208">
        <v>9</v>
      </c>
      <c r="HF47" s="208">
        <v>9</v>
      </c>
      <c r="HG47" s="208">
        <v>9</v>
      </c>
      <c r="HH47" s="208">
        <v>9</v>
      </c>
      <c r="HI47" s="208">
        <v>9</v>
      </c>
      <c r="HJ47" s="208">
        <v>9</v>
      </c>
      <c r="HK47" s="208">
        <v>9</v>
      </c>
      <c r="HL47" s="208">
        <v>9</v>
      </c>
      <c r="HM47" s="208">
        <v>9</v>
      </c>
      <c r="HN47" s="208">
        <v>9</v>
      </c>
      <c r="HO47" s="208">
        <v>9</v>
      </c>
      <c r="HP47" s="208">
        <v>9</v>
      </c>
      <c r="HQ47" s="208">
        <v>9</v>
      </c>
      <c r="HR47" s="208">
        <v>9</v>
      </c>
      <c r="HS47" s="208">
        <v>9</v>
      </c>
      <c r="HT47" s="208">
        <v>9</v>
      </c>
      <c r="HU47" s="208">
        <v>9</v>
      </c>
      <c r="HV47" s="208">
        <v>9</v>
      </c>
      <c r="HW47" s="208">
        <v>9</v>
      </c>
      <c r="HX47" s="208">
        <v>9</v>
      </c>
      <c r="HY47" s="208">
        <v>9</v>
      </c>
      <c r="HZ47" s="208">
        <v>9</v>
      </c>
      <c r="IA47" s="208">
        <v>9</v>
      </c>
      <c r="IB47" s="208">
        <v>9</v>
      </c>
      <c r="IC47" s="208">
        <v>9</v>
      </c>
      <c r="ID47" s="208">
        <v>9</v>
      </c>
      <c r="IE47" s="208">
        <v>9</v>
      </c>
      <c r="IF47" s="208">
        <v>9</v>
      </c>
      <c r="IG47" s="208">
        <v>9</v>
      </c>
      <c r="IH47" s="208">
        <v>9</v>
      </c>
      <c r="II47" s="208">
        <v>9</v>
      </c>
      <c r="IJ47" s="231"/>
      <c r="IK47" s="208">
        <v>8</v>
      </c>
      <c r="IL47" s="208">
        <v>8</v>
      </c>
      <c r="IM47" s="231"/>
      <c r="IN47" s="231"/>
      <c r="IO47" s="231"/>
      <c r="IP47" s="231"/>
      <c r="IQ47" s="231"/>
      <c r="IR47" s="231"/>
      <c r="IS47" s="231"/>
      <c r="IT47" s="231"/>
      <c r="IU47" s="231"/>
      <c r="IV47" s="231"/>
      <c r="IW47" s="231"/>
      <c r="IX47" s="231"/>
      <c r="IY47" s="231"/>
      <c r="IZ47" s="231"/>
      <c r="JA47" s="231"/>
      <c r="JB47" s="231"/>
      <c r="JC47" s="231"/>
      <c r="JD47" s="231"/>
      <c r="JE47" s="231"/>
      <c r="JF47" s="231"/>
      <c r="JG47" s="231"/>
      <c r="JH47" s="231"/>
      <c r="JI47" s="231"/>
      <c r="JJ47" s="231"/>
      <c r="JK47" s="231"/>
      <c r="JL47" s="231"/>
      <c r="JM47" s="231"/>
      <c r="JN47" s="231"/>
      <c r="JO47" s="231"/>
      <c r="JP47" s="231"/>
      <c r="JQ47" s="231"/>
      <c r="JR47" s="231"/>
      <c r="JS47" s="231"/>
      <c r="JT47" s="231"/>
      <c r="JU47" s="231"/>
      <c r="JV47" s="231"/>
      <c r="JW47" s="231"/>
      <c r="JX47" s="231"/>
      <c r="JY47" s="231"/>
      <c r="JZ47" s="231"/>
      <c r="KA47" s="231"/>
      <c r="KB47" s="231"/>
      <c r="KC47" s="231"/>
      <c r="KD47" s="231"/>
      <c r="KE47" s="231"/>
      <c r="KF47" s="231"/>
      <c r="KG47" s="231"/>
      <c r="KH47" s="231"/>
      <c r="KI47" s="231"/>
      <c r="KJ47" s="231"/>
      <c r="KK47" s="231"/>
      <c r="KL47" s="231"/>
      <c r="KM47" s="231"/>
      <c r="KN47" s="231"/>
      <c r="KO47" s="231"/>
      <c r="KP47" s="231"/>
      <c r="KQ47" s="231"/>
      <c r="KR47" s="231"/>
      <c r="KS47" s="231"/>
      <c r="KT47" s="231"/>
      <c r="KU47" s="231"/>
      <c r="KV47" s="231"/>
      <c r="KW47" s="231"/>
      <c r="KX47" s="231"/>
      <c r="KY47" s="231"/>
      <c r="KZ47" s="231"/>
      <c r="LA47" s="231"/>
      <c r="LB47" s="231"/>
      <c r="LC47" s="231"/>
      <c r="LD47" s="231"/>
      <c r="LE47" s="231"/>
      <c r="LF47" s="231"/>
      <c r="LG47" s="231"/>
      <c r="LH47" s="231"/>
      <c r="LI47" s="231"/>
      <c r="LJ47" s="231"/>
      <c r="LK47" s="231"/>
      <c r="LL47" s="231"/>
      <c r="LM47" s="231"/>
      <c r="LN47" s="231"/>
      <c r="LO47" s="231"/>
      <c r="LP47" s="231"/>
      <c r="LQ47" s="231"/>
      <c r="LR47" s="231"/>
      <c r="LS47" s="231"/>
      <c r="LT47" s="231"/>
      <c r="LU47" s="231"/>
      <c r="LV47" s="231"/>
      <c r="LW47" s="231"/>
      <c r="LX47" s="231"/>
      <c r="LY47" s="231"/>
      <c r="LZ47" s="231"/>
      <c r="MA47" s="231"/>
      <c r="MB47" s="231"/>
      <c r="MC47" s="231"/>
      <c r="MD47" s="231"/>
      <c r="ME47" s="231"/>
      <c r="MF47" s="231"/>
      <c r="MG47" s="231"/>
      <c r="MH47" s="231"/>
      <c r="MI47" s="231"/>
      <c r="MJ47" s="231"/>
      <c r="MK47" s="231"/>
      <c r="ML47" s="231"/>
      <c r="MM47" s="231"/>
      <c r="MN47" s="231"/>
      <c r="MO47" s="231"/>
      <c r="MP47" s="231"/>
      <c r="MQ47" s="231"/>
      <c r="MR47" s="231"/>
      <c r="MS47" s="231"/>
      <c r="MT47" s="231"/>
      <c r="MU47" s="231"/>
      <c r="MV47" s="231"/>
      <c r="MW47" s="231"/>
      <c r="MX47" s="231"/>
      <c r="MY47" s="231"/>
      <c r="MZ47" s="231"/>
      <c r="NA47" s="231"/>
      <c r="NB47" s="231"/>
      <c r="NC47" s="231"/>
      <c r="ND47" s="231"/>
      <c r="NE47" s="231"/>
      <c r="NF47" s="231"/>
      <c r="NG47" s="231"/>
      <c r="NH47" s="231"/>
      <c r="NI47" s="231"/>
    </row>
    <row r="48" spans="1:373" x14ac:dyDescent="0.2">
      <c r="A48" s="264" t="s">
        <v>739</v>
      </c>
      <c r="B48" s="265" t="s">
        <v>955</v>
      </c>
      <c r="C48" s="258"/>
      <c r="D48" s="258" t="s">
        <v>3442</v>
      </c>
      <c r="E48" s="258">
        <v>0</v>
      </c>
      <c r="F48" s="259" t="s">
        <v>3443</v>
      </c>
      <c r="G48" s="259" t="s">
        <v>3402</v>
      </c>
      <c r="H48" s="259" t="s">
        <v>961</v>
      </c>
      <c r="I48" s="259">
        <v>0</v>
      </c>
      <c r="J48" s="259">
        <v>0</v>
      </c>
      <c r="K48" s="259">
        <v>0</v>
      </c>
      <c r="L48" s="259" t="s">
        <v>3403</v>
      </c>
      <c r="M48" s="259">
        <v>0</v>
      </c>
      <c r="N48" s="259" t="s">
        <v>3363</v>
      </c>
      <c r="O48" s="259">
        <v>0</v>
      </c>
      <c r="P48" s="259">
        <v>0</v>
      </c>
      <c r="Q48" s="259">
        <v>0</v>
      </c>
      <c r="R48" s="266"/>
      <c r="S48" s="266"/>
      <c r="T48" s="266"/>
      <c r="U48" s="266"/>
      <c r="V48" s="266"/>
      <c r="W48" s="266">
        <v>0</v>
      </c>
      <c r="X48" s="266">
        <v>0</v>
      </c>
      <c r="Y48" s="266">
        <v>0</v>
      </c>
      <c r="Z48" s="267">
        <v>372.8</v>
      </c>
      <c r="AA48" s="267">
        <v>826.25</v>
      </c>
      <c r="AB48" s="267">
        <v>0</v>
      </c>
      <c r="AC48" s="257">
        <v>0</v>
      </c>
      <c r="AD48" s="257">
        <v>0</v>
      </c>
      <c r="AE48" s="131">
        <v>10</v>
      </c>
      <c r="AF48" s="131">
        <v>8</v>
      </c>
      <c r="AG48" s="131">
        <v>2</v>
      </c>
      <c r="AH48" s="132">
        <v>1</v>
      </c>
      <c r="AI48" s="132" t="s">
        <v>3517</v>
      </c>
      <c r="AJ48" s="131" t="s">
        <v>3566</v>
      </c>
      <c r="AK48" s="184" t="s">
        <v>3572</v>
      </c>
      <c r="AL48" s="131" t="s">
        <v>3518</v>
      </c>
      <c r="AM48" s="27" t="s">
        <v>3518</v>
      </c>
      <c r="AN48" s="133">
        <v>12.5</v>
      </c>
      <c r="AO48" s="133">
        <v>3.6</v>
      </c>
      <c r="AP48" s="133">
        <v>3.14</v>
      </c>
      <c r="AQ48" s="133">
        <v>0.02</v>
      </c>
      <c r="AR48" s="131">
        <v>0</v>
      </c>
      <c r="AS48" s="131">
        <v>0</v>
      </c>
      <c r="AT48" s="187"/>
      <c r="AU48" s="187"/>
      <c r="AV48" s="187"/>
      <c r="AW48" s="199" t="s">
        <v>790</v>
      </c>
      <c r="AX48" s="199" t="s">
        <v>1169</v>
      </c>
      <c r="AY48" s="134"/>
      <c r="AZ48" s="134"/>
      <c r="BA48" s="135">
        <v>1</v>
      </c>
      <c r="BB48" s="135" t="s">
        <v>527</v>
      </c>
      <c r="BC48" s="135"/>
      <c r="BD48" s="135">
        <v>1</v>
      </c>
      <c r="BE48" s="136" t="s">
        <v>541</v>
      </c>
      <c r="BF48" s="137">
        <v>1</v>
      </c>
      <c r="BG48" s="138"/>
      <c r="BH48" s="200"/>
      <c r="BI48" s="201"/>
      <c r="BJ48" s="139">
        <v>180</v>
      </c>
      <c r="BK48" s="202">
        <v>188</v>
      </c>
      <c r="BL48" s="13">
        <v>120</v>
      </c>
      <c r="BM48" s="13">
        <v>59</v>
      </c>
      <c r="BN48" s="27" t="s">
        <v>3522</v>
      </c>
      <c r="BO48" s="13" t="s">
        <v>3525</v>
      </c>
      <c r="BP48" s="255">
        <v>100</v>
      </c>
      <c r="BQ48" s="140"/>
      <c r="BR48" s="141"/>
      <c r="BS48" s="131">
        <v>1000000000</v>
      </c>
      <c r="BT48" s="142">
        <v>50</v>
      </c>
      <c r="BU48" s="143">
        <v>0.72</v>
      </c>
      <c r="BV48" s="142">
        <v>107</v>
      </c>
      <c r="BW48" s="144">
        <v>0</v>
      </c>
      <c r="BX48" s="144">
        <v>0</v>
      </c>
      <c r="BY48" s="144">
        <v>0</v>
      </c>
      <c r="BZ48" s="142">
        <v>0</v>
      </c>
      <c r="CA48" s="142">
        <v>0</v>
      </c>
      <c r="CB48" s="142">
        <v>157</v>
      </c>
      <c r="CC48" s="143">
        <v>0.13</v>
      </c>
      <c r="CD48" s="142"/>
      <c r="CE48" s="142"/>
      <c r="CF48" s="145">
        <v>23</v>
      </c>
      <c r="CG48" s="142">
        <v>36</v>
      </c>
      <c r="CH48" s="140">
        <v>10</v>
      </c>
      <c r="CI48" s="268"/>
      <c r="CJ48" s="263" t="s">
        <v>3518</v>
      </c>
      <c r="CK48" s="269" t="s">
        <v>3518</v>
      </c>
      <c r="CL48" s="146">
        <v>4081.0499999999997</v>
      </c>
      <c r="CM48" s="146">
        <v>0</v>
      </c>
      <c r="CN48" s="143">
        <v>0</v>
      </c>
      <c r="CO48" s="143">
        <v>5.8384120171673821</v>
      </c>
      <c r="CP48" s="147"/>
      <c r="CQ48" s="143">
        <v>0.69</v>
      </c>
      <c r="CR48" s="188">
        <v>43133</v>
      </c>
      <c r="CS48" s="189">
        <v>43185</v>
      </c>
      <c r="CT48" s="190">
        <v>43255</v>
      </c>
      <c r="CU48" s="190">
        <v>43195</v>
      </c>
      <c r="CV48" s="190">
        <v>43179</v>
      </c>
      <c r="CW48" s="190">
        <v>43209</v>
      </c>
      <c r="CX48" s="190">
        <v>43251</v>
      </c>
      <c r="CY48" s="143">
        <v>0.34979024830767497</v>
      </c>
      <c r="CZ48" s="142">
        <v>0</v>
      </c>
      <c r="DA48" s="143">
        <v>0</v>
      </c>
      <c r="DB48" s="143">
        <v>0.421875</v>
      </c>
      <c r="DC48" s="143">
        <v>0.53125</v>
      </c>
      <c r="DD48" s="143">
        <v>0</v>
      </c>
      <c r="DE48" s="148">
        <v>0</v>
      </c>
      <c r="DF48" s="13" t="s">
        <v>3518</v>
      </c>
      <c r="DG48" s="85" t="s">
        <v>3521</v>
      </c>
      <c r="DH48" s="18" t="b">
        <v>0</v>
      </c>
      <c r="DI48" s="84"/>
      <c r="DJ48" s="84"/>
      <c r="DK48" s="203"/>
      <c r="DL48" s="183"/>
      <c r="DM48" s="204"/>
      <c r="DN48" s="143"/>
      <c r="DO48" s="84"/>
      <c r="DP48" s="84"/>
      <c r="DQ48" s="84"/>
      <c r="DR48" s="84"/>
      <c r="DS48" s="84"/>
      <c r="DT48" s="84"/>
      <c r="DU48" s="84"/>
      <c r="DV48" s="18"/>
      <c r="DW48" s="18"/>
      <c r="DX48" s="18"/>
      <c r="DY48" s="186"/>
      <c r="DZ48" s="186"/>
      <c r="EA48" s="186"/>
      <c r="EB48" s="186"/>
      <c r="EC48" s="186"/>
      <c r="ED48" s="186"/>
      <c r="EE48" s="186"/>
      <c r="EF48" s="186"/>
      <c r="EG48" s="207"/>
      <c r="EH48" s="213">
        <v>115</v>
      </c>
      <c r="EI48" s="213">
        <v>102</v>
      </c>
      <c r="EJ48" s="213">
        <v>98</v>
      </c>
      <c r="EK48" s="213">
        <v>85</v>
      </c>
      <c r="EL48" s="213">
        <v>85</v>
      </c>
      <c r="EM48" s="213">
        <v>78</v>
      </c>
      <c r="EN48" s="212">
        <v>57</v>
      </c>
      <c r="EO48" s="211">
        <v>9</v>
      </c>
      <c r="EP48" s="211">
        <v>7</v>
      </c>
      <c r="EQ48" s="211">
        <v>1</v>
      </c>
      <c r="ER48" s="211">
        <v>4</v>
      </c>
      <c r="ES48" s="211">
        <v>1</v>
      </c>
      <c r="ET48" s="212">
        <v>64</v>
      </c>
      <c r="EU48" s="211">
        <v>52</v>
      </c>
      <c r="EV48" s="211">
        <v>42</v>
      </c>
      <c r="EW48" s="211">
        <v>26</v>
      </c>
      <c r="EX48" s="211">
        <v>26</v>
      </c>
      <c r="EY48" s="211">
        <v>26</v>
      </c>
      <c r="EZ48" s="211">
        <v>26</v>
      </c>
      <c r="FA48" s="211">
        <v>26</v>
      </c>
      <c r="FB48" s="211">
        <v>26</v>
      </c>
      <c r="FC48" s="211">
        <v>26</v>
      </c>
      <c r="FD48" s="211">
        <v>25</v>
      </c>
      <c r="FE48" s="211">
        <v>25</v>
      </c>
      <c r="FF48" s="211">
        <v>25</v>
      </c>
      <c r="FG48" s="211">
        <v>25</v>
      </c>
      <c r="FH48" s="211">
        <v>24</v>
      </c>
      <c r="FI48" s="211">
        <v>24</v>
      </c>
      <c r="FJ48" s="211">
        <v>23</v>
      </c>
      <c r="FK48" s="211">
        <v>23</v>
      </c>
      <c r="FL48" s="211">
        <v>23</v>
      </c>
      <c r="FM48" s="211">
        <v>23</v>
      </c>
      <c r="FN48" s="211">
        <v>23</v>
      </c>
      <c r="FO48" s="211">
        <v>23</v>
      </c>
      <c r="FP48" s="211">
        <v>23</v>
      </c>
      <c r="FQ48" s="211">
        <v>22</v>
      </c>
      <c r="FR48" s="211">
        <v>21</v>
      </c>
      <c r="FS48" s="211">
        <v>21</v>
      </c>
      <c r="FT48" s="211">
        <v>21</v>
      </c>
      <c r="FU48" s="211">
        <v>21</v>
      </c>
      <c r="FV48" s="211">
        <v>21</v>
      </c>
      <c r="FW48" s="211">
        <v>21</v>
      </c>
      <c r="FX48" s="211">
        <v>41</v>
      </c>
      <c r="FY48" s="211">
        <v>41</v>
      </c>
      <c r="FZ48" s="211">
        <v>41</v>
      </c>
      <c r="GA48" s="211">
        <v>41</v>
      </c>
      <c r="GB48" s="211">
        <v>38</v>
      </c>
      <c r="GC48" s="211">
        <v>38</v>
      </c>
      <c r="GD48" s="211">
        <v>37</v>
      </c>
      <c r="GE48" s="227"/>
      <c r="GF48" s="211">
        <v>36</v>
      </c>
      <c r="GG48" s="211">
        <v>36</v>
      </c>
      <c r="GH48" s="211">
        <v>36</v>
      </c>
      <c r="GI48" s="211">
        <v>34</v>
      </c>
      <c r="GJ48" s="211">
        <v>34</v>
      </c>
      <c r="GK48" s="211">
        <v>34</v>
      </c>
      <c r="GL48" s="211">
        <v>34</v>
      </c>
      <c r="GM48" s="227"/>
      <c r="GN48" s="211">
        <v>33</v>
      </c>
      <c r="GO48" s="211">
        <v>32</v>
      </c>
      <c r="GP48" s="211">
        <v>32</v>
      </c>
      <c r="GQ48" s="211">
        <v>32</v>
      </c>
      <c r="GR48" s="211">
        <v>32</v>
      </c>
      <c r="GS48" s="211">
        <v>29</v>
      </c>
      <c r="GT48" s="211">
        <v>29</v>
      </c>
      <c r="GU48" s="211">
        <v>22</v>
      </c>
      <c r="GV48" s="211">
        <v>22</v>
      </c>
      <c r="GW48" s="211">
        <v>22</v>
      </c>
      <c r="GX48" s="211">
        <v>22</v>
      </c>
      <c r="GY48" s="211">
        <v>22</v>
      </c>
      <c r="GZ48" s="211">
        <v>21</v>
      </c>
      <c r="HA48" s="212">
        <v>75</v>
      </c>
      <c r="HB48" s="212">
        <v>71</v>
      </c>
      <c r="HC48" s="212">
        <v>71</v>
      </c>
      <c r="HD48" s="212">
        <v>71</v>
      </c>
      <c r="HE48" s="212">
        <v>71</v>
      </c>
      <c r="HF48" s="212">
        <v>71</v>
      </c>
      <c r="HG48" s="212">
        <v>71</v>
      </c>
      <c r="HH48" s="212">
        <v>71</v>
      </c>
      <c r="HI48" s="212">
        <v>71</v>
      </c>
      <c r="HJ48" s="212">
        <v>71</v>
      </c>
      <c r="HK48" s="212">
        <v>71</v>
      </c>
      <c r="HL48" s="212">
        <v>71</v>
      </c>
      <c r="HM48" s="212">
        <v>70</v>
      </c>
      <c r="HN48" s="212">
        <v>70</v>
      </c>
      <c r="HO48" s="212">
        <v>70</v>
      </c>
      <c r="HP48" s="212">
        <v>70</v>
      </c>
      <c r="HQ48" s="212">
        <v>69</v>
      </c>
      <c r="HR48" s="212">
        <v>69</v>
      </c>
      <c r="HS48" s="212">
        <v>69</v>
      </c>
      <c r="HT48" s="212">
        <v>70</v>
      </c>
      <c r="HU48" s="212">
        <v>66</v>
      </c>
      <c r="HV48" s="212">
        <v>66</v>
      </c>
      <c r="HW48" s="212">
        <v>66</v>
      </c>
      <c r="HX48" s="212">
        <v>66</v>
      </c>
      <c r="HY48" s="212">
        <v>66</v>
      </c>
      <c r="HZ48" s="212">
        <v>65</v>
      </c>
      <c r="IA48" s="212">
        <v>65</v>
      </c>
      <c r="IB48" s="212">
        <v>64</v>
      </c>
      <c r="IC48" s="212">
        <v>61</v>
      </c>
      <c r="ID48" s="212">
        <v>61</v>
      </c>
      <c r="IE48" s="212">
        <v>61</v>
      </c>
      <c r="IF48" s="212">
        <v>61</v>
      </c>
      <c r="IG48" s="212">
        <v>61</v>
      </c>
      <c r="IH48" s="212">
        <v>61</v>
      </c>
      <c r="II48" s="211">
        <v>50</v>
      </c>
      <c r="IJ48" s="227"/>
      <c r="IK48" s="211">
        <v>50</v>
      </c>
      <c r="IL48" s="211">
        <v>50</v>
      </c>
      <c r="IM48" s="227"/>
      <c r="IN48" s="227"/>
      <c r="IO48" s="227"/>
      <c r="IP48" s="227"/>
      <c r="IQ48" s="227"/>
      <c r="IR48" s="227"/>
      <c r="IS48" s="227"/>
      <c r="IT48" s="227"/>
      <c r="IU48" s="227"/>
      <c r="IV48" s="227"/>
      <c r="IW48" s="227"/>
      <c r="IX48" s="227"/>
      <c r="IY48" s="227"/>
      <c r="IZ48" s="227"/>
      <c r="JA48" s="227"/>
      <c r="JB48" s="227"/>
      <c r="JC48" s="227"/>
      <c r="JD48" s="227"/>
      <c r="JE48" s="227"/>
      <c r="JF48" s="227"/>
      <c r="JG48" s="227"/>
      <c r="JH48" s="227"/>
      <c r="JI48" s="227"/>
      <c r="JJ48" s="227"/>
      <c r="JK48" s="227"/>
      <c r="JL48" s="227"/>
      <c r="JM48" s="227"/>
      <c r="JN48" s="227"/>
      <c r="JO48" s="227"/>
      <c r="JP48" s="227"/>
      <c r="JQ48" s="227"/>
      <c r="JR48" s="227"/>
      <c r="JS48" s="227"/>
      <c r="JT48" s="227"/>
      <c r="JU48" s="227"/>
      <c r="JV48" s="227"/>
      <c r="JW48" s="227"/>
      <c r="JX48" s="227"/>
      <c r="JY48" s="227"/>
      <c r="JZ48" s="227"/>
      <c r="KA48" s="227"/>
      <c r="KB48" s="227"/>
      <c r="KC48" s="227"/>
      <c r="KD48" s="227"/>
      <c r="KE48" s="227"/>
      <c r="KF48" s="227"/>
      <c r="KG48" s="227"/>
      <c r="KH48" s="227"/>
      <c r="KI48" s="227"/>
      <c r="KJ48" s="227"/>
      <c r="KK48" s="227"/>
      <c r="KL48" s="227"/>
      <c r="KM48" s="227"/>
      <c r="KN48" s="227"/>
      <c r="KO48" s="227"/>
      <c r="KP48" s="227"/>
      <c r="KQ48" s="227"/>
      <c r="KR48" s="227"/>
      <c r="KS48" s="227"/>
      <c r="KT48" s="227"/>
      <c r="KU48" s="227"/>
      <c r="KV48" s="227"/>
      <c r="KW48" s="227"/>
      <c r="KX48" s="227"/>
      <c r="KY48" s="227"/>
      <c r="KZ48" s="227"/>
      <c r="LA48" s="227"/>
      <c r="LB48" s="227"/>
      <c r="LC48" s="227"/>
      <c r="LD48" s="227"/>
      <c r="LE48" s="227"/>
      <c r="LF48" s="227"/>
      <c r="LG48" s="227"/>
      <c r="LH48" s="227"/>
      <c r="LI48" s="227"/>
      <c r="LJ48" s="227"/>
      <c r="LK48" s="227"/>
      <c r="LL48" s="227"/>
      <c r="LM48" s="227"/>
      <c r="LN48" s="227"/>
      <c r="LO48" s="227"/>
      <c r="LP48" s="227"/>
      <c r="LQ48" s="227"/>
      <c r="LR48" s="227"/>
      <c r="LS48" s="227"/>
      <c r="LT48" s="227"/>
      <c r="LU48" s="227"/>
      <c r="LV48" s="227"/>
      <c r="LW48" s="227"/>
      <c r="LX48" s="227"/>
      <c r="LY48" s="227"/>
      <c r="LZ48" s="227"/>
      <c r="MA48" s="227"/>
      <c r="MB48" s="227"/>
      <c r="MC48" s="227"/>
      <c r="MD48" s="227"/>
      <c r="ME48" s="227"/>
      <c r="MF48" s="227"/>
      <c r="MG48" s="227"/>
      <c r="MH48" s="227"/>
      <c r="MI48" s="227"/>
      <c r="MJ48" s="227"/>
      <c r="MK48" s="227"/>
      <c r="ML48" s="227"/>
      <c r="MM48" s="227"/>
      <c r="MN48" s="227"/>
      <c r="MO48" s="227"/>
      <c r="MP48" s="227"/>
      <c r="MQ48" s="227"/>
      <c r="MR48" s="227"/>
      <c r="MS48" s="227"/>
      <c r="MT48" s="227"/>
      <c r="MU48" s="227"/>
      <c r="MV48" s="227"/>
      <c r="MW48" s="227"/>
      <c r="MX48" s="227"/>
      <c r="MY48" s="227"/>
      <c r="MZ48" s="227"/>
      <c r="NA48" s="227"/>
      <c r="NB48" s="227"/>
      <c r="NC48" s="227"/>
      <c r="ND48" s="227"/>
      <c r="NE48" s="227"/>
      <c r="NF48" s="227"/>
      <c r="NG48" s="227"/>
      <c r="NH48" s="227"/>
      <c r="NI48" s="227"/>
    </row>
    <row r="49" spans="1:373" x14ac:dyDescent="0.2">
      <c r="A49" s="264" t="s">
        <v>739</v>
      </c>
      <c r="B49" s="265" t="s">
        <v>956</v>
      </c>
      <c r="C49" s="258"/>
      <c r="D49" s="258" t="s">
        <v>3446</v>
      </c>
      <c r="E49" s="258">
        <v>0</v>
      </c>
      <c r="F49" s="259" t="s">
        <v>3447</v>
      </c>
      <c r="G49" s="259" t="s">
        <v>3402</v>
      </c>
      <c r="H49" s="259" t="s">
        <v>961</v>
      </c>
      <c r="I49" s="259">
        <v>0</v>
      </c>
      <c r="J49" s="259">
        <v>0</v>
      </c>
      <c r="K49" s="259">
        <v>0</v>
      </c>
      <c r="L49" s="259" t="s">
        <v>3403</v>
      </c>
      <c r="M49" s="259">
        <v>0</v>
      </c>
      <c r="N49" s="259" t="s">
        <v>3363</v>
      </c>
      <c r="O49" s="259">
        <v>0</v>
      </c>
      <c r="P49" s="259">
        <v>0</v>
      </c>
      <c r="Q49" s="259">
        <v>0</v>
      </c>
      <c r="R49" s="266"/>
      <c r="S49" s="266"/>
      <c r="T49" s="266"/>
      <c r="U49" s="266"/>
      <c r="V49" s="266"/>
      <c r="W49" s="266">
        <v>0</v>
      </c>
      <c r="X49" s="266">
        <v>0</v>
      </c>
      <c r="Y49" s="266">
        <v>0</v>
      </c>
      <c r="Z49" s="267">
        <v>572.1</v>
      </c>
      <c r="AA49" s="267">
        <v>1107.47</v>
      </c>
      <c r="AB49" s="267">
        <v>0</v>
      </c>
      <c r="AC49" s="257">
        <v>0</v>
      </c>
      <c r="AD49" s="257">
        <v>0</v>
      </c>
      <c r="AE49" s="131">
        <v>10</v>
      </c>
      <c r="AF49" s="131">
        <v>8</v>
      </c>
      <c r="AG49" s="131">
        <v>2</v>
      </c>
      <c r="AH49" s="132">
        <v>1</v>
      </c>
      <c r="AI49" s="132" t="s">
        <v>3517</v>
      </c>
      <c r="AJ49" s="131" t="s">
        <v>3553</v>
      </c>
      <c r="AK49" s="184" t="s">
        <v>3524</v>
      </c>
      <c r="AL49" s="131" t="s">
        <v>3518</v>
      </c>
      <c r="AM49" s="27" t="s">
        <v>3519</v>
      </c>
      <c r="AN49" s="133">
        <v>5.18</v>
      </c>
      <c r="AO49" s="133">
        <v>1.4478764478764479</v>
      </c>
      <c r="AP49" s="133">
        <v>1.5444015444015444</v>
      </c>
      <c r="AQ49" s="133">
        <v>4.8262548262548263E-2</v>
      </c>
      <c r="AR49" s="131">
        <v>0</v>
      </c>
      <c r="AS49" s="131">
        <v>0</v>
      </c>
      <c r="AT49" s="187"/>
      <c r="AU49" s="187"/>
      <c r="AV49" s="187"/>
      <c r="AW49" s="199" t="s">
        <v>790</v>
      </c>
      <c r="AX49" s="199" t="s">
        <v>1169</v>
      </c>
      <c r="AY49" s="134"/>
      <c r="AZ49" s="134"/>
      <c r="BA49" s="135">
        <v>1</v>
      </c>
      <c r="BB49" s="135" t="s">
        <v>527</v>
      </c>
      <c r="BC49" s="135"/>
      <c r="BD49" s="135">
        <v>1</v>
      </c>
      <c r="BE49" s="136" t="s">
        <v>541</v>
      </c>
      <c r="BF49" s="137">
        <v>1</v>
      </c>
      <c r="BG49" s="138"/>
      <c r="BH49" s="200"/>
      <c r="BI49" s="201"/>
      <c r="BJ49" s="139">
        <v>30</v>
      </c>
      <c r="BK49" s="202">
        <v>78</v>
      </c>
      <c r="BL49" s="13">
        <v>20</v>
      </c>
      <c r="BM49" s="13">
        <v>10</v>
      </c>
      <c r="BN49" s="27" t="s">
        <v>3520</v>
      </c>
      <c r="BO49" s="13" t="s">
        <v>3526</v>
      </c>
      <c r="BP49" s="255">
        <v>26</v>
      </c>
      <c r="BQ49" s="140"/>
      <c r="BR49" s="141"/>
      <c r="BS49" s="131">
        <v>1000000000</v>
      </c>
      <c r="BT49" s="142">
        <v>19</v>
      </c>
      <c r="BU49" s="143">
        <v>0.37</v>
      </c>
      <c r="BV49" s="142">
        <v>13</v>
      </c>
      <c r="BW49" s="144">
        <v>0</v>
      </c>
      <c r="BX49" s="144">
        <v>0</v>
      </c>
      <c r="BY49" s="144">
        <v>0</v>
      </c>
      <c r="BZ49" s="142">
        <v>0</v>
      </c>
      <c r="CA49" s="142">
        <v>0</v>
      </c>
      <c r="CB49" s="142">
        <v>32</v>
      </c>
      <c r="CC49" s="143">
        <v>-7.0000000000000007E-2</v>
      </c>
      <c r="CD49" s="142"/>
      <c r="CE49" s="142"/>
      <c r="CF49" s="145">
        <v>0</v>
      </c>
      <c r="CG49" s="142">
        <v>6</v>
      </c>
      <c r="CH49" s="140">
        <v>2</v>
      </c>
      <c r="CI49" s="268"/>
      <c r="CJ49" s="263" t="s">
        <v>3518</v>
      </c>
      <c r="CK49" s="269" t="s">
        <v>3518</v>
      </c>
      <c r="CL49" s="146">
        <v>0</v>
      </c>
      <c r="CM49" s="146">
        <v>0</v>
      </c>
      <c r="CN49" s="143">
        <v>0</v>
      </c>
      <c r="CO49" s="143">
        <v>4.4918300996329315</v>
      </c>
      <c r="CP49" s="147"/>
      <c r="CQ49" s="143">
        <v>0</v>
      </c>
      <c r="CR49" s="188">
        <v>42970</v>
      </c>
      <c r="CS49" s="189">
        <v>43185</v>
      </c>
      <c r="CT49" s="190">
        <v>43255</v>
      </c>
      <c r="CU49" s="190">
        <v>43180</v>
      </c>
      <c r="CV49" s="190">
        <v>43179</v>
      </c>
      <c r="CW49" s="190">
        <v>43194</v>
      </c>
      <c r="CX49" s="190">
        <v>43236</v>
      </c>
      <c r="CY49" s="143">
        <v>0.66113711462318936</v>
      </c>
      <c r="CZ49" s="142">
        <v>0</v>
      </c>
      <c r="DA49" s="143">
        <v>0</v>
      </c>
      <c r="DB49" s="143">
        <v>0.375</v>
      </c>
      <c r="DC49" s="143">
        <v>0.28125</v>
      </c>
      <c r="DD49" s="143">
        <v>0.296875</v>
      </c>
      <c r="DE49" s="148">
        <v>0</v>
      </c>
      <c r="DF49" s="13" t="s">
        <v>3518</v>
      </c>
      <c r="DG49" s="85" t="s">
        <v>3518</v>
      </c>
      <c r="DH49" s="18" t="b">
        <v>0</v>
      </c>
      <c r="DI49" s="84"/>
      <c r="DJ49" s="84"/>
      <c r="DK49" s="203"/>
      <c r="DL49" s="183"/>
      <c r="DM49" s="204"/>
      <c r="DN49" s="143"/>
      <c r="DO49" s="84"/>
      <c r="DP49" s="84"/>
      <c r="DQ49" s="84"/>
      <c r="DR49" s="84"/>
      <c r="DS49" s="84"/>
      <c r="DT49" s="84"/>
      <c r="DU49" s="84"/>
      <c r="DV49" s="18"/>
      <c r="DW49" s="18"/>
      <c r="DX49" s="18"/>
      <c r="DY49" s="186"/>
      <c r="DZ49" s="186"/>
      <c r="EA49" s="186"/>
      <c r="EB49" s="186"/>
      <c r="EC49" s="186"/>
      <c r="ED49" s="186"/>
      <c r="EE49" s="186"/>
      <c r="EF49" s="186"/>
      <c r="EG49" s="209"/>
      <c r="EH49" s="232">
        <v>51</v>
      </c>
      <c r="EI49" s="232">
        <v>41</v>
      </c>
      <c r="EJ49" s="232">
        <v>37</v>
      </c>
      <c r="EK49" s="232">
        <v>34</v>
      </c>
      <c r="EL49" s="228">
        <v>29</v>
      </c>
      <c r="EM49" s="229">
        <v>4</v>
      </c>
      <c r="EN49" s="229">
        <v>3</v>
      </c>
      <c r="EO49" s="229">
        <v>5</v>
      </c>
      <c r="EP49" s="229">
        <v>5</v>
      </c>
      <c r="EQ49" s="233">
        <v>0</v>
      </c>
      <c r="ER49" s="229">
        <v>3</v>
      </c>
      <c r="ES49" s="229">
        <v>3</v>
      </c>
      <c r="ET49" s="228">
        <v>30</v>
      </c>
      <c r="EU49" s="230">
        <v>17</v>
      </c>
      <c r="EV49" s="230">
        <v>17</v>
      </c>
      <c r="EW49" s="229">
        <v>6</v>
      </c>
      <c r="EX49" s="229">
        <v>6</v>
      </c>
      <c r="EY49" s="229">
        <v>6</v>
      </c>
      <c r="EZ49" s="229">
        <v>6</v>
      </c>
      <c r="FA49" s="229">
        <v>6</v>
      </c>
      <c r="FB49" s="229">
        <v>6</v>
      </c>
      <c r="FC49" s="229">
        <v>6</v>
      </c>
      <c r="FD49" s="229">
        <v>4</v>
      </c>
      <c r="FE49" s="229">
        <v>4</v>
      </c>
      <c r="FF49" s="229">
        <v>4</v>
      </c>
      <c r="FG49" s="229">
        <v>4</v>
      </c>
      <c r="FH49" s="229">
        <v>4</v>
      </c>
      <c r="FI49" s="229">
        <v>4</v>
      </c>
      <c r="FJ49" s="229">
        <v>4</v>
      </c>
      <c r="FK49" s="229">
        <v>4</v>
      </c>
      <c r="FL49" s="229">
        <v>4</v>
      </c>
      <c r="FM49" s="229">
        <v>4</v>
      </c>
      <c r="FN49" s="229">
        <v>4</v>
      </c>
      <c r="FO49" s="229">
        <v>4</v>
      </c>
      <c r="FP49" s="229">
        <v>4</v>
      </c>
      <c r="FQ49" s="229">
        <v>4</v>
      </c>
      <c r="FR49" s="229">
        <v>4</v>
      </c>
      <c r="FS49" s="229">
        <v>4</v>
      </c>
      <c r="FT49" s="229">
        <v>4</v>
      </c>
      <c r="FU49" s="229">
        <v>4</v>
      </c>
      <c r="FV49" s="229">
        <v>4</v>
      </c>
      <c r="FW49" s="229">
        <v>4</v>
      </c>
      <c r="FX49" s="229">
        <v>4</v>
      </c>
      <c r="FY49" s="229">
        <v>4</v>
      </c>
      <c r="FZ49" s="229">
        <v>4</v>
      </c>
      <c r="GA49" s="229">
        <v>4</v>
      </c>
      <c r="GB49" s="229">
        <v>4</v>
      </c>
      <c r="GC49" s="229">
        <v>4</v>
      </c>
      <c r="GD49" s="229">
        <v>4</v>
      </c>
      <c r="GE49" s="209"/>
      <c r="GF49" s="229">
        <v>4</v>
      </c>
      <c r="GG49" s="229">
        <v>4</v>
      </c>
      <c r="GH49" s="229">
        <v>4</v>
      </c>
      <c r="GI49" s="229">
        <v>4</v>
      </c>
      <c r="GJ49" s="229">
        <v>4</v>
      </c>
      <c r="GK49" s="229">
        <v>4</v>
      </c>
      <c r="GL49" s="229">
        <v>4</v>
      </c>
      <c r="GM49" s="209"/>
      <c r="GN49" s="229">
        <v>3</v>
      </c>
      <c r="GO49" s="229">
        <v>2</v>
      </c>
      <c r="GP49" s="229">
        <v>2</v>
      </c>
      <c r="GQ49" s="229">
        <v>2</v>
      </c>
      <c r="GR49" s="229">
        <v>2</v>
      </c>
      <c r="GS49" s="229">
        <v>1</v>
      </c>
      <c r="GT49" s="229">
        <v>1</v>
      </c>
      <c r="GU49" s="229">
        <v>1</v>
      </c>
      <c r="GV49" s="229">
        <v>1</v>
      </c>
      <c r="GW49" s="229">
        <v>1</v>
      </c>
      <c r="GX49" s="229">
        <v>1</v>
      </c>
      <c r="GY49" s="229">
        <v>1</v>
      </c>
      <c r="GZ49" s="229">
        <v>1</v>
      </c>
      <c r="HA49" s="228">
        <v>27</v>
      </c>
      <c r="HB49" s="228">
        <v>21</v>
      </c>
      <c r="HC49" s="228">
        <v>21</v>
      </c>
      <c r="HD49" s="228">
        <v>21</v>
      </c>
      <c r="HE49" s="228">
        <v>21</v>
      </c>
      <c r="HF49" s="228">
        <v>21</v>
      </c>
      <c r="HG49" s="228">
        <v>21</v>
      </c>
      <c r="HH49" s="228">
        <v>21</v>
      </c>
      <c r="HI49" s="228">
        <v>21</v>
      </c>
      <c r="HJ49" s="228">
        <v>21</v>
      </c>
      <c r="HK49" s="228">
        <v>21</v>
      </c>
      <c r="HL49" s="228">
        <v>21</v>
      </c>
      <c r="HM49" s="228">
        <v>21</v>
      </c>
      <c r="HN49" s="228">
        <v>21</v>
      </c>
      <c r="HO49" s="228">
        <v>21</v>
      </c>
      <c r="HP49" s="228">
        <v>21</v>
      </c>
      <c r="HQ49" s="228">
        <v>21</v>
      </c>
      <c r="HR49" s="228">
        <v>21</v>
      </c>
      <c r="HS49" s="228">
        <v>21</v>
      </c>
      <c r="HT49" s="230">
        <v>20</v>
      </c>
      <c r="HU49" s="230">
        <v>20</v>
      </c>
      <c r="HV49" s="230">
        <v>20</v>
      </c>
      <c r="HW49" s="230">
        <v>20</v>
      </c>
      <c r="HX49" s="230">
        <v>20</v>
      </c>
      <c r="HY49" s="230">
        <v>20</v>
      </c>
      <c r="HZ49" s="230">
        <v>20</v>
      </c>
      <c r="IA49" s="230">
        <v>19</v>
      </c>
      <c r="IB49" s="230">
        <v>19</v>
      </c>
      <c r="IC49" s="230">
        <v>19</v>
      </c>
      <c r="ID49" s="230">
        <v>19</v>
      </c>
      <c r="IE49" s="230">
        <v>19</v>
      </c>
      <c r="IF49" s="230">
        <v>19</v>
      </c>
      <c r="IG49" s="230">
        <v>19</v>
      </c>
      <c r="IH49" s="230">
        <v>19</v>
      </c>
      <c r="II49" s="230">
        <v>19</v>
      </c>
      <c r="IJ49" s="209"/>
      <c r="IK49" s="230">
        <v>19</v>
      </c>
      <c r="IL49" s="230">
        <v>19</v>
      </c>
      <c r="IM49" s="209"/>
      <c r="IN49" s="209"/>
      <c r="IO49" s="209"/>
      <c r="IP49" s="209"/>
      <c r="IQ49" s="209"/>
      <c r="IR49" s="209"/>
      <c r="IS49" s="209"/>
      <c r="IT49" s="209"/>
      <c r="IU49" s="209"/>
      <c r="IV49" s="209"/>
      <c r="IW49" s="209"/>
      <c r="IX49" s="209"/>
      <c r="IY49" s="209"/>
      <c r="IZ49" s="209"/>
      <c r="JA49" s="209"/>
      <c r="JB49" s="209"/>
      <c r="JC49" s="209"/>
      <c r="JD49" s="209"/>
      <c r="JE49" s="209"/>
      <c r="JF49" s="209"/>
      <c r="JG49" s="209"/>
      <c r="JH49" s="209"/>
      <c r="JI49" s="209"/>
      <c r="JJ49" s="209"/>
      <c r="JK49" s="209"/>
      <c r="JL49" s="209"/>
      <c r="JM49" s="209"/>
      <c r="JN49" s="209"/>
      <c r="JO49" s="209"/>
      <c r="JP49" s="209"/>
      <c r="JQ49" s="209"/>
      <c r="JR49" s="209"/>
      <c r="JS49" s="209"/>
      <c r="JT49" s="209"/>
      <c r="JU49" s="209"/>
      <c r="JV49" s="209"/>
      <c r="JW49" s="209"/>
      <c r="JX49" s="209"/>
      <c r="JY49" s="209"/>
      <c r="JZ49" s="209"/>
      <c r="KA49" s="209"/>
      <c r="KB49" s="209"/>
      <c r="KC49" s="209"/>
      <c r="KD49" s="209"/>
      <c r="KE49" s="209"/>
      <c r="KF49" s="209"/>
      <c r="KG49" s="209"/>
      <c r="KH49" s="209"/>
      <c r="KI49" s="209"/>
      <c r="KJ49" s="209"/>
      <c r="KK49" s="209"/>
      <c r="KL49" s="209"/>
      <c r="KM49" s="209"/>
      <c r="KN49" s="209"/>
      <c r="KO49" s="209"/>
      <c r="KP49" s="209"/>
      <c r="KQ49" s="209"/>
      <c r="KR49" s="209"/>
      <c r="KS49" s="209"/>
      <c r="KT49" s="209"/>
      <c r="KU49" s="209"/>
      <c r="KV49" s="209"/>
      <c r="KW49" s="209"/>
      <c r="KX49" s="209"/>
      <c r="KY49" s="209"/>
      <c r="KZ49" s="209"/>
      <c r="LA49" s="209"/>
      <c r="LB49" s="209"/>
      <c r="LC49" s="209"/>
      <c r="LD49" s="209"/>
      <c r="LE49" s="209"/>
      <c r="LF49" s="209"/>
      <c r="LG49" s="209"/>
      <c r="LH49" s="209"/>
      <c r="LI49" s="209"/>
      <c r="LJ49" s="209"/>
      <c r="LK49" s="209"/>
      <c r="LL49" s="209"/>
      <c r="LM49" s="209"/>
      <c r="LN49" s="209"/>
      <c r="LO49" s="209"/>
      <c r="LP49" s="209"/>
      <c r="LQ49" s="209"/>
      <c r="LR49" s="209"/>
      <c r="LS49" s="209"/>
      <c r="LT49" s="209"/>
      <c r="LU49" s="209"/>
      <c r="LV49" s="209"/>
      <c r="LW49" s="209"/>
      <c r="LX49" s="209"/>
      <c r="LY49" s="209"/>
      <c r="LZ49" s="209"/>
      <c r="MA49" s="209"/>
      <c r="MB49" s="209"/>
      <c r="MC49" s="209"/>
      <c r="MD49" s="209"/>
      <c r="ME49" s="209"/>
      <c r="MF49" s="209"/>
      <c r="MG49" s="209"/>
      <c r="MH49" s="209"/>
      <c r="MI49" s="209"/>
      <c r="MJ49" s="209"/>
      <c r="MK49" s="209"/>
      <c r="ML49" s="209"/>
      <c r="MM49" s="209"/>
      <c r="MN49" s="209"/>
      <c r="MO49" s="209"/>
      <c r="MP49" s="209"/>
      <c r="MQ49" s="209"/>
      <c r="MR49" s="209"/>
      <c r="MS49" s="209"/>
      <c r="MT49" s="209"/>
      <c r="MU49" s="209"/>
      <c r="MV49" s="209"/>
      <c r="MW49" s="209"/>
      <c r="MX49" s="209"/>
      <c r="MY49" s="209"/>
      <c r="MZ49" s="209"/>
      <c r="NA49" s="209"/>
      <c r="NB49" s="209"/>
      <c r="NC49" s="209"/>
      <c r="ND49" s="209"/>
      <c r="NE49" s="209"/>
      <c r="NF49" s="209"/>
      <c r="NG49" s="209"/>
      <c r="NH49" s="209"/>
      <c r="NI49" s="209"/>
    </row>
    <row r="50" spans="1:373" x14ac:dyDescent="0.2">
      <c r="A50" s="264" t="s">
        <v>739</v>
      </c>
      <c r="B50" s="265" t="s">
        <v>1184</v>
      </c>
      <c r="C50" s="258"/>
      <c r="D50" s="258" t="s">
        <v>3444</v>
      </c>
      <c r="E50" s="258">
        <v>0</v>
      </c>
      <c r="F50" s="259" t="s">
        <v>3445</v>
      </c>
      <c r="G50" s="259" t="s">
        <v>960</v>
      </c>
      <c r="H50" s="259" t="s">
        <v>961</v>
      </c>
      <c r="I50" s="259">
        <v>0</v>
      </c>
      <c r="J50" s="259">
        <v>0</v>
      </c>
      <c r="K50" s="259">
        <v>0</v>
      </c>
      <c r="L50" s="259" t="s">
        <v>3367</v>
      </c>
      <c r="M50" s="259">
        <v>0</v>
      </c>
      <c r="N50" s="259" t="s">
        <v>3358</v>
      </c>
      <c r="O50" s="259">
        <v>0</v>
      </c>
      <c r="P50" s="259">
        <v>0</v>
      </c>
      <c r="Q50" s="259">
        <v>0</v>
      </c>
      <c r="R50" s="266"/>
      <c r="S50" s="266"/>
      <c r="T50" s="266"/>
      <c r="U50" s="266"/>
      <c r="V50" s="266"/>
      <c r="W50" s="266">
        <v>0</v>
      </c>
      <c r="X50" s="266">
        <v>0</v>
      </c>
      <c r="Y50" s="266">
        <v>0</v>
      </c>
      <c r="Z50" s="267">
        <v>205.64</v>
      </c>
      <c r="AA50" s="267">
        <v>388.65</v>
      </c>
      <c r="AB50" s="267">
        <v>0</v>
      </c>
      <c r="AC50" s="257">
        <v>0</v>
      </c>
      <c r="AD50" s="257">
        <v>0</v>
      </c>
      <c r="AE50" s="131">
        <v>10</v>
      </c>
      <c r="AF50" s="131">
        <v>8</v>
      </c>
      <c r="AG50" s="131">
        <v>2</v>
      </c>
      <c r="AH50" s="132">
        <v>1</v>
      </c>
      <c r="AI50" s="132" t="s">
        <v>3518</v>
      </c>
      <c r="AJ50" s="131" t="s">
        <v>3550</v>
      </c>
      <c r="AK50" s="184" t="s">
        <v>3518</v>
      </c>
      <c r="AL50" s="131" t="s">
        <v>3518</v>
      </c>
      <c r="AM50" s="27" t="s">
        <v>3518</v>
      </c>
      <c r="AN50" s="133">
        <v>0</v>
      </c>
      <c r="AO50" s="133">
        <v>0</v>
      </c>
      <c r="AP50" s="133">
        <v>0</v>
      </c>
      <c r="AQ50" s="133">
        <v>0</v>
      </c>
      <c r="AR50" s="131">
        <v>0</v>
      </c>
      <c r="AS50" s="131">
        <v>0</v>
      </c>
      <c r="AT50" s="187"/>
      <c r="AU50" s="187"/>
      <c r="AV50" s="187"/>
      <c r="AW50" s="199" t="s">
        <v>790</v>
      </c>
      <c r="AX50" s="199" t="s">
        <v>1169</v>
      </c>
      <c r="AY50" s="134"/>
      <c r="AZ50" s="134"/>
      <c r="BA50" s="135">
        <v>1</v>
      </c>
      <c r="BB50" s="135" t="s">
        <v>527</v>
      </c>
      <c r="BC50" s="135"/>
      <c r="BD50" s="135">
        <v>1</v>
      </c>
      <c r="BE50" s="136" t="s">
        <v>541</v>
      </c>
      <c r="BF50" s="137">
        <v>1</v>
      </c>
      <c r="BG50" s="138"/>
      <c r="BH50" s="200"/>
      <c r="BI50" s="201"/>
      <c r="BJ50" s="139">
        <v>0</v>
      </c>
      <c r="BK50" s="202">
        <v>0</v>
      </c>
      <c r="BL50" s="13">
        <v>0</v>
      </c>
      <c r="BM50" s="13">
        <v>0</v>
      </c>
      <c r="BN50" s="27" t="s">
        <v>3523</v>
      </c>
      <c r="BO50" s="13" t="s">
        <v>3523</v>
      </c>
      <c r="BP50" s="255">
        <v>2</v>
      </c>
      <c r="BQ50" s="140"/>
      <c r="BR50" s="141"/>
      <c r="BS50" s="131">
        <v>1000000000</v>
      </c>
      <c r="BT50" s="142">
        <v>0</v>
      </c>
      <c r="BU50" s="143">
        <v>0</v>
      </c>
      <c r="BV50" s="142">
        <v>0</v>
      </c>
      <c r="BW50" s="144">
        <v>0</v>
      </c>
      <c r="BX50" s="144">
        <v>0</v>
      </c>
      <c r="BY50" s="144">
        <v>0</v>
      </c>
      <c r="BZ50" s="142">
        <v>0</v>
      </c>
      <c r="CA50" s="142">
        <v>0</v>
      </c>
      <c r="CB50" s="142">
        <v>0</v>
      </c>
      <c r="CC50" s="143">
        <v>0</v>
      </c>
      <c r="CD50" s="142"/>
      <c r="CE50" s="142"/>
      <c r="CF50" s="145">
        <v>0</v>
      </c>
      <c r="CG50" s="142">
        <v>0</v>
      </c>
      <c r="CH50" s="140">
        <v>0</v>
      </c>
      <c r="CI50" s="268"/>
      <c r="CJ50" s="263" t="s">
        <v>3518</v>
      </c>
      <c r="CK50" s="269" t="s">
        <v>3518</v>
      </c>
      <c r="CL50" s="146">
        <v>0</v>
      </c>
      <c r="CM50" s="146">
        <v>0</v>
      </c>
      <c r="CN50" s="143">
        <v>0</v>
      </c>
      <c r="CO50" s="143">
        <v>0</v>
      </c>
      <c r="CP50" s="147"/>
      <c r="CQ50" s="143">
        <v>0</v>
      </c>
      <c r="CR50" s="188">
        <v>42895</v>
      </c>
      <c r="CS50" s="189">
        <v>43185</v>
      </c>
      <c r="CT50" s="190">
        <v>43255</v>
      </c>
      <c r="CU50" s="190">
        <v>0</v>
      </c>
      <c r="CV50" s="190">
        <v>0</v>
      </c>
      <c r="CW50" s="190" t="s">
        <v>3518</v>
      </c>
      <c r="CX50" s="190" t="s">
        <v>3518</v>
      </c>
      <c r="CY50" s="143">
        <v>1</v>
      </c>
      <c r="CZ50" s="142">
        <v>0</v>
      </c>
      <c r="DA50" s="143">
        <v>0.953125</v>
      </c>
      <c r="DB50" s="143">
        <v>0</v>
      </c>
      <c r="DC50" s="143">
        <v>0</v>
      </c>
      <c r="DD50" s="143">
        <v>0</v>
      </c>
      <c r="DE50" s="148">
        <v>0</v>
      </c>
      <c r="DF50" s="13" t="s">
        <v>3518</v>
      </c>
      <c r="DG50" s="85" t="s">
        <v>3518</v>
      </c>
      <c r="DH50" s="18" t="b">
        <v>0</v>
      </c>
      <c r="DI50" s="84"/>
      <c r="DJ50" s="84"/>
      <c r="DK50" s="203"/>
      <c r="DL50" s="183"/>
      <c r="DM50" s="204"/>
      <c r="DN50" s="143"/>
      <c r="DO50" s="84"/>
      <c r="DP50" s="84"/>
      <c r="DQ50" s="84"/>
      <c r="DR50" s="84"/>
      <c r="DS50" s="84"/>
      <c r="DT50" s="84"/>
      <c r="DU50" s="84"/>
      <c r="DV50" s="18"/>
      <c r="DW50" s="18"/>
      <c r="DX50" s="18"/>
      <c r="DY50" s="186"/>
      <c r="DZ50" s="186"/>
      <c r="EA50" s="186"/>
      <c r="EB50" s="186"/>
      <c r="EC50" s="186"/>
      <c r="ED50" s="186"/>
      <c r="EE50" s="186"/>
      <c r="EF50" s="186"/>
      <c r="EG50" s="207"/>
      <c r="EH50" s="212">
        <v>2</v>
      </c>
      <c r="EI50" s="212">
        <v>2</v>
      </c>
      <c r="EJ50" s="212">
        <v>2</v>
      </c>
      <c r="EK50" s="212">
        <v>2</v>
      </c>
      <c r="EL50" s="212">
        <v>2</v>
      </c>
      <c r="EM50" s="206">
        <v>0</v>
      </c>
      <c r="EN50" s="206">
        <v>0</v>
      </c>
      <c r="EO50" s="206">
        <v>0</v>
      </c>
      <c r="EP50" s="206">
        <v>0</v>
      </c>
      <c r="EQ50" s="206">
        <v>0</v>
      </c>
      <c r="ER50" s="206">
        <v>0</v>
      </c>
      <c r="ES50" s="206">
        <v>0</v>
      </c>
      <c r="ET50" s="206">
        <v>0</v>
      </c>
      <c r="EU50" s="206">
        <v>0</v>
      </c>
      <c r="EV50" s="206">
        <v>0</v>
      </c>
      <c r="EW50" s="206">
        <v>0</v>
      </c>
      <c r="EX50" s="206">
        <v>0</v>
      </c>
      <c r="EY50" s="206">
        <v>0</v>
      </c>
      <c r="EZ50" s="206">
        <v>0</v>
      </c>
      <c r="FA50" s="206">
        <v>0</v>
      </c>
      <c r="FB50" s="206">
        <v>0</v>
      </c>
      <c r="FC50" s="206">
        <v>0</v>
      </c>
      <c r="FD50" s="206">
        <v>0</v>
      </c>
      <c r="FE50" s="206">
        <v>0</v>
      </c>
      <c r="FF50" s="206">
        <v>0</v>
      </c>
      <c r="FG50" s="206">
        <v>0</v>
      </c>
      <c r="FH50" s="206">
        <v>0</v>
      </c>
      <c r="FI50" s="206">
        <v>0</v>
      </c>
      <c r="FJ50" s="206">
        <v>0</v>
      </c>
      <c r="FK50" s="206">
        <v>0</v>
      </c>
      <c r="FL50" s="206">
        <v>0</v>
      </c>
      <c r="FM50" s="206">
        <v>0</v>
      </c>
      <c r="FN50" s="206">
        <v>0</v>
      </c>
      <c r="FO50" s="206">
        <v>0</v>
      </c>
      <c r="FP50" s="206">
        <v>0</v>
      </c>
      <c r="FQ50" s="206">
        <v>0</v>
      </c>
      <c r="FR50" s="206">
        <v>0</v>
      </c>
      <c r="FS50" s="206">
        <v>0</v>
      </c>
      <c r="FT50" s="206">
        <v>0</v>
      </c>
      <c r="FU50" s="206">
        <v>0</v>
      </c>
      <c r="FV50" s="206">
        <v>0</v>
      </c>
      <c r="FW50" s="206">
        <v>0</v>
      </c>
      <c r="FX50" s="206">
        <v>0</v>
      </c>
      <c r="FY50" s="206">
        <v>0</v>
      </c>
      <c r="FZ50" s="206">
        <v>0</v>
      </c>
      <c r="GA50" s="206">
        <v>0</v>
      </c>
      <c r="GB50" s="206">
        <v>0</v>
      </c>
      <c r="GC50" s="206">
        <v>0</v>
      </c>
      <c r="GD50" s="206">
        <v>0</v>
      </c>
      <c r="GE50" s="207"/>
      <c r="GF50" s="206">
        <v>0</v>
      </c>
      <c r="GG50" s="206">
        <v>0</v>
      </c>
      <c r="GH50" s="206">
        <v>0</v>
      </c>
      <c r="GI50" s="206">
        <v>0</v>
      </c>
      <c r="GJ50" s="206">
        <v>0</v>
      </c>
      <c r="GK50" s="206">
        <v>0</v>
      </c>
      <c r="GL50" s="206">
        <v>0</v>
      </c>
      <c r="GM50" s="207"/>
      <c r="GN50" s="206">
        <v>0</v>
      </c>
      <c r="GO50" s="206">
        <v>0</v>
      </c>
      <c r="GP50" s="206">
        <v>0</v>
      </c>
      <c r="GQ50" s="206">
        <v>0</v>
      </c>
      <c r="GR50" s="206">
        <v>0</v>
      </c>
      <c r="GS50" s="206">
        <v>0</v>
      </c>
      <c r="GT50" s="206">
        <v>0</v>
      </c>
      <c r="GU50" s="206">
        <v>0</v>
      </c>
      <c r="GV50" s="206">
        <v>0</v>
      </c>
      <c r="GW50" s="206">
        <v>0</v>
      </c>
      <c r="GX50" s="206">
        <v>0</v>
      </c>
      <c r="GY50" s="206">
        <v>0</v>
      </c>
      <c r="GZ50" s="206">
        <v>0</v>
      </c>
      <c r="HA50" s="206">
        <v>0</v>
      </c>
      <c r="HB50" s="206">
        <v>0</v>
      </c>
      <c r="HC50" s="206">
        <v>0</v>
      </c>
      <c r="HD50" s="206">
        <v>0</v>
      </c>
      <c r="HE50" s="206">
        <v>0</v>
      </c>
      <c r="HF50" s="206">
        <v>0</v>
      </c>
      <c r="HG50" s="206">
        <v>0</v>
      </c>
      <c r="HH50" s="206">
        <v>0</v>
      </c>
      <c r="HI50" s="206">
        <v>0</v>
      </c>
      <c r="HJ50" s="206">
        <v>0</v>
      </c>
      <c r="HK50" s="206">
        <v>0</v>
      </c>
      <c r="HL50" s="206">
        <v>0</v>
      </c>
      <c r="HM50" s="206">
        <v>0</v>
      </c>
      <c r="HN50" s="206">
        <v>0</v>
      </c>
      <c r="HO50" s="206">
        <v>0</v>
      </c>
      <c r="HP50" s="206">
        <v>0</v>
      </c>
      <c r="HQ50" s="206">
        <v>0</v>
      </c>
      <c r="HR50" s="206">
        <v>0</v>
      </c>
      <c r="HS50" s="206">
        <v>0</v>
      </c>
      <c r="HT50" s="206">
        <v>0</v>
      </c>
      <c r="HU50" s="206">
        <v>0</v>
      </c>
      <c r="HV50" s="206">
        <v>0</v>
      </c>
      <c r="HW50" s="206">
        <v>0</v>
      </c>
      <c r="HX50" s="206">
        <v>0</v>
      </c>
      <c r="HY50" s="206">
        <v>0</v>
      </c>
      <c r="HZ50" s="206">
        <v>0</v>
      </c>
      <c r="IA50" s="206">
        <v>0</v>
      </c>
      <c r="IB50" s="206">
        <v>0</v>
      </c>
      <c r="IC50" s="206">
        <v>0</v>
      </c>
      <c r="ID50" s="206">
        <v>0</v>
      </c>
      <c r="IE50" s="206">
        <v>0</v>
      </c>
      <c r="IF50" s="206">
        <v>0</v>
      </c>
      <c r="IG50" s="206">
        <v>0</v>
      </c>
      <c r="IH50" s="206">
        <v>0</v>
      </c>
      <c r="II50" s="206">
        <v>0</v>
      </c>
      <c r="IJ50" s="207"/>
      <c r="IK50" s="206">
        <v>0</v>
      </c>
      <c r="IL50" s="206">
        <v>0</v>
      </c>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row>
    <row r="51" spans="1:373" x14ac:dyDescent="0.2">
      <c r="A51" s="264" t="s">
        <v>739</v>
      </c>
      <c r="B51" s="265" t="s">
        <v>1185</v>
      </c>
      <c r="C51" s="258"/>
      <c r="D51" s="258" t="s">
        <v>3481</v>
      </c>
      <c r="E51" s="258">
        <v>0</v>
      </c>
      <c r="F51" s="259" t="s">
        <v>3482</v>
      </c>
      <c r="G51" s="259" t="s">
        <v>3402</v>
      </c>
      <c r="H51" s="259" t="s">
        <v>961</v>
      </c>
      <c r="I51" s="259">
        <v>0</v>
      </c>
      <c r="J51" s="259">
        <v>0</v>
      </c>
      <c r="K51" s="259">
        <v>0</v>
      </c>
      <c r="L51" s="259" t="s">
        <v>3403</v>
      </c>
      <c r="M51" s="259">
        <v>0</v>
      </c>
      <c r="N51" s="259" t="s">
        <v>3363</v>
      </c>
      <c r="O51" s="259">
        <v>0</v>
      </c>
      <c r="P51" s="259">
        <v>0</v>
      </c>
      <c r="Q51" s="259">
        <v>0</v>
      </c>
      <c r="R51" s="266"/>
      <c r="S51" s="266"/>
      <c r="T51" s="266"/>
      <c r="U51" s="266"/>
      <c r="V51" s="266"/>
      <c r="W51" s="266">
        <v>0</v>
      </c>
      <c r="X51" s="266">
        <v>0</v>
      </c>
      <c r="Y51" s="266">
        <v>0</v>
      </c>
      <c r="Z51" s="267">
        <v>348.38</v>
      </c>
      <c r="AA51" s="267">
        <v>699</v>
      </c>
      <c r="AB51" s="267">
        <v>0</v>
      </c>
      <c r="AC51" s="257">
        <v>0</v>
      </c>
      <c r="AD51" s="257">
        <v>0</v>
      </c>
      <c r="AE51" s="131">
        <v>10</v>
      </c>
      <c r="AF51" s="131">
        <v>8</v>
      </c>
      <c r="AG51" s="131">
        <v>2</v>
      </c>
      <c r="AH51" s="132">
        <v>1</v>
      </c>
      <c r="AI51" s="132" t="s">
        <v>3517</v>
      </c>
      <c r="AJ51" s="131" t="s">
        <v>3561</v>
      </c>
      <c r="AK51" s="184" t="s">
        <v>3574</v>
      </c>
      <c r="AL51" s="131" t="s">
        <v>3518</v>
      </c>
      <c r="AM51" s="27" t="s">
        <v>3519</v>
      </c>
      <c r="AN51" s="133">
        <v>0</v>
      </c>
      <c r="AO51" s="133">
        <v>0</v>
      </c>
      <c r="AP51" s="133">
        <v>0</v>
      </c>
      <c r="AQ51" s="133">
        <v>0</v>
      </c>
      <c r="AR51" s="131">
        <v>8</v>
      </c>
      <c r="AS51" s="131">
        <v>0</v>
      </c>
      <c r="AT51" s="187"/>
      <c r="AU51" s="187"/>
      <c r="AV51" s="187">
        <v>42621</v>
      </c>
      <c r="AW51" s="199" t="s">
        <v>790</v>
      </c>
      <c r="AX51" s="199" t="s">
        <v>1169</v>
      </c>
      <c r="AY51" s="134"/>
      <c r="AZ51" s="134"/>
      <c r="BA51" s="135">
        <v>1</v>
      </c>
      <c r="BB51" s="135" t="s">
        <v>527</v>
      </c>
      <c r="BC51" s="135"/>
      <c r="BD51" s="135">
        <v>1</v>
      </c>
      <c r="BE51" s="136" t="s">
        <v>541</v>
      </c>
      <c r="BF51" s="137">
        <v>1</v>
      </c>
      <c r="BG51" s="138"/>
      <c r="BH51" s="200"/>
      <c r="BI51" s="201"/>
      <c r="BJ51" s="139">
        <v>15</v>
      </c>
      <c r="BK51" s="202">
        <v>0</v>
      </c>
      <c r="BL51" s="13">
        <v>10</v>
      </c>
      <c r="BM51" s="13">
        <v>5</v>
      </c>
      <c r="BN51" s="27" t="s">
        <v>3521</v>
      </c>
      <c r="BO51" s="13" t="s">
        <v>3521</v>
      </c>
      <c r="BP51" s="255">
        <v>20</v>
      </c>
      <c r="BQ51" s="140"/>
      <c r="BR51" s="141"/>
      <c r="BS51" s="131">
        <v>1000000000</v>
      </c>
      <c r="BT51" s="142">
        <v>0</v>
      </c>
      <c r="BU51" s="143">
        <v>1</v>
      </c>
      <c r="BV51" s="142">
        <v>0</v>
      </c>
      <c r="BW51" s="144">
        <v>0</v>
      </c>
      <c r="BX51" s="144">
        <v>0</v>
      </c>
      <c r="BY51" s="144">
        <v>0</v>
      </c>
      <c r="BZ51" s="142">
        <v>0</v>
      </c>
      <c r="CA51" s="142">
        <v>0</v>
      </c>
      <c r="CB51" s="142">
        <v>0</v>
      </c>
      <c r="CC51" s="143">
        <v>1</v>
      </c>
      <c r="CD51" s="142"/>
      <c r="CE51" s="142"/>
      <c r="CF51" s="145">
        <v>15</v>
      </c>
      <c r="CG51" s="142">
        <v>3</v>
      </c>
      <c r="CH51" s="140"/>
      <c r="CI51" s="268"/>
      <c r="CJ51" s="263" t="s">
        <v>3518</v>
      </c>
      <c r="CK51" s="269" t="s">
        <v>3518</v>
      </c>
      <c r="CL51" s="146">
        <v>1753.1</v>
      </c>
      <c r="CM51" s="146">
        <v>0</v>
      </c>
      <c r="CN51" s="143">
        <v>0</v>
      </c>
      <c r="CO51" s="143">
        <v>4.8308628509099263</v>
      </c>
      <c r="CP51" s="147"/>
      <c r="CQ51" s="143">
        <v>0.75</v>
      </c>
      <c r="CR51" s="188">
        <v>43137</v>
      </c>
      <c r="CS51" s="189">
        <v>43185</v>
      </c>
      <c r="CT51" s="190">
        <v>43255</v>
      </c>
      <c r="CU51" s="190">
        <v>43118</v>
      </c>
      <c r="CV51" s="190">
        <v>43133</v>
      </c>
      <c r="CW51" s="190">
        <v>43132</v>
      </c>
      <c r="CX51" s="190">
        <v>43174</v>
      </c>
      <c r="CY51" s="143">
        <v>0.84972905107863717</v>
      </c>
      <c r="CZ51" s="142">
        <v>0</v>
      </c>
      <c r="DA51" s="143">
        <v>0.125</v>
      </c>
      <c r="DB51" s="143">
        <v>0.546875</v>
      </c>
      <c r="DC51" s="143">
        <v>0.171875</v>
      </c>
      <c r="DD51" s="143">
        <v>0.109375</v>
      </c>
      <c r="DE51" s="148">
        <v>0</v>
      </c>
      <c r="DF51" s="13" t="s">
        <v>3518</v>
      </c>
      <c r="DG51" s="85" t="s">
        <v>3521</v>
      </c>
      <c r="DH51" s="18" t="b">
        <v>0</v>
      </c>
      <c r="DI51" s="84"/>
      <c r="DJ51" s="84"/>
      <c r="DK51" s="203"/>
      <c r="DL51" s="183"/>
      <c r="DM51" s="204"/>
      <c r="DN51" s="143"/>
      <c r="DO51" s="84"/>
      <c r="DP51" s="84"/>
      <c r="DQ51" s="84"/>
      <c r="DR51" s="84"/>
      <c r="DS51" s="84"/>
      <c r="DT51" s="84"/>
      <c r="DU51" s="84"/>
      <c r="DV51" s="18"/>
      <c r="DW51" s="18"/>
      <c r="DX51" s="18"/>
      <c r="DY51" s="186"/>
      <c r="DZ51" s="186"/>
      <c r="EA51" s="186"/>
      <c r="EB51" s="186"/>
      <c r="EC51" s="186"/>
      <c r="ED51" s="186"/>
      <c r="EE51" s="186"/>
      <c r="EF51" s="186"/>
      <c r="EG51" s="209"/>
      <c r="EH51" s="208">
        <v>2</v>
      </c>
      <c r="EI51" s="208">
        <v>2</v>
      </c>
      <c r="EJ51" s="208">
        <v>2</v>
      </c>
      <c r="EK51" s="229">
        <v>2</v>
      </c>
      <c r="EL51" s="229">
        <v>2</v>
      </c>
      <c r="EM51" s="233">
        <v>0</v>
      </c>
      <c r="EN51" s="228">
        <v>20</v>
      </c>
      <c r="EO51" s="228">
        <v>15</v>
      </c>
      <c r="EP51" s="228">
        <v>14</v>
      </c>
      <c r="EQ51" s="230">
        <v>8</v>
      </c>
      <c r="ER51" s="228">
        <v>16</v>
      </c>
      <c r="ES51" s="228">
        <v>16</v>
      </c>
      <c r="ET51" s="230">
        <v>8</v>
      </c>
      <c r="EU51" s="230">
        <v>12</v>
      </c>
      <c r="EV51" s="228">
        <v>12</v>
      </c>
      <c r="EW51" s="228">
        <v>12</v>
      </c>
      <c r="EX51" s="228">
        <v>12</v>
      </c>
      <c r="EY51" s="228">
        <v>12</v>
      </c>
      <c r="EZ51" s="228">
        <v>12</v>
      </c>
      <c r="FA51" s="228">
        <v>12</v>
      </c>
      <c r="FB51" s="228">
        <v>12</v>
      </c>
      <c r="FC51" s="228">
        <v>12</v>
      </c>
      <c r="FD51" s="228">
        <v>12</v>
      </c>
      <c r="FE51" s="228">
        <v>12</v>
      </c>
      <c r="FF51" s="228">
        <v>15</v>
      </c>
      <c r="FG51" s="228">
        <v>15</v>
      </c>
      <c r="FH51" s="228">
        <v>15</v>
      </c>
      <c r="FI51" s="228">
        <v>15</v>
      </c>
      <c r="FJ51" s="228">
        <v>15</v>
      </c>
      <c r="FK51" s="228">
        <v>15</v>
      </c>
      <c r="FL51" s="228">
        <v>15</v>
      </c>
      <c r="FM51" s="228">
        <v>15</v>
      </c>
      <c r="FN51" s="228">
        <v>15</v>
      </c>
      <c r="FO51" s="228">
        <v>15</v>
      </c>
      <c r="FP51" s="228">
        <v>15</v>
      </c>
      <c r="FQ51" s="228">
        <v>15</v>
      </c>
      <c r="FR51" s="228">
        <v>15</v>
      </c>
      <c r="FS51" s="228">
        <v>15</v>
      </c>
      <c r="FT51" s="228">
        <v>15</v>
      </c>
      <c r="FU51" s="228">
        <v>15</v>
      </c>
      <c r="FV51" s="228">
        <v>15</v>
      </c>
      <c r="FW51" s="228">
        <v>15</v>
      </c>
      <c r="FX51" s="228">
        <v>15</v>
      </c>
      <c r="FY51" s="228">
        <v>15</v>
      </c>
      <c r="FZ51" s="228">
        <v>15</v>
      </c>
      <c r="GA51" s="228">
        <v>15</v>
      </c>
      <c r="GB51" s="228">
        <v>12</v>
      </c>
      <c r="GC51" s="228">
        <v>12</v>
      </c>
      <c r="GD51" s="228">
        <v>12</v>
      </c>
      <c r="GE51" s="209"/>
      <c r="GF51" s="228">
        <v>11</v>
      </c>
      <c r="GG51" s="228">
        <v>11</v>
      </c>
      <c r="GH51" s="228">
        <v>11</v>
      </c>
      <c r="GI51" s="230">
        <v>9</v>
      </c>
      <c r="GJ51" s="230">
        <v>9</v>
      </c>
      <c r="GK51" s="230">
        <v>9</v>
      </c>
      <c r="GL51" s="230">
        <v>9</v>
      </c>
      <c r="GM51" s="209"/>
      <c r="GN51" s="230">
        <v>8</v>
      </c>
      <c r="GO51" s="230">
        <v>8</v>
      </c>
      <c r="GP51" s="230">
        <v>8</v>
      </c>
      <c r="GQ51" s="230">
        <v>8</v>
      </c>
      <c r="GR51" s="230">
        <v>8</v>
      </c>
      <c r="GS51" s="230">
        <v>8</v>
      </c>
      <c r="GT51" s="230">
        <v>8</v>
      </c>
      <c r="GU51" s="229">
        <v>3</v>
      </c>
      <c r="GV51" s="229">
        <v>3</v>
      </c>
      <c r="GW51" s="229">
        <v>3</v>
      </c>
      <c r="GX51" s="229">
        <v>3</v>
      </c>
      <c r="GY51" s="229">
        <v>3</v>
      </c>
      <c r="GZ51" s="229">
        <v>3</v>
      </c>
      <c r="HA51" s="229">
        <v>3</v>
      </c>
      <c r="HB51" s="229">
        <v>3</v>
      </c>
      <c r="HC51" s="229">
        <v>3</v>
      </c>
      <c r="HD51" s="229">
        <v>3</v>
      </c>
      <c r="HE51" s="229">
        <v>3</v>
      </c>
      <c r="HF51" s="229">
        <v>3</v>
      </c>
      <c r="HG51" s="229">
        <v>3</v>
      </c>
      <c r="HH51" s="229">
        <v>3</v>
      </c>
      <c r="HI51" s="229">
        <v>3</v>
      </c>
      <c r="HJ51" s="229">
        <v>3</v>
      </c>
      <c r="HK51" s="229">
        <v>3</v>
      </c>
      <c r="HL51" s="229">
        <v>3</v>
      </c>
      <c r="HM51" s="229">
        <v>3</v>
      </c>
      <c r="HN51" s="229">
        <v>3</v>
      </c>
      <c r="HO51" s="229">
        <v>3</v>
      </c>
      <c r="HP51" s="229">
        <v>3</v>
      </c>
      <c r="HQ51" s="229">
        <v>3</v>
      </c>
      <c r="HR51" s="229">
        <v>3</v>
      </c>
      <c r="HS51" s="229">
        <v>3</v>
      </c>
      <c r="HT51" s="229">
        <v>3</v>
      </c>
      <c r="HU51" s="229">
        <v>2</v>
      </c>
      <c r="HV51" s="229">
        <v>2</v>
      </c>
      <c r="HW51" s="229">
        <v>2</v>
      </c>
      <c r="HX51" s="229">
        <v>2</v>
      </c>
      <c r="HY51" s="229">
        <v>2</v>
      </c>
      <c r="HZ51" s="229">
        <v>2</v>
      </c>
      <c r="IA51" s="229">
        <v>2</v>
      </c>
      <c r="IB51" s="229">
        <v>2</v>
      </c>
      <c r="IC51" s="233">
        <v>0</v>
      </c>
      <c r="ID51" s="233">
        <v>0</v>
      </c>
      <c r="IE51" s="233">
        <v>0</v>
      </c>
      <c r="IF51" s="233">
        <v>0</v>
      </c>
      <c r="IG51" s="229">
        <v>1</v>
      </c>
      <c r="IH51" s="233">
        <v>0</v>
      </c>
      <c r="II51" s="233">
        <v>0</v>
      </c>
      <c r="IJ51" s="209"/>
      <c r="IK51" s="233">
        <v>0</v>
      </c>
      <c r="IL51" s="233">
        <v>0</v>
      </c>
      <c r="IM51" s="209"/>
      <c r="IN51" s="209"/>
      <c r="IO51" s="209"/>
      <c r="IP51" s="209"/>
      <c r="IQ51" s="209"/>
      <c r="IR51" s="209"/>
      <c r="IS51" s="209"/>
      <c r="IT51" s="209"/>
      <c r="IU51" s="209"/>
      <c r="IV51" s="209"/>
      <c r="IW51" s="209"/>
      <c r="IX51" s="209"/>
      <c r="IY51" s="209"/>
      <c r="IZ51" s="209"/>
      <c r="JA51" s="209"/>
      <c r="JB51" s="209"/>
      <c r="JC51" s="209"/>
      <c r="JD51" s="209"/>
      <c r="JE51" s="209"/>
      <c r="JF51" s="209"/>
      <c r="JG51" s="209"/>
      <c r="JH51" s="209"/>
      <c r="JI51" s="209"/>
      <c r="JJ51" s="209"/>
      <c r="JK51" s="209"/>
      <c r="JL51" s="209"/>
      <c r="JM51" s="209"/>
      <c r="JN51" s="209"/>
      <c r="JO51" s="209"/>
      <c r="JP51" s="209"/>
      <c r="JQ51" s="209"/>
      <c r="JR51" s="209"/>
      <c r="JS51" s="209"/>
      <c r="JT51" s="209"/>
      <c r="JU51" s="209"/>
      <c r="JV51" s="209"/>
      <c r="JW51" s="209"/>
      <c r="JX51" s="209"/>
      <c r="JY51" s="209"/>
      <c r="JZ51" s="209"/>
      <c r="KA51" s="209"/>
      <c r="KB51" s="209"/>
      <c r="KC51" s="209"/>
      <c r="KD51" s="209"/>
      <c r="KE51" s="209"/>
      <c r="KF51" s="209"/>
      <c r="KG51" s="209"/>
      <c r="KH51" s="209"/>
      <c r="KI51" s="209"/>
      <c r="KJ51" s="209"/>
      <c r="KK51" s="209"/>
      <c r="KL51" s="209"/>
      <c r="KM51" s="209"/>
      <c r="KN51" s="209"/>
      <c r="KO51" s="209"/>
      <c r="KP51" s="209"/>
      <c r="KQ51" s="209"/>
      <c r="KR51" s="209"/>
      <c r="KS51" s="209"/>
      <c r="KT51" s="209"/>
      <c r="KU51" s="209"/>
      <c r="KV51" s="209"/>
      <c r="KW51" s="209"/>
      <c r="KX51" s="209"/>
      <c r="KY51" s="209"/>
      <c r="KZ51" s="209"/>
      <c r="LA51" s="209"/>
      <c r="LB51" s="209"/>
      <c r="LC51" s="209"/>
      <c r="LD51" s="209"/>
      <c r="LE51" s="209"/>
      <c r="LF51" s="209"/>
      <c r="LG51" s="209"/>
      <c r="LH51" s="209"/>
      <c r="LI51" s="209"/>
      <c r="LJ51" s="209"/>
      <c r="LK51" s="209"/>
      <c r="LL51" s="209"/>
      <c r="LM51" s="209"/>
      <c r="LN51" s="209"/>
      <c r="LO51" s="209"/>
      <c r="LP51" s="209"/>
      <c r="LQ51" s="209"/>
      <c r="LR51" s="209"/>
      <c r="LS51" s="209"/>
      <c r="LT51" s="209"/>
      <c r="LU51" s="209"/>
      <c r="LV51" s="209"/>
      <c r="LW51" s="209"/>
      <c r="LX51" s="209"/>
      <c r="LY51" s="209"/>
      <c r="LZ51" s="209"/>
      <c r="MA51" s="209"/>
      <c r="MB51" s="209"/>
      <c r="MC51" s="209"/>
      <c r="MD51" s="209"/>
      <c r="ME51" s="209"/>
      <c r="MF51" s="209"/>
      <c r="MG51" s="209"/>
      <c r="MH51" s="209"/>
      <c r="MI51" s="209"/>
      <c r="MJ51" s="209"/>
      <c r="MK51" s="209"/>
      <c r="ML51" s="209"/>
      <c r="MM51" s="209"/>
      <c r="MN51" s="209"/>
      <c r="MO51" s="209"/>
      <c r="MP51" s="209"/>
      <c r="MQ51" s="209"/>
      <c r="MR51" s="209"/>
      <c r="MS51" s="209"/>
      <c r="MT51" s="209"/>
      <c r="MU51" s="209"/>
      <c r="MV51" s="209"/>
      <c r="MW51" s="209"/>
      <c r="MX51" s="209"/>
      <c r="MY51" s="209"/>
      <c r="MZ51" s="209"/>
      <c r="NA51" s="209"/>
      <c r="NB51" s="209"/>
      <c r="NC51" s="209"/>
      <c r="ND51" s="209"/>
      <c r="NE51" s="209"/>
      <c r="NF51" s="209"/>
      <c r="NG51" s="209"/>
      <c r="NH51" s="209"/>
      <c r="NI51" s="209"/>
    </row>
    <row r="52" spans="1:373" x14ac:dyDescent="0.2">
      <c r="A52" s="264" t="s">
        <v>739</v>
      </c>
      <c r="B52" s="265" t="s">
        <v>957</v>
      </c>
      <c r="C52" s="258"/>
      <c r="D52" s="258" t="s">
        <v>3483</v>
      </c>
      <c r="E52" s="258">
        <v>0</v>
      </c>
      <c r="F52" s="259" t="s">
        <v>3484</v>
      </c>
      <c r="G52" s="259" t="s">
        <v>3365</v>
      </c>
      <c r="H52" s="259" t="s">
        <v>961</v>
      </c>
      <c r="I52" s="259">
        <v>0</v>
      </c>
      <c r="J52" s="259">
        <v>0</v>
      </c>
      <c r="K52" s="259">
        <v>0</v>
      </c>
      <c r="L52" s="259" t="s">
        <v>3366</v>
      </c>
      <c r="M52" s="259">
        <v>0</v>
      </c>
      <c r="N52" s="259" t="s">
        <v>3363</v>
      </c>
      <c r="O52" s="259">
        <v>0</v>
      </c>
      <c r="P52" s="259">
        <v>0</v>
      </c>
      <c r="Q52" s="259">
        <v>0</v>
      </c>
      <c r="R52" s="266"/>
      <c r="S52" s="266"/>
      <c r="T52" s="266"/>
      <c r="U52" s="266"/>
      <c r="V52" s="266"/>
      <c r="W52" s="266">
        <v>0</v>
      </c>
      <c r="X52" s="266">
        <v>0</v>
      </c>
      <c r="Y52" s="266">
        <v>0</v>
      </c>
      <c r="Z52" s="267">
        <v>295.92</v>
      </c>
      <c r="AA52" s="267">
        <v>599</v>
      </c>
      <c r="AB52" s="267">
        <v>0</v>
      </c>
      <c r="AC52" s="257">
        <v>0</v>
      </c>
      <c r="AD52" s="257">
        <v>0</v>
      </c>
      <c r="AE52" s="131">
        <v>10</v>
      </c>
      <c r="AF52" s="131">
        <v>8</v>
      </c>
      <c r="AG52" s="131">
        <v>2</v>
      </c>
      <c r="AH52" s="132">
        <v>1</v>
      </c>
      <c r="AI52" s="132" t="s">
        <v>3517</v>
      </c>
      <c r="AJ52" s="131" t="s">
        <v>3548</v>
      </c>
      <c r="AK52" s="184" t="s">
        <v>3573</v>
      </c>
      <c r="AL52" s="131" t="s">
        <v>3518</v>
      </c>
      <c r="AM52" s="27" t="s">
        <v>3518</v>
      </c>
      <c r="AN52" s="133">
        <v>14.09</v>
      </c>
      <c r="AO52" s="133">
        <v>3.5486160397444997</v>
      </c>
      <c r="AP52" s="133">
        <v>2.8566359119943221</v>
      </c>
      <c r="AQ52" s="133">
        <v>1.7743080198722498E-2</v>
      </c>
      <c r="AR52" s="131">
        <v>0</v>
      </c>
      <c r="AS52" s="131">
        <v>0</v>
      </c>
      <c r="AT52" s="187"/>
      <c r="AU52" s="187"/>
      <c r="AV52" s="187"/>
      <c r="AW52" s="199" t="s">
        <v>790</v>
      </c>
      <c r="AX52" s="199" t="s">
        <v>1169</v>
      </c>
      <c r="AY52" s="134"/>
      <c r="AZ52" s="134"/>
      <c r="BA52" s="135">
        <v>1</v>
      </c>
      <c r="BB52" s="135" t="s">
        <v>527</v>
      </c>
      <c r="BC52" s="135"/>
      <c r="BD52" s="135">
        <v>1</v>
      </c>
      <c r="BE52" s="136" t="s">
        <v>541</v>
      </c>
      <c r="BF52" s="137">
        <v>1</v>
      </c>
      <c r="BG52" s="138"/>
      <c r="BH52" s="200"/>
      <c r="BI52" s="201"/>
      <c r="BJ52" s="139">
        <v>200</v>
      </c>
      <c r="BK52" s="202">
        <v>212</v>
      </c>
      <c r="BL52" s="13">
        <v>133</v>
      </c>
      <c r="BM52" s="13">
        <v>66</v>
      </c>
      <c r="BN52" s="27" t="s">
        <v>3522</v>
      </c>
      <c r="BO52" s="13" t="s">
        <v>3525</v>
      </c>
      <c r="BP52" s="255">
        <v>140</v>
      </c>
      <c r="BQ52" s="140"/>
      <c r="BR52" s="141"/>
      <c r="BS52" s="131">
        <v>1000000000</v>
      </c>
      <c r="BT52" s="142">
        <v>49</v>
      </c>
      <c r="BU52" s="143">
        <v>0.76</v>
      </c>
      <c r="BV52" s="142">
        <v>112</v>
      </c>
      <c r="BW52" s="144">
        <v>0</v>
      </c>
      <c r="BX52" s="144">
        <v>0</v>
      </c>
      <c r="BY52" s="144">
        <v>0</v>
      </c>
      <c r="BZ52" s="142">
        <v>0</v>
      </c>
      <c r="CA52" s="142">
        <v>0</v>
      </c>
      <c r="CB52" s="142">
        <v>161</v>
      </c>
      <c r="CC52" s="143">
        <v>0.2</v>
      </c>
      <c r="CD52" s="142"/>
      <c r="CE52" s="142"/>
      <c r="CF52" s="145">
        <v>39</v>
      </c>
      <c r="CG52" s="142">
        <v>40</v>
      </c>
      <c r="CH52" s="140"/>
      <c r="CI52" s="268"/>
      <c r="CJ52" s="263" t="s">
        <v>3518</v>
      </c>
      <c r="CK52" s="269" t="s">
        <v>3518</v>
      </c>
      <c r="CL52" s="146">
        <v>5152.3599999999997</v>
      </c>
      <c r="CM52" s="146">
        <v>0</v>
      </c>
      <c r="CN52" s="143">
        <v>0</v>
      </c>
      <c r="CO52" s="143">
        <v>4.916139497161395</v>
      </c>
      <c r="CP52" s="147"/>
      <c r="CQ52" s="143">
        <v>0.81</v>
      </c>
      <c r="CR52" s="188">
        <v>43087</v>
      </c>
      <c r="CS52" s="189">
        <v>43185</v>
      </c>
      <c r="CT52" s="190">
        <v>43255</v>
      </c>
      <c r="CU52" s="190">
        <v>43195</v>
      </c>
      <c r="CV52" s="190">
        <v>43179</v>
      </c>
      <c r="CW52" s="190">
        <v>43209</v>
      </c>
      <c r="CX52" s="190">
        <v>43251</v>
      </c>
      <c r="CY52" s="143">
        <v>0.11400404920493833</v>
      </c>
      <c r="CZ52" s="142">
        <v>0</v>
      </c>
      <c r="DA52" s="143">
        <v>0</v>
      </c>
      <c r="DB52" s="143">
        <v>0.453125</v>
      </c>
      <c r="DC52" s="143">
        <v>0.5</v>
      </c>
      <c r="DD52" s="143">
        <v>0</v>
      </c>
      <c r="DE52" s="148">
        <v>0</v>
      </c>
      <c r="DF52" s="13" t="s">
        <v>3518</v>
      </c>
      <c r="DG52" s="85" t="s">
        <v>3521</v>
      </c>
      <c r="DH52" s="18" t="b">
        <v>0</v>
      </c>
      <c r="DI52" s="84"/>
      <c r="DJ52" s="84"/>
      <c r="DK52" s="203"/>
      <c r="DL52" s="183"/>
      <c r="DM52" s="204"/>
      <c r="DN52" s="143"/>
      <c r="DO52" s="84"/>
      <c r="DP52" s="84"/>
      <c r="DQ52" s="84"/>
      <c r="DR52" s="84"/>
      <c r="DS52" s="84"/>
      <c r="DT52" s="84"/>
      <c r="DU52" s="84"/>
      <c r="DV52" s="18"/>
      <c r="DW52" s="18"/>
      <c r="DX52" s="18"/>
      <c r="DY52" s="186"/>
      <c r="DZ52" s="186"/>
      <c r="EA52" s="186"/>
      <c r="EB52" s="186"/>
      <c r="EC52" s="186"/>
      <c r="ED52" s="186"/>
      <c r="EE52" s="186"/>
      <c r="EF52" s="186"/>
      <c r="EG52" s="207"/>
      <c r="EH52" s="210">
        <v>0</v>
      </c>
      <c r="EI52" s="212">
        <v>58</v>
      </c>
      <c r="EJ52" s="213">
        <v>109</v>
      </c>
      <c r="EK52" s="213">
        <v>106</v>
      </c>
      <c r="EL52" s="213">
        <v>101</v>
      </c>
      <c r="EM52" s="211">
        <v>4</v>
      </c>
      <c r="EN52" s="213">
        <v>104</v>
      </c>
      <c r="EO52" s="212">
        <v>85</v>
      </c>
      <c r="EP52" s="212">
        <v>84</v>
      </c>
      <c r="EQ52" s="211">
        <v>35</v>
      </c>
      <c r="ER52" s="211">
        <v>35</v>
      </c>
      <c r="ES52" s="211">
        <v>19</v>
      </c>
      <c r="ET52" s="211">
        <v>28</v>
      </c>
      <c r="EU52" s="211">
        <v>54</v>
      </c>
      <c r="EV52" s="211">
        <v>53</v>
      </c>
      <c r="EW52" s="211">
        <v>22</v>
      </c>
      <c r="EX52" s="211">
        <v>22</v>
      </c>
      <c r="EY52" s="211">
        <v>22</v>
      </c>
      <c r="EZ52" s="211">
        <v>22</v>
      </c>
      <c r="FA52" s="211">
        <v>22</v>
      </c>
      <c r="FB52" s="211">
        <v>22</v>
      </c>
      <c r="FC52" s="211">
        <v>22</v>
      </c>
      <c r="FD52" s="211">
        <v>22</v>
      </c>
      <c r="FE52" s="211">
        <v>22</v>
      </c>
      <c r="FF52" s="211">
        <v>57</v>
      </c>
      <c r="FG52" s="211">
        <v>57</v>
      </c>
      <c r="FH52" s="211">
        <v>57</v>
      </c>
      <c r="FI52" s="211">
        <v>56</v>
      </c>
      <c r="FJ52" s="211">
        <v>56</v>
      </c>
      <c r="FK52" s="211">
        <v>56</v>
      </c>
      <c r="FL52" s="211">
        <v>56</v>
      </c>
      <c r="FM52" s="211">
        <v>56</v>
      </c>
      <c r="FN52" s="211">
        <v>56</v>
      </c>
      <c r="FO52" s="211">
        <v>56</v>
      </c>
      <c r="FP52" s="211">
        <v>56</v>
      </c>
      <c r="FQ52" s="211">
        <v>38</v>
      </c>
      <c r="FR52" s="211">
        <v>38</v>
      </c>
      <c r="FS52" s="211">
        <v>38</v>
      </c>
      <c r="FT52" s="211">
        <v>38</v>
      </c>
      <c r="FU52" s="211">
        <v>38</v>
      </c>
      <c r="FV52" s="211">
        <v>38</v>
      </c>
      <c r="FW52" s="211">
        <v>39</v>
      </c>
      <c r="FX52" s="212">
        <v>71</v>
      </c>
      <c r="FY52" s="212">
        <v>71</v>
      </c>
      <c r="FZ52" s="212">
        <v>71</v>
      </c>
      <c r="GA52" s="212">
        <v>71</v>
      </c>
      <c r="GB52" s="212">
        <v>71</v>
      </c>
      <c r="GC52" s="212">
        <v>71</v>
      </c>
      <c r="GD52" s="212">
        <v>70</v>
      </c>
      <c r="GE52" s="207"/>
      <c r="GF52" s="212">
        <v>70</v>
      </c>
      <c r="GG52" s="212">
        <v>70</v>
      </c>
      <c r="GH52" s="212">
        <v>68</v>
      </c>
      <c r="GI52" s="211">
        <v>66</v>
      </c>
      <c r="GJ52" s="211">
        <v>66</v>
      </c>
      <c r="GK52" s="211">
        <v>66</v>
      </c>
      <c r="GL52" s="211">
        <v>66</v>
      </c>
      <c r="GM52" s="207"/>
      <c r="GN52" s="211">
        <v>65</v>
      </c>
      <c r="GO52" s="211">
        <v>64</v>
      </c>
      <c r="GP52" s="211">
        <v>64</v>
      </c>
      <c r="GQ52" s="211">
        <v>64</v>
      </c>
      <c r="GR52" s="211">
        <v>65</v>
      </c>
      <c r="GS52" s="211">
        <v>62</v>
      </c>
      <c r="GT52" s="211">
        <v>61</v>
      </c>
      <c r="GU52" s="211">
        <v>61</v>
      </c>
      <c r="GV52" s="211">
        <v>61</v>
      </c>
      <c r="GW52" s="211">
        <v>61</v>
      </c>
      <c r="GX52" s="211">
        <v>61</v>
      </c>
      <c r="GY52" s="211">
        <v>60</v>
      </c>
      <c r="GZ52" s="211">
        <v>59</v>
      </c>
      <c r="HA52" s="212">
        <v>79</v>
      </c>
      <c r="HB52" s="212">
        <v>79</v>
      </c>
      <c r="HC52" s="212">
        <v>79</v>
      </c>
      <c r="HD52" s="212">
        <v>79</v>
      </c>
      <c r="HE52" s="212">
        <v>79</v>
      </c>
      <c r="HF52" s="212">
        <v>79</v>
      </c>
      <c r="HG52" s="212">
        <v>79</v>
      </c>
      <c r="HH52" s="212">
        <v>79</v>
      </c>
      <c r="HI52" s="212">
        <v>78</v>
      </c>
      <c r="HJ52" s="212">
        <v>78</v>
      </c>
      <c r="HK52" s="212">
        <v>78</v>
      </c>
      <c r="HL52" s="212">
        <v>78</v>
      </c>
      <c r="HM52" s="212">
        <v>77</v>
      </c>
      <c r="HN52" s="212">
        <v>77</v>
      </c>
      <c r="HO52" s="212">
        <v>76</v>
      </c>
      <c r="HP52" s="212">
        <v>76</v>
      </c>
      <c r="HQ52" s="212">
        <v>72</v>
      </c>
      <c r="HR52" s="212">
        <v>72</v>
      </c>
      <c r="HS52" s="212">
        <v>72</v>
      </c>
      <c r="HT52" s="212">
        <v>72</v>
      </c>
      <c r="HU52" s="212">
        <v>67</v>
      </c>
      <c r="HV52" s="212">
        <v>67</v>
      </c>
      <c r="HW52" s="212">
        <v>67</v>
      </c>
      <c r="HX52" s="212">
        <v>67</v>
      </c>
      <c r="HY52" s="212">
        <v>67</v>
      </c>
      <c r="HZ52" s="211">
        <v>66</v>
      </c>
      <c r="IA52" s="211">
        <v>66</v>
      </c>
      <c r="IB52" s="211">
        <v>66</v>
      </c>
      <c r="IC52" s="211">
        <v>66</v>
      </c>
      <c r="ID52" s="211">
        <v>66</v>
      </c>
      <c r="IE52" s="211">
        <v>66</v>
      </c>
      <c r="IF52" s="211">
        <v>66</v>
      </c>
      <c r="IG52" s="211">
        <v>57</v>
      </c>
      <c r="IH52" s="211">
        <v>57</v>
      </c>
      <c r="II52" s="211">
        <v>49</v>
      </c>
      <c r="IJ52" s="207"/>
      <c r="IK52" s="211">
        <v>49</v>
      </c>
      <c r="IL52" s="211">
        <v>49</v>
      </c>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row>
    <row r="53" spans="1:373" x14ac:dyDescent="0.2">
      <c r="A53" s="264" t="s">
        <v>739</v>
      </c>
      <c r="B53" s="265" t="s">
        <v>958</v>
      </c>
      <c r="C53" s="258"/>
      <c r="D53" s="258" t="s">
        <v>3485</v>
      </c>
      <c r="E53" s="258">
        <v>0</v>
      </c>
      <c r="F53" s="259" t="s">
        <v>3486</v>
      </c>
      <c r="G53" s="259" t="s">
        <v>3365</v>
      </c>
      <c r="H53" s="259" t="s">
        <v>961</v>
      </c>
      <c r="I53" s="259">
        <v>0</v>
      </c>
      <c r="J53" s="259">
        <v>0</v>
      </c>
      <c r="K53" s="259">
        <v>0</v>
      </c>
      <c r="L53" s="259" t="s">
        <v>3366</v>
      </c>
      <c r="M53" s="259">
        <v>0</v>
      </c>
      <c r="N53" s="259" t="s">
        <v>3363</v>
      </c>
      <c r="O53" s="259">
        <v>0</v>
      </c>
      <c r="P53" s="259">
        <v>0</v>
      </c>
      <c r="Q53" s="259">
        <v>0</v>
      </c>
      <c r="R53" s="266"/>
      <c r="S53" s="266"/>
      <c r="T53" s="266"/>
      <c r="U53" s="266"/>
      <c r="V53" s="266"/>
      <c r="W53" s="266">
        <v>0</v>
      </c>
      <c r="X53" s="266">
        <v>0</v>
      </c>
      <c r="Y53" s="266">
        <v>0</v>
      </c>
      <c r="Z53" s="267">
        <v>310.82</v>
      </c>
      <c r="AA53" s="267">
        <v>599</v>
      </c>
      <c r="AB53" s="267">
        <v>0</v>
      </c>
      <c r="AC53" s="257">
        <v>0</v>
      </c>
      <c r="AD53" s="257">
        <v>0</v>
      </c>
      <c r="AE53" s="131">
        <v>10</v>
      </c>
      <c r="AF53" s="131">
        <v>8</v>
      </c>
      <c r="AG53" s="131">
        <v>2</v>
      </c>
      <c r="AH53" s="132">
        <v>1</v>
      </c>
      <c r="AI53" s="132" t="s">
        <v>3518</v>
      </c>
      <c r="AJ53" s="131" t="s">
        <v>3561</v>
      </c>
      <c r="AK53" s="184" t="s">
        <v>3524</v>
      </c>
      <c r="AL53" s="131" t="s">
        <v>3518</v>
      </c>
      <c r="AM53" s="27" t="s">
        <v>3518</v>
      </c>
      <c r="AN53" s="133">
        <v>3.82</v>
      </c>
      <c r="AO53" s="133">
        <v>3.2722513089005236</v>
      </c>
      <c r="AP53" s="133">
        <v>5.3010471204188487</v>
      </c>
      <c r="AQ53" s="133">
        <v>6.5445026178010471E-2</v>
      </c>
      <c r="AR53" s="131">
        <v>0</v>
      </c>
      <c r="AS53" s="131">
        <v>0</v>
      </c>
      <c r="AT53" s="187"/>
      <c r="AU53" s="187"/>
      <c r="AV53" s="187"/>
      <c r="AW53" s="199" t="s">
        <v>790</v>
      </c>
      <c r="AX53" s="199" t="s">
        <v>1169</v>
      </c>
      <c r="AY53" s="134"/>
      <c r="AZ53" s="134"/>
      <c r="BA53" s="135">
        <v>1</v>
      </c>
      <c r="BB53" s="135" t="s">
        <v>527</v>
      </c>
      <c r="BC53" s="135"/>
      <c r="BD53" s="135">
        <v>1</v>
      </c>
      <c r="BE53" s="136" t="s">
        <v>541</v>
      </c>
      <c r="BF53" s="137">
        <v>1</v>
      </c>
      <c r="BG53" s="138"/>
      <c r="BH53" s="200"/>
      <c r="BI53" s="201"/>
      <c r="BJ53" s="139">
        <v>50</v>
      </c>
      <c r="BK53" s="202">
        <v>58</v>
      </c>
      <c r="BL53" s="13">
        <v>33</v>
      </c>
      <c r="BM53" s="13">
        <v>17</v>
      </c>
      <c r="BN53" s="27" t="s">
        <v>3526</v>
      </c>
      <c r="BO53" s="13" t="s">
        <v>3526</v>
      </c>
      <c r="BP53" s="255">
        <v>80</v>
      </c>
      <c r="BQ53" s="140"/>
      <c r="BR53" s="141"/>
      <c r="BS53" s="131">
        <v>1000000000</v>
      </c>
      <c r="BT53" s="142">
        <v>81</v>
      </c>
      <c r="BU53" s="143">
        <v>-0.62</v>
      </c>
      <c r="BV53" s="142">
        <v>0</v>
      </c>
      <c r="BW53" s="144">
        <v>0</v>
      </c>
      <c r="BX53" s="144">
        <v>0</v>
      </c>
      <c r="BY53" s="144">
        <v>0</v>
      </c>
      <c r="BZ53" s="142">
        <v>0</v>
      </c>
      <c r="CA53" s="142">
        <v>0</v>
      </c>
      <c r="CB53" s="142">
        <v>81</v>
      </c>
      <c r="CC53" s="143">
        <v>-0.62</v>
      </c>
      <c r="CD53" s="142"/>
      <c r="CE53" s="142"/>
      <c r="CF53" s="145">
        <v>0</v>
      </c>
      <c r="CG53" s="142">
        <v>10</v>
      </c>
      <c r="CH53" s="140"/>
      <c r="CI53" s="268"/>
      <c r="CJ53" s="263" t="s">
        <v>3518</v>
      </c>
      <c r="CK53" s="269" t="s">
        <v>3518</v>
      </c>
      <c r="CL53" s="146">
        <v>0</v>
      </c>
      <c r="CM53" s="146">
        <v>9635.42</v>
      </c>
      <c r="CN53" s="143">
        <v>0</v>
      </c>
      <c r="CO53" s="143">
        <v>4.4503699890611941</v>
      </c>
      <c r="CP53" s="147"/>
      <c r="CQ53" s="143">
        <v>0</v>
      </c>
      <c r="CR53" s="188">
        <v>43137</v>
      </c>
      <c r="CS53" s="189">
        <v>43185</v>
      </c>
      <c r="CT53" s="190">
        <v>43255</v>
      </c>
      <c r="CU53" s="190">
        <v>42956</v>
      </c>
      <c r="CV53" s="190">
        <v>42984</v>
      </c>
      <c r="CW53" s="190">
        <v>42970</v>
      </c>
      <c r="CX53" s="190">
        <v>43012</v>
      </c>
      <c r="CY53" s="143">
        <v>0.11212183549233813</v>
      </c>
      <c r="CZ53" s="142">
        <v>0</v>
      </c>
      <c r="DA53" s="143">
        <v>0</v>
      </c>
      <c r="DB53" s="143">
        <v>0</v>
      </c>
      <c r="DC53" s="143">
        <v>0</v>
      </c>
      <c r="DD53" s="143">
        <v>0</v>
      </c>
      <c r="DE53" s="148">
        <v>0.953125</v>
      </c>
      <c r="DF53" s="13" t="s">
        <v>3518</v>
      </c>
      <c r="DG53" s="85" t="s">
        <v>3518</v>
      </c>
      <c r="DH53" s="18" t="b">
        <v>0</v>
      </c>
      <c r="DI53" s="84"/>
      <c r="DJ53" s="84"/>
      <c r="DK53" s="203"/>
      <c r="DL53" s="183"/>
      <c r="DM53" s="204"/>
      <c r="DN53" s="143"/>
      <c r="DO53" s="84"/>
      <c r="DP53" s="84"/>
      <c r="DQ53" s="84"/>
      <c r="DR53" s="84"/>
      <c r="DS53" s="84"/>
      <c r="DT53" s="84"/>
      <c r="DU53" s="84"/>
      <c r="DV53" s="18"/>
      <c r="DW53" s="18"/>
      <c r="DX53" s="18"/>
      <c r="DY53" s="186"/>
      <c r="DZ53" s="186"/>
      <c r="EA53" s="186"/>
      <c r="EB53" s="186"/>
      <c r="EC53" s="186"/>
      <c r="ED53" s="186"/>
      <c r="EE53" s="186"/>
      <c r="EF53" s="186"/>
      <c r="EG53" s="209"/>
      <c r="EH53" s="229">
        <v>1</v>
      </c>
      <c r="EI53" s="229">
        <v>12</v>
      </c>
      <c r="EJ53" s="229">
        <v>3</v>
      </c>
      <c r="EK53" s="229">
        <v>3</v>
      </c>
      <c r="EL53" s="229">
        <v>4</v>
      </c>
      <c r="EM53" s="230">
        <v>35</v>
      </c>
      <c r="EN53" s="232">
        <v>117</v>
      </c>
      <c r="EO53" s="232">
        <v>142</v>
      </c>
      <c r="EP53" s="232">
        <v>142</v>
      </c>
      <c r="EQ53" s="232">
        <v>155</v>
      </c>
      <c r="ER53" s="232">
        <v>154</v>
      </c>
      <c r="ES53" s="232">
        <v>153</v>
      </c>
      <c r="ET53" s="232">
        <v>147</v>
      </c>
      <c r="EU53" s="232">
        <v>146</v>
      </c>
      <c r="EV53" s="232">
        <v>146</v>
      </c>
      <c r="EW53" s="232">
        <v>140</v>
      </c>
      <c r="EX53" s="232">
        <v>140</v>
      </c>
      <c r="EY53" s="232">
        <v>140</v>
      </c>
      <c r="EZ53" s="232">
        <v>139</v>
      </c>
      <c r="FA53" s="232">
        <v>129</v>
      </c>
      <c r="FB53" s="232">
        <v>127</v>
      </c>
      <c r="FC53" s="232">
        <v>127</v>
      </c>
      <c r="FD53" s="232">
        <v>127</v>
      </c>
      <c r="FE53" s="232">
        <v>127</v>
      </c>
      <c r="FF53" s="232">
        <v>127</v>
      </c>
      <c r="FG53" s="232">
        <v>127</v>
      </c>
      <c r="FH53" s="232">
        <v>127</v>
      </c>
      <c r="FI53" s="232">
        <v>127</v>
      </c>
      <c r="FJ53" s="232">
        <v>127</v>
      </c>
      <c r="FK53" s="232">
        <v>124</v>
      </c>
      <c r="FL53" s="232">
        <v>124</v>
      </c>
      <c r="FM53" s="232">
        <v>124</v>
      </c>
      <c r="FN53" s="232">
        <v>122</v>
      </c>
      <c r="FO53" s="232">
        <v>122</v>
      </c>
      <c r="FP53" s="232">
        <v>120</v>
      </c>
      <c r="FQ53" s="232">
        <v>126</v>
      </c>
      <c r="FR53" s="232">
        <v>125</v>
      </c>
      <c r="FS53" s="232">
        <v>125</v>
      </c>
      <c r="FT53" s="232">
        <v>125</v>
      </c>
      <c r="FU53" s="232">
        <v>114</v>
      </c>
      <c r="FV53" s="232">
        <v>114</v>
      </c>
      <c r="FW53" s="232">
        <v>114</v>
      </c>
      <c r="FX53" s="232">
        <v>114</v>
      </c>
      <c r="FY53" s="232">
        <v>114</v>
      </c>
      <c r="FZ53" s="232">
        <v>114</v>
      </c>
      <c r="GA53" s="232">
        <v>114</v>
      </c>
      <c r="GB53" s="232">
        <v>113</v>
      </c>
      <c r="GC53" s="232">
        <v>111</v>
      </c>
      <c r="GD53" s="232">
        <v>110</v>
      </c>
      <c r="GE53" s="209"/>
      <c r="GF53" s="232">
        <v>110</v>
      </c>
      <c r="GG53" s="232">
        <v>109</v>
      </c>
      <c r="GH53" s="232">
        <v>109</v>
      </c>
      <c r="GI53" s="232">
        <v>109</v>
      </c>
      <c r="GJ53" s="232">
        <v>109</v>
      </c>
      <c r="GK53" s="232">
        <v>109</v>
      </c>
      <c r="GL53" s="232">
        <v>109</v>
      </c>
      <c r="GM53" s="209"/>
      <c r="GN53" s="232">
        <v>109</v>
      </c>
      <c r="GO53" s="232">
        <v>109</v>
      </c>
      <c r="GP53" s="232">
        <v>109</v>
      </c>
      <c r="GQ53" s="232">
        <v>109</v>
      </c>
      <c r="GR53" s="232">
        <v>108</v>
      </c>
      <c r="GS53" s="232">
        <v>106</v>
      </c>
      <c r="GT53" s="232">
        <v>101</v>
      </c>
      <c r="GU53" s="232">
        <v>101</v>
      </c>
      <c r="GV53" s="232">
        <v>101</v>
      </c>
      <c r="GW53" s="232">
        <v>101</v>
      </c>
      <c r="GX53" s="232">
        <v>101</v>
      </c>
      <c r="GY53" s="232">
        <v>99</v>
      </c>
      <c r="GZ53" s="232">
        <v>98</v>
      </c>
      <c r="HA53" s="232">
        <v>98</v>
      </c>
      <c r="HB53" s="232">
        <v>91</v>
      </c>
      <c r="HC53" s="232">
        <v>87</v>
      </c>
      <c r="HD53" s="232">
        <v>87</v>
      </c>
      <c r="HE53" s="232">
        <v>87</v>
      </c>
      <c r="HF53" s="232">
        <v>87</v>
      </c>
      <c r="HG53" s="232">
        <v>87</v>
      </c>
      <c r="HH53" s="232">
        <v>87</v>
      </c>
      <c r="HI53" s="232">
        <v>87</v>
      </c>
      <c r="HJ53" s="232">
        <v>87</v>
      </c>
      <c r="HK53" s="232">
        <v>87</v>
      </c>
      <c r="HL53" s="232">
        <v>87</v>
      </c>
      <c r="HM53" s="232">
        <v>88</v>
      </c>
      <c r="HN53" s="232">
        <v>88</v>
      </c>
      <c r="HO53" s="232">
        <v>88</v>
      </c>
      <c r="HP53" s="232">
        <v>88</v>
      </c>
      <c r="HQ53" s="232">
        <v>88</v>
      </c>
      <c r="HR53" s="232">
        <v>88</v>
      </c>
      <c r="HS53" s="232">
        <v>88</v>
      </c>
      <c r="HT53" s="232">
        <v>88</v>
      </c>
      <c r="HU53" s="232">
        <v>88</v>
      </c>
      <c r="HV53" s="232">
        <v>88</v>
      </c>
      <c r="HW53" s="232">
        <v>88</v>
      </c>
      <c r="HX53" s="232">
        <v>88</v>
      </c>
      <c r="HY53" s="232">
        <v>88</v>
      </c>
      <c r="HZ53" s="232">
        <v>87</v>
      </c>
      <c r="IA53" s="232">
        <v>87</v>
      </c>
      <c r="IB53" s="232">
        <v>85</v>
      </c>
      <c r="IC53" s="232">
        <v>84</v>
      </c>
      <c r="ID53" s="232">
        <v>84</v>
      </c>
      <c r="IE53" s="232">
        <v>84</v>
      </c>
      <c r="IF53" s="232">
        <v>84</v>
      </c>
      <c r="IG53" s="232">
        <v>82</v>
      </c>
      <c r="IH53" s="232">
        <v>82</v>
      </c>
      <c r="II53" s="232">
        <v>82</v>
      </c>
      <c r="IJ53" s="209"/>
      <c r="IK53" s="232">
        <v>81</v>
      </c>
      <c r="IL53" s="232">
        <v>81</v>
      </c>
      <c r="IM53" s="209"/>
      <c r="IN53" s="209"/>
      <c r="IO53" s="209"/>
      <c r="IP53" s="209"/>
      <c r="IQ53" s="209"/>
      <c r="IR53" s="209"/>
      <c r="IS53" s="209"/>
      <c r="IT53" s="209"/>
      <c r="IU53" s="209"/>
      <c r="IV53" s="209"/>
      <c r="IW53" s="209"/>
      <c r="IX53" s="209"/>
      <c r="IY53" s="209"/>
      <c r="IZ53" s="209"/>
      <c r="JA53" s="209"/>
      <c r="JB53" s="209"/>
      <c r="JC53" s="209"/>
      <c r="JD53" s="209"/>
      <c r="JE53" s="209"/>
      <c r="JF53" s="209"/>
      <c r="JG53" s="209"/>
      <c r="JH53" s="209"/>
      <c r="JI53" s="209"/>
      <c r="JJ53" s="209"/>
      <c r="JK53" s="209"/>
      <c r="JL53" s="209"/>
      <c r="JM53" s="209"/>
      <c r="JN53" s="209"/>
      <c r="JO53" s="209"/>
      <c r="JP53" s="209"/>
      <c r="JQ53" s="209"/>
      <c r="JR53" s="209"/>
      <c r="JS53" s="209"/>
      <c r="JT53" s="209"/>
      <c r="JU53" s="209"/>
      <c r="JV53" s="209"/>
      <c r="JW53" s="209"/>
      <c r="JX53" s="209"/>
      <c r="JY53" s="209"/>
      <c r="JZ53" s="209"/>
      <c r="KA53" s="209"/>
      <c r="KB53" s="209"/>
      <c r="KC53" s="209"/>
      <c r="KD53" s="209"/>
      <c r="KE53" s="209"/>
      <c r="KF53" s="209"/>
      <c r="KG53" s="209"/>
      <c r="KH53" s="209"/>
      <c r="KI53" s="209"/>
      <c r="KJ53" s="209"/>
      <c r="KK53" s="209"/>
      <c r="KL53" s="209"/>
      <c r="KM53" s="209"/>
      <c r="KN53" s="209"/>
      <c r="KO53" s="209"/>
      <c r="KP53" s="209"/>
      <c r="KQ53" s="209"/>
      <c r="KR53" s="209"/>
      <c r="KS53" s="209"/>
      <c r="KT53" s="209"/>
      <c r="KU53" s="209"/>
      <c r="KV53" s="209"/>
      <c r="KW53" s="209"/>
      <c r="KX53" s="209"/>
      <c r="KY53" s="209"/>
      <c r="KZ53" s="209"/>
      <c r="LA53" s="209"/>
      <c r="LB53" s="209"/>
      <c r="LC53" s="209"/>
      <c r="LD53" s="209"/>
      <c r="LE53" s="209"/>
      <c r="LF53" s="209"/>
      <c r="LG53" s="209"/>
      <c r="LH53" s="209"/>
      <c r="LI53" s="209"/>
      <c r="LJ53" s="209"/>
      <c r="LK53" s="209"/>
      <c r="LL53" s="209"/>
      <c r="LM53" s="209"/>
      <c r="LN53" s="209"/>
      <c r="LO53" s="209"/>
      <c r="LP53" s="209"/>
      <c r="LQ53" s="209"/>
      <c r="LR53" s="209"/>
      <c r="LS53" s="209"/>
      <c r="LT53" s="209"/>
      <c r="LU53" s="209"/>
      <c r="LV53" s="209"/>
      <c r="LW53" s="209"/>
      <c r="LX53" s="209"/>
      <c r="LY53" s="209"/>
      <c r="LZ53" s="209"/>
      <c r="MA53" s="209"/>
      <c r="MB53" s="209"/>
      <c r="MC53" s="209"/>
      <c r="MD53" s="209"/>
      <c r="ME53" s="209"/>
      <c r="MF53" s="209"/>
      <c r="MG53" s="209"/>
      <c r="MH53" s="209"/>
      <c r="MI53" s="209"/>
      <c r="MJ53" s="209"/>
      <c r="MK53" s="209"/>
      <c r="ML53" s="209"/>
      <c r="MM53" s="209"/>
      <c r="MN53" s="209"/>
      <c r="MO53" s="209"/>
      <c r="MP53" s="209"/>
      <c r="MQ53" s="209"/>
      <c r="MR53" s="209"/>
      <c r="MS53" s="209"/>
      <c r="MT53" s="209"/>
      <c r="MU53" s="209"/>
      <c r="MV53" s="209"/>
      <c r="MW53" s="209"/>
      <c r="MX53" s="209"/>
      <c r="MY53" s="209"/>
      <c r="MZ53" s="209"/>
      <c r="NA53" s="209"/>
      <c r="NB53" s="209"/>
      <c r="NC53" s="209"/>
      <c r="ND53" s="209"/>
      <c r="NE53" s="209"/>
      <c r="NF53" s="209"/>
      <c r="NG53" s="209"/>
      <c r="NH53" s="209"/>
      <c r="NI53" s="209"/>
    </row>
    <row r="54" spans="1:373" x14ac:dyDescent="0.2">
      <c r="A54" s="264" t="s">
        <v>739</v>
      </c>
      <c r="B54" s="265" t="s">
        <v>1186</v>
      </c>
      <c r="C54" s="258"/>
      <c r="D54" s="258" t="s">
        <v>3492</v>
      </c>
      <c r="E54" s="258">
        <v>0</v>
      </c>
      <c r="F54" s="259" t="s">
        <v>3493</v>
      </c>
      <c r="G54" s="259" t="s">
        <v>3487</v>
      </c>
      <c r="H54" s="259" t="s">
        <v>961</v>
      </c>
      <c r="I54" s="259">
        <v>0</v>
      </c>
      <c r="J54" s="259">
        <v>0</v>
      </c>
      <c r="K54" s="259">
        <v>0</v>
      </c>
      <c r="L54" s="259" t="s">
        <v>3423</v>
      </c>
      <c r="M54" s="259">
        <v>0</v>
      </c>
      <c r="N54" s="259" t="s">
        <v>3358</v>
      </c>
      <c r="O54" s="259">
        <v>0</v>
      </c>
      <c r="P54" s="259">
        <v>0</v>
      </c>
      <c r="Q54" s="259">
        <v>0</v>
      </c>
      <c r="R54" s="266"/>
      <c r="S54" s="266"/>
      <c r="T54" s="266"/>
      <c r="U54" s="266"/>
      <c r="V54" s="266"/>
      <c r="W54" s="266">
        <v>0</v>
      </c>
      <c r="X54" s="266">
        <v>0</v>
      </c>
      <c r="Y54" s="266">
        <v>0</v>
      </c>
      <c r="Z54" s="267">
        <v>0</v>
      </c>
      <c r="AA54" s="267">
        <v>0</v>
      </c>
      <c r="AB54" s="267">
        <v>0</v>
      </c>
      <c r="AC54" s="257">
        <v>0</v>
      </c>
      <c r="AD54" s="257">
        <v>0</v>
      </c>
      <c r="AE54" s="131">
        <v>10</v>
      </c>
      <c r="AF54" s="131">
        <v>8</v>
      </c>
      <c r="AG54" s="131">
        <v>2</v>
      </c>
      <c r="AH54" s="132">
        <v>1</v>
      </c>
      <c r="AI54" s="132" t="s">
        <v>3546</v>
      </c>
      <c r="AJ54" s="131" t="s">
        <v>3567</v>
      </c>
      <c r="AK54" s="184" t="s">
        <v>3577</v>
      </c>
      <c r="AL54" s="131">
        <v>27</v>
      </c>
      <c r="AM54" s="27" t="s">
        <v>3519</v>
      </c>
      <c r="AN54" s="133">
        <v>0</v>
      </c>
      <c r="AO54" s="133">
        <v>0</v>
      </c>
      <c r="AP54" s="133">
        <v>0</v>
      </c>
      <c r="AQ54" s="133">
        <v>0</v>
      </c>
      <c r="AR54" s="131">
        <v>27</v>
      </c>
      <c r="AS54" s="131">
        <v>0</v>
      </c>
      <c r="AT54" s="187"/>
      <c r="AU54" s="187"/>
      <c r="AV54" s="187"/>
      <c r="AW54" s="199" t="s">
        <v>790</v>
      </c>
      <c r="AX54" s="199" t="s">
        <v>1169</v>
      </c>
      <c r="AY54" s="134"/>
      <c r="AZ54" s="134"/>
      <c r="BA54" s="135">
        <v>1</v>
      </c>
      <c r="BB54" s="135" t="s">
        <v>527</v>
      </c>
      <c r="BC54" s="135"/>
      <c r="BD54" s="135">
        <v>1</v>
      </c>
      <c r="BE54" s="136" t="s">
        <v>541</v>
      </c>
      <c r="BF54" s="137">
        <v>1</v>
      </c>
      <c r="BG54" s="138"/>
      <c r="BH54" s="200"/>
      <c r="BI54" s="201"/>
      <c r="BJ54" s="139">
        <v>20</v>
      </c>
      <c r="BK54" s="202">
        <v>0</v>
      </c>
      <c r="BL54" s="13">
        <v>13</v>
      </c>
      <c r="BM54" s="13">
        <v>7</v>
      </c>
      <c r="BN54" s="27" t="s">
        <v>3521</v>
      </c>
      <c r="BO54" s="13" t="s">
        <v>3525</v>
      </c>
      <c r="BP54" s="255">
        <v>0</v>
      </c>
      <c r="BQ54" s="140"/>
      <c r="BR54" s="141"/>
      <c r="BS54" s="131">
        <v>1000000000</v>
      </c>
      <c r="BT54" s="142">
        <v>0</v>
      </c>
      <c r="BU54" s="143">
        <v>1</v>
      </c>
      <c r="BV54" s="142">
        <v>20</v>
      </c>
      <c r="BW54" s="144">
        <v>0</v>
      </c>
      <c r="BX54" s="144">
        <v>0</v>
      </c>
      <c r="BY54" s="144">
        <v>0</v>
      </c>
      <c r="BZ54" s="142">
        <v>0</v>
      </c>
      <c r="CA54" s="142">
        <v>0</v>
      </c>
      <c r="CB54" s="142">
        <v>20</v>
      </c>
      <c r="CC54" s="143">
        <v>0</v>
      </c>
      <c r="CD54" s="142"/>
      <c r="CE54" s="142"/>
      <c r="CF54" s="145">
        <v>0</v>
      </c>
      <c r="CG54" s="142">
        <v>4</v>
      </c>
      <c r="CH54" s="140"/>
      <c r="CI54" s="268"/>
      <c r="CJ54" s="263" t="s">
        <v>3518</v>
      </c>
      <c r="CK54" s="269" t="s">
        <v>3518</v>
      </c>
      <c r="CL54" s="146">
        <v>0</v>
      </c>
      <c r="CM54" s="146">
        <v>0</v>
      </c>
      <c r="CN54" s="143">
        <v>0</v>
      </c>
      <c r="CO54" s="143">
        <v>0</v>
      </c>
      <c r="CP54" s="147"/>
      <c r="CQ54" s="143">
        <v>1</v>
      </c>
      <c r="CR54" s="188">
        <v>43066</v>
      </c>
      <c r="CS54" s="189">
        <v>43185</v>
      </c>
      <c r="CT54" s="190">
        <v>43255</v>
      </c>
      <c r="CU54" s="190">
        <v>43195</v>
      </c>
      <c r="CV54" s="190">
        <v>0</v>
      </c>
      <c r="CW54" s="190">
        <v>43209</v>
      </c>
      <c r="CX54" s="190">
        <v>43251</v>
      </c>
      <c r="CY54" s="143">
        <v>1</v>
      </c>
      <c r="CZ54" s="142">
        <v>427</v>
      </c>
      <c r="DA54" s="143">
        <v>0.953125</v>
      </c>
      <c r="DB54" s="143">
        <v>0</v>
      </c>
      <c r="DC54" s="143">
        <v>0</v>
      </c>
      <c r="DD54" s="143">
        <v>0</v>
      </c>
      <c r="DE54" s="148">
        <v>0</v>
      </c>
      <c r="DF54" s="13" t="s">
        <v>3518</v>
      </c>
      <c r="DG54" s="85" t="s">
        <v>3518</v>
      </c>
      <c r="DH54" s="18" t="b">
        <v>0</v>
      </c>
      <c r="DI54" s="84"/>
      <c r="DJ54" s="84"/>
      <c r="DK54" s="203"/>
      <c r="DL54" s="183"/>
      <c r="DM54" s="204"/>
      <c r="DN54" s="143"/>
      <c r="DO54" s="84"/>
      <c r="DP54" s="84"/>
      <c r="DQ54" s="84"/>
      <c r="DR54" s="84"/>
      <c r="DS54" s="84"/>
      <c r="DT54" s="84"/>
      <c r="DU54" s="84"/>
      <c r="DV54" s="18"/>
      <c r="DW54" s="18"/>
      <c r="DX54" s="18"/>
      <c r="DY54" s="186"/>
      <c r="DZ54" s="186"/>
      <c r="EA54" s="186"/>
      <c r="EB54" s="186"/>
      <c r="EC54" s="186"/>
      <c r="ED54" s="186"/>
      <c r="EE54" s="186"/>
      <c r="EF54" s="186"/>
      <c r="EG54" s="209"/>
      <c r="EH54" s="207"/>
      <c r="EI54" s="207"/>
      <c r="EJ54" s="207"/>
      <c r="EK54" s="207"/>
      <c r="EL54" s="207"/>
      <c r="EM54" s="207"/>
      <c r="EN54" s="207"/>
      <c r="EO54" s="207"/>
      <c r="EP54" s="207"/>
      <c r="EQ54" s="207"/>
      <c r="ER54" s="210">
        <v>0</v>
      </c>
      <c r="ES54" s="210">
        <v>0</v>
      </c>
      <c r="ET54" s="210">
        <v>0</v>
      </c>
      <c r="EU54" s="210">
        <v>0</v>
      </c>
      <c r="EV54" s="210">
        <v>0</v>
      </c>
      <c r="EW54" s="210">
        <v>0</v>
      </c>
      <c r="EX54" s="210">
        <v>0</v>
      </c>
      <c r="EY54" s="210">
        <v>0</v>
      </c>
      <c r="EZ54" s="210">
        <v>0</v>
      </c>
      <c r="FA54" s="210">
        <v>0</v>
      </c>
      <c r="FB54" s="210">
        <v>0</v>
      </c>
      <c r="FC54" s="210">
        <v>0</v>
      </c>
      <c r="FD54" s="210">
        <v>0</v>
      </c>
      <c r="FE54" s="210">
        <v>0</v>
      </c>
      <c r="FF54" s="210">
        <v>0</v>
      </c>
      <c r="FG54" s="210">
        <v>0</v>
      </c>
      <c r="FH54" s="210">
        <v>0</v>
      </c>
      <c r="FI54" s="210">
        <v>0</v>
      </c>
      <c r="FJ54" s="210">
        <v>0</v>
      </c>
      <c r="FK54" s="210">
        <v>0</v>
      </c>
      <c r="FL54" s="210">
        <v>0</v>
      </c>
      <c r="FM54" s="210">
        <v>0</v>
      </c>
      <c r="FN54" s="210">
        <v>0</v>
      </c>
      <c r="FO54" s="210">
        <v>0</v>
      </c>
      <c r="FP54" s="210">
        <v>0</v>
      </c>
      <c r="FQ54" s="210">
        <v>0</v>
      </c>
      <c r="FR54" s="210">
        <v>0</v>
      </c>
      <c r="FS54" s="210">
        <v>0</v>
      </c>
      <c r="FT54" s="210">
        <v>0</v>
      </c>
      <c r="FU54" s="210">
        <v>0</v>
      </c>
      <c r="FV54" s="210">
        <v>0</v>
      </c>
      <c r="FW54" s="210">
        <v>0</v>
      </c>
      <c r="FX54" s="210">
        <v>0</v>
      </c>
      <c r="FY54" s="210">
        <v>0</v>
      </c>
      <c r="FZ54" s="210">
        <v>0</v>
      </c>
      <c r="GA54" s="210">
        <v>0</v>
      </c>
      <c r="GB54" s="210">
        <v>0</v>
      </c>
      <c r="GC54" s="210">
        <v>0</v>
      </c>
      <c r="GD54" s="210">
        <v>0</v>
      </c>
      <c r="GE54" s="207"/>
      <c r="GF54" s="210">
        <v>0</v>
      </c>
      <c r="GG54" s="210">
        <v>0</v>
      </c>
      <c r="GH54" s="210">
        <v>0</v>
      </c>
      <c r="GI54" s="210">
        <v>0</v>
      </c>
      <c r="GJ54" s="210">
        <v>0</v>
      </c>
      <c r="GK54" s="210">
        <v>0</v>
      </c>
      <c r="GL54" s="210">
        <v>0</v>
      </c>
      <c r="GM54" s="207"/>
      <c r="GN54" s="210">
        <v>0</v>
      </c>
      <c r="GO54" s="210">
        <v>0</v>
      </c>
      <c r="GP54" s="210">
        <v>0</v>
      </c>
      <c r="GQ54" s="210">
        <v>0</v>
      </c>
      <c r="GR54" s="210">
        <v>0</v>
      </c>
      <c r="GS54" s="210">
        <v>0</v>
      </c>
      <c r="GT54" s="210">
        <v>0</v>
      </c>
      <c r="GU54" s="210">
        <v>0</v>
      </c>
      <c r="GV54" s="210">
        <v>0</v>
      </c>
      <c r="GW54" s="210">
        <v>0</v>
      </c>
      <c r="GX54" s="210">
        <v>0</v>
      </c>
      <c r="GY54" s="210">
        <v>0</v>
      </c>
      <c r="GZ54" s="210">
        <v>0</v>
      </c>
      <c r="HA54" s="210">
        <v>0</v>
      </c>
      <c r="HB54" s="210">
        <v>0</v>
      </c>
      <c r="HC54" s="210">
        <v>0</v>
      </c>
      <c r="HD54" s="210">
        <v>0</v>
      </c>
      <c r="HE54" s="210">
        <v>0</v>
      </c>
      <c r="HF54" s="210">
        <v>0</v>
      </c>
      <c r="HG54" s="210">
        <v>0</v>
      </c>
      <c r="HH54" s="210">
        <v>0</v>
      </c>
      <c r="HI54" s="210">
        <v>0</v>
      </c>
      <c r="HJ54" s="210">
        <v>0</v>
      </c>
      <c r="HK54" s="210">
        <v>0</v>
      </c>
      <c r="HL54" s="210">
        <v>0</v>
      </c>
      <c r="HM54" s="210">
        <v>0</v>
      </c>
      <c r="HN54" s="210">
        <v>0</v>
      </c>
      <c r="HO54" s="210">
        <v>0</v>
      </c>
      <c r="HP54" s="210">
        <v>0</v>
      </c>
      <c r="HQ54" s="210">
        <v>0</v>
      </c>
      <c r="HR54" s="210">
        <v>0</v>
      </c>
      <c r="HS54" s="210">
        <v>0</v>
      </c>
      <c r="HT54" s="210">
        <v>0</v>
      </c>
      <c r="HU54" s="210">
        <v>0</v>
      </c>
      <c r="HV54" s="210">
        <v>0</v>
      </c>
      <c r="HW54" s="210">
        <v>0</v>
      </c>
      <c r="HX54" s="210">
        <v>0</v>
      </c>
      <c r="HY54" s="210">
        <v>0</v>
      </c>
      <c r="HZ54" s="210">
        <v>0</v>
      </c>
      <c r="IA54" s="210">
        <v>0</v>
      </c>
      <c r="IB54" s="210">
        <v>0</v>
      </c>
      <c r="IC54" s="210">
        <v>0</v>
      </c>
      <c r="ID54" s="210">
        <v>0</v>
      </c>
      <c r="IE54" s="210">
        <v>0</v>
      </c>
      <c r="IF54" s="210">
        <v>0</v>
      </c>
      <c r="IG54" s="210">
        <v>0</v>
      </c>
      <c r="IH54" s="210">
        <v>0</v>
      </c>
      <c r="II54" s="210">
        <v>0</v>
      </c>
      <c r="IJ54" s="207"/>
      <c r="IK54" s="210">
        <v>0</v>
      </c>
      <c r="IL54" s="210">
        <v>0</v>
      </c>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row>
    <row r="55" spans="1:373" x14ac:dyDescent="0.2">
      <c r="A55" s="264" t="s">
        <v>739</v>
      </c>
      <c r="B55" s="265" t="s">
        <v>1187</v>
      </c>
      <c r="C55" s="258"/>
      <c r="D55" s="258" t="s">
        <v>3488</v>
      </c>
      <c r="E55" s="258">
        <v>0</v>
      </c>
      <c r="F55" s="259" t="s">
        <v>3489</v>
      </c>
      <c r="G55" s="259" t="s">
        <v>3468</v>
      </c>
      <c r="H55" s="259" t="s">
        <v>961</v>
      </c>
      <c r="I55" s="259">
        <v>0</v>
      </c>
      <c r="J55" s="259">
        <v>0</v>
      </c>
      <c r="K55" s="259">
        <v>0</v>
      </c>
      <c r="L55" s="259" t="s">
        <v>3413</v>
      </c>
      <c r="M55" s="259">
        <v>0</v>
      </c>
      <c r="N55" s="259" t="s">
        <v>3358</v>
      </c>
      <c r="O55" s="259">
        <v>0</v>
      </c>
      <c r="P55" s="259">
        <v>0</v>
      </c>
      <c r="Q55" s="259">
        <v>0</v>
      </c>
      <c r="R55" s="266"/>
      <c r="S55" s="266"/>
      <c r="T55" s="266"/>
      <c r="U55" s="266"/>
      <c r="V55" s="266"/>
      <c r="W55" s="266">
        <v>0</v>
      </c>
      <c r="X55" s="266">
        <v>0</v>
      </c>
      <c r="Y55" s="266">
        <v>0</v>
      </c>
      <c r="Z55" s="267">
        <v>0</v>
      </c>
      <c r="AA55" s="267">
        <v>0</v>
      </c>
      <c r="AB55" s="267">
        <v>0</v>
      </c>
      <c r="AC55" s="257">
        <v>0</v>
      </c>
      <c r="AD55" s="257">
        <v>0</v>
      </c>
      <c r="AE55" s="131">
        <v>10</v>
      </c>
      <c r="AF55" s="131">
        <v>8</v>
      </c>
      <c r="AG55" s="131">
        <v>2</v>
      </c>
      <c r="AH55" s="132">
        <v>1</v>
      </c>
      <c r="AI55" s="132" t="s">
        <v>3546</v>
      </c>
      <c r="AJ55" s="131" t="s">
        <v>3567</v>
      </c>
      <c r="AK55" s="184" t="s">
        <v>3577</v>
      </c>
      <c r="AL55" s="131">
        <v>27</v>
      </c>
      <c r="AM55" s="27" t="s">
        <v>3519</v>
      </c>
      <c r="AN55" s="133">
        <v>0</v>
      </c>
      <c r="AO55" s="133">
        <v>0</v>
      </c>
      <c r="AP55" s="133">
        <v>0</v>
      </c>
      <c r="AQ55" s="133">
        <v>0</v>
      </c>
      <c r="AR55" s="131">
        <v>27</v>
      </c>
      <c r="AS55" s="131">
        <v>0</v>
      </c>
      <c r="AT55" s="187"/>
      <c r="AU55" s="187"/>
      <c r="AV55" s="187"/>
      <c r="AW55" s="199" t="s">
        <v>790</v>
      </c>
      <c r="AX55" s="199" t="s">
        <v>1169</v>
      </c>
      <c r="AY55" s="134"/>
      <c r="AZ55" s="134"/>
      <c r="BA55" s="135">
        <v>1</v>
      </c>
      <c r="BB55" s="135" t="s">
        <v>527</v>
      </c>
      <c r="BC55" s="135"/>
      <c r="BD55" s="135">
        <v>1</v>
      </c>
      <c r="BE55" s="136" t="s">
        <v>541</v>
      </c>
      <c r="BF55" s="137">
        <v>1</v>
      </c>
      <c r="BG55" s="138"/>
      <c r="BH55" s="200"/>
      <c r="BI55" s="201"/>
      <c r="BJ55" s="139">
        <v>20</v>
      </c>
      <c r="BK55" s="202">
        <v>0</v>
      </c>
      <c r="BL55" s="13">
        <v>13</v>
      </c>
      <c r="BM55" s="13">
        <v>7</v>
      </c>
      <c r="BN55" s="27" t="s">
        <v>3521</v>
      </c>
      <c r="BO55" s="13" t="s">
        <v>3525</v>
      </c>
      <c r="BP55" s="255">
        <v>0</v>
      </c>
      <c r="BQ55" s="140"/>
      <c r="BR55" s="141"/>
      <c r="BS55" s="131">
        <v>1000000000</v>
      </c>
      <c r="BT55" s="142">
        <v>0</v>
      </c>
      <c r="BU55" s="143">
        <v>1</v>
      </c>
      <c r="BV55" s="142">
        <v>20</v>
      </c>
      <c r="BW55" s="144">
        <v>0</v>
      </c>
      <c r="BX55" s="144">
        <v>0</v>
      </c>
      <c r="BY55" s="144">
        <v>0</v>
      </c>
      <c r="BZ55" s="142">
        <v>0</v>
      </c>
      <c r="CA55" s="142">
        <v>0</v>
      </c>
      <c r="CB55" s="142">
        <v>20</v>
      </c>
      <c r="CC55" s="143">
        <v>0</v>
      </c>
      <c r="CD55" s="142"/>
      <c r="CE55" s="142"/>
      <c r="CF55" s="145">
        <v>0</v>
      </c>
      <c r="CG55" s="142">
        <v>4</v>
      </c>
      <c r="CH55" s="140"/>
      <c r="CI55" s="268"/>
      <c r="CJ55" s="263" t="s">
        <v>3518</v>
      </c>
      <c r="CK55" s="269" t="s">
        <v>3518</v>
      </c>
      <c r="CL55" s="146">
        <v>0</v>
      </c>
      <c r="CM55" s="146">
        <v>0</v>
      </c>
      <c r="CN55" s="143">
        <v>0</v>
      </c>
      <c r="CO55" s="143">
        <v>0</v>
      </c>
      <c r="CP55" s="147"/>
      <c r="CQ55" s="143">
        <v>1</v>
      </c>
      <c r="CR55" s="188">
        <v>43066</v>
      </c>
      <c r="CS55" s="189">
        <v>43185</v>
      </c>
      <c r="CT55" s="190">
        <v>43255</v>
      </c>
      <c r="CU55" s="190">
        <v>43195</v>
      </c>
      <c r="CV55" s="190">
        <v>0</v>
      </c>
      <c r="CW55" s="190">
        <v>43209</v>
      </c>
      <c r="CX55" s="190">
        <v>43251</v>
      </c>
      <c r="CY55" s="143">
        <v>1</v>
      </c>
      <c r="CZ55" s="142">
        <v>427</v>
      </c>
      <c r="DA55" s="143">
        <v>0.953125</v>
      </c>
      <c r="DB55" s="143">
        <v>0</v>
      </c>
      <c r="DC55" s="143">
        <v>0</v>
      </c>
      <c r="DD55" s="143">
        <v>0</v>
      </c>
      <c r="DE55" s="148">
        <v>0</v>
      </c>
      <c r="DF55" s="13" t="s">
        <v>3518</v>
      </c>
      <c r="DG55" s="85" t="s">
        <v>3518</v>
      </c>
      <c r="DH55" s="18" t="b">
        <v>0</v>
      </c>
      <c r="DI55" s="84"/>
      <c r="DJ55" s="84"/>
      <c r="DK55" s="203"/>
      <c r="DL55" s="183"/>
      <c r="DM55" s="204"/>
      <c r="DN55" s="143"/>
      <c r="DO55" s="84"/>
      <c r="DP55" s="84"/>
      <c r="DQ55" s="84"/>
      <c r="DR55" s="84"/>
      <c r="DS55" s="84"/>
      <c r="DT55" s="84"/>
      <c r="DU55" s="84"/>
      <c r="DV55" s="18"/>
      <c r="DW55" s="18"/>
      <c r="DX55" s="18"/>
      <c r="DY55" s="186"/>
      <c r="DZ55" s="186"/>
      <c r="EA55" s="186"/>
      <c r="EB55" s="186"/>
      <c r="EC55" s="186"/>
      <c r="ED55" s="186"/>
      <c r="EE55" s="186"/>
      <c r="EF55" s="186"/>
      <c r="EG55" s="209"/>
      <c r="EH55" s="209"/>
      <c r="EI55" s="209"/>
      <c r="EJ55" s="209"/>
      <c r="EK55" s="209"/>
      <c r="EL55" s="209"/>
      <c r="EM55" s="209"/>
      <c r="EN55" s="209"/>
      <c r="EO55" s="209"/>
      <c r="EP55" s="209"/>
      <c r="EQ55" s="209"/>
      <c r="ER55" s="210">
        <v>0</v>
      </c>
      <c r="ES55" s="210">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09"/>
      <c r="GF55" s="233">
        <v>0</v>
      </c>
      <c r="GG55" s="233">
        <v>0</v>
      </c>
      <c r="GH55" s="233">
        <v>0</v>
      </c>
      <c r="GI55" s="233">
        <v>0</v>
      </c>
      <c r="GJ55" s="233">
        <v>0</v>
      </c>
      <c r="GK55" s="233">
        <v>0</v>
      </c>
      <c r="GL55" s="233">
        <v>0</v>
      </c>
      <c r="GM55" s="209"/>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09"/>
      <c r="IK55" s="233">
        <v>0</v>
      </c>
      <c r="IL55" s="233">
        <v>0</v>
      </c>
      <c r="IM55" s="209"/>
      <c r="IN55" s="209"/>
      <c r="IO55" s="209"/>
      <c r="IP55" s="209"/>
      <c r="IQ55" s="209"/>
      <c r="IR55" s="209"/>
      <c r="IS55" s="209"/>
      <c r="IT55" s="209"/>
      <c r="IU55" s="209"/>
      <c r="IV55" s="209"/>
      <c r="IW55" s="209"/>
      <c r="IX55" s="209"/>
      <c r="IY55" s="209"/>
      <c r="IZ55" s="209"/>
      <c r="JA55" s="209"/>
      <c r="JB55" s="209"/>
      <c r="JC55" s="209"/>
      <c r="JD55" s="209"/>
      <c r="JE55" s="209"/>
      <c r="JF55" s="209"/>
      <c r="JG55" s="209"/>
      <c r="JH55" s="209"/>
      <c r="JI55" s="209"/>
      <c r="JJ55" s="209"/>
      <c r="JK55" s="209"/>
      <c r="JL55" s="209"/>
      <c r="JM55" s="209"/>
      <c r="JN55" s="209"/>
      <c r="JO55" s="209"/>
      <c r="JP55" s="209"/>
      <c r="JQ55" s="209"/>
      <c r="JR55" s="209"/>
      <c r="JS55" s="209"/>
      <c r="JT55" s="209"/>
      <c r="JU55" s="209"/>
      <c r="JV55" s="209"/>
      <c r="JW55" s="209"/>
      <c r="JX55" s="209"/>
      <c r="JY55" s="209"/>
      <c r="JZ55" s="209"/>
      <c r="KA55" s="209"/>
      <c r="KB55" s="209"/>
      <c r="KC55" s="209"/>
      <c r="KD55" s="209"/>
      <c r="KE55" s="209"/>
      <c r="KF55" s="209"/>
      <c r="KG55" s="209"/>
      <c r="KH55" s="209"/>
      <c r="KI55" s="209"/>
      <c r="KJ55" s="209"/>
      <c r="KK55" s="209"/>
      <c r="KL55" s="209"/>
      <c r="KM55" s="209"/>
      <c r="KN55" s="209"/>
      <c r="KO55" s="209"/>
      <c r="KP55" s="209"/>
      <c r="KQ55" s="209"/>
      <c r="KR55" s="209"/>
      <c r="KS55" s="209"/>
      <c r="KT55" s="209"/>
      <c r="KU55" s="209"/>
      <c r="KV55" s="209"/>
      <c r="KW55" s="209"/>
      <c r="KX55" s="209"/>
      <c r="KY55" s="209"/>
      <c r="KZ55" s="209"/>
      <c r="LA55" s="209"/>
      <c r="LB55" s="209"/>
      <c r="LC55" s="209"/>
      <c r="LD55" s="209"/>
      <c r="LE55" s="209"/>
      <c r="LF55" s="209"/>
      <c r="LG55" s="209"/>
      <c r="LH55" s="209"/>
      <c r="LI55" s="209"/>
      <c r="LJ55" s="209"/>
      <c r="LK55" s="209"/>
      <c r="LL55" s="209"/>
      <c r="LM55" s="209"/>
      <c r="LN55" s="209"/>
      <c r="LO55" s="209"/>
      <c r="LP55" s="209"/>
      <c r="LQ55" s="209"/>
      <c r="LR55" s="209"/>
      <c r="LS55" s="209"/>
      <c r="LT55" s="209"/>
      <c r="LU55" s="209"/>
      <c r="LV55" s="209"/>
      <c r="LW55" s="209"/>
      <c r="LX55" s="209"/>
      <c r="LY55" s="209"/>
      <c r="LZ55" s="209"/>
      <c r="MA55" s="209"/>
      <c r="MB55" s="209"/>
      <c r="MC55" s="209"/>
      <c r="MD55" s="209"/>
      <c r="ME55" s="209"/>
      <c r="MF55" s="209"/>
      <c r="MG55" s="209"/>
      <c r="MH55" s="209"/>
      <c r="MI55" s="209"/>
      <c r="MJ55" s="209"/>
      <c r="MK55" s="209"/>
      <c r="ML55" s="209"/>
      <c r="MM55" s="209"/>
      <c r="MN55" s="209"/>
      <c r="MO55" s="209"/>
      <c r="MP55" s="209"/>
      <c r="MQ55" s="209"/>
      <c r="MR55" s="209"/>
      <c r="MS55" s="209"/>
      <c r="MT55" s="209"/>
      <c r="MU55" s="209"/>
      <c r="MV55" s="209"/>
      <c r="MW55" s="209"/>
      <c r="MX55" s="209"/>
      <c r="MY55" s="209"/>
      <c r="MZ55" s="209"/>
      <c r="NA55" s="209"/>
      <c r="NB55" s="209"/>
      <c r="NC55" s="209"/>
      <c r="ND55" s="209"/>
      <c r="NE55" s="209"/>
      <c r="NF55" s="209"/>
      <c r="NG55" s="209"/>
      <c r="NH55" s="209"/>
      <c r="NI55" s="209"/>
    </row>
    <row r="56" spans="1:373" x14ac:dyDescent="0.2">
      <c r="A56" s="264" t="s">
        <v>739</v>
      </c>
      <c r="B56" s="265" t="s">
        <v>1188</v>
      </c>
      <c r="C56" s="258"/>
      <c r="D56" s="258" t="s">
        <v>3490</v>
      </c>
      <c r="E56" s="258">
        <v>0</v>
      </c>
      <c r="F56" s="259" t="s">
        <v>3491</v>
      </c>
      <c r="G56" s="259" t="s">
        <v>3385</v>
      </c>
      <c r="H56" s="259" t="s">
        <v>961</v>
      </c>
      <c r="I56" s="259">
        <v>0</v>
      </c>
      <c r="J56" s="259">
        <v>0</v>
      </c>
      <c r="K56" s="259">
        <v>0</v>
      </c>
      <c r="L56" s="259" t="s">
        <v>3367</v>
      </c>
      <c r="M56" s="259">
        <v>0</v>
      </c>
      <c r="N56" s="259" t="s">
        <v>3358</v>
      </c>
      <c r="O56" s="259">
        <v>0</v>
      </c>
      <c r="P56" s="259">
        <v>0</v>
      </c>
      <c r="Q56" s="259">
        <v>0</v>
      </c>
      <c r="R56" s="266"/>
      <c r="S56" s="266"/>
      <c r="T56" s="266"/>
      <c r="U56" s="266"/>
      <c r="V56" s="266"/>
      <c r="W56" s="266">
        <v>0</v>
      </c>
      <c r="X56" s="266">
        <v>0</v>
      </c>
      <c r="Y56" s="266">
        <v>0</v>
      </c>
      <c r="Z56" s="267">
        <v>0</v>
      </c>
      <c r="AA56" s="267">
        <v>0</v>
      </c>
      <c r="AB56" s="267">
        <v>0</v>
      </c>
      <c r="AC56" s="257">
        <v>0</v>
      </c>
      <c r="AD56" s="257">
        <v>0</v>
      </c>
      <c r="AE56" s="131">
        <v>10</v>
      </c>
      <c r="AF56" s="131">
        <v>8</v>
      </c>
      <c r="AG56" s="131">
        <v>2</v>
      </c>
      <c r="AH56" s="132">
        <v>1</v>
      </c>
      <c r="AI56" s="132" t="s">
        <v>3546</v>
      </c>
      <c r="AJ56" s="131" t="s">
        <v>3567</v>
      </c>
      <c r="AK56" s="184" t="s">
        <v>3577</v>
      </c>
      <c r="AL56" s="131">
        <v>27</v>
      </c>
      <c r="AM56" s="27" t="s">
        <v>3519</v>
      </c>
      <c r="AN56" s="133">
        <v>0</v>
      </c>
      <c r="AO56" s="133">
        <v>0</v>
      </c>
      <c r="AP56" s="133">
        <v>0</v>
      </c>
      <c r="AQ56" s="133">
        <v>0</v>
      </c>
      <c r="AR56" s="131">
        <v>27</v>
      </c>
      <c r="AS56" s="131">
        <v>0</v>
      </c>
      <c r="AT56" s="187"/>
      <c r="AU56" s="187"/>
      <c r="AV56" s="187"/>
      <c r="AW56" s="199" t="s">
        <v>790</v>
      </c>
      <c r="AX56" s="199" t="s">
        <v>1169</v>
      </c>
      <c r="AY56" s="134"/>
      <c r="AZ56" s="134"/>
      <c r="BA56" s="135">
        <v>1</v>
      </c>
      <c r="BB56" s="135" t="s">
        <v>527</v>
      </c>
      <c r="BC56" s="135"/>
      <c r="BD56" s="135">
        <v>1</v>
      </c>
      <c r="BE56" s="136" t="s">
        <v>541</v>
      </c>
      <c r="BF56" s="137">
        <v>1</v>
      </c>
      <c r="BG56" s="138"/>
      <c r="BH56" s="200"/>
      <c r="BI56" s="201"/>
      <c r="BJ56" s="139">
        <v>20</v>
      </c>
      <c r="BK56" s="202">
        <v>0</v>
      </c>
      <c r="BL56" s="13">
        <v>13</v>
      </c>
      <c r="BM56" s="13">
        <v>7</v>
      </c>
      <c r="BN56" s="27" t="s">
        <v>3521</v>
      </c>
      <c r="BO56" s="13" t="s">
        <v>3525</v>
      </c>
      <c r="BP56" s="255">
        <v>0</v>
      </c>
      <c r="BQ56" s="140"/>
      <c r="BR56" s="141"/>
      <c r="BS56" s="131">
        <v>1000000000</v>
      </c>
      <c r="BT56" s="142">
        <v>0</v>
      </c>
      <c r="BU56" s="143">
        <v>1</v>
      </c>
      <c r="BV56" s="142">
        <v>20</v>
      </c>
      <c r="BW56" s="144">
        <v>0</v>
      </c>
      <c r="BX56" s="144">
        <v>0</v>
      </c>
      <c r="BY56" s="144">
        <v>0</v>
      </c>
      <c r="BZ56" s="142">
        <v>0</v>
      </c>
      <c r="CA56" s="142">
        <v>0</v>
      </c>
      <c r="CB56" s="142">
        <v>20</v>
      </c>
      <c r="CC56" s="143">
        <v>0</v>
      </c>
      <c r="CD56" s="142"/>
      <c r="CE56" s="142"/>
      <c r="CF56" s="145">
        <v>0</v>
      </c>
      <c r="CG56" s="142">
        <v>4</v>
      </c>
      <c r="CH56" s="140"/>
      <c r="CI56" s="268"/>
      <c r="CJ56" s="263" t="s">
        <v>3518</v>
      </c>
      <c r="CK56" s="269" t="s">
        <v>3518</v>
      </c>
      <c r="CL56" s="146">
        <v>0</v>
      </c>
      <c r="CM56" s="146">
        <v>0</v>
      </c>
      <c r="CN56" s="143">
        <v>0</v>
      </c>
      <c r="CO56" s="143">
        <v>0</v>
      </c>
      <c r="CP56" s="147"/>
      <c r="CQ56" s="143">
        <v>1</v>
      </c>
      <c r="CR56" s="188">
        <v>43066</v>
      </c>
      <c r="CS56" s="189">
        <v>43185</v>
      </c>
      <c r="CT56" s="190">
        <v>43255</v>
      </c>
      <c r="CU56" s="190">
        <v>43195</v>
      </c>
      <c r="CV56" s="190">
        <v>0</v>
      </c>
      <c r="CW56" s="190">
        <v>43209</v>
      </c>
      <c r="CX56" s="190">
        <v>43251</v>
      </c>
      <c r="CY56" s="143">
        <v>1</v>
      </c>
      <c r="CZ56" s="142">
        <v>427</v>
      </c>
      <c r="DA56" s="143">
        <v>0.953125</v>
      </c>
      <c r="DB56" s="143">
        <v>0</v>
      </c>
      <c r="DC56" s="143">
        <v>0</v>
      </c>
      <c r="DD56" s="143">
        <v>0</v>
      </c>
      <c r="DE56" s="148">
        <v>0</v>
      </c>
      <c r="DF56" s="13" t="s">
        <v>3518</v>
      </c>
      <c r="DG56" s="85" t="s">
        <v>3518</v>
      </c>
      <c r="DH56" s="18" t="b">
        <v>0</v>
      </c>
      <c r="DI56" s="84"/>
      <c r="DJ56" s="84"/>
      <c r="DK56" s="203"/>
      <c r="DL56" s="183"/>
      <c r="DM56" s="204"/>
      <c r="DN56" s="143"/>
      <c r="DO56" s="84"/>
      <c r="DP56" s="84"/>
      <c r="DQ56" s="84"/>
      <c r="DR56" s="84"/>
      <c r="DS56" s="84"/>
      <c r="DT56" s="84"/>
      <c r="DU56" s="84"/>
      <c r="DV56" s="18"/>
      <c r="DW56" s="18"/>
      <c r="DX56" s="18"/>
      <c r="DY56" s="186"/>
      <c r="DZ56" s="186"/>
      <c r="EA56" s="186"/>
      <c r="EB56" s="186"/>
      <c r="EC56" s="186"/>
      <c r="ED56" s="186"/>
      <c r="EE56" s="186"/>
      <c r="EF56" s="186"/>
      <c r="EG56" s="209"/>
      <c r="EH56" s="207"/>
      <c r="EI56" s="207"/>
      <c r="EJ56" s="207"/>
      <c r="EK56" s="207"/>
      <c r="EL56" s="207"/>
      <c r="EM56" s="207"/>
      <c r="EN56" s="207"/>
      <c r="EO56" s="207"/>
      <c r="EP56" s="207"/>
      <c r="EQ56" s="207"/>
      <c r="ER56" s="210">
        <v>0</v>
      </c>
      <c r="ES56" s="210">
        <v>0</v>
      </c>
      <c r="ET56" s="210">
        <v>0</v>
      </c>
      <c r="EU56" s="210">
        <v>0</v>
      </c>
      <c r="EV56" s="210">
        <v>0</v>
      </c>
      <c r="EW56" s="210">
        <v>0</v>
      </c>
      <c r="EX56" s="210">
        <v>0</v>
      </c>
      <c r="EY56" s="210">
        <v>0</v>
      </c>
      <c r="EZ56" s="210">
        <v>0</v>
      </c>
      <c r="FA56" s="210">
        <v>0</v>
      </c>
      <c r="FB56" s="210">
        <v>0</v>
      </c>
      <c r="FC56" s="210">
        <v>0</v>
      </c>
      <c r="FD56" s="210">
        <v>0</v>
      </c>
      <c r="FE56" s="210">
        <v>0</v>
      </c>
      <c r="FF56" s="210">
        <v>0</v>
      </c>
      <c r="FG56" s="210">
        <v>0</v>
      </c>
      <c r="FH56" s="210">
        <v>0</v>
      </c>
      <c r="FI56" s="210">
        <v>0</v>
      </c>
      <c r="FJ56" s="210">
        <v>0</v>
      </c>
      <c r="FK56" s="210">
        <v>0</v>
      </c>
      <c r="FL56" s="210">
        <v>0</v>
      </c>
      <c r="FM56" s="210">
        <v>0</v>
      </c>
      <c r="FN56" s="210">
        <v>0</v>
      </c>
      <c r="FO56" s="210">
        <v>0</v>
      </c>
      <c r="FP56" s="210">
        <v>0</v>
      </c>
      <c r="FQ56" s="210">
        <v>0</v>
      </c>
      <c r="FR56" s="210">
        <v>0</v>
      </c>
      <c r="FS56" s="210">
        <v>0</v>
      </c>
      <c r="FT56" s="210">
        <v>0</v>
      </c>
      <c r="FU56" s="210">
        <v>0</v>
      </c>
      <c r="FV56" s="210">
        <v>0</v>
      </c>
      <c r="FW56" s="210">
        <v>0</v>
      </c>
      <c r="FX56" s="210">
        <v>0</v>
      </c>
      <c r="FY56" s="210">
        <v>0</v>
      </c>
      <c r="FZ56" s="210">
        <v>0</v>
      </c>
      <c r="GA56" s="210">
        <v>0</v>
      </c>
      <c r="GB56" s="210">
        <v>0</v>
      </c>
      <c r="GC56" s="210">
        <v>0</v>
      </c>
      <c r="GD56" s="210">
        <v>0</v>
      </c>
      <c r="GE56" s="207"/>
      <c r="GF56" s="210">
        <v>0</v>
      </c>
      <c r="GG56" s="210">
        <v>0</v>
      </c>
      <c r="GH56" s="210">
        <v>0</v>
      </c>
      <c r="GI56" s="210">
        <v>0</v>
      </c>
      <c r="GJ56" s="210">
        <v>0</v>
      </c>
      <c r="GK56" s="210">
        <v>0</v>
      </c>
      <c r="GL56" s="210">
        <v>0</v>
      </c>
      <c r="GM56" s="207"/>
      <c r="GN56" s="210">
        <v>0</v>
      </c>
      <c r="GO56" s="210">
        <v>0</v>
      </c>
      <c r="GP56" s="210">
        <v>0</v>
      </c>
      <c r="GQ56" s="210">
        <v>0</v>
      </c>
      <c r="GR56" s="210">
        <v>0</v>
      </c>
      <c r="GS56" s="210">
        <v>0</v>
      </c>
      <c r="GT56" s="210">
        <v>0</v>
      </c>
      <c r="GU56" s="210">
        <v>0</v>
      </c>
      <c r="GV56" s="210">
        <v>0</v>
      </c>
      <c r="GW56" s="210">
        <v>0</v>
      </c>
      <c r="GX56" s="210">
        <v>0</v>
      </c>
      <c r="GY56" s="210">
        <v>0</v>
      </c>
      <c r="GZ56" s="210">
        <v>0</v>
      </c>
      <c r="HA56" s="210">
        <v>0</v>
      </c>
      <c r="HB56" s="210">
        <v>0</v>
      </c>
      <c r="HC56" s="210">
        <v>0</v>
      </c>
      <c r="HD56" s="210">
        <v>0</v>
      </c>
      <c r="HE56" s="210">
        <v>0</v>
      </c>
      <c r="HF56" s="210">
        <v>0</v>
      </c>
      <c r="HG56" s="210">
        <v>0</v>
      </c>
      <c r="HH56" s="210">
        <v>0</v>
      </c>
      <c r="HI56" s="210">
        <v>0</v>
      </c>
      <c r="HJ56" s="210">
        <v>0</v>
      </c>
      <c r="HK56" s="210">
        <v>0</v>
      </c>
      <c r="HL56" s="210">
        <v>0</v>
      </c>
      <c r="HM56" s="210">
        <v>0</v>
      </c>
      <c r="HN56" s="210">
        <v>0</v>
      </c>
      <c r="HO56" s="210">
        <v>0</v>
      </c>
      <c r="HP56" s="210">
        <v>0</v>
      </c>
      <c r="HQ56" s="210">
        <v>0</v>
      </c>
      <c r="HR56" s="210">
        <v>0</v>
      </c>
      <c r="HS56" s="210">
        <v>0</v>
      </c>
      <c r="HT56" s="210">
        <v>0</v>
      </c>
      <c r="HU56" s="210">
        <v>0</v>
      </c>
      <c r="HV56" s="210">
        <v>0</v>
      </c>
      <c r="HW56" s="210">
        <v>0</v>
      </c>
      <c r="HX56" s="210">
        <v>0</v>
      </c>
      <c r="HY56" s="210">
        <v>0</v>
      </c>
      <c r="HZ56" s="210">
        <v>0</v>
      </c>
      <c r="IA56" s="210">
        <v>0</v>
      </c>
      <c r="IB56" s="210">
        <v>0</v>
      </c>
      <c r="IC56" s="210">
        <v>0</v>
      </c>
      <c r="ID56" s="210">
        <v>0</v>
      </c>
      <c r="IE56" s="210">
        <v>0</v>
      </c>
      <c r="IF56" s="210">
        <v>0</v>
      </c>
      <c r="IG56" s="210">
        <v>0</v>
      </c>
      <c r="IH56" s="210">
        <v>0</v>
      </c>
      <c r="II56" s="210">
        <v>0</v>
      </c>
      <c r="IJ56" s="207"/>
      <c r="IK56" s="210">
        <v>0</v>
      </c>
      <c r="IL56" s="210">
        <v>0</v>
      </c>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row>
    <row r="57" spans="1:373" x14ac:dyDescent="0.2">
      <c r="A57" s="264" t="s">
        <v>739</v>
      </c>
      <c r="B57" s="265" t="s">
        <v>1189</v>
      </c>
      <c r="C57" s="258"/>
      <c r="D57" s="258" t="s">
        <v>3494</v>
      </c>
      <c r="E57" s="258">
        <v>0</v>
      </c>
      <c r="F57" s="259" t="s">
        <v>3495</v>
      </c>
      <c r="G57" s="259" t="s">
        <v>960</v>
      </c>
      <c r="H57" s="259" t="s">
        <v>961</v>
      </c>
      <c r="I57" s="259">
        <v>0</v>
      </c>
      <c r="J57" s="259">
        <v>0</v>
      </c>
      <c r="K57" s="259">
        <v>0</v>
      </c>
      <c r="L57" s="259" t="s">
        <v>3367</v>
      </c>
      <c r="M57" s="259">
        <v>0</v>
      </c>
      <c r="N57" s="259" t="s">
        <v>3363</v>
      </c>
      <c r="O57" s="259">
        <v>0</v>
      </c>
      <c r="P57" s="259">
        <v>0</v>
      </c>
      <c r="Q57" s="259">
        <v>0</v>
      </c>
      <c r="R57" s="266"/>
      <c r="S57" s="266"/>
      <c r="T57" s="266"/>
      <c r="U57" s="266"/>
      <c r="V57" s="266"/>
      <c r="W57" s="266">
        <v>0</v>
      </c>
      <c r="X57" s="266">
        <v>0</v>
      </c>
      <c r="Y57" s="266">
        <v>0</v>
      </c>
      <c r="Z57" s="267">
        <v>0</v>
      </c>
      <c r="AA57" s="267">
        <v>0</v>
      </c>
      <c r="AB57" s="267">
        <v>0</v>
      </c>
      <c r="AC57" s="257">
        <v>0</v>
      </c>
      <c r="AD57" s="257">
        <v>0</v>
      </c>
      <c r="AE57" s="131">
        <v>10</v>
      </c>
      <c r="AF57" s="131">
        <v>8</v>
      </c>
      <c r="AG57" s="131">
        <v>2</v>
      </c>
      <c r="AH57" s="132">
        <v>1</v>
      </c>
      <c r="AI57" s="132" t="s">
        <v>3517</v>
      </c>
      <c r="AJ57" s="131" t="s">
        <v>3568</v>
      </c>
      <c r="AK57" s="184" t="s">
        <v>3524</v>
      </c>
      <c r="AL57" s="131" t="s">
        <v>3518</v>
      </c>
      <c r="AM57" s="27" t="s">
        <v>3519</v>
      </c>
      <c r="AN57" s="133">
        <v>0</v>
      </c>
      <c r="AO57" s="133">
        <v>0</v>
      </c>
      <c r="AP57" s="133">
        <v>0</v>
      </c>
      <c r="AQ57" s="133">
        <v>0</v>
      </c>
      <c r="AR57" s="131">
        <v>27</v>
      </c>
      <c r="AS57" s="131">
        <v>0</v>
      </c>
      <c r="AT57" s="187"/>
      <c r="AU57" s="187"/>
      <c r="AV57" s="187"/>
      <c r="AW57" s="199" t="s">
        <v>790</v>
      </c>
      <c r="AX57" s="199" t="s">
        <v>1169</v>
      </c>
      <c r="AY57" s="134"/>
      <c r="AZ57" s="134"/>
      <c r="BA57" s="135">
        <v>1</v>
      </c>
      <c r="BB57" s="135" t="s">
        <v>527</v>
      </c>
      <c r="BC57" s="135"/>
      <c r="BD57" s="135">
        <v>1</v>
      </c>
      <c r="BE57" s="136" t="s">
        <v>541</v>
      </c>
      <c r="BF57" s="137">
        <v>1</v>
      </c>
      <c r="BG57" s="138"/>
      <c r="BH57" s="200"/>
      <c r="BI57" s="201"/>
      <c r="BJ57" s="139">
        <v>30</v>
      </c>
      <c r="BK57" s="202">
        <v>0</v>
      </c>
      <c r="BL57" s="13">
        <v>20</v>
      </c>
      <c r="BM57" s="13">
        <v>10</v>
      </c>
      <c r="BN57" s="27" t="s">
        <v>3521</v>
      </c>
      <c r="BO57" s="13" t="s">
        <v>3521</v>
      </c>
      <c r="BP57" s="255">
        <v>55</v>
      </c>
      <c r="BQ57" s="140"/>
      <c r="BR57" s="141"/>
      <c r="BS57" s="131">
        <v>1000000000</v>
      </c>
      <c r="BT57" s="142">
        <v>0</v>
      </c>
      <c r="BU57" s="143">
        <v>1</v>
      </c>
      <c r="BV57" s="142">
        <v>0</v>
      </c>
      <c r="BW57" s="144">
        <v>0</v>
      </c>
      <c r="BX57" s="144">
        <v>0</v>
      </c>
      <c r="BY57" s="144">
        <v>0</v>
      </c>
      <c r="BZ57" s="142">
        <v>0</v>
      </c>
      <c r="CA57" s="142">
        <v>0</v>
      </c>
      <c r="CB57" s="142">
        <v>0</v>
      </c>
      <c r="CC57" s="143">
        <v>1</v>
      </c>
      <c r="CD57" s="142"/>
      <c r="CE57" s="142"/>
      <c r="CF57" s="145">
        <v>30</v>
      </c>
      <c r="CG57" s="142">
        <v>6</v>
      </c>
      <c r="CH57" s="140"/>
      <c r="CI57" s="268"/>
      <c r="CJ57" s="263" t="s">
        <v>3518</v>
      </c>
      <c r="CK57" s="269" t="s">
        <v>3518</v>
      </c>
      <c r="CL57" s="146">
        <v>0</v>
      </c>
      <c r="CM57" s="146">
        <v>0</v>
      </c>
      <c r="CN57" s="143">
        <v>0</v>
      </c>
      <c r="CO57" s="143">
        <v>0</v>
      </c>
      <c r="CP57" s="147"/>
      <c r="CQ57" s="143">
        <v>0</v>
      </c>
      <c r="CR57" s="188">
        <v>43185</v>
      </c>
      <c r="CS57" s="189">
        <v>43185</v>
      </c>
      <c r="CT57" s="190">
        <v>43255</v>
      </c>
      <c r="CU57" s="190">
        <v>0</v>
      </c>
      <c r="CV57" s="190">
        <v>0</v>
      </c>
      <c r="CW57" s="190" t="s">
        <v>3518</v>
      </c>
      <c r="CX57" s="190" t="s">
        <v>3518</v>
      </c>
      <c r="CY57" s="143">
        <v>1</v>
      </c>
      <c r="CZ57" s="142">
        <v>0</v>
      </c>
      <c r="DA57" s="143">
        <v>0.9375</v>
      </c>
      <c r="DB57" s="143">
        <v>0</v>
      </c>
      <c r="DC57" s="143">
        <v>0</v>
      </c>
      <c r="DD57" s="143">
        <v>0</v>
      </c>
      <c r="DE57" s="148">
        <v>0</v>
      </c>
      <c r="DF57" s="13" t="s">
        <v>3518</v>
      </c>
      <c r="DG57" s="85" t="s">
        <v>3518</v>
      </c>
      <c r="DH57" s="18" t="b">
        <v>0</v>
      </c>
      <c r="DI57" s="84"/>
      <c r="DJ57" s="84"/>
      <c r="DK57" s="203"/>
      <c r="DL57" s="183"/>
      <c r="DM57" s="204"/>
      <c r="DN57" s="143"/>
      <c r="DO57" s="84"/>
      <c r="DP57" s="84"/>
      <c r="DQ57" s="84"/>
      <c r="DR57" s="84"/>
      <c r="DS57" s="84"/>
      <c r="DT57" s="84"/>
      <c r="DU57" s="84"/>
      <c r="DV57" s="18"/>
      <c r="DW57" s="18"/>
      <c r="DX57" s="18"/>
      <c r="DY57" s="186"/>
      <c r="DZ57" s="186"/>
      <c r="EA57" s="186"/>
      <c r="EB57" s="186"/>
      <c r="EC57" s="186"/>
      <c r="ED57" s="186"/>
      <c r="EE57" s="186"/>
      <c r="EF57" s="186"/>
      <c r="EG57" s="209"/>
      <c r="EH57" s="209"/>
      <c r="EI57" s="209"/>
      <c r="EJ57" s="209"/>
      <c r="EK57" s="209"/>
      <c r="EL57" s="209"/>
      <c r="EM57" s="209"/>
      <c r="EN57" s="209"/>
      <c r="EO57" s="209"/>
      <c r="EP57" s="209"/>
      <c r="EQ57" s="209"/>
      <c r="ER57" s="210"/>
      <c r="ES57" s="210"/>
      <c r="ET57" s="209"/>
      <c r="EU57" s="209"/>
      <c r="EV57" s="209"/>
      <c r="EW57" s="209"/>
      <c r="EX57" s="209"/>
      <c r="EY57" s="209"/>
      <c r="EZ57" s="209"/>
      <c r="FA57" s="209"/>
      <c r="FB57" s="209"/>
      <c r="FC57" s="209"/>
      <c r="FD57" s="209"/>
      <c r="FE57" s="209"/>
      <c r="FF57" s="209"/>
      <c r="FG57" s="209"/>
      <c r="FH57" s="209"/>
      <c r="FI57" s="209"/>
      <c r="FJ57" s="209"/>
      <c r="FK57" s="209"/>
      <c r="FL57" s="209"/>
      <c r="FM57" s="209"/>
      <c r="FN57" s="209"/>
      <c r="FO57" s="209"/>
      <c r="FP57" s="209"/>
      <c r="FQ57" s="209"/>
      <c r="FR57" s="209"/>
      <c r="FS57" s="209"/>
      <c r="FT57" s="209"/>
      <c r="FU57" s="209"/>
      <c r="FV57" s="209"/>
      <c r="FW57" s="209"/>
      <c r="FX57" s="209"/>
      <c r="FY57" s="209"/>
      <c r="FZ57" s="209"/>
      <c r="GA57" s="209"/>
      <c r="GB57" s="210">
        <v>0</v>
      </c>
      <c r="GC57" s="210">
        <v>0</v>
      </c>
      <c r="GD57" s="210">
        <v>0</v>
      </c>
      <c r="GE57" s="209"/>
      <c r="GF57" s="210">
        <v>0</v>
      </c>
      <c r="GG57" s="233">
        <v>0</v>
      </c>
      <c r="GH57" s="233">
        <v>0</v>
      </c>
      <c r="GI57" s="233">
        <v>0</v>
      </c>
      <c r="GJ57" s="233">
        <v>0</v>
      </c>
      <c r="GK57" s="233">
        <v>0</v>
      </c>
      <c r="GL57" s="233">
        <v>0</v>
      </c>
      <c r="GM57" s="209"/>
      <c r="GN57" s="233">
        <v>0</v>
      </c>
      <c r="GO57" s="233">
        <v>0</v>
      </c>
      <c r="GP57" s="233">
        <v>0</v>
      </c>
      <c r="GQ57" s="233">
        <v>0</v>
      </c>
      <c r="GR57" s="233">
        <v>0</v>
      </c>
      <c r="GS57" s="233">
        <v>0</v>
      </c>
      <c r="GT57" s="233">
        <v>0</v>
      </c>
      <c r="GU57" s="233">
        <v>0</v>
      </c>
      <c r="GV57" s="233">
        <v>0</v>
      </c>
      <c r="GW57" s="233">
        <v>0</v>
      </c>
      <c r="GX57" s="233">
        <v>0</v>
      </c>
      <c r="GY57" s="233">
        <v>0</v>
      </c>
      <c r="GZ57" s="233">
        <v>0</v>
      </c>
      <c r="HA57" s="233">
        <v>0</v>
      </c>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09"/>
      <c r="IK57" s="233">
        <v>0</v>
      </c>
      <c r="IL57" s="233">
        <v>0</v>
      </c>
      <c r="IM57" s="209"/>
      <c r="IN57" s="209"/>
      <c r="IO57" s="209"/>
      <c r="IP57" s="209"/>
      <c r="IQ57" s="209"/>
      <c r="IR57" s="209"/>
      <c r="IS57" s="209"/>
      <c r="IT57" s="209"/>
      <c r="IU57" s="209"/>
      <c r="IV57" s="209"/>
      <c r="IW57" s="209"/>
      <c r="IX57" s="209"/>
      <c r="IY57" s="209"/>
      <c r="IZ57" s="209"/>
      <c r="JA57" s="209"/>
      <c r="JB57" s="209"/>
      <c r="JC57" s="209"/>
      <c r="JD57" s="209"/>
      <c r="JE57" s="209"/>
      <c r="JF57" s="209"/>
      <c r="JG57" s="209"/>
      <c r="JH57" s="209"/>
      <c r="JI57" s="209"/>
      <c r="JJ57" s="209"/>
      <c r="JK57" s="209"/>
      <c r="JL57" s="209"/>
      <c r="JM57" s="209"/>
      <c r="JN57" s="209"/>
      <c r="JO57" s="209"/>
      <c r="JP57" s="209"/>
      <c r="JQ57" s="209"/>
      <c r="JR57" s="209"/>
      <c r="JS57" s="209"/>
      <c r="JT57" s="209"/>
      <c r="JU57" s="209"/>
      <c r="JV57" s="209"/>
      <c r="JW57" s="209"/>
      <c r="JX57" s="209"/>
      <c r="JY57" s="209"/>
      <c r="JZ57" s="209"/>
      <c r="KA57" s="209"/>
      <c r="KB57" s="209"/>
      <c r="KC57" s="209"/>
      <c r="KD57" s="209"/>
      <c r="KE57" s="209"/>
      <c r="KF57" s="209"/>
      <c r="KG57" s="209"/>
      <c r="KH57" s="209"/>
      <c r="KI57" s="209"/>
      <c r="KJ57" s="209"/>
      <c r="KK57" s="209"/>
      <c r="KL57" s="209"/>
      <c r="KM57" s="209"/>
      <c r="KN57" s="209"/>
      <c r="KO57" s="209"/>
      <c r="KP57" s="209"/>
      <c r="KQ57" s="209"/>
      <c r="KR57" s="209"/>
      <c r="KS57" s="209"/>
      <c r="KT57" s="209"/>
      <c r="KU57" s="209"/>
      <c r="KV57" s="209"/>
      <c r="KW57" s="209"/>
      <c r="KX57" s="209"/>
      <c r="KY57" s="209"/>
      <c r="KZ57" s="209"/>
      <c r="LA57" s="209"/>
      <c r="LB57" s="209"/>
      <c r="LC57" s="209"/>
      <c r="LD57" s="209"/>
      <c r="LE57" s="209"/>
      <c r="LF57" s="209"/>
      <c r="LG57" s="209"/>
      <c r="LH57" s="209"/>
      <c r="LI57" s="209"/>
      <c r="LJ57" s="209"/>
      <c r="LK57" s="209"/>
      <c r="LL57" s="209"/>
      <c r="LM57" s="209"/>
      <c r="LN57" s="209"/>
      <c r="LO57" s="209"/>
      <c r="LP57" s="209"/>
      <c r="LQ57" s="209"/>
      <c r="LR57" s="209"/>
      <c r="LS57" s="209"/>
      <c r="LT57" s="209"/>
      <c r="LU57" s="209"/>
      <c r="LV57" s="209"/>
      <c r="LW57" s="209"/>
      <c r="LX57" s="209"/>
      <c r="LY57" s="209"/>
      <c r="LZ57" s="209"/>
      <c r="MA57" s="209"/>
      <c r="MB57" s="209"/>
      <c r="MC57" s="209"/>
      <c r="MD57" s="209"/>
      <c r="ME57" s="209"/>
      <c r="MF57" s="209"/>
      <c r="MG57" s="209"/>
      <c r="MH57" s="209"/>
      <c r="MI57" s="209"/>
      <c r="MJ57" s="209"/>
      <c r="MK57" s="209"/>
      <c r="ML57" s="209"/>
      <c r="MM57" s="209"/>
      <c r="MN57" s="209"/>
      <c r="MO57" s="209"/>
      <c r="MP57" s="209"/>
      <c r="MQ57" s="209"/>
      <c r="MR57" s="209"/>
      <c r="MS57" s="209"/>
      <c r="MT57" s="209"/>
      <c r="MU57" s="209"/>
      <c r="MV57" s="209"/>
      <c r="MW57" s="209"/>
      <c r="MX57" s="209"/>
      <c r="MY57" s="209"/>
      <c r="MZ57" s="209"/>
      <c r="NA57" s="209"/>
      <c r="NB57" s="209"/>
      <c r="NC57" s="209"/>
      <c r="ND57" s="209"/>
      <c r="NE57" s="209"/>
      <c r="NF57" s="209"/>
      <c r="NG57" s="209"/>
      <c r="NH57" s="209"/>
      <c r="NI57" s="209"/>
    </row>
    <row r="58" spans="1:373" x14ac:dyDescent="0.2">
      <c r="A58" s="264" t="s">
        <v>739</v>
      </c>
      <c r="B58" s="265" t="s">
        <v>1190</v>
      </c>
      <c r="C58" s="258"/>
      <c r="D58" s="258" t="s">
        <v>3496</v>
      </c>
      <c r="E58" s="258">
        <v>0</v>
      </c>
      <c r="F58" s="259" t="s">
        <v>3497</v>
      </c>
      <c r="G58" s="259" t="s">
        <v>960</v>
      </c>
      <c r="H58" s="259" t="s">
        <v>961</v>
      </c>
      <c r="I58" s="259">
        <v>0</v>
      </c>
      <c r="J58" s="259">
        <v>0</v>
      </c>
      <c r="K58" s="259">
        <v>0</v>
      </c>
      <c r="L58" s="259" t="s">
        <v>3367</v>
      </c>
      <c r="M58" s="259">
        <v>0</v>
      </c>
      <c r="N58" s="259" t="s">
        <v>3363</v>
      </c>
      <c r="O58" s="259">
        <v>0</v>
      </c>
      <c r="P58" s="259">
        <v>0</v>
      </c>
      <c r="Q58" s="259">
        <v>0</v>
      </c>
      <c r="R58" s="266"/>
      <c r="S58" s="266"/>
      <c r="T58" s="266"/>
      <c r="U58" s="266"/>
      <c r="V58" s="266"/>
      <c r="W58" s="266">
        <v>0</v>
      </c>
      <c r="X58" s="266">
        <v>0</v>
      </c>
      <c r="Y58" s="266">
        <v>0</v>
      </c>
      <c r="Z58" s="267">
        <v>0</v>
      </c>
      <c r="AA58" s="267">
        <v>0</v>
      </c>
      <c r="AB58" s="267">
        <v>0</v>
      </c>
      <c r="AC58" s="257">
        <v>0</v>
      </c>
      <c r="AD58" s="257">
        <v>0</v>
      </c>
      <c r="AE58" s="131">
        <v>10</v>
      </c>
      <c r="AF58" s="131">
        <v>8</v>
      </c>
      <c r="AG58" s="131">
        <v>2</v>
      </c>
      <c r="AH58" s="132">
        <v>1</v>
      </c>
      <c r="AI58" s="132" t="s">
        <v>3517</v>
      </c>
      <c r="AJ58" s="131" t="s">
        <v>3568</v>
      </c>
      <c r="AK58" s="184" t="s">
        <v>3524</v>
      </c>
      <c r="AL58" s="131" t="s">
        <v>3518</v>
      </c>
      <c r="AM58" s="27" t="s">
        <v>3519</v>
      </c>
      <c r="AN58" s="133">
        <v>0</v>
      </c>
      <c r="AO58" s="133">
        <v>0</v>
      </c>
      <c r="AP58" s="133">
        <v>0</v>
      </c>
      <c r="AQ58" s="133">
        <v>0</v>
      </c>
      <c r="AR58" s="131">
        <v>27</v>
      </c>
      <c r="AS58" s="131">
        <v>0</v>
      </c>
      <c r="AT58" s="187"/>
      <c r="AU58" s="187"/>
      <c r="AV58" s="187"/>
      <c r="AW58" s="199" t="s">
        <v>790</v>
      </c>
      <c r="AX58" s="199" t="s">
        <v>1169</v>
      </c>
      <c r="AY58" s="134"/>
      <c r="AZ58" s="134"/>
      <c r="BA58" s="135">
        <v>1</v>
      </c>
      <c r="BB58" s="135" t="s">
        <v>527</v>
      </c>
      <c r="BC58" s="135"/>
      <c r="BD58" s="135">
        <v>1</v>
      </c>
      <c r="BE58" s="136" t="s">
        <v>541</v>
      </c>
      <c r="BF58" s="137">
        <v>1</v>
      </c>
      <c r="BG58" s="138"/>
      <c r="BH58" s="200"/>
      <c r="BI58" s="201"/>
      <c r="BJ58" s="139">
        <v>40</v>
      </c>
      <c r="BK58" s="202">
        <v>0</v>
      </c>
      <c r="BL58" s="13">
        <v>27</v>
      </c>
      <c r="BM58" s="13">
        <v>13</v>
      </c>
      <c r="BN58" s="27" t="s">
        <v>3521</v>
      </c>
      <c r="BO58" s="13" t="s">
        <v>3521</v>
      </c>
      <c r="BP58" s="255">
        <v>65</v>
      </c>
      <c r="BQ58" s="140"/>
      <c r="BR58" s="141"/>
      <c r="BS58" s="131">
        <v>1000000000</v>
      </c>
      <c r="BT58" s="142">
        <v>0</v>
      </c>
      <c r="BU58" s="143">
        <v>1</v>
      </c>
      <c r="BV58" s="142">
        <v>0</v>
      </c>
      <c r="BW58" s="144">
        <v>0</v>
      </c>
      <c r="BX58" s="144">
        <v>0</v>
      </c>
      <c r="BY58" s="144">
        <v>0</v>
      </c>
      <c r="BZ58" s="142">
        <v>0</v>
      </c>
      <c r="CA58" s="142">
        <v>0</v>
      </c>
      <c r="CB58" s="142">
        <v>0</v>
      </c>
      <c r="CC58" s="143">
        <v>1</v>
      </c>
      <c r="CD58" s="142"/>
      <c r="CE58" s="142"/>
      <c r="CF58" s="145">
        <v>40</v>
      </c>
      <c r="CG58" s="142">
        <v>8</v>
      </c>
      <c r="CH58" s="140"/>
      <c r="CI58" s="268"/>
      <c r="CJ58" s="263" t="s">
        <v>3518</v>
      </c>
      <c r="CK58" s="269" t="s">
        <v>3518</v>
      </c>
      <c r="CL58" s="146">
        <v>0</v>
      </c>
      <c r="CM58" s="146">
        <v>0</v>
      </c>
      <c r="CN58" s="143">
        <v>0</v>
      </c>
      <c r="CO58" s="143">
        <v>0</v>
      </c>
      <c r="CP58" s="147"/>
      <c r="CQ58" s="143">
        <v>0</v>
      </c>
      <c r="CR58" s="188">
        <v>43185</v>
      </c>
      <c r="CS58" s="189">
        <v>43185</v>
      </c>
      <c r="CT58" s="190">
        <v>43255</v>
      </c>
      <c r="CU58" s="190">
        <v>0</v>
      </c>
      <c r="CV58" s="190">
        <v>0</v>
      </c>
      <c r="CW58" s="190" t="s">
        <v>3518</v>
      </c>
      <c r="CX58" s="190" t="s">
        <v>3518</v>
      </c>
      <c r="CY58" s="143">
        <v>1</v>
      </c>
      <c r="CZ58" s="142">
        <v>0</v>
      </c>
      <c r="DA58" s="143">
        <v>0.9375</v>
      </c>
      <c r="DB58" s="143">
        <v>0</v>
      </c>
      <c r="DC58" s="143">
        <v>0</v>
      </c>
      <c r="DD58" s="143">
        <v>0</v>
      </c>
      <c r="DE58" s="148">
        <v>0</v>
      </c>
      <c r="DF58" s="13" t="s">
        <v>3518</v>
      </c>
      <c r="DG58" s="85" t="s">
        <v>3518</v>
      </c>
      <c r="DH58" s="18" t="b">
        <v>0</v>
      </c>
      <c r="DI58" s="84"/>
      <c r="DJ58" s="84"/>
      <c r="DK58" s="203"/>
      <c r="DL58" s="183"/>
      <c r="DM58" s="204"/>
      <c r="DN58" s="143"/>
      <c r="DO58" s="84"/>
      <c r="DP58" s="84"/>
      <c r="DQ58" s="84"/>
      <c r="DR58" s="84"/>
      <c r="DS58" s="84"/>
      <c r="DT58" s="84"/>
      <c r="DU58" s="84"/>
      <c r="DV58" s="18"/>
      <c r="DW58" s="18"/>
      <c r="DX58" s="18"/>
      <c r="DY58" s="186"/>
      <c r="DZ58" s="186"/>
      <c r="EA58" s="186"/>
      <c r="EB58" s="186"/>
      <c r="EC58" s="186"/>
      <c r="ED58" s="186"/>
      <c r="EE58" s="186"/>
      <c r="EF58" s="186"/>
      <c r="EG58" s="209"/>
      <c r="EH58" s="207"/>
      <c r="EI58" s="207"/>
      <c r="EJ58" s="207"/>
      <c r="EK58" s="207"/>
      <c r="EL58" s="207"/>
      <c r="EM58" s="207"/>
      <c r="EN58" s="207"/>
      <c r="EO58" s="207"/>
      <c r="EP58" s="207"/>
      <c r="EQ58" s="207"/>
      <c r="ER58" s="210"/>
      <c r="ES58" s="210"/>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10">
        <v>0</v>
      </c>
      <c r="GC58" s="210">
        <v>0</v>
      </c>
      <c r="GD58" s="210">
        <v>0</v>
      </c>
      <c r="GE58" s="207"/>
      <c r="GF58" s="210">
        <v>0</v>
      </c>
      <c r="GG58" s="210">
        <v>0</v>
      </c>
      <c r="GH58" s="210">
        <v>0</v>
      </c>
      <c r="GI58" s="210">
        <v>0</v>
      </c>
      <c r="GJ58" s="210">
        <v>0</v>
      </c>
      <c r="GK58" s="210">
        <v>0</v>
      </c>
      <c r="GL58" s="210">
        <v>0</v>
      </c>
      <c r="GM58" s="207"/>
      <c r="GN58" s="210">
        <v>0</v>
      </c>
      <c r="GO58" s="210">
        <v>0</v>
      </c>
      <c r="GP58" s="210">
        <v>0</v>
      </c>
      <c r="GQ58" s="210">
        <v>0</v>
      </c>
      <c r="GR58" s="210">
        <v>0</v>
      </c>
      <c r="GS58" s="210">
        <v>0</v>
      </c>
      <c r="GT58" s="210">
        <v>0</v>
      </c>
      <c r="GU58" s="210">
        <v>0</v>
      </c>
      <c r="GV58" s="210">
        <v>0</v>
      </c>
      <c r="GW58" s="210">
        <v>0</v>
      </c>
      <c r="GX58" s="210">
        <v>0</v>
      </c>
      <c r="GY58" s="210">
        <v>0</v>
      </c>
      <c r="GZ58" s="210">
        <v>0</v>
      </c>
      <c r="HA58" s="210">
        <v>0</v>
      </c>
      <c r="HB58" s="210">
        <v>0</v>
      </c>
      <c r="HC58" s="210">
        <v>0</v>
      </c>
      <c r="HD58" s="210">
        <v>0</v>
      </c>
      <c r="HE58" s="210">
        <v>0</v>
      </c>
      <c r="HF58" s="210">
        <v>0</v>
      </c>
      <c r="HG58" s="210">
        <v>0</v>
      </c>
      <c r="HH58" s="210">
        <v>0</v>
      </c>
      <c r="HI58" s="210">
        <v>0</v>
      </c>
      <c r="HJ58" s="210">
        <v>0</v>
      </c>
      <c r="HK58" s="210">
        <v>0</v>
      </c>
      <c r="HL58" s="210">
        <v>0</v>
      </c>
      <c r="HM58" s="210">
        <v>0</v>
      </c>
      <c r="HN58" s="210">
        <v>0</v>
      </c>
      <c r="HO58" s="210">
        <v>0</v>
      </c>
      <c r="HP58" s="210">
        <v>0</v>
      </c>
      <c r="HQ58" s="210">
        <v>0</v>
      </c>
      <c r="HR58" s="210">
        <v>0</v>
      </c>
      <c r="HS58" s="210">
        <v>0</v>
      </c>
      <c r="HT58" s="210">
        <v>0</v>
      </c>
      <c r="HU58" s="210">
        <v>0</v>
      </c>
      <c r="HV58" s="210">
        <v>0</v>
      </c>
      <c r="HW58" s="210">
        <v>0</v>
      </c>
      <c r="HX58" s="210">
        <v>0</v>
      </c>
      <c r="HY58" s="210">
        <v>0</v>
      </c>
      <c r="HZ58" s="210">
        <v>0</v>
      </c>
      <c r="IA58" s="210">
        <v>0</v>
      </c>
      <c r="IB58" s="210">
        <v>0</v>
      </c>
      <c r="IC58" s="210">
        <v>0</v>
      </c>
      <c r="ID58" s="210">
        <v>0</v>
      </c>
      <c r="IE58" s="210">
        <v>0</v>
      </c>
      <c r="IF58" s="210">
        <v>0</v>
      </c>
      <c r="IG58" s="210">
        <v>0</v>
      </c>
      <c r="IH58" s="210">
        <v>0</v>
      </c>
      <c r="II58" s="210">
        <v>0</v>
      </c>
      <c r="IJ58" s="207"/>
      <c r="IK58" s="210">
        <v>0</v>
      </c>
      <c r="IL58" s="210">
        <v>0</v>
      </c>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row>
    <row r="59" spans="1:373" x14ac:dyDescent="0.2">
      <c r="A59" s="264" t="s">
        <v>739</v>
      </c>
      <c r="B59" s="265" t="s">
        <v>1191</v>
      </c>
      <c r="C59" s="258"/>
      <c r="D59" s="258" t="s">
        <v>3498</v>
      </c>
      <c r="E59" s="258">
        <v>0</v>
      </c>
      <c r="F59" s="259" t="s">
        <v>3499</v>
      </c>
      <c r="G59" s="259" t="s">
        <v>960</v>
      </c>
      <c r="H59" s="259" t="s">
        <v>961</v>
      </c>
      <c r="I59" s="259">
        <v>0</v>
      </c>
      <c r="J59" s="259">
        <v>0</v>
      </c>
      <c r="K59" s="259">
        <v>0</v>
      </c>
      <c r="L59" s="259" t="s">
        <v>3367</v>
      </c>
      <c r="M59" s="259">
        <v>0</v>
      </c>
      <c r="N59" s="259" t="s">
        <v>3363</v>
      </c>
      <c r="O59" s="259">
        <v>0</v>
      </c>
      <c r="P59" s="259">
        <v>0</v>
      </c>
      <c r="Q59" s="259">
        <v>0</v>
      </c>
      <c r="R59" s="266"/>
      <c r="S59" s="266"/>
      <c r="T59" s="266"/>
      <c r="U59" s="266"/>
      <c r="V59" s="266"/>
      <c r="W59" s="266">
        <v>0</v>
      </c>
      <c r="X59" s="266">
        <v>0</v>
      </c>
      <c r="Y59" s="266">
        <v>0</v>
      </c>
      <c r="Z59" s="267">
        <v>0</v>
      </c>
      <c r="AA59" s="267">
        <v>0</v>
      </c>
      <c r="AB59" s="267">
        <v>0</v>
      </c>
      <c r="AC59" s="257">
        <v>0</v>
      </c>
      <c r="AD59" s="257">
        <v>0</v>
      </c>
      <c r="AE59" s="131">
        <v>10</v>
      </c>
      <c r="AF59" s="131">
        <v>8</v>
      </c>
      <c r="AG59" s="131">
        <v>2</v>
      </c>
      <c r="AH59" s="132">
        <v>1</v>
      </c>
      <c r="AI59" s="132" t="s">
        <v>3517</v>
      </c>
      <c r="AJ59" s="131" t="s">
        <v>3568</v>
      </c>
      <c r="AK59" s="184" t="s">
        <v>3524</v>
      </c>
      <c r="AL59" s="131" t="s">
        <v>3518</v>
      </c>
      <c r="AM59" s="27" t="s">
        <v>3519</v>
      </c>
      <c r="AN59" s="133">
        <v>0</v>
      </c>
      <c r="AO59" s="133">
        <v>0</v>
      </c>
      <c r="AP59" s="133">
        <v>0</v>
      </c>
      <c r="AQ59" s="133">
        <v>0</v>
      </c>
      <c r="AR59" s="131">
        <v>27</v>
      </c>
      <c r="AS59" s="131">
        <v>0</v>
      </c>
      <c r="AT59" s="187"/>
      <c r="AU59" s="187"/>
      <c r="AV59" s="187"/>
      <c r="AW59" s="199" t="s">
        <v>790</v>
      </c>
      <c r="AX59" s="199" t="s">
        <v>1169</v>
      </c>
      <c r="AY59" s="134"/>
      <c r="AZ59" s="134"/>
      <c r="BA59" s="135">
        <v>1</v>
      </c>
      <c r="BB59" s="135" t="s">
        <v>527</v>
      </c>
      <c r="BC59" s="135"/>
      <c r="BD59" s="135">
        <v>1</v>
      </c>
      <c r="BE59" s="136" t="s">
        <v>541</v>
      </c>
      <c r="BF59" s="137">
        <v>1</v>
      </c>
      <c r="BG59" s="138"/>
      <c r="BH59" s="200"/>
      <c r="BI59" s="201"/>
      <c r="BJ59" s="139">
        <v>20</v>
      </c>
      <c r="BK59" s="202">
        <v>0</v>
      </c>
      <c r="BL59" s="13">
        <v>13</v>
      </c>
      <c r="BM59" s="13">
        <v>7</v>
      </c>
      <c r="BN59" s="27" t="s">
        <v>3521</v>
      </c>
      <c r="BO59" s="13" t="s">
        <v>3521</v>
      </c>
      <c r="BP59" s="255">
        <v>30</v>
      </c>
      <c r="BQ59" s="140"/>
      <c r="BR59" s="141"/>
      <c r="BS59" s="131">
        <v>1000000000</v>
      </c>
      <c r="BT59" s="142">
        <v>0</v>
      </c>
      <c r="BU59" s="143">
        <v>1</v>
      </c>
      <c r="BV59" s="142">
        <v>0</v>
      </c>
      <c r="BW59" s="144">
        <v>0</v>
      </c>
      <c r="BX59" s="144">
        <v>0</v>
      </c>
      <c r="BY59" s="144">
        <v>0</v>
      </c>
      <c r="BZ59" s="142">
        <v>0</v>
      </c>
      <c r="CA59" s="142">
        <v>0</v>
      </c>
      <c r="CB59" s="142">
        <v>0</v>
      </c>
      <c r="CC59" s="143">
        <v>1</v>
      </c>
      <c r="CD59" s="142"/>
      <c r="CE59" s="142"/>
      <c r="CF59" s="145">
        <v>20</v>
      </c>
      <c r="CG59" s="142">
        <v>4</v>
      </c>
      <c r="CH59" s="140"/>
      <c r="CI59" s="268"/>
      <c r="CJ59" s="263" t="s">
        <v>3518</v>
      </c>
      <c r="CK59" s="269" t="s">
        <v>3518</v>
      </c>
      <c r="CL59" s="146">
        <v>0</v>
      </c>
      <c r="CM59" s="146">
        <v>0</v>
      </c>
      <c r="CN59" s="143">
        <v>0</v>
      </c>
      <c r="CO59" s="143">
        <v>0</v>
      </c>
      <c r="CP59" s="147"/>
      <c r="CQ59" s="143">
        <v>0</v>
      </c>
      <c r="CR59" s="188">
        <v>43185</v>
      </c>
      <c r="CS59" s="189">
        <v>43185</v>
      </c>
      <c r="CT59" s="190">
        <v>43255</v>
      </c>
      <c r="CU59" s="190">
        <v>0</v>
      </c>
      <c r="CV59" s="190">
        <v>0</v>
      </c>
      <c r="CW59" s="190" t="s">
        <v>3518</v>
      </c>
      <c r="CX59" s="190" t="s">
        <v>3518</v>
      </c>
      <c r="CY59" s="143">
        <v>1</v>
      </c>
      <c r="CZ59" s="142">
        <v>0</v>
      </c>
      <c r="DA59" s="143">
        <v>0.9375</v>
      </c>
      <c r="DB59" s="143">
        <v>0</v>
      </c>
      <c r="DC59" s="143">
        <v>0</v>
      </c>
      <c r="DD59" s="143">
        <v>0</v>
      </c>
      <c r="DE59" s="148">
        <v>0</v>
      </c>
      <c r="DF59" s="13" t="s">
        <v>3518</v>
      </c>
      <c r="DG59" s="85" t="s">
        <v>3518</v>
      </c>
      <c r="DH59" s="18" t="b">
        <v>0</v>
      </c>
      <c r="DI59" s="84"/>
      <c r="DJ59" s="84"/>
      <c r="DK59" s="203"/>
      <c r="DL59" s="183"/>
      <c r="DM59" s="204"/>
      <c r="DN59" s="143"/>
      <c r="DO59" s="84"/>
      <c r="DP59" s="84"/>
      <c r="DQ59" s="84"/>
      <c r="DR59" s="84"/>
      <c r="DS59" s="84"/>
      <c r="DT59" s="84"/>
      <c r="DU59" s="84"/>
      <c r="DV59" s="18"/>
      <c r="DW59" s="18"/>
      <c r="DX59" s="18"/>
      <c r="DY59" s="186"/>
      <c r="DZ59" s="186"/>
      <c r="EA59" s="186"/>
      <c r="EB59" s="186"/>
      <c r="EC59" s="186"/>
      <c r="ED59" s="186"/>
      <c r="EE59" s="186"/>
      <c r="EF59" s="186"/>
      <c r="EG59" s="209"/>
      <c r="EH59" s="209"/>
      <c r="EI59" s="209"/>
      <c r="EJ59" s="209"/>
      <c r="EK59" s="209"/>
      <c r="EL59" s="209"/>
      <c r="EM59" s="209"/>
      <c r="EN59" s="209"/>
      <c r="EO59" s="209"/>
      <c r="EP59" s="209"/>
      <c r="EQ59" s="209"/>
      <c r="ER59" s="210"/>
      <c r="ES59" s="210"/>
      <c r="ET59" s="209"/>
      <c r="EU59" s="209"/>
      <c r="EV59" s="209"/>
      <c r="EW59" s="209"/>
      <c r="EX59" s="209"/>
      <c r="EY59" s="209"/>
      <c r="EZ59" s="209"/>
      <c r="FA59" s="209"/>
      <c r="FB59" s="209"/>
      <c r="FC59" s="209"/>
      <c r="FD59" s="209"/>
      <c r="FE59" s="209"/>
      <c r="FF59" s="209"/>
      <c r="FG59" s="209"/>
      <c r="FH59" s="209"/>
      <c r="FI59" s="209"/>
      <c r="FJ59" s="209"/>
      <c r="FK59" s="209"/>
      <c r="FL59" s="209"/>
      <c r="FM59" s="209"/>
      <c r="FN59" s="209"/>
      <c r="FO59" s="209"/>
      <c r="FP59" s="209"/>
      <c r="FQ59" s="209"/>
      <c r="FR59" s="209"/>
      <c r="FS59" s="209"/>
      <c r="FT59" s="209"/>
      <c r="FU59" s="209"/>
      <c r="FV59" s="209"/>
      <c r="FW59" s="209"/>
      <c r="FX59" s="209"/>
      <c r="FY59" s="209"/>
      <c r="FZ59" s="209"/>
      <c r="GA59" s="209"/>
      <c r="GB59" s="210">
        <v>0</v>
      </c>
      <c r="GC59" s="210">
        <v>0</v>
      </c>
      <c r="GD59" s="210">
        <v>0</v>
      </c>
      <c r="GE59" s="209"/>
      <c r="GF59" s="210">
        <v>0</v>
      </c>
      <c r="GG59" s="233">
        <v>0</v>
      </c>
      <c r="GH59" s="233">
        <v>0</v>
      </c>
      <c r="GI59" s="233">
        <v>0</v>
      </c>
      <c r="GJ59" s="233">
        <v>0</v>
      </c>
      <c r="GK59" s="233">
        <v>0</v>
      </c>
      <c r="GL59" s="233">
        <v>0</v>
      </c>
      <c r="GM59" s="209"/>
      <c r="GN59" s="233">
        <v>0</v>
      </c>
      <c r="GO59" s="233">
        <v>0</v>
      </c>
      <c r="GP59" s="233">
        <v>0</v>
      </c>
      <c r="GQ59" s="233">
        <v>0</v>
      </c>
      <c r="GR59" s="233">
        <v>0</v>
      </c>
      <c r="GS59" s="233">
        <v>0</v>
      </c>
      <c r="GT59" s="233">
        <v>0</v>
      </c>
      <c r="GU59" s="233">
        <v>0</v>
      </c>
      <c r="GV59" s="233">
        <v>0</v>
      </c>
      <c r="GW59" s="233">
        <v>0</v>
      </c>
      <c r="GX59" s="233">
        <v>0</v>
      </c>
      <c r="GY59" s="233">
        <v>0</v>
      </c>
      <c r="GZ59" s="233">
        <v>0</v>
      </c>
      <c r="HA59" s="233">
        <v>0</v>
      </c>
      <c r="HB59" s="233">
        <v>0</v>
      </c>
      <c r="HC59" s="233">
        <v>0</v>
      </c>
      <c r="HD59" s="233">
        <v>0</v>
      </c>
      <c r="HE59" s="233">
        <v>0</v>
      </c>
      <c r="HF59" s="233">
        <v>0</v>
      </c>
      <c r="HG59" s="233">
        <v>0</v>
      </c>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09"/>
      <c r="IK59" s="233">
        <v>0</v>
      </c>
      <c r="IL59" s="233">
        <v>0</v>
      </c>
      <c r="IM59" s="209"/>
      <c r="IN59" s="209"/>
      <c r="IO59" s="209"/>
      <c r="IP59" s="209"/>
      <c r="IQ59" s="209"/>
      <c r="IR59" s="209"/>
      <c r="IS59" s="209"/>
      <c r="IT59" s="209"/>
      <c r="IU59" s="209"/>
      <c r="IV59" s="209"/>
      <c r="IW59" s="209"/>
      <c r="IX59" s="209"/>
      <c r="IY59" s="209"/>
      <c r="IZ59" s="209"/>
      <c r="JA59" s="209"/>
      <c r="JB59" s="209"/>
      <c r="JC59" s="209"/>
      <c r="JD59" s="209"/>
      <c r="JE59" s="209"/>
      <c r="JF59" s="209"/>
      <c r="JG59" s="209"/>
      <c r="JH59" s="209"/>
      <c r="JI59" s="209"/>
      <c r="JJ59" s="209"/>
      <c r="JK59" s="209"/>
      <c r="JL59" s="209"/>
      <c r="JM59" s="209"/>
      <c r="JN59" s="209"/>
      <c r="JO59" s="209"/>
      <c r="JP59" s="209"/>
      <c r="JQ59" s="209"/>
      <c r="JR59" s="209"/>
      <c r="JS59" s="209"/>
      <c r="JT59" s="209"/>
      <c r="JU59" s="209"/>
      <c r="JV59" s="209"/>
      <c r="JW59" s="209"/>
      <c r="JX59" s="209"/>
      <c r="JY59" s="209"/>
      <c r="JZ59" s="209"/>
      <c r="KA59" s="209"/>
      <c r="KB59" s="209"/>
      <c r="KC59" s="209"/>
      <c r="KD59" s="209"/>
      <c r="KE59" s="209"/>
      <c r="KF59" s="209"/>
      <c r="KG59" s="209"/>
      <c r="KH59" s="209"/>
      <c r="KI59" s="209"/>
      <c r="KJ59" s="209"/>
      <c r="KK59" s="209"/>
      <c r="KL59" s="209"/>
      <c r="KM59" s="209"/>
      <c r="KN59" s="209"/>
      <c r="KO59" s="209"/>
      <c r="KP59" s="209"/>
      <c r="KQ59" s="209"/>
      <c r="KR59" s="209"/>
      <c r="KS59" s="209"/>
      <c r="KT59" s="209"/>
      <c r="KU59" s="209"/>
      <c r="KV59" s="209"/>
      <c r="KW59" s="209"/>
      <c r="KX59" s="209"/>
      <c r="KY59" s="209"/>
      <c r="KZ59" s="209"/>
      <c r="LA59" s="209"/>
      <c r="LB59" s="209"/>
      <c r="LC59" s="209"/>
      <c r="LD59" s="209"/>
      <c r="LE59" s="209"/>
      <c r="LF59" s="209"/>
      <c r="LG59" s="209"/>
      <c r="LH59" s="209"/>
      <c r="LI59" s="209"/>
      <c r="LJ59" s="209"/>
      <c r="LK59" s="209"/>
      <c r="LL59" s="209"/>
      <c r="LM59" s="209"/>
      <c r="LN59" s="209"/>
      <c r="LO59" s="209"/>
      <c r="LP59" s="209"/>
      <c r="LQ59" s="209"/>
      <c r="LR59" s="209"/>
      <c r="LS59" s="209"/>
      <c r="LT59" s="209"/>
      <c r="LU59" s="209"/>
      <c r="LV59" s="209"/>
      <c r="LW59" s="209"/>
      <c r="LX59" s="209"/>
      <c r="LY59" s="209"/>
      <c r="LZ59" s="209"/>
      <c r="MA59" s="209"/>
      <c r="MB59" s="209"/>
      <c r="MC59" s="209"/>
      <c r="MD59" s="209"/>
      <c r="ME59" s="209"/>
      <c r="MF59" s="209"/>
      <c r="MG59" s="209"/>
      <c r="MH59" s="209"/>
      <c r="MI59" s="209"/>
      <c r="MJ59" s="209"/>
      <c r="MK59" s="209"/>
      <c r="ML59" s="209"/>
      <c r="MM59" s="209"/>
      <c r="MN59" s="209"/>
      <c r="MO59" s="209"/>
      <c r="MP59" s="209"/>
      <c r="MQ59" s="209"/>
      <c r="MR59" s="209"/>
      <c r="MS59" s="209"/>
      <c r="MT59" s="209"/>
      <c r="MU59" s="209"/>
      <c r="MV59" s="209"/>
      <c r="MW59" s="209"/>
      <c r="MX59" s="209"/>
      <c r="MY59" s="209"/>
      <c r="MZ59" s="209"/>
      <c r="NA59" s="209"/>
      <c r="NB59" s="209"/>
      <c r="NC59" s="209"/>
      <c r="ND59" s="209"/>
      <c r="NE59" s="209"/>
      <c r="NF59" s="209"/>
      <c r="NG59" s="209"/>
      <c r="NH59" s="209"/>
      <c r="NI59" s="209"/>
    </row>
    <row r="60" spans="1:373" x14ac:dyDescent="0.2">
      <c r="A60" s="264" t="s">
        <v>739</v>
      </c>
      <c r="B60" s="265" t="s">
        <v>3320</v>
      </c>
      <c r="C60" s="258"/>
      <c r="D60" s="258" t="s">
        <v>3361</v>
      </c>
      <c r="E60" s="258">
        <v>0</v>
      </c>
      <c r="F60" s="259" t="s">
        <v>3362</v>
      </c>
      <c r="G60" s="259" t="s">
        <v>3359</v>
      </c>
      <c r="H60" s="259" t="s">
        <v>3360</v>
      </c>
      <c r="I60" s="259">
        <v>0</v>
      </c>
      <c r="J60" s="259">
        <v>0</v>
      </c>
      <c r="K60" s="259">
        <v>0</v>
      </c>
      <c r="L60" s="259" t="s">
        <v>3357</v>
      </c>
      <c r="M60" s="259">
        <v>0</v>
      </c>
      <c r="N60" s="259" t="s">
        <v>787</v>
      </c>
      <c r="O60" s="259">
        <v>0</v>
      </c>
      <c r="P60" s="259">
        <v>0</v>
      </c>
      <c r="Q60" s="259">
        <v>0</v>
      </c>
      <c r="R60" s="266"/>
      <c r="S60" s="266"/>
      <c r="T60" s="266"/>
      <c r="U60" s="266"/>
      <c r="V60" s="266"/>
      <c r="W60" s="266">
        <v>0</v>
      </c>
      <c r="X60" s="266">
        <v>0</v>
      </c>
      <c r="Y60" s="266">
        <v>0</v>
      </c>
      <c r="Z60" s="267">
        <v>17.91</v>
      </c>
      <c r="AA60" s="267">
        <v>39.4</v>
      </c>
      <c r="AB60" s="267">
        <v>0</v>
      </c>
      <c r="AC60" s="257">
        <v>0</v>
      </c>
      <c r="AD60" s="257">
        <v>0</v>
      </c>
      <c r="AE60" s="131">
        <v>24</v>
      </c>
      <c r="AF60" s="131">
        <v>16</v>
      </c>
      <c r="AG60" s="131">
        <v>8</v>
      </c>
      <c r="AH60" s="132">
        <v>1</v>
      </c>
      <c r="AI60" s="132" t="s">
        <v>3518</v>
      </c>
      <c r="AJ60" s="131" t="s">
        <v>3569</v>
      </c>
      <c r="AK60" s="184" t="s">
        <v>3518</v>
      </c>
      <c r="AL60" s="131" t="s">
        <v>3518</v>
      </c>
      <c r="AM60" s="27" t="s">
        <v>3518</v>
      </c>
      <c r="AN60" s="133">
        <v>0</v>
      </c>
      <c r="AO60" s="133">
        <v>0</v>
      </c>
      <c r="AP60" s="133">
        <v>0</v>
      </c>
      <c r="AQ60" s="133">
        <v>0</v>
      </c>
      <c r="AR60" s="131">
        <v>0</v>
      </c>
      <c r="AS60" s="131">
        <v>0</v>
      </c>
      <c r="AT60" s="187"/>
      <c r="AU60" s="187"/>
      <c r="AV60" s="187"/>
      <c r="AW60" s="199" t="s">
        <v>790</v>
      </c>
      <c r="AX60" s="199" t="s">
        <v>1171</v>
      </c>
      <c r="AY60" s="134"/>
      <c r="AZ60" s="134"/>
      <c r="BA60" s="135">
        <v>1</v>
      </c>
      <c r="BB60" s="135" t="s">
        <v>527</v>
      </c>
      <c r="BC60" s="135"/>
      <c r="BD60" s="135">
        <v>1</v>
      </c>
      <c r="BE60" s="136" t="s">
        <v>3322</v>
      </c>
      <c r="BF60" s="137">
        <v>1</v>
      </c>
      <c r="BG60" s="138"/>
      <c r="BH60" s="200" t="s">
        <v>3321</v>
      </c>
      <c r="BI60" s="201">
        <v>10</v>
      </c>
      <c r="BJ60" s="139"/>
      <c r="BK60" s="202">
        <v>0</v>
      </c>
      <c r="BL60" s="13">
        <v>0</v>
      </c>
      <c r="BM60" s="13">
        <v>0</v>
      </c>
      <c r="BN60" s="27" t="s">
        <v>3523</v>
      </c>
      <c r="BO60" s="13" t="s">
        <v>3523</v>
      </c>
      <c r="BP60" s="255"/>
      <c r="BQ60" s="140"/>
      <c r="BR60" s="141"/>
      <c r="BS60" s="131">
        <v>1000000000</v>
      </c>
      <c r="BT60" s="142">
        <v>4</v>
      </c>
      <c r="BU60" s="143">
        <v>0</v>
      </c>
      <c r="BV60" s="142">
        <v>0</v>
      </c>
      <c r="BW60" s="144">
        <v>0</v>
      </c>
      <c r="BX60" s="144">
        <v>0</v>
      </c>
      <c r="BY60" s="144">
        <v>0</v>
      </c>
      <c r="BZ60" s="142">
        <v>0</v>
      </c>
      <c r="CA60" s="142">
        <v>0</v>
      </c>
      <c r="CB60" s="142">
        <v>4</v>
      </c>
      <c r="CC60" s="143">
        <v>0</v>
      </c>
      <c r="CD60" s="142"/>
      <c r="CE60" s="142"/>
      <c r="CF60" s="145">
        <v>0</v>
      </c>
      <c r="CG60" s="142">
        <v>0</v>
      </c>
      <c r="CH60" s="140"/>
      <c r="CI60" s="268"/>
      <c r="CJ60" s="263" t="s">
        <v>3518</v>
      </c>
      <c r="CK60" s="269" t="s">
        <v>3518</v>
      </c>
      <c r="CL60" s="146">
        <v>0</v>
      </c>
      <c r="CM60" s="146">
        <v>0</v>
      </c>
      <c r="CN60" s="143">
        <v>0</v>
      </c>
      <c r="CO60" s="143">
        <v>0</v>
      </c>
      <c r="CP60" s="147"/>
      <c r="CQ60" s="143">
        <v>0</v>
      </c>
      <c r="CR60" s="188">
        <v>42095</v>
      </c>
      <c r="CS60" s="189">
        <v>43087</v>
      </c>
      <c r="CT60" s="190">
        <v>43255</v>
      </c>
      <c r="CU60" s="190">
        <v>0</v>
      </c>
      <c r="CV60" s="190">
        <v>0</v>
      </c>
      <c r="CW60" s="190" t="s">
        <v>3518</v>
      </c>
      <c r="CX60" s="190" t="s">
        <v>3518</v>
      </c>
      <c r="CY60" s="143">
        <v>0</v>
      </c>
      <c r="CZ60" s="142">
        <v>0</v>
      </c>
      <c r="DA60" s="143">
        <v>0</v>
      </c>
      <c r="DB60" s="143">
        <v>0</v>
      </c>
      <c r="DC60" s="143">
        <v>0</v>
      </c>
      <c r="DD60" s="143">
        <v>0</v>
      </c>
      <c r="DE60" s="148">
        <v>0</v>
      </c>
      <c r="DF60" s="13" t="s">
        <v>3518</v>
      </c>
      <c r="DG60" s="85" t="s">
        <v>3518</v>
      </c>
      <c r="DH60" s="18" t="b">
        <v>0</v>
      </c>
      <c r="DI60" s="84"/>
      <c r="DJ60" s="84"/>
      <c r="DK60" s="203"/>
      <c r="DL60" s="183"/>
      <c r="DM60" s="204"/>
      <c r="DN60" s="143"/>
      <c r="DO60" s="84"/>
      <c r="DP60" s="84"/>
      <c r="DQ60" s="84"/>
      <c r="DR60" s="84"/>
      <c r="DS60" s="84"/>
      <c r="DT60" s="84"/>
      <c r="DU60" s="84"/>
      <c r="DV60" s="18"/>
      <c r="DW60" s="18"/>
      <c r="DX60" s="18"/>
      <c r="DY60" s="186"/>
      <c r="DZ60" s="186"/>
      <c r="EA60" s="186"/>
      <c r="EB60" s="186"/>
      <c r="EC60" s="186"/>
      <c r="ED60" s="186"/>
      <c r="EE60" s="186"/>
      <c r="EF60" s="186"/>
      <c r="EG60" s="209"/>
      <c r="EH60" s="209"/>
      <c r="EI60" s="209"/>
      <c r="EJ60" s="209"/>
      <c r="EK60" s="209"/>
      <c r="EL60" s="209"/>
      <c r="EM60" s="209"/>
      <c r="EN60" s="209"/>
      <c r="EO60" s="209"/>
      <c r="EP60" s="209"/>
      <c r="EQ60" s="209"/>
      <c r="ER60" s="210"/>
      <c r="ES60" s="210"/>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10"/>
      <c r="GC60" s="210"/>
      <c r="GD60" s="210"/>
      <c r="GE60" s="209"/>
      <c r="GF60" s="210"/>
      <c r="GG60" s="233"/>
      <c r="GH60" s="233"/>
      <c r="GI60" s="233"/>
      <c r="GJ60" s="233"/>
      <c r="GK60" s="233"/>
      <c r="GL60" s="233"/>
      <c r="GM60" s="209"/>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09"/>
      <c r="IK60" s="208">
        <v>4</v>
      </c>
      <c r="IL60" s="208">
        <v>4</v>
      </c>
      <c r="IM60" s="209"/>
      <c r="IN60" s="209"/>
      <c r="IO60" s="209"/>
      <c r="IP60" s="209"/>
      <c r="IQ60" s="209"/>
      <c r="IR60" s="209"/>
      <c r="IS60" s="209"/>
      <c r="IT60" s="209"/>
      <c r="IU60" s="209"/>
      <c r="IV60" s="209"/>
      <c r="IW60" s="209"/>
      <c r="IX60" s="209"/>
      <c r="IY60" s="209"/>
      <c r="IZ60" s="209"/>
      <c r="JA60" s="209"/>
      <c r="JB60" s="209"/>
      <c r="JC60" s="209"/>
      <c r="JD60" s="209"/>
      <c r="JE60" s="209"/>
      <c r="JF60" s="209"/>
      <c r="JG60" s="209"/>
      <c r="JH60" s="209"/>
      <c r="JI60" s="209"/>
      <c r="JJ60" s="209"/>
      <c r="JK60" s="209"/>
      <c r="JL60" s="209"/>
      <c r="JM60" s="209"/>
      <c r="JN60" s="209"/>
      <c r="JO60" s="209"/>
      <c r="JP60" s="209"/>
      <c r="JQ60" s="209"/>
      <c r="JR60" s="209"/>
      <c r="JS60" s="209"/>
      <c r="JT60" s="209"/>
      <c r="JU60" s="209"/>
      <c r="JV60" s="209"/>
      <c r="JW60" s="209"/>
      <c r="JX60" s="209"/>
      <c r="JY60" s="209"/>
      <c r="JZ60" s="209"/>
      <c r="KA60" s="209"/>
      <c r="KB60" s="209"/>
      <c r="KC60" s="209"/>
      <c r="KD60" s="209"/>
      <c r="KE60" s="209"/>
      <c r="KF60" s="209"/>
      <c r="KG60" s="209"/>
      <c r="KH60" s="209"/>
      <c r="KI60" s="209"/>
      <c r="KJ60" s="209"/>
      <c r="KK60" s="209"/>
      <c r="KL60" s="209"/>
      <c r="KM60" s="209"/>
      <c r="KN60" s="209"/>
      <c r="KO60" s="209"/>
      <c r="KP60" s="209"/>
      <c r="KQ60" s="209"/>
      <c r="KR60" s="209"/>
      <c r="KS60" s="209"/>
      <c r="KT60" s="209"/>
      <c r="KU60" s="209"/>
      <c r="KV60" s="209"/>
      <c r="KW60" s="209"/>
      <c r="KX60" s="209"/>
      <c r="KY60" s="209"/>
      <c r="KZ60" s="209"/>
      <c r="LA60" s="209"/>
      <c r="LB60" s="209"/>
      <c r="LC60" s="209"/>
      <c r="LD60" s="209"/>
      <c r="LE60" s="209"/>
      <c r="LF60" s="209"/>
      <c r="LG60" s="209"/>
      <c r="LH60" s="209"/>
      <c r="LI60" s="209"/>
      <c r="LJ60" s="209"/>
      <c r="LK60" s="209"/>
      <c r="LL60" s="209"/>
      <c r="LM60" s="209"/>
      <c r="LN60" s="209"/>
      <c r="LO60" s="209"/>
      <c r="LP60" s="209"/>
      <c r="LQ60" s="209"/>
      <c r="LR60" s="209"/>
      <c r="LS60" s="209"/>
      <c r="LT60" s="209"/>
      <c r="LU60" s="209"/>
      <c r="LV60" s="209"/>
      <c r="LW60" s="209"/>
      <c r="LX60" s="209"/>
      <c r="LY60" s="209"/>
      <c r="LZ60" s="209"/>
      <c r="MA60" s="209"/>
      <c r="MB60" s="209"/>
      <c r="MC60" s="209"/>
      <c r="MD60" s="209"/>
      <c r="ME60" s="209"/>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row>
    <row r="61" spans="1:373" x14ac:dyDescent="0.2">
      <c r="A61" s="264" t="s">
        <v>739</v>
      </c>
      <c r="B61" s="265" t="s">
        <v>3323</v>
      </c>
      <c r="C61" s="258"/>
      <c r="D61" s="258" t="s">
        <v>3354</v>
      </c>
      <c r="E61" s="258">
        <v>0</v>
      </c>
      <c r="F61" s="259" t="s">
        <v>3355</v>
      </c>
      <c r="G61" s="259" t="s">
        <v>3356</v>
      </c>
      <c r="H61" s="259" t="s">
        <v>961</v>
      </c>
      <c r="I61" s="259">
        <v>0</v>
      </c>
      <c r="J61" s="259">
        <v>0</v>
      </c>
      <c r="K61" s="259">
        <v>0</v>
      </c>
      <c r="L61" s="259" t="s">
        <v>3357</v>
      </c>
      <c r="M61" s="259">
        <v>0</v>
      </c>
      <c r="N61" s="259" t="s">
        <v>3358</v>
      </c>
      <c r="O61" s="259">
        <v>0</v>
      </c>
      <c r="P61" s="259">
        <v>0</v>
      </c>
      <c r="Q61" s="259">
        <v>0</v>
      </c>
      <c r="R61" s="266"/>
      <c r="S61" s="266"/>
      <c r="T61" s="266"/>
      <c r="U61" s="266"/>
      <c r="V61" s="266"/>
      <c r="W61" s="266">
        <v>0</v>
      </c>
      <c r="X61" s="266">
        <v>0</v>
      </c>
      <c r="Y61" s="266">
        <v>0</v>
      </c>
      <c r="Z61" s="267">
        <v>0</v>
      </c>
      <c r="AA61" s="267">
        <v>8.43</v>
      </c>
      <c r="AB61" s="267">
        <v>0</v>
      </c>
      <c r="AC61" s="257">
        <v>0</v>
      </c>
      <c r="AD61" s="257">
        <v>0</v>
      </c>
      <c r="AE61" s="131">
        <v>10</v>
      </c>
      <c r="AF61" s="131">
        <v>8</v>
      </c>
      <c r="AG61" s="131">
        <v>2</v>
      </c>
      <c r="AH61" s="132">
        <v>1</v>
      </c>
      <c r="AI61" s="132" t="s">
        <v>3518</v>
      </c>
      <c r="AJ61" s="131" t="s">
        <v>3570</v>
      </c>
      <c r="AK61" s="184" t="s">
        <v>3518</v>
      </c>
      <c r="AL61" s="131" t="s">
        <v>3518</v>
      </c>
      <c r="AM61" s="27" t="s">
        <v>3518</v>
      </c>
      <c r="AN61" s="133">
        <v>0</v>
      </c>
      <c r="AO61" s="133">
        <v>0</v>
      </c>
      <c r="AP61" s="133">
        <v>0</v>
      </c>
      <c r="AQ61" s="133">
        <v>0</v>
      </c>
      <c r="AR61" s="131">
        <v>0</v>
      </c>
      <c r="AS61" s="131">
        <v>0</v>
      </c>
      <c r="AT61" s="187"/>
      <c r="AU61" s="187"/>
      <c r="AV61" s="187"/>
      <c r="AW61" s="199" t="s">
        <v>803</v>
      </c>
      <c r="AX61" s="199" t="s">
        <v>1169</v>
      </c>
      <c r="AY61" s="134"/>
      <c r="AZ61" s="134"/>
      <c r="BA61" s="135">
        <v>1</v>
      </c>
      <c r="BB61" s="135" t="s">
        <v>527</v>
      </c>
      <c r="BC61" s="135"/>
      <c r="BD61" s="135">
        <v>1</v>
      </c>
      <c r="BE61" s="136" t="s">
        <v>541</v>
      </c>
      <c r="BF61" s="137">
        <v>1</v>
      </c>
      <c r="BG61" s="138"/>
      <c r="BH61" s="200" t="s">
        <v>3321</v>
      </c>
      <c r="BI61" s="201">
        <v>9</v>
      </c>
      <c r="BJ61" s="139"/>
      <c r="BK61" s="202">
        <v>0</v>
      </c>
      <c r="BL61" s="13">
        <v>0</v>
      </c>
      <c r="BM61" s="13">
        <v>0</v>
      </c>
      <c r="BN61" s="27" t="s">
        <v>3523</v>
      </c>
      <c r="BO61" s="13" t="s">
        <v>3523</v>
      </c>
      <c r="BP61" s="255"/>
      <c r="BQ61" s="140"/>
      <c r="BR61" s="141"/>
      <c r="BS61" s="131">
        <v>1000000000</v>
      </c>
      <c r="BT61" s="142">
        <v>0</v>
      </c>
      <c r="BU61" s="143">
        <v>0</v>
      </c>
      <c r="BV61" s="142">
        <v>0</v>
      </c>
      <c r="BW61" s="144">
        <v>0</v>
      </c>
      <c r="BX61" s="144">
        <v>0</v>
      </c>
      <c r="BY61" s="144">
        <v>0</v>
      </c>
      <c r="BZ61" s="142">
        <v>0</v>
      </c>
      <c r="CA61" s="142">
        <v>0</v>
      </c>
      <c r="CB61" s="142">
        <v>0</v>
      </c>
      <c r="CC61" s="143">
        <v>0</v>
      </c>
      <c r="CD61" s="142"/>
      <c r="CE61" s="142"/>
      <c r="CF61" s="145">
        <v>0</v>
      </c>
      <c r="CG61" s="142">
        <v>0</v>
      </c>
      <c r="CH61" s="140"/>
      <c r="CI61" s="268"/>
      <c r="CJ61" s="263" t="s">
        <v>3518</v>
      </c>
      <c r="CK61" s="269" t="s">
        <v>3518</v>
      </c>
      <c r="CL61" s="146">
        <v>0</v>
      </c>
      <c r="CM61" s="146">
        <v>0</v>
      </c>
      <c r="CN61" s="143">
        <v>0</v>
      </c>
      <c r="CO61" s="143">
        <v>0</v>
      </c>
      <c r="CP61" s="147"/>
      <c r="CQ61" s="143">
        <v>0</v>
      </c>
      <c r="CR61" s="188">
        <v>0</v>
      </c>
      <c r="CS61" s="189">
        <v>43185</v>
      </c>
      <c r="CT61" s="190">
        <v>43255</v>
      </c>
      <c r="CU61" s="190">
        <v>0</v>
      </c>
      <c r="CV61" s="190">
        <v>0</v>
      </c>
      <c r="CW61" s="190" t="s">
        <v>3518</v>
      </c>
      <c r="CX61" s="190" t="s">
        <v>3518</v>
      </c>
      <c r="CY61" s="143">
        <v>1</v>
      </c>
      <c r="CZ61" s="142">
        <v>0</v>
      </c>
      <c r="DA61" s="143">
        <v>3.125E-2</v>
      </c>
      <c r="DB61" s="143">
        <v>0</v>
      </c>
      <c r="DC61" s="143">
        <v>0</v>
      </c>
      <c r="DD61" s="143">
        <v>0</v>
      </c>
      <c r="DE61" s="148">
        <v>0</v>
      </c>
      <c r="DF61" s="13" t="s">
        <v>3518</v>
      </c>
      <c r="DG61" s="85" t="s">
        <v>3518</v>
      </c>
      <c r="DH61" s="18" t="b">
        <v>0</v>
      </c>
      <c r="DI61" s="84"/>
      <c r="DJ61" s="84"/>
      <c r="DK61" s="203"/>
      <c r="DL61" s="183"/>
      <c r="DM61" s="204"/>
      <c r="DN61" s="143"/>
      <c r="DO61" s="84"/>
      <c r="DP61" s="84"/>
      <c r="DQ61" s="84"/>
      <c r="DR61" s="84"/>
      <c r="DS61" s="84"/>
      <c r="DT61" s="84"/>
      <c r="DU61" s="84"/>
      <c r="DV61" s="18"/>
      <c r="DW61" s="18"/>
      <c r="DX61" s="18"/>
      <c r="DY61" s="186"/>
      <c r="DZ61" s="186"/>
      <c r="EA61" s="186"/>
      <c r="EB61" s="186"/>
      <c r="EC61" s="186"/>
      <c r="ED61" s="186"/>
      <c r="EE61" s="186"/>
      <c r="EF61" s="186"/>
      <c r="EG61" s="209"/>
      <c r="EH61" s="209"/>
      <c r="EI61" s="209"/>
      <c r="EJ61" s="209"/>
      <c r="EK61" s="209"/>
      <c r="EL61" s="209"/>
      <c r="EM61" s="209"/>
      <c r="EN61" s="209"/>
      <c r="EO61" s="209"/>
      <c r="EP61" s="209"/>
      <c r="EQ61" s="209"/>
      <c r="ER61" s="210"/>
      <c r="ES61" s="210"/>
      <c r="ET61" s="209"/>
      <c r="EU61" s="209"/>
      <c r="EV61" s="209"/>
      <c r="EW61" s="209"/>
      <c r="EX61" s="209"/>
      <c r="EY61" s="209"/>
      <c r="EZ61" s="209"/>
      <c r="FA61" s="209"/>
      <c r="FB61" s="209"/>
      <c r="FC61" s="209"/>
      <c r="FD61" s="209"/>
      <c r="FE61" s="209"/>
      <c r="FF61" s="209"/>
      <c r="FG61" s="209"/>
      <c r="FH61" s="209"/>
      <c r="FI61" s="209"/>
      <c r="FJ61" s="209"/>
      <c r="FK61" s="209"/>
      <c r="FL61" s="209"/>
      <c r="FM61" s="209"/>
      <c r="FN61" s="209"/>
      <c r="FO61" s="209"/>
      <c r="FP61" s="209"/>
      <c r="FQ61" s="209"/>
      <c r="FR61" s="209"/>
      <c r="FS61" s="209"/>
      <c r="FT61" s="209"/>
      <c r="FU61" s="209"/>
      <c r="FV61" s="209"/>
      <c r="FW61" s="209"/>
      <c r="FX61" s="209"/>
      <c r="FY61" s="209"/>
      <c r="FZ61" s="209"/>
      <c r="GA61" s="209"/>
      <c r="GB61" s="210"/>
      <c r="GC61" s="210"/>
      <c r="GD61" s="210"/>
      <c r="GE61" s="209"/>
      <c r="GF61" s="210"/>
      <c r="GG61" s="233"/>
      <c r="GH61" s="233"/>
      <c r="GI61" s="233"/>
      <c r="GJ61" s="233"/>
      <c r="GK61" s="233"/>
      <c r="GL61" s="233"/>
      <c r="GM61" s="209"/>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09"/>
      <c r="IK61" s="208">
        <v>0</v>
      </c>
      <c r="IL61" s="208">
        <v>0</v>
      </c>
      <c r="IM61" s="209"/>
      <c r="IN61" s="209"/>
      <c r="IO61" s="209"/>
      <c r="IP61" s="209"/>
      <c r="IQ61" s="209"/>
      <c r="IR61" s="209"/>
      <c r="IS61" s="209"/>
      <c r="IT61" s="209"/>
      <c r="IU61" s="209"/>
      <c r="IV61" s="209"/>
      <c r="IW61" s="209"/>
      <c r="IX61" s="209"/>
      <c r="IY61" s="209"/>
      <c r="IZ61" s="209"/>
      <c r="JA61" s="209"/>
      <c r="JB61" s="209"/>
      <c r="JC61" s="209"/>
      <c r="JD61" s="209"/>
      <c r="JE61" s="209"/>
      <c r="JF61" s="209"/>
      <c r="JG61" s="209"/>
      <c r="JH61" s="209"/>
      <c r="JI61" s="209"/>
      <c r="JJ61" s="209"/>
      <c r="JK61" s="209"/>
      <c r="JL61" s="209"/>
      <c r="JM61" s="209"/>
      <c r="JN61" s="209"/>
      <c r="JO61" s="209"/>
      <c r="JP61" s="209"/>
      <c r="JQ61" s="209"/>
      <c r="JR61" s="209"/>
      <c r="JS61" s="209"/>
      <c r="JT61" s="209"/>
      <c r="JU61" s="209"/>
      <c r="JV61" s="209"/>
      <c r="JW61" s="209"/>
      <c r="JX61" s="209"/>
      <c r="JY61" s="209"/>
      <c r="JZ61" s="209"/>
      <c r="KA61" s="209"/>
      <c r="KB61" s="209"/>
      <c r="KC61" s="209"/>
      <c r="KD61" s="209"/>
      <c r="KE61" s="209"/>
      <c r="KF61" s="209"/>
      <c r="KG61" s="209"/>
      <c r="KH61" s="209"/>
      <c r="KI61" s="209"/>
      <c r="KJ61" s="209"/>
      <c r="KK61" s="209"/>
      <c r="KL61" s="209"/>
      <c r="KM61" s="209"/>
      <c r="KN61" s="209"/>
      <c r="KO61" s="209"/>
      <c r="KP61" s="209"/>
      <c r="KQ61" s="209"/>
      <c r="KR61" s="209"/>
      <c r="KS61" s="209"/>
      <c r="KT61" s="209"/>
      <c r="KU61" s="209"/>
      <c r="KV61" s="209"/>
      <c r="KW61" s="209"/>
      <c r="KX61" s="209"/>
      <c r="KY61" s="209"/>
      <c r="KZ61" s="209"/>
      <c r="LA61" s="209"/>
      <c r="LB61" s="209"/>
      <c r="LC61" s="209"/>
      <c r="LD61" s="209"/>
      <c r="LE61" s="209"/>
      <c r="LF61" s="209"/>
      <c r="LG61" s="209"/>
      <c r="LH61" s="209"/>
      <c r="LI61" s="209"/>
      <c r="LJ61" s="209"/>
      <c r="LK61" s="209"/>
      <c r="LL61" s="209"/>
      <c r="LM61" s="209"/>
      <c r="LN61" s="209"/>
      <c r="LO61" s="209"/>
      <c r="LP61" s="209"/>
      <c r="LQ61" s="209"/>
      <c r="LR61" s="209"/>
      <c r="LS61" s="209"/>
      <c r="LT61" s="209"/>
      <c r="LU61" s="209"/>
      <c r="LV61" s="209"/>
      <c r="LW61" s="209"/>
      <c r="LX61" s="209"/>
      <c r="LY61" s="209"/>
      <c r="LZ61" s="209"/>
      <c r="MA61" s="209"/>
      <c r="MB61" s="209"/>
      <c r="MC61" s="209"/>
      <c r="MD61" s="209"/>
      <c r="ME61" s="209"/>
      <c r="MF61" s="209"/>
      <c r="MG61" s="209"/>
      <c r="MH61" s="209"/>
      <c r="MI61" s="209"/>
      <c r="MJ61" s="209"/>
      <c r="MK61" s="209"/>
      <c r="ML61" s="209"/>
      <c r="MM61" s="209"/>
      <c r="MN61" s="209"/>
      <c r="MO61" s="209"/>
      <c r="MP61" s="209"/>
      <c r="MQ61" s="209"/>
      <c r="MR61" s="209"/>
      <c r="MS61" s="209"/>
      <c r="MT61" s="209"/>
      <c r="MU61" s="209"/>
      <c r="MV61" s="209"/>
      <c r="MW61" s="209"/>
      <c r="MX61" s="209"/>
      <c r="MY61" s="209"/>
      <c r="MZ61" s="209"/>
      <c r="NA61" s="209"/>
      <c r="NB61" s="209"/>
      <c r="NC61" s="209"/>
      <c r="ND61" s="209"/>
      <c r="NE61" s="209"/>
      <c r="NF61" s="209"/>
      <c r="NG61" s="209"/>
      <c r="NH61" s="209"/>
      <c r="NI61" s="209"/>
    </row>
  </sheetData>
  <sheetProtection sort="0" autoFilter="0"/>
  <dataConsolidate/>
  <conditionalFormatting sqref="AL2:AS2 A2:AJ2 AW2:CZ2">
    <cfRule type="expression" dxfId="597" priority="4806">
      <formula>COUNTIF(A2,"*/*")</formula>
    </cfRule>
    <cfRule type="expression" dxfId="596" priority="4807">
      <formula>A2="*/*"</formula>
    </cfRule>
  </conditionalFormatting>
  <conditionalFormatting sqref="CR3:CR61">
    <cfRule type="expression" dxfId="595" priority="4788">
      <formula>$CR3=0</formula>
    </cfRule>
  </conditionalFormatting>
  <conditionalFormatting sqref="AW3:AW61">
    <cfRule type="expression" dxfId="594" priority="4251">
      <formula>IFERROR(IF(MATCH($A3&amp;$AW3,ListaBodegaProveedor,0)&gt;0,0,1),1)</formula>
    </cfRule>
  </conditionalFormatting>
  <conditionalFormatting sqref="A3:A61">
    <cfRule type="expression" dxfId="593" priority="3984">
      <formula>SUMPRODUCT(--($A3=BodegasPermitidas))=0</formula>
    </cfRule>
  </conditionalFormatting>
  <conditionalFormatting sqref="AX3:AX61">
    <cfRule type="expression" dxfId="592" priority="3965">
      <formula>IFERROR(IF(MATCH($A3&amp;$AX3,ListaBodegaPerfil,0)&gt;0,0,1),1)</formula>
    </cfRule>
  </conditionalFormatting>
  <conditionalFormatting sqref="BT3:BT61">
    <cfRule type="expression" dxfId="591" priority="4682" stopIfTrue="1">
      <formula>$BT3&lt;0</formula>
    </cfRule>
    <cfRule type="expression" dxfId="590" priority="4764" stopIfTrue="1">
      <formula>$BN3="A"</formula>
    </cfRule>
    <cfRule type="expression" dxfId="589" priority="4765" stopIfTrue="1">
      <formula>$BN3="V"</formula>
    </cfRule>
    <cfRule type="expression" dxfId="588" priority="4766" stopIfTrue="1">
      <formula>$BN3="R"</formula>
    </cfRule>
    <cfRule type="expression" dxfId="587" priority="4767" stopIfTrue="1">
      <formula>$BN3="L"</formula>
    </cfRule>
    <cfRule type="expression" dxfId="586" priority="4768" stopIfTrue="1">
      <formula>$BN3="N"</formula>
    </cfRule>
    <cfRule type="expression" dxfId="585" priority="4769" stopIfTrue="1">
      <formula>$BN3="G"</formula>
    </cfRule>
  </conditionalFormatting>
  <conditionalFormatting sqref="CB3:CB61">
    <cfRule type="expression" dxfId="584" priority="2989" stopIfTrue="1">
      <formula>$BO3="A"</formula>
    </cfRule>
    <cfRule type="expression" dxfId="583" priority="2991" stopIfTrue="1">
      <formula>$BO3="V"</formula>
    </cfRule>
    <cfRule type="expression" dxfId="582" priority="2992" stopIfTrue="1">
      <formula>$BO3="R"</formula>
    </cfRule>
    <cfRule type="expression" dxfId="581" priority="2993" stopIfTrue="1">
      <formula>$BO3="L"</formula>
    </cfRule>
    <cfRule type="expression" dxfId="580" priority="2994" stopIfTrue="1">
      <formula>$BO3="N"</formula>
    </cfRule>
    <cfRule type="expression" dxfId="579" priority="2995" stopIfTrue="1">
      <formula>$BO3="G"</formula>
    </cfRule>
  </conditionalFormatting>
  <conditionalFormatting sqref="AK2">
    <cfRule type="expression" dxfId="578" priority="513">
      <formula>COUNTIF(AK2,"*/*")</formula>
    </cfRule>
    <cfRule type="expression" dxfId="577" priority="514">
      <formula>AK2="*/*"</formula>
    </cfRule>
  </conditionalFormatting>
  <conditionalFormatting sqref="BJ3:BJ61">
    <cfRule type="expression" dxfId="576" priority="419" stopIfTrue="1">
      <formula>$DH3</formula>
    </cfRule>
  </conditionalFormatting>
  <conditionalFormatting sqref="CF3:CF61">
    <cfRule type="expression" dxfId="575" priority="388" stopIfTrue="1">
      <formula>$DG3="R"</formula>
    </cfRule>
    <cfRule type="expression" dxfId="574" priority="389" stopIfTrue="1">
      <formula>$DG3="A"</formula>
    </cfRule>
    <cfRule type="expression" dxfId="573" priority="390" stopIfTrue="1">
      <formula>$DG3="V"</formula>
    </cfRule>
    <cfRule type="expression" dxfId="572" priority="391" stopIfTrue="1">
      <formula>$DG3="N"</formula>
    </cfRule>
  </conditionalFormatting>
  <conditionalFormatting sqref="BI3:BI61">
    <cfRule type="expression" dxfId="571" priority="1559840" stopIfTrue="1">
      <formula>AND($BI3&gt;$AZ3,ISNUMBER($BI3),ISNUMBER($AZ3))</formula>
    </cfRule>
    <cfRule type="expression" dxfId="570" priority="1559841" stopIfTrue="1">
      <formula>AND($BI3&lt;$AY3,ISNUMBER($BI3),ISNUMBER($AY3))</formula>
    </cfRule>
    <cfRule type="expression" dxfId="569" priority="1559842" stopIfTrue="1">
      <formula>AND($BI3=$BJ3,ISNUMBER($BI3))</formula>
    </cfRule>
    <cfRule type="expression" dxfId="568" priority="1559843" stopIfTrue="1">
      <formula>AND($BI3&lt;$BJ3,ISNUMBER($BI3))</formula>
    </cfRule>
    <cfRule type="expression" dxfId="567" priority="1559844" stopIfTrue="1">
      <formula>AND($BI3&gt;$BJ3,ISNUMBER($BI3))</formula>
    </cfRule>
  </conditionalFormatting>
  <conditionalFormatting sqref="AL3:AL61">
    <cfRule type="expression" dxfId="566" priority="1559849" stopIfTrue="1">
      <formula>AND($AL3&lt;&gt;"",$AL3&lt;$BJ3)</formula>
    </cfRule>
    <cfRule type="expression" dxfId="565" priority="1559850" stopIfTrue="1">
      <formula>AND($AL3&lt;&gt;"",$AL3&gt;$BJ3)</formula>
    </cfRule>
  </conditionalFormatting>
  <conditionalFormatting sqref="B3:B61">
    <cfRule type="expression" dxfId="564" priority="1561682" stopIfTrue="1">
      <formula>SUMPRODUCT(--($A3&amp;$B3=$A$3:$A$61&amp;$B$3:$B$61))&gt;1</formula>
    </cfRule>
    <cfRule type="expression" dxfId="563" priority="1561683">
      <formula>RIGHT($B3,1)=" "</formula>
    </cfRule>
  </conditionalFormatting>
  <conditionalFormatting sqref="EG3:NI61">
    <cfRule type="expression" dxfId="243" priority="3">
      <formula>EG3=""</formula>
    </cfRule>
  </conditionalFormatting>
  <conditionalFormatting sqref="EG3:NI61">
    <cfRule type="expression" dxfId="242" priority="2">
      <formula>EG$2*1=$CS3</formula>
    </cfRule>
  </conditionalFormatting>
  <conditionalFormatting sqref="EG3:NI61">
    <cfRule type="expression" dxfId="241"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342900</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zoomScale="80" zoomScaleNormal="80" workbookViewId="0">
      <selection activeCell="A2" sqref="A2"/>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60" t="s">
        <v>63</v>
      </c>
      <c r="B2" s="260" t="s">
        <v>3</v>
      </c>
      <c r="C2" s="261" t="s">
        <v>352</v>
      </c>
      <c r="D2" s="261" t="s">
        <v>350</v>
      </c>
      <c r="E2" s="261" t="s">
        <v>351</v>
      </c>
      <c r="F2" s="261" t="s">
        <v>4</v>
      </c>
      <c r="G2" s="260" t="s">
        <v>23</v>
      </c>
      <c r="H2" s="260" t="s">
        <v>37</v>
      </c>
      <c r="I2" s="260" t="s">
        <v>279</v>
      </c>
      <c r="J2" s="260" t="s">
        <v>281</v>
      </c>
      <c r="K2" s="260" t="s">
        <v>282</v>
      </c>
      <c r="L2" s="260" t="s">
        <v>283</v>
      </c>
      <c r="M2" s="260" t="s">
        <v>22</v>
      </c>
      <c r="N2" s="260" t="s">
        <v>284</v>
      </c>
      <c r="O2" s="260" t="s">
        <v>280</v>
      </c>
      <c r="P2" s="260" t="s">
        <v>290</v>
      </c>
      <c r="Q2" s="260" t="s">
        <v>1162</v>
      </c>
      <c r="R2" s="260" t="s">
        <v>285</v>
      </c>
      <c r="S2" s="260" t="s">
        <v>286</v>
      </c>
      <c r="T2" s="260" t="s">
        <v>287</v>
      </c>
      <c r="U2" s="260" t="s">
        <v>288</v>
      </c>
      <c r="V2" s="260" t="s">
        <v>289</v>
      </c>
      <c r="W2" s="260" t="s">
        <v>403</v>
      </c>
      <c r="X2" s="260" t="s">
        <v>489</v>
      </c>
      <c r="Y2" s="260" t="s">
        <v>490</v>
      </c>
      <c r="Z2" s="260" t="s">
        <v>58</v>
      </c>
      <c r="AA2" s="260" t="s">
        <v>59</v>
      </c>
      <c r="AB2" s="260" t="s">
        <v>491</v>
      </c>
      <c r="AC2" s="260" t="s">
        <v>492</v>
      </c>
      <c r="AD2" s="260" t="s">
        <v>493</v>
      </c>
      <c r="AE2" s="260" t="s">
        <v>209</v>
      </c>
      <c r="AF2" s="260" t="s">
        <v>210</v>
      </c>
      <c r="AG2" s="260" t="s">
        <v>211</v>
      </c>
      <c r="AH2" s="48" t="s">
        <v>118</v>
      </c>
      <c r="AI2" s="48" t="s">
        <v>97</v>
      </c>
      <c r="AJ2" s="48" t="s">
        <v>485</v>
      </c>
      <c r="AK2" s="49" t="s">
        <v>615</v>
      </c>
      <c r="AL2" s="49" t="s">
        <v>13</v>
      </c>
      <c r="AM2" s="49" t="s">
        <v>379</v>
      </c>
      <c r="AN2" s="260" t="s">
        <v>256</v>
      </c>
      <c r="AO2" s="260" t="s">
        <v>372</v>
      </c>
      <c r="AP2" s="260" t="s">
        <v>373</v>
      </c>
      <c r="AQ2" s="260" t="s">
        <v>377</v>
      </c>
      <c r="AR2" s="83" t="s">
        <v>374</v>
      </c>
      <c r="AS2" s="83" t="s">
        <v>488</v>
      </c>
      <c r="AT2" s="262" t="s">
        <v>391</v>
      </c>
      <c r="AU2" s="262" t="s">
        <v>392</v>
      </c>
      <c r="AV2" s="262"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260" t="s">
        <v>255</v>
      </c>
      <c r="BL2" s="260" t="s">
        <v>15</v>
      </c>
      <c r="BM2" s="260" t="s">
        <v>5</v>
      </c>
      <c r="BN2" s="260" t="s">
        <v>77</v>
      </c>
      <c r="BO2" s="260" t="s">
        <v>267</v>
      </c>
      <c r="BP2" s="121" t="s">
        <v>136</v>
      </c>
      <c r="BQ2" s="121" t="s">
        <v>165</v>
      </c>
      <c r="BR2" s="121" t="s">
        <v>164</v>
      </c>
      <c r="BS2" s="39" t="s">
        <v>53</v>
      </c>
      <c r="BT2" s="260" t="s">
        <v>16</v>
      </c>
      <c r="BU2" s="39" t="s">
        <v>17</v>
      </c>
      <c r="BV2" s="39" t="s">
        <v>10</v>
      </c>
      <c r="BW2" s="260" t="s">
        <v>354</v>
      </c>
      <c r="BX2" s="260" t="s">
        <v>355</v>
      </c>
      <c r="BY2" s="260" t="s">
        <v>356</v>
      </c>
      <c r="BZ2" s="260" t="s">
        <v>26</v>
      </c>
      <c r="CA2" s="260"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260" t="s">
        <v>88</v>
      </c>
      <c r="CS2" s="73" t="s">
        <v>115</v>
      </c>
      <c r="CT2" s="73" t="s">
        <v>116</v>
      </c>
      <c r="CU2" s="260" t="s">
        <v>404</v>
      </c>
      <c r="CV2" s="260" t="s">
        <v>405</v>
      </c>
      <c r="CW2" s="73" t="s">
        <v>613</v>
      </c>
      <c r="CX2" s="73" t="s">
        <v>614</v>
      </c>
      <c r="CY2" s="73" t="s">
        <v>121</v>
      </c>
      <c r="CZ2" s="40" t="s">
        <v>8</v>
      </c>
      <c r="DA2" s="41"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91" t="s">
        <v>260</v>
      </c>
      <c r="DZ2" s="191" t="s">
        <v>394</v>
      </c>
    </row>
    <row r="3" spans="1:130" ht="15" x14ac:dyDescent="0.25">
      <c r="C3" s="86"/>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SUSP-18</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MFR-81</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5"/>
      <c r="BS3">
        <f>1000000000</f>
        <v>1000000000</v>
      </c>
      <c r="BT3">
        <f>IFERROR(IF(INDEX(Tabla_ArchivosBodegas[USA_FISICO],CONTROL[[#This Row],[Coincidir Bodega Perfil]]),ItemsHojasCB!$BV2,0),0)</f>
        <v>27</v>
      </c>
      <c r="BU3">
        <f>IF(CONTROL[[#This Row],[Buff Act]]&lt;=0,0,IFERROR(ROUND((CONTROL[[#This Row],[Buff Act]]-CONTROL[[#This Row],[Inv Fís Act]])/CONTROL[[#This Row],[Buff Act]],2),0))</f>
        <v>0.6</v>
      </c>
      <c r="BV3">
        <f>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f>
        <v>0</v>
      </c>
      <c r="BW3">
        <f>IFERROR(IF(INDEX(Tabla_ArchivosBodegas[USA_TRANSITO],CONTROL[[#This Row],[Coincidir Bodega Perfil]]),ItemsHojasCB!$BY2,0),0)</f>
        <v>0</v>
      </c>
      <c r="BX3">
        <f>IFERROR(IF(INDEX(Tabla_ArchivosBodegas[USA_TRANSITO],CONTROL[[#This Row],[Coincidir Bodega Perfil]]),ItemsHojasCB!$BZ2,0),0)</f>
        <v>0</v>
      </c>
      <c r="BY3" s="68">
        <f>IFERROR(IF(INDEX(Tabla_ArchivosBodegas[USA_TRANSITO],CONTROL[[#This Row],[Coincidir Bodega Perfil]]),ItemsHojasCB!$CA2,0),0)</f>
        <v>0</v>
      </c>
      <c r="BZ3">
        <f>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f>
        <v>0</v>
      </c>
      <c r="CA3">
        <f>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s="88">
        <f>ItemsHojasCB!$CT2</f>
        <v>43211</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8">
        <f>ItemsHojasCB!$CW2</f>
        <v>43168</v>
      </c>
      <c r="CV3" s="88">
        <f>ItemsHojasCB!$CX2</f>
        <v>43179</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0.11568772653376092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0.66666666666666663</v>
      </c>
      <c r="DP3" s="68">
        <f>ItemsHojasCB!$DX2</f>
        <v>0</v>
      </c>
      <c r="DS3" s="68" t="e">
        <f>MATCH(CONTROL[[#This Row],[CODIGO]]&amp;"-"&amp;CONTROL[[#This Row],[BODEGA]],Tabla_TRANSFERENCIAS[UNIDO],0)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562" priority="3">
      <formula>COUNTIF(A2,"*/*")</formula>
    </cfRule>
    <cfRule type="expression" dxfId="561" priority="4">
      <formula>A2="*/*"</formula>
    </cfRule>
  </conditionalFormatting>
  <conditionalFormatting sqref="AK2">
    <cfRule type="expression" dxfId="560" priority="1">
      <formula>COUNTIF(AK2,"*/*")</formula>
    </cfRule>
    <cfRule type="expression" dxfId="559"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X60"/>
  <sheetViews>
    <sheetView showGridLines="0" topLeftCell="BP1" workbookViewId="0">
      <selection activeCell="BX3" sqref="BX3"/>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4" max="127" width="11.42578125" style="68"/>
  </cols>
  <sheetData>
    <row r="1" spans="1:128" x14ac:dyDescent="0.2">
      <c r="A1" t="s">
        <v>3500</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1162</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3501</v>
      </c>
      <c r="DI1" t="s">
        <v>3502</v>
      </c>
      <c r="DJ1" t="s">
        <v>3503</v>
      </c>
      <c r="DK1" s="1" t="s">
        <v>3504</v>
      </c>
      <c r="DL1" t="s">
        <v>3505</v>
      </c>
      <c r="DM1" t="s">
        <v>3506</v>
      </c>
      <c r="DN1" t="s">
        <v>3507</v>
      </c>
      <c r="DO1" t="s">
        <v>3508</v>
      </c>
      <c r="DP1" t="s">
        <v>3509</v>
      </c>
      <c r="DQ1" t="s">
        <v>3510</v>
      </c>
      <c r="DR1" t="s">
        <v>1160</v>
      </c>
      <c r="DS1" t="s">
        <v>3511</v>
      </c>
      <c r="DT1" s="1" t="s">
        <v>3513</v>
      </c>
      <c r="DU1" s="1" t="s">
        <v>3514</v>
      </c>
      <c r="DV1" s="1" t="s">
        <v>3515</v>
      </c>
      <c r="DW1" s="1" t="s">
        <v>3516</v>
      </c>
      <c r="DX1" s="1" t="s">
        <v>3512</v>
      </c>
    </row>
    <row r="2" spans="1:128" x14ac:dyDescent="0.2">
      <c r="A2" t="s">
        <v>3527</v>
      </c>
      <c r="B2" t="s">
        <v>735</v>
      </c>
      <c r="C2" t="s">
        <v>739</v>
      </c>
      <c r="D2" t="s">
        <v>921</v>
      </c>
      <c r="F2" t="s">
        <v>3471</v>
      </c>
      <c r="H2" t="s">
        <v>3472</v>
      </c>
      <c r="I2" t="s">
        <v>3402</v>
      </c>
      <c r="J2" t="s">
        <v>961</v>
      </c>
      <c r="N2" t="s">
        <v>3403</v>
      </c>
      <c r="P2" t="s">
        <v>3363</v>
      </c>
      <c r="S2">
        <v>0</v>
      </c>
      <c r="AB2">
        <v>371.02</v>
      </c>
      <c r="AC2" s="13">
        <v>793</v>
      </c>
      <c r="AD2">
        <v>0</v>
      </c>
      <c r="AE2" s="88"/>
      <c r="AF2" s="88"/>
      <c r="AG2">
        <v>10</v>
      </c>
      <c r="AH2">
        <v>8</v>
      </c>
      <c r="AI2" s="13">
        <v>2</v>
      </c>
      <c r="AJ2" s="88"/>
      <c r="AP2">
        <v>5.87</v>
      </c>
      <c r="AQ2">
        <v>0</v>
      </c>
      <c r="AR2">
        <v>0</v>
      </c>
      <c r="AS2">
        <v>0</v>
      </c>
      <c r="AV2" s="88"/>
      <c r="AW2" s="88"/>
      <c r="AX2" s="88"/>
      <c r="AY2" t="s">
        <v>790</v>
      </c>
      <c r="AZ2" t="s">
        <v>1169</v>
      </c>
      <c r="BC2">
        <v>1</v>
      </c>
      <c r="BD2" t="s">
        <v>527</v>
      </c>
      <c r="BF2">
        <v>1</v>
      </c>
      <c r="BG2" t="s">
        <v>541</v>
      </c>
      <c r="BH2">
        <v>1</v>
      </c>
      <c r="BL2">
        <v>70</v>
      </c>
      <c r="BU2">
        <v>1000000000</v>
      </c>
      <c r="BV2">
        <v>27</v>
      </c>
      <c r="BX2" t="s">
        <v>3511</v>
      </c>
      <c r="BY2">
        <v>0</v>
      </c>
      <c r="BZ2">
        <v>0</v>
      </c>
      <c r="CA2">
        <v>0</v>
      </c>
      <c r="CB2">
        <v>0</v>
      </c>
      <c r="CC2">
        <v>0</v>
      </c>
      <c r="CD2">
        <v>0</v>
      </c>
      <c r="CT2" s="88">
        <v>43211</v>
      </c>
      <c r="CU2" s="88">
        <v>43211</v>
      </c>
      <c r="CV2" s="88">
        <v>43283</v>
      </c>
      <c r="CW2" s="88">
        <v>43168</v>
      </c>
      <c r="CX2" s="88">
        <v>43179</v>
      </c>
      <c r="DI2">
        <v>0</v>
      </c>
      <c r="DK2">
        <v>0</v>
      </c>
      <c r="DM2">
        <v>0</v>
      </c>
      <c r="DN2">
        <v>0</v>
      </c>
      <c r="DO2">
        <v>0</v>
      </c>
      <c r="DP2" s="88">
        <v>36526</v>
      </c>
      <c r="DQ2" s="88"/>
      <c r="DR2">
        <v>0</v>
      </c>
      <c r="DS2">
        <v>0</v>
      </c>
      <c r="DT2" s="68" t="s">
        <v>2647</v>
      </c>
    </row>
    <row r="3" spans="1:128" x14ac:dyDescent="0.2">
      <c r="A3" t="s">
        <v>3527</v>
      </c>
      <c r="B3" t="s">
        <v>735</v>
      </c>
      <c r="C3" t="s">
        <v>739</v>
      </c>
      <c r="D3" t="s">
        <v>922</v>
      </c>
      <c r="F3" t="s">
        <v>3418</v>
      </c>
      <c r="H3" t="s">
        <v>3419</v>
      </c>
      <c r="I3" t="s">
        <v>3373</v>
      </c>
      <c r="J3" t="s">
        <v>961</v>
      </c>
      <c r="N3" t="s">
        <v>3366</v>
      </c>
      <c r="P3" t="s">
        <v>3358</v>
      </c>
      <c r="S3">
        <v>0</v>
      </c>
      <c r="AB3">
        <v>367.53</v>
      </c>
      <c r="AC3" s="13">
        <v>762.61</v>
      </c>
      <c r="AD3">
        <v>0</v>
      </c>
      <c r="AE3" s="88"/>
      <c r="AF3" s="88"/>
      <c r="AG3">
        <v>10</v>
      </c>
      <c r="AH3">
        <v>8</v>
      </c>
      <c r="AI3" s="13">
        <v>2</v>
      </c>
      <c r="AP3">
        <v>10.220000000000001</v>
      </c>
      <c r="AQ3">
        <v>0</v>
      </c>
      <c r="AR3">
        <v>0</v>
      </c>
      <c r="AS3">
        <v>0</v>
      </c>
      <c r="AV3" s="88"/>
      <c r="AW3" s="88"/>
      <c r="AX3" s="88"/>
      <c r="AY3" t="s">
        <v>790</v>
      </c>
      <c r="AZ3" t="s">
        <v>1169</v>
      </c>
      <c r="BC3">
        <v>1</v>
      </c>
      <c r="BD3" t="s">
        <v>527</v>
      </c>
      <c r="BF3">
        <v>1</v>
      </c>
      <c r="BG3" t="s">
        <v>541</v>
      </c>
      <c r="BH3">
        <v>1</v>
      </c>
      <c r="BL3">
        <v>120</v>
      </c>
      <c r="BU3">
        <v>1000000000</v>
      </c>
      <c r="BV3">
        <v>9</v>
      </c>
      <c r="BX3" t="s">
        <v>3511</v>
      </c>
      <c r="BY3">
        <v>0</v>
      </c>
      <c r="BZ3">
        <v>0</v>
      </c>
      <c r="CA3">
        <v>0</v>
      </c>
      <c r="CB3">
        <v>0</v>
      </c>
      <c r="CC3">
        <v>0</v>
      </c>
      <c r="CD3">
        <v>0</v>
      </c>
      <c r="CT3" s="88">
        <v>43087</v>
      </c>
      <c r="CU3" s="88">
        <v>43192</v>
      </c>
      <c r="CV3" s="88">
        <v>43262</v>
      </c>
      <c r="CW3" s="88">
        <v>43195</v>
      </c>
      <c r="CX3" s="88">
        <v>43179</v>
      </c>
      <c r="DI3">
        <v>0</v>
      </c>
      <c r="DK3">
        <v>0</v>
      </c>
      <c r="DM3">
        <v>0</v>
      </c>
      <c r="DN3">
        <v>0</v>
      </c>
      <c r="DO3">
        <v>0</v>
      </c>
      <c r="DP3" s="88">
        <v>36526</v>
      </c>
      <c r="DR3">
        <v>0</v>
      </c>
      <c r="DS3">
        <v>4</v>
      </c>
      <c r="DT3" s="68" t="s">
        <v>1731</v>
      </c>
    </row>
    <row r="4" spans="1:128" x14ac:dyDescent="0.2">
      <c r="A4" t="s">
        <v>3527</v>
      </c>
      <c r="B4" t="s">
        <v>735</v>
      </c>
      <c r="C4" t="s">
        <v>739</v>
      </c>
      <c r="D4" t="s">
        <v>923</v>
      </c>
      <c r="F4" t="s">
        <v>3380</v>
      </c>
      <c r="H4" t="s">
        <v>959</v>
      </c>
      <c r="I4" t="s">
        <v>960</v>
      </c>
      <c r="J4" t="s">
        <v>961</v>
      </c>
      <c r="N4" t="s">
        <v>3367</v>
      </c>
      <c r="P4" t="s">
        <v>3358</v>
      </c>
      <c r="S4">
        <v>0</v>
      </c>
      <c r="AB4">
        <v>356.56</v>
      </c>
      <c r="AC4" s="13">
        <v>859</v>
      </c>
      <c r="AD4">
        <v>0</v>
      </c>
      <c r="AE4" s="88"/>
      <c r="AF4" s="88"/>
      <c r="AG4">
        <v>10</v>
      </c>
      <c r="AH4">
        <v>8</v>
      </c>
      <c r="AI4" s="13">
        <v>2</v>
      </c>
      <c r="AP4">
        <v>6.7</v>
      </c>
      <c r="AQ4">
        <v>0</v>
      </c>
      <c r="AR4">
        <v>0</v>
      </c>
      <c r="AS4">
        <v>0</v>
      </c>
      <c r="AV4" s="88"/>
      <c r="AW4" s="88"/>
      <c r="AX4" s="88"/>
      <c r="AY4" t="s">
        <v>790</v>
      </c>
      <c r="AZ4" t="s">
        <v>1169</v>
      </c>
      <c r="BC4">
        <v>1</v>
      </c>
      <c r="BD4" t="s">
        <v>527</v>
      </c>
      <c r="BF4">
        <v>1</v>
      </c>
      <c r="BG4" t="s">
        <v>541</v>
      </c>
      <c r="BH4">
        <v>1</v>
      </c>
      <c r="BL4">
        <v>100</v>
      </c>
      <c r="BU4">
        <v>1000000000</v>
      </c>
      <c r="BV4">
        <v>0</v>
      </c>
      <c r="BX4" t="s">
        <v>3511</v>
      </c>
      <c r="BY4">
        <v>0</v>
      </c>
      <c r="BZ4">
        <v>0</v>
      </c>
      <c r="CA4">
        <v>0</v>
      </c>
      <c r="CB4">
        <v>0</v>
      </c>
      <c r="CC4">
        <v>0</v>
      </c>
      <c r="CD4">
        <v>0</v>
      </c>
      <c r="CT4" s="88">
        <v>43257</v>
      </c>
      <c r="CU4" s="88">
        <v>43257</v>
      </c>
      <c r="CV4" s="88">
        <v>43327</v>
      </c>
      <c r="CW4" s="88">
        <v>43195</v>
      </c>
      <c r="CX4" s="88">
        <v>43179</v>
      </c>
      <c r="DI4">
        <v>0</v>
      </c>
      <c r="DK4">
        <v>0</v>
      </c>
      <c r="DM4">
        <v>0</v>
      </c>
      <c r="DN4">
        <v>0</v>
      </c>
      <c r="DO4">
        <v>0</v>
      </c>
      <c r="DP4" s="88">
        <v>36526</v>
      </c>
      <c r="DR4">
        <v>0</v>
      </c>
      <c r="DS4">
        <v>34</v>
      </c>
      <c r="DT4" s="68" t="s">
        <v>3198</v>
      </c>
    </row>
    <row r="5" spans="1:128" x14ac:dyDescent="0.2">
      <c r="A5" t="s">
        <v>3527</v>
      </c>
      <c r="B5" t="s">
        <v>735</v>
      </c>
      <c r="C5" t="s">
        <v>739</v>
      </c>
      <c r="D5" t="s">
        <v>1173</v>
      </c>
      <c r="F5" t="s">
        <v>3475</v>
      </c>
      <c r="H5" t="s">
        <v>3476</v>
      </c>
      <c r="I5" t="s">
        <v>3422</v>
      </c>
      <c r="J5" t="s">
        <v>961</v>
      </c>
      <c r="N5" t="s">
        <v>3423</v>
      </c>
      <c r="P5" t="s">
        <v>3363</v>
      </c>
      <c r="S5">
        <v>0</v>
      </c>
      <c r="AB5">
        <v>350.96</v>
      </c>
      <c r="AC5" s="13">
        <v>759</v>
      </c>
      <c r="AD5">
        <v>0</v>
      </c>
      <c r="AE5" s="88"/>
      <c r="AF5" s="88"/>
      <c r="AG5">
        <v>10</v>
      </c>
      <c r="AH5">
        <v>8</v>
      </c>
      <c r="AI5" s="13">
        <v>2</v>
      </c>
      <c r="AP5">
        <v>0.22</v>
      </c>
      <c r="AQ5">
        <v>0</v>
      </c>
      <c r="AR5">
        <v>0</v>
      </c>
      <c r="AS5">
        <v>0</v>
      </c>
      <c r="AV5" s="88"/>
      <c r="AW5" s="88"/>
      <c r="AX5" s="88"/>
      <c r="AY5" t="s">
        <v>790</v>
      </c>
      <c r="AZ5" t="s">
        <v>1169</v>
      </c>
      <c r="BC5">
        <v>1</v>
      </c>
      <c r="BD5" t="s">
        <v>527</v>
      </c>
      <c r="BF5">
        <v>1</v>
      </c>
      <c r="BG5" t="s">
        <v>541</v>
      </c>
      <c r="BH5">
        <v>1</v>
      </c>
      <c r="BL5">
        <v>0</v>
      </c>
      <c r="BU5">
        <v>1000000000</v>
      </c>
      <c r="BV5">
        <v>0</v>
      </c>
      <c r="BW5">
        <v>0</v>
      </c>
      <c r="BX5" t="s">
        <v>3511</v>
      </c>
      <c r="BY5">
        <v>0</v>
      </c>
      <c r="BZ5">
        <v>0</v>
      </c>
      <c r="CA5">
        <v>0</v>
      </c>
      <c r="CB5">
        <v>0</v>
      </c>
      <c r="CC5">
        <v>0</v>
      </c>
      <c r="CD5">
        <v>0</v>
      </c>
      <c r="CE5">
        <v>0</v>
      </c>
      <c r="CT5" s="88">
        <v>42895</v>
      </c>
      <c r="CU5" s="88">
        <v>43192</v>
      </c>
      <c r="CV5" s="88">
        <v>43262</v>
      </c>
      <c r="CW5" s="88">
        <v>43180</v>
      </c>
      <c r="CX5" s="88">
        <v>43168</v>
      </c>
      <c r="DI5">
        <v>0</v>
      </c>
      <c r="DK5">
        <v>0</v>
      </c>
      <c r="DM5">
        <v>0</v>
      </c>
      <c r="DN5">
        <v>0</v>
      </c>
      <c r="DO5">
        <v>0</v>
      </c>
      <c r="DP5" s="88">
        <v>36526</v>
      </c>
      <c r="DR5">
        <v>0</v>
      </c>
      <c r="DS5">
        <v>2</v>
      </c>
      <c r="DT5" s="68" t="s">
        <v>3183</v>
      </c>
    </row>
    <row r="6" spans="1:128" x14ac:dyDescent="0.2">
      <c r="A6" t="s">
        <v>3527</v>
      </c>
      <c r="B6" t="s">
        <v>735</v>
      </c>
      <c r="C6" t="s">
        <v>739</v>
      </c>
      <c r="D6" t="s">
        <v>924</v>
      </c>
      <c r="F6" t="s">
        <v>3466</v>
      </c>
      <c r="H6" t="s">
        <v>3467</v>
      </c>
      <c r="I6" t="s">
        <v>3374</v>
      </c>
      <c r="J6" t="s">
        <v>961</v>
      </c>
      <c r="N6" t="s">
        <v>3375</v>
      </c>
      <c r="P6" t="s">
        <v>3363</v>
      </c>
      <c r="S6">
        <v>0</v>
      </c>
      <c r="AB6">
        <v>342.65</v>
      </c>
      <c r="AC6" s="13">
        <v>709</v>
      </c>
      <c r="AD6">
        <v>0</v>
      </c>
      <c r="AE6" s="88"/>
      <c r="AF6" s="88"/>
      <c r="AG6">
        <v>10</v>
      </c>
      <c r="AH6">
        <v>8</v>
      </c>
      <c r="AI6" s="13">
        <v>2</v>
      </c>
      <c r="AP6">
        <v>2.17</v>
      </c>
      <c r="AQ6">
        <v>0</v>
      </c>
      <c r="AR6">
        <v>0</v>
      </c>
      <c r="AS6">
        <v>0</v>
      </c>
      <c r="AV6" s="88"/>
      <c r="AW6" s="88"/>
      <c r="AX6" s="88"/>
      <c r="AY6" t="s">
        <v>790</v>
      </c>
      <c r="AZ6" t="s">
        <v>1169</v>
      </c>
      <c r="BC6">
        <v>1</v>
      </c>
      <c r="BD6" t="s">
        <v>527</v>
      </c>
      <c r="BF6">
        <v>1</v>
      </c>
      <c r="BG6" t="s">
        <v>541</v>
      </c>
      <c r="BH6">
        <v>1</v>
      </c>
      <c r="BL6">
        <v>30</v>
      </c>
      <c r="BU6">
        <v>1000000000</v>
      </c>
      <c r="BV6">
        <v>3</v>
      </c>
      <c r="BX6" t="s">
        <v>3511</v>
      </c>
      <c r="BY6">
        <v>0</v>
      </c>
      <c r="BZ6">
        <v>0</v>
      </c>
      <c r="CA6">
        <v>0</v>
      </c>
      <c r="CB6">
        <v>0</v>
      </c>
      <c r="CC6">
        <v>0</v>
      </c>
      <c r="CD6">
        <v>0</v>
      </c>
      <c r="CT6" s="88">
        <v>42636</v>
      </c>
      <c r="CU6" s="88">
        <v>43192</v>
      </c>
      <c r="CV6" s="88">
        <v>43262</v>
      </c>
      <c r="CW6" s="88">
        <v>43195</v>
      </c>
      <c r="CX6" s="88">
        <v>43179</v>
      </c>
      <c r="DI6">
        <v>0</v>
      </c>
      <c r="DK6">
        <v>0</v>
      </c>
      <c r="DM6">
        <v>0</v>
      </c>
      <c r="DN6">
        <v>0</v>
      </c>
      <c r="DO6">
        <v>0</v>
      </c>
      <c r="DP6" s="88">
        <v>36526</v>
      </c>
      <c r="DR6">
        <v>0</v>
      </c>
      <c r="DS6">
        <v>8</v>
      </c>
      <c r="DT6" s="68" t="s">
        <v>2608</v>
      </c>
    </row>
    <row r="7" spans="1:128" x14ac:dyDescent="0.2">
      <c r="A7" t="s">
        <v>3527</v>
      </c>
      <c r="B7" t="s">
        <v>735</v>
      </c>
      <c r="C7" t="s">
        <v>739</v>
      </c>
      <c r="D7" t="s">
        <v>925</v>
      </c>
      <c r="F7" t="s">
        <v>3414</v>
      </c>
      <c r="H7" t="s">
        <v>3415</v>
      </c>
      <c r="I7" t="s">
        <v>3373</v>
      </c>
      <c r="J7" t="s">
        <v>961</v>
      </c>
      <c r="N7" t="s">
        <v>3366</v>
      </c>
      <c r="P7" t="s">
        <v>3363</v>
      </c>
      <c r="S7">
        <v>0</v>
      </c>
      <c r="AB7">
        <v>340.13</v>
      </c>
      <c r="AC7" s="13">
        <v>699</v>
      </c>
      <c r="AD7">
        <v>0</v>
      </c>
      <c r="AE7" s="88"/>
      <c r="AF7" s="88"/>
      <c r="AG7">
        <v>10</v>
      </c>
      <c r="AH7">
        <v>8</v>
      </c>
      <c r="AI7" s="13">
        <v>2</v>
      </c>
      <c r="AP7">
        <v>0.26</v>
      </c>
      <c r="AQ7">
        <v>0</v>
      </c>
      <c r="AR7">
        <v>0</v>
      </c>
      <c r="AS7">
        <v>0</v>
      </c>
      <c r="AV7" s="88"/>
      <c r="AW7" s="88"/>
      <c r="AX7" s="88"/>
      <c r="AY7" t="s">
        <v>790</v>
      </c>
      <c r="AZ7" t="s">
        <v>1169</v>
      </c>
      <c r="BC7">
        <v>2</v>
      </c>
      <c r="BD7" t="s">
        <v>527</v>
      </c>
      <c r="BF7">
        <v>1</v>
      </c>
      <c r="BG7" t="s">
        <v>541</v>
      </c>
      <c r="BH7">
        <v>1</v>
      </c>
      <c r="BL7">
        <v>0</v>
      </c>
      <c r="BU7">
        <v>1000000000</v>
      </c>
      <c r="BV7">
        <v>0</v>
      </c>
      <c r="BW7">
        <v>0</v>
      </c>
      <c r="BX7" t="s">
        <v>3511</v>
      </c>
      <c r="BY7">
        <v>0</v>
      </c>
      <c r="BZ7">
        <v>0</v>
      </c>
      <c r="CA7">
        <v>0</v>
      </c>
      <c r="CB7">
        <v>0</v>
      </c>
      <c r="CC7">
        <v>0</v>
      </c>
      <c r="CD7">
        <v>0</v>
      </c>
      <c r="CE7">
        <v>0</v>
      </c>
      <c r="CT7" s="88">
        <v>43125</v>
      </c>
      <c r="CU7" s="88">
        <v>43192</v>
      </c>
      <c r="CV7" s="88">
        <v>43262</v>
      </c>
      <c r="CW7" s="88">
        <v>43020</v>
      </c>
      <c r="CX7" s="88">
        <v>43069</v>
      </c>
      <c r="DI7">
        <v>0</v>
      </c>
      <c r="DK7">
        <v>0</v>
      </c>
      <c r="DM7">
        <v>0</v>
      </c>
      <c r="DN7">
        <v>0</v>
      </c>
      <c r="DO7">
        <v>0</v>
      </c>
      <c r="DP7" s="88">
        <v>36526</v>
      </c>
      <c r="DR7">
        <v>0</v>
      </c>
      <c r="DS7">
        <v>0</v>
      </c>
      <c r="DT7" s="68" t="s">
        <v>3528</v>
      </c>
    </row>
    <row r="8" spans="1:128" x14ac:dyDescent="0.2">
      <c r="A8" t="s">
        <v>3527</v>
      </c>
      <c r="B8" t="s">
        <v>735</v>
      </c>
      <c r="C8" t="s">
        <v>739</v>
      </c>
      <c r="D8" t="s">
        <v>926</v>
      </c>
      <c r="F8" t="s">
        <v>3378</v>
      </c>
      <c r="H8" t="s">
        <v>3379</v>
      </c>
      <c r="I8" t="s">
        <v>960</v>
      </c>
      <c r="J8" t="s">
        <v>961</v>
      </c>
      <c r="N8" t="s">
        <v>3367</v>
      </c>
      <c r="P8" t="s">
        <v>3358</v>
      </c>
      <c r="S8">
        <v>0</v>
      </c>
      <c r="AB8">
        <v>305.43</v>
      </c>
      <c r="AC8" s="13">
        <v>789</v>
      </c>
      <c r="AD8">
        <v>0</v>
      </c>
      <c r="AE8" s="88"/>
      <c r="AF8" s="88"/>
      <c r="AG8">
        <v>10</v>
      </c>
      <c r="AH8">
        <v>8</v>
      </c>
      <c r="AI8" s="13">
        <v>2</v>
      </c>
      <c r="AP8">
        <v>43.17</v>
      </c>
      <c r="AQ8">
        <v>0</v>
      </c>
      <c r="AR8">
        <v>0</v>
      </c>
      <c r="AS8">
        <v>0</v>
      </c>
      <c r="AV8" s="88"/>
      <c r="AW8" s="88"/>
      <c r="AX8" s="88"/>
      <c r="AY8" t="s">
        <v>790</v>
      </c>
      <c r="AZ8" t="s">
        <v>1169</v>
      </c>
      <c r="BC8">
        <v>1</v>
      </c>
      <c r="BD8" t="s">
        <v>527</v>
      </c>
      <c r="BF8">
        <v>2</v>
      </c>
      <c r="BG8" t="s">
        <v>541</v>
      </c>
      <c r="BH8">
        <v>1</v>
      </c>
      <c r="BL8">
        <v>650</v>
      </c>
      <c r="BU8">
        <v>1000000000</v>
      </c>
      <c r="BV8">
        <v>2</v>
      </c>
      <c r="BX8" t="s">
        <v>3511</v>
      </c>
      <c r="BY8">
        <v>0</v>
      </c>
      <c r="BZ8">
        <v>0</v>
      </c>
      <c r="CA8">
        <v>0</v>
      </c>
      <c r="CB8">
        <v>0</v>
      </c>
      <c r="CC8">
        <v>0</v>
      </c>
      <c r="CD8">
        <v>0</v>
      </c>
      <c r="CT8" s="88">
        <v>42970</v>
      </c>
      <c r="CU8" s="88">
        <v>43192</v>
      </c>
      <c r="CV8" s="88">
        <v>43262</v>
      </c>
      <c r="CW8" s="88">
        <v>43195</v>
      </c>
      <c r="CX8" s="88">
        <v>43179</v>
      </c>
      <c r="DI8">
        <v>0</v>
      </c>
      <c r="DK8">
        <v>0</v>
      </c>
      <c r="DM8">
        <v>0</v>
      </c>
      <c r="DN8">
        <v>0</v>
      </c>
      <c r="DO8">
        <v>0</v>
      </c>
      <c r="DP8" s="88">
        <v>36526</v>
      </c>
      <c r="DR8">
        <v>0</v>
      </c>
      <c r="DS8">
        <v>171</v>
      </c>
      <c r="DT8" s="68" t="s">
        <v>1649</v>
      </c>
    </row>
    <row r="9" spans="1:128" x14ac:dyDescent="0.2">
      <c r="A9" t="s">
        <v>3527</v>
      </c>
      <c r="B9" t="s">
        <v>735</v>
      </c>
      <c r="C9" t="s">
        <v>739</v>
      </c>
      <c r="D9" t="s">
        <v>927</v>
      </c>
      <c r="F9" t="s">
        <v>3383</v>
      </c>
      <c r="H9" t="s">
        <v>3384</v>
      </c>
      <c r="I9" t="s">
        <v>3385</v>
      </c>
      <c r="J9" t="s">
        <v>961</v>
      </c>
      <c r="N9" t="s">
        <v>3367</v>
      </c>
      <c r="P9" t="s">
        <v>3358</v>
      </c>
      <c r="S9">
        <v>0</v>
      </c>
      <c r="AB9">
        <v>350.4</v>
      </c>
      <c r="AC9" s="13">
        <v>640.62</v>
      </c>
      <c r="AD9">
        <v>0</v>
      </c>
      <c r="AE9" s="88"/>
      <c r="AF9" s="88"/>
      <c r="AG9">
        <v>10</v>
      </c>
      <c r="AH9">
        <v>8</v>
      </c>
      <c r="AI9" s="13">
        <v>2</v>
      </c>
      <c r="AP9">
        <v>0.09</v>
      </c>
      <c r="AQ9">
        <v>0</v>
      </c>
      <c r="AR9">
        <v>0</v>
      </c>
      <c r="AS9">
        <v>0</v>
      </c>
      <c r="AV9" s="88"/>
      <c r="AW9" s="88"/>
      <c r="AX9" s="88"/>
      <c r="AY9" t="s">
        <v>790</v>
      </c>
      <c r="AZ9" t="s">
        <v>1169</v>
      </c>
      <c r="BC9">
        <v>1</v>
      </c>
      <c r="BD9" t="s">
        <v>527</v>
      </c>
      <c r="BF9">
        <v>1</v>
      </c>
      <c r="BG9" t="s">
        <v>541</v>
      </c>
      <c r="BH9">
        <v>1</v>
      </c>
      <c r="BL9">
        <v>0</v>
      </c>
      <c r="BU9">
        <v>1000000000</v>
      </c>
      <c r="BV9">
        <v>0</v>
      </c>
      <c r="BW9">
        <v>0</v>
      </c>
      <c r="BX9" t="s">
        <v>3511</v>
      </c>
      <c r="BY9">
        <v>0</v>
      </c>
      <c r="BZ9">
        <v>0</v>
      </c>
      <c r="CA9">
        <v>0</v>
      </c>
      <c r="CB9">
        <v>0</v>
      </c>
      <c r="CC9">
        <v>0</v>
      </c>
      <c r="CD9">
        <v>0</v>
      </c>
      <c r="CE9">
        <v>0</v>
      </c>
      <c r="CT9" s="88">
        <v>42992</v>
      </c>
      <c r="CU9" s="88">
        <v>43192</v>
      </c>
      <c r="CV9" s="88">
        <v>43262</v>
      </c>
      <c r="CW9" s="88">
        <v>42865</v>
      </c>
      <c r="CX9" s="88">
        <v>42915</v>
      </c>
      <c r="DI9">
        <v>0</v>
      </c>
      <c r="DK9">
        <v>0</v>
      </c>
      <c r="DM9">
        <v>0</v>
      </c>
      <c r="DN9">
        <v>0</v>
      </c>
      <c r="DO9">
        <v>0</v>
      </c>
      <c r="DP9" s="88">
        <v>36526</v>
      </c>
      <c r="DR9">
        <v>0</v>
      </c>
      <c r="DS9">
        <v>0</v>
      </c>
      <c r="DT9" s="68" t="s">
        <v>3529</v>
      </c>
    </row>
    <row r="10" spans="1:128" x14ac:dyDescent="0.2">
      <c r="A10" t="s">
        <v>3527</v>
      </c>
      <c r="B10" t="s">
        <v>735</v>
      </c>
      <c r="C10" t="s">
        <v>739</v>
      </c>
      <c r="D10" t="s">
        <v>1174</v>
      </c>
      <c r="F10" t="s">
        <v>3408</v>
      </c>
      <c r="H10" t="s">
        <v>3409</v>
      </c>
      <c r="I10" t="s">
        <v>3365</v>
      </c>
      <c r="J10" t="s">
        <v>961</v>
      </c>
      <c r="N10" t="s">
        <v>3366</v>
      </c>
      <c r="P10" t="s">
        <v>3363</v>
      </c>
      <c r="S10">
        <v>0</v>
      </c>
      <c r="AB10">
        <v>377.58</v>
      </c>
      <c r="AC10" s="13">
        <v>614</v>
      </c>
      <c r="AD10">
        <v>0</v>
      </c>
      <c r="AE10" s="88"/>
      <c r="AF10" s="88"/>
      <c r="AG10">
        <v>10</v>
      </c>
      <c r="AH10">
        <v>8</v>
      </c>
      <c r="AI10" s="13">
        <v>2</v>
      </c>
      <c r="AP10">
        <v>0.04</v>
      </c>
      <c r="AQ10">
        <v>0</v>
      </c>
      <c r="AR10">
        <v>0</v>
      </c>
      <c r="AS10">
        <v>0</v>
      </c>
      <c r="AV10" s="88"/>
      <c r="AW10" s="88"/>
      <c r="AX10" s="88"/>
      <c r="AY10" t="s">
        <v>790</v>
      </c>
      <c r="AZ10" t="s">
        <v>1169</v>
      </c>
      <c r="BC10">
        <v>1</v>
      </c>
      <c r="BD10" t="s">
        <v>527</v>
      </c>
      <c r="BF10">
        <v>1</v>
      </c>
      <c r="BG10" t="s">
        <v>541</v>
      </c>
      <c r="BH10">
        <v>1</v>
      </c>
      <c r="BL10">
        <v>0</v>
      </c>
      <c r="BU10">
        <v>1000000000</v>
      </c>
      <c r="BV10">
        <v>0</v>
      </c>
      <c r="BW10">
        <v>0</v>
      </c>
      <c r="BX10" t="s">
        <v>3511</v>
      </c>
      <c r="BY10">
        <v>0</v>
      </c>
      <c r="BZ10">
        <v>0</v>
      </c>
      <c r="CA10">
        <v>0</v>
      </c>
      <c r="CB10">
        <v>0</v>
      </c>
      <c r="CC10">
        <v>0</v>
      </c>
      <c r="CD10">
        <v>0</v>
      </c>
      <c r="CE10">
        <v>0</v>
      </c>
      <c r="CT10" s="88">
        <v>42636</v>
      </c>
      <c r="CU10" s="88">
        <v>43192</v>
      </c>
      <c r="CV10" s="88">
        <v>43262</v>
      </c>
      <c r="CW10" s="88">
        <v>36526</v>
      </c>
      <c r="CX10" s="88">
        <v>36526</v>
      </c>
      <c r="DI10">
        <v>0</v>
      </c>
      <c r="DK10">
        <v>0</v>
      </c>
      <c r="DM10">
        <v>0</v>
      </c>
      <c r="DN10">
        <v>0</v>
      </c>
      <c r="DO10">
        <v>0</v>
      </c>
      <c r="DP10" s="88">
        <v>36526</v>
      </c>
      <c r="DR10">
        <v>0</v>
      </c>
      <c r="DS10">
        <v>0</v>
      </c>
      <c r="DT10" s="68" t="s">
        <v>3530</v>
      </c>
    </row>
    <row r="11" spans="1:128" x14ac:dyDescent="0.2">
      <c r="A11" t="s">
        <v>3527</v>
      </c>
      <c r="B11" t="s">
        <v>735</v>
      </c>
      <c r="C11" t="s">
        <v>739</v>
      </c>
      <c r="D11" t="s">
        <v>1175</v>
      </c>
      <c r="F11" t="s">
        <v>3460</v>
      </c>
      <c r="H11" t="s">
        <v>3461</v>
      </c>
      <c r="I11" t="s">
        <v>3412</v>
      </c>
      <c r="J11" t="s">
        <v>961</v>
      </c>
      <c r="N11" t="s">
        <v>3413</v>
      </c>
      <c r="P11" t="s">
        <v>3363</v>
      </c>
      <c r="S11">
        <v>0</v>
      </c>
      <c r="AB11">
        <v>319.60000000000002</v>
      </c>
      <c r="AC11" s="13">
        <v>626.01</v>
      </c>
      <c r="AD11">
        <v>0</v>
      </c>
      <c r="AE11" s="88"/>
      <c r="AF11" s="88"/>
      <c r="AG11">
        <v>10</v>
      </c>
      <c r="AH11">
        <v>8</v>
      </c>
      <c r="AI11" s="13">
        <v>2</v>
      </c>
      <c r="AP11">
        <v>0.43</v>
      </c>
      <c r="AQ11">
        <v>0</v>
      </c>
      <c r="AR11">
        <v>0</v>
      </c>
      <c r="AS11">
        <v>0</v>
      </c>
      <c r="AV11" s="88"/>
      <c r="AW11" s="88"/>
      <c r="AX11" s="88"/>
      <c r="AY11" t="s">
        <v>790</v>
      </c>
      <c r="AZ11" t="s">
        <v>1169</v>
      </c>
      <c r="BC11">
        <v>1</v>
      </c>
      <c r="BD11" t="s">
        <v>527</v>
      </c>
      <c r="BF11">
        <v>1</v>
      </c>
      <c r="BG11" t="s">
        <v>541</v>
      </c>
      <c r="BH11">
        <v>1</v>
      </c>
      <c r="BL11">
        <v>3</v>
      </c>
      <c r="BU11">
        <v>1000000000</v>
      </c>
      <c r="BV11">
        <v>0</v>
      </c>
      <c r="BX11" t="s">
        <v>3511</v>
      </c>
      <c r="BY11">
        <v>0</v>
      </c>
      <c r="BZ11">
        <v>0</v>
      </c>
      <c r="CA11">
        <v>0</v>
      </c>
      <c r="CB11">
        <v>0</v>
      </c>
      <c r="CC11">
        <v>0</v>
      </c>
      <c r="CD11">
        <v>0</v>
      </c>
      <c r="CT11" s="88">
        <v>42831</v>
      </c>
      <c r="CU11" s="88">
        <v>43192</v>
      </c>
      <c r="CV11" s="88">
        <v>43262</v>
      </c>
      <c r="CW11" s="88">
        <v>43180</v>
      </c>
      <c r="CX11" s="88">
        <v>43026</v>
      </c>
      <c r="DI11">
        <v>0</v>
      </c>
      <c r="DK11">
        <v>0</v>
      </c>
      <c r="DM11">
        <v>0</v>
      </c>
      <c r="DN11">
        <v>0</v>
      </c>
      <c r="DO11">
        <v>0</v>
      </c>
      <c r="DP11" s="88">
        <v>36526</v>
      </c>
      <c r="DR11">
        <v>0</v>
      </c>
      <c r="DS11">
        <v>3</v>
      </c>
      <c r="DT11" s="68" t="s">
        <v>3181</v>
      </c>
    </row>
    <row r="12" spans="1:128" x14ac:dyDescent="0.2">
      <c r="A12" t="s">
        <v>3527</v>
      </c>
      <c r="B12" t="s">
        <v>735</v>
      </c>
      <c r="C12" t="s">
        <v>739</v>
      </c>
      <c r="D12" t="s">
        <v>1176</v>
      </c>
      <c r="F12" t="s">
        <v>3406</v>
      </c>
      <c r="H12" t="s">
        <v>3407</v>
      </c>
      <c r="I12" t="s">
        <v>3365</v>
      </c>
      <c r="J12" t="s">
        <v>961</v>
      </c>
      <c r="N12" t="s">
        <v>3366</v>
      </c>
      <c r="P12" t="s">
        <v>3363</v>
      </c>
      <c r="S12">
        <v>0</v>
      </c>
      <c r="AB12">
        <v>336.88</v>
      </c>
      <c r="AC12" s="13">
        <v>621.29</v>
      </c>
      <c r="AD12">
        <v>0</v>
      </c>
      <c r="AE12" s="88"/>
      <c r="AF12" s="88"/>
      <c r="AG12">
        <v>10</v>
      </c>
      <c r="AH12">
        <v>8</v>
      </c>
      <c r="AI12" s="13">
        <v>2</v>
      </c>
      <c r="AP12">
        <v>0</v>
      </c>
      <c r="AQ12">
        <v>0</v>
      </c>
      <c r="AR12">
        <v>0</v>
      </c>
      <c r="AS12">
        <v>0</v>
      </c>
      <c r="AV12" s="88"/>
      <c r="AW12" s="88"/>
      <c r="AX12" s="88"/>
      <c r="AY12" t="s">
        <v>790</v>
      </c>
      <c r="AZ12" t="s">
        <v>1169</v>
      </c>
      <c r="BC12">
        <v>1</v>
      </c>
      <c r="BD12" t="s">
        <v>527</v>
      </c>
      <c r="BF12">
        <v>1</v>
      </c>
      <c r="BG12" t="s">
        <v>541</v>
      </c>
      <c r="BH12">
        <v>1</v>
      </c>
      <c r="BL12">
        <v>0</v>
      </c>
      <c r="BU12">
        <v>1000000000</v>
      </c>
      <c r="BV12">
        <v>0</v>
      </c>
      <c r="BW12">
        <v>0</v>
      </c>
      <c r="BX12" t="s">
        <v>3511</v>
      </c>
      <c r="BY12">
        <v>0</v>
      </c>
      <c r="BZ12">
        <v>0</v>
      </c>
      <c r="CA12">
        <v>0</v>
      </c>
      <c r="CB12">
        <v>0</v>
      </c>
      <c r="CC12">
        <v>0</v>
      </c>
      <c r="CD12">
        <v>0</v>
      </c>
      <c r="CE12">
        <v>0</v>
      </c>
      <c r="CT12" s="88">
        <v>42669</v>
      </c>
      <c r="CU12" s="88">
        <v>43192</v>
      </c>
      <c r="CV12" s="88">
        <v>43262</v>
      </c>
      <c r="CW12" s="88">
        <v>36526</v>
      </c>
      <c r="CX12" s="88">
        <v>36526</v>
      </c>
      <c r="DI12">
        <v>0</v>
      </c>
      <c r="DK12">
        <v>0</v>
      </c>
      <c r="DM12">
        <v>0</v>
      </c>
      <c r="DN12">
        <v>0</v>
      </c>
      <c r="DO12">
        <v>0</v>
      </c>
      <c r="DP12" s="88">
        <v>36526</v>
      </c>
      <c r="DR12">
        <v>0</v>
      </c>
      <c r="DS12">
        <v>0</v>
      </c>
      <c r="DT12" s="68" t="s">
        <v>3531</v>
      </c>
    </row>
    <row r="13" spans="1:128" x14ac:dyDescent="0.2">
      <c r="A13" t="s">
        <v>3527</v>
      </c>
      <c r="B13" t="s">
        <v>735</v>
      </c>
      <c r="C13" t="s">
        <v>739</v>
      </c>
      <c r="D13" t="s">
        <v>1177</v>
      </c>
      <c r="F13" t="s">
        <v>3431</v>
      </c>
      <c r="H13" t="s">
        <v>3432</v>
      </c>
      <c r="I13" t="s">
        <v>960</v>
      </c>
      <c r="J13" t="s">
        <v>961</v>
      </c>
      <c r="N13" t="s">
        <v>3367</v>
      </c>
      <c r="P13" t="s">
        <v>3358</v>
      </c>
      <c r="S13">
        <v>0</v>
      </c>
      <c r="AB13">
        <v>359.89</v>
      </c>
      <c r="AC13" s="13">
        <v>782.89</v>
      </c>
      <c r="AD13">
        <v>0</v>
      </c>
      <c r="AE13" s="88"/>
      <c r="AF13" s="88"/>
      <c r="AG13">
        <v>10</v>
      </c>
      <c r="AH13">
        <v>8</v>
      </c>
      <c r="AI13" s="13">
        <v>2</v>
      </c>
      <c r="AP13">
        <v>0.22</v>
      </c>
      <c r="AQ13">
        <v>0</v>
      </c>
      <c r="AR13">
        <v>0</v>
      </c>
      <c r="AS13">
        <v>0</v>
      </c>
      <c r="AV13" s="88"/>
      <c r="AW13" s="88"/>
      <c r="AX13" s="88"/>
      <c r="AY13" t="s">
        <v>790</v>
      </c>
      <c r="AZ13" t="s">
        <v>1169</v>
      </c>
      <c r="BC13">
        <v>1</v>
      </c>
      <c r="BD13" t="s">
        <v>527</v>
      </c>
      <c r="BF13">
        <v>2</v>
      </c>
      <c r="BG13" t="s">
        <v>541</v>
      </c>
      <c r="BH13">
        <v>1</v>
      </c>
      <c r="BL13">
        <v>0</v>
      </c>
      <c r="BU13">
        <v>1000000000</v>
      </c>
      <c r="BV13">
        <v>0</v>
      </c>
      <c r="BW13">
        <v>0</v>
      </c>
      <c r="BX13" t="s">
        <v>3511</v>
      </c>
      <c r="BY13">
        <v>0</v>
      </c>
      <c r="BZ13">
        <v>0</v>
      </c>
      <c r="CA13">
        <v>0</v>
      </c>
      <c r="CB13">
        <v>0</v>
      </c>
      <c r="CC13">
        <v>0</v>
      </c>
      <c r="CD13">
        <v>0</v>
      </c>
      <c r="CE13">
        <v>0</v>
      </c>
      <c r="CT13" s="88">
        <v>43077</v>
      </c>
      <c r="CU13" s="88">
        <v>43192</v>
      </c>
      <c r="CV13" s="88">
        <v>43262</v>
      </c>
      <c r="CW13" s="88">
        <v>42941</v>
      </c>
      <c r="CX13" s="88">
        <v>42957</v>
      </c>
      <c r="DI13">
        <v>0</v>
      </c>
      <c r="DK13">
        <v>0</v>
      </c>
      <c r="DM13">
        <v>0</v>
      </c>
      <c r="DN13">
        <v>0</v>
      </c>
      <c r="DO13">
        <v>0</v>
      </c>
      <c r="DP13" s="88">
        <v>36526</v>
      </c>
      <c r="DR13">
        <v>0</v>
      </c>
      <c r="DS13">
        <v>0</v>
      </c>
      <c r="DT13" s="68" t="s">
        <v>3532</v>
      </c>
    </row>
    <row r="14" spans="1:128" x14ac:dyDescent="0.2">
      <c r="A14" t="s">
        <v>3527</v>
      </c>
      <c r="B14" t="s">
        <v>735</v>
      </c>
      <c r="C14" t="s">
        <v>739</v>
      </c>
      <c r="D14" t="s">
        <v>928</v>
      </c>
      <c r="F14" t="s">
        <v>3454</v>
      </c>
      <c r="H14" t="s">
        <v>3455</v>
      </c>
      <c r="I14" t="s">
        <v>3448</v>
      </c>
      <c r="J14" t="s">
        <v>961</v>
      </c>
      <c r="N14" t="s">
        <v>3366</v>
      </c>
      <c r="P14" t="s">
        <v>3363</v>
      </c>
      <c r="S14">
        <v>0</v>
      </c>
      <c r="AB14">
        <v>116.99</v>
      </c>
      <c r="AC14" s="13">
        <v>399</v>
      </c>
      <c r="AD14">
        <v>0</v>
      </c>
      <c r="AE14" s="88"/>
      <c r="AF14" s="88"/>
      <c r="AG14">
        <v>10</v>
      </c>
      <c r="AH14">
        <v>8</v>
      </c>
      <c r="AI14" s="13">
        <v>2</v>
      </c>
      <c r="AP14">
        <v>2.87</v>
      </c>
      <c r="AQ14">
        <v>0</v>
      </c>
      <c r="AR14">
        <v>0</v>
      </c>
      <c r="AS14">
        <v>0</v>
      </c>
      <c r="AV14" s="88"/>
      <c r="AW14" s="88"/>
      <c r="AX14" s="88"/>
      <c r="AY14" t="s">
        <v>790</v>
      </c>
      <c r="AZ14" t="s">
        <v>1169</v>
      </c>
      <c r="BC14">
        <v>1</v>
      </c>
      <c r="BD14" t="s">
        <v>527</v>
      </c>
      <c r="BF14">
        <v>1</v>
      </c>
      <c r="BG14" t="s">
        <v>541</v>
      </c>
      <c r="BH14">
        <v>1</v>
      </c>
      <c r="BL14">
        <v>0</v>
      </c>
      <c r="BU14">
        <v>1000000000</v>
      </c>
      <c r="BV14">
        <v>0</v>
      </c>
      <c r="BW14">
        <v>0</v>
      </c>
      <c r="BX14" t="s">
        <v>3511</v>
      </c>
      <c r="BY14">
        <v>0</v>
      </c>
      <c r="BZ14">
        <v>0</v>
      </c>
      <c r="CA14">
        <v>0</v>
      </c>
      <c r="CB14">
        <v>0</v>
      </c>
      <c r="CC14">
        <v>0</v>
      </c>
      <c r="CD14">
        <v>0</v>
      </c>
      <c r="CE14">
        <v>0</v>
      </c>
      <c r="CT14" s="88">
        <v>43077</v>
      </c>
      <c r="CU14" s="88">
        <v>43192</v>
      </c>
      <c r="CV14" s="88">
        <v>43262</v>
      </c>
      <c r="CW14" s="88">
        <v>43118</v>
      </c>
      <c r="CX14" s="88">
        <v>43133</v>
      </c>
      <c r="DI14">
        <v>0</v>
      </c>
      <c r="DK14">
        <v>0</v>
      </c>
      <c r="DM14">
        <v>0</v>
      </c>
      <c r="DN14">
        <v>0</v>
      </c>
      <c r="DO14">
        <v>0</v>
      </c>
      <c r="DP14" s="88">
        <v>36526</v>
      </c>
      <c r="DR14">
        <v>0</v>
      </c>
      <c r="DS14">
        <v>0</v>
      </c>
      <c r="DT14" s="68" t="s">
        <v>3241</v>
      </c>
    </row>
    <row r="15" spans="1:128" x14ac:dyDescent="0.2">
      <c r="A15" t="s">
        <v>3527</v>
      </c>
      <c r="B15" t="s">
        <v>735</v>
      </c>
      <c r="C15" t="s">
        <v>739</v>
      </c>
      <c r="D15" t="s">
        <v>929</v>
      </c>
      <c r="F15" t="s">
        <v>3381</v>
      </c>
      <c r="H15" t="s">
        <v>3382</v>
      </c>
      <c r="I15" t="s">
        <v>960</v>
      </c>
      <c r="J15" t="s">
        <v>961</v>
      </c>
      <c r="N15" t="s">
        <v>3367</v>
      </c>
      <c r="P15" t="s">
        <v>3358</v>
      </c>
      <c r="S15">
        <v>0</v>
      </c>
      <c r="AB15">
        <v>293.10000000000002</v>
      </c>
      <c r="AC15" s="13">
        <v>749</v>
      </c>
      <c r="AD15">
        <v>0</v>
      </c>
      <c r="AE15" s="88"/>
      <c r="AF15" s="88"/>
      <c r="AG15">
        <v>10</v>
      </c>
      <c r="AH15">
        <v>8</v>
      </c>
      <c r="AI15" s="13">
        <v>2</v>
      </c>
      <c r="AP15">
        <v>9.8699999999999992</v>
      </c>
      <c r="AQ15">
        <v>0</v>
      </c>
      <c r="AR15">
        <v>0</v>
      </c>
      <c r="AS15">
        <v>0</v>
      </c>
      <c r="AV15" s="88"/>
      <c r="AW15" s="88"/>
      <c r="AX15" s="88"/>
      <c r="AY15" t="s">
        <v>790</v>
      </c>
      <c r="AZ15" t="s">
        <v>1169</v>
      </c>
      <c r="BC15">
        <v>1</v>
      </c>
      <c r="BD15" t="s">
        <v>527</v>
      </c>
      <c r="BF15">
        <v>2</v>
      </c>
      <c r="BG15" t="s">
        <v>541</v>
      </c>
      <c r="BH15">
        <v>1</v>
      </c>
      <c r="BL15">
        <v>140</v>
      </c>
      <c r="BU15">
        <v>1000000000</v>
      </c>
      <c r="BV15">
        <v>0</v>
      </c>
      <c r="BX15" t="s">
        <v>3511</v>
      </c>
      <c r="BY15">
        <v>0</v>
      </c>
      <c r="BZ15">
        <v>0</v>
      </c>
      <c r="CA15">
        <v>0</v>
      </c>
      <c r="CB15">
        <v>0</v>
      </c>
      <c r="CC15">
        <v>0</v>
      </c>
      <c r="CD15">
        <v>0</v>
      </c>
      <c r="CT15" s="88">
        <v>43087</v>
      </c>
      <c r="CU15" s="88">
        <v>43192</v>
      </c>
      <c r="CV15" s="88">
        <v>43262</v>
      </c>
      <c r="CW15" s="88">
        <v>43195</v>
      </c>
      <c r="CX15" s="88">
        <v>43179</v>
      </c>
      <c r="DI15">
        <v>0</v>
      </c>
      <c r="DK15">
        <v>0</v>
      </c>
      <c r="DM15">
        <v>0</v>
      </c>
      <c r="DN15">
        <v>0</v>
      </c>
      <c r="DO15">
        <v>0</v>
      </c>
      <c r="DP15" s="88">
        <v>36526</v>
      </c>
      <c r="DR15">
        <v>0</v>
      </c>
      <c r="DS15">
        <v>17</v>
      </c>
      <c r="DT15" s="68" t="s">
        <v>3199</v>
      </c>
    </row>
    <row r="16" spans="1:128" x14ac:dyDescent="0.2">
      <c r="A16" t="s">
        <v>3527</v>
      </c>
      <c r="B16" t="s">
        <v>735</v>
      </c>
      <c r="C16" t="s">
        <v>739</v>
      </c>
      <c r="D16" t="s">
        <v>930</v>
      </c>
      <c r="F16" t="s">
        <v>3477</v>
      </c>
      <c r="H16" t="s">
        <v>3478</v>
      </c>
      <c r="I16" t="s">
        <v>3373</v>
      </c>
      <c r="J16" t="s">
        <v>961</v>
      </c>
      <c r="N16" t="s">
        <v>3366</v>
      </c>
      <c r="P16" t="s">
        <v>3363</v>
      </c>
      <c r="S16">
        <v>0</v>
      </c>
      <c r="AB16">
        <v>310.58</v>
      </c>
      <c r="AC16" s="13">
        <v>714</v>
      </c>
      <c r="AD16">
        <v>0</v>
      </c>
      <c r="AE16" s="88"/>
      <c r="AF16" s="88"/>
      <c r="AG16">
        <v>10</v>
      </c>
      <c r="AH16">
        <v>8</v>
      </c>
      <c r="AI16" s="13">
        <v>2</v>
      </c>
      <c r="AP16">
        <v>1</v>
      </c>
      <c r="AQ16">
        <v>0</v>
      </c>
      <c r="AR16">
        <v>0</v>
      </c>
      <c r="AS16">
        <v>0</v>
      </c>
      <c r="AV16" s="88"/>
      <c r="AW16" s="88"/>
      <c r="AX16" s="88"/>
      <c r="AY16" t="s">
        <v>790</v>
      </c>
      <c r="AZ16" t="s">
        <v>1169</v>
      </c>
      <c r="BC16">
        <v>1</v>
      </c>
      <c r="BD16" t="s">
        <v>527</v>
      </c>
      <c r="BF16">
        <v>1</v>
      </c>
      <c r="BG16" t="s">
        <v>541</v>
      </c>
      <c r="BH16">
        <v>1</v>
      </c>
      <c r="BL16">
        <v>3</v>
      </c>
      <c r="BU16">
        <v>1000000000</v>
      </c>
      <c r="BV16">
        <v>9</v>
      </c>
      <c r="BX16" t="s">
        <v>3511</v>
      </c>
      <c r="BY16">
        <v>0</v>
      </c>
      <c r="BZ16">
        <v>0</v>
      </c>
      <c r="CA16">
        <v>0</v>
      </c>
      <c r="CB16">
        <v>0</v>
      </c>
      <c r="CC16">
        <v>0</v>
      </c>
      <c r="CD16">
        <v>0</v>
      </c>
      <c r="CT16" s="88">
        <v>43258</v>
      </c>
      <c r="CU16" s="88">
        <v>43258</v>
      </c>
      <c r="CV16" s="88">
        <v>43328</v>
      </c>
      <c r="CW16" s="88">
        <v>43133</v>
      </c>
      <c r="CX16" s="88">
        <v>43147</v>
      </c>
      <c r="DI16">
        <v>0</v>
      </c>
      <c r="DK16">
        <v>0</v>
      </c>
      <c r="DM16">
        <v>0</v>
      </c>
      <c r="DN16">
        <v>0</v>
      </c>
      <c r="DO16">
        <v>0</v>
      </c>
      <c r="DP16" s="88">
        <v>36526</v>
      </c>
      <c r="DR16">
        <v>0</v>
      </c>
      <c r="DS16">
        <v>0</v>
      </c>
      <c r="DT16" s="68" t="s">
        <v>2672</v>
      </c>
    </row>
    <row r="17" spans="1:124" x14ac:dyDescent="0.2">
      <c r="A17" t="s">
        <v>3527</v>
      </c>
      <c r="B17" t="s">
        <v>735</v>
      </c>
      <c r="C17" t="s">
        <v>739</v>
      </c>
      <c r="D17" t="s">
        <v>1178</v>
      </c>
      <c r="F17" t="s">
        <v>3426</v>
      </c>
      <c r="H17" t="s">
        <v>3427</v>
      </c>
      <c r="I17" t="s">
        <v>3428</v>
      </c>
      <c r="J17" t="s">
        <v>961</v>
      </c>
      <c r="N17" t="s">
        <v>3398</v>
      </c>
      <c r="P17" t="s">
        <v>3363</v>
      </c>
      <c r="S17">
        <v>0</v>
      </c>
      <c r="AB17">
        <v>315.64999999999998</v>
      </c>
      <c r="AC17" s="13">
        <v>623.30999999999995</v>
      </c>
      <c r="AD17">
        <v>0</v>
      </c>
      <c r="AE17" s="88"/>
      <c r="AF17" s="88"/>
      <c r="AG17">
        <v>10</v>
      </c>
      <c r="AH17">
        <v>8</v>
      </c>
      <c r="AI17" s="13">
        <v>2</v>
      </c>
      <c r="AP17">
        <v>0</v>
      </c>
      <c r="AQ17">
        <v>0</v>
      </c>
      <c r="AR17">
        <v>0</v>
      </c>
      <c r="AS17">
        <v>0</v>
      </c>
      <c r="AV17" s="88"/>
      <c r="AW17" s="88"/>
      <c r="AX17" s="88"/>
      <c r="AY17" t="s">
        <v>790</v>
      </c>
      <c r="AZ17" t="s">
        <v>1169</v>
      </c>
      <c r="BC17">
        <v>1</v>
      </c>
      <c r="BD17" t="s">
        <v>527</v>
      </c>
      <c r="BF17">
        <v>1</v>
      </c>
      <c r="BG17" t="s">
        <v>541</v>
      </c>
      <c r="BH17">
        <v>1</v>
      </c>
      <c r="BL17">
        <v>0</v>
      </c>
      <c r="BU17">
        <v>1000000000</v>
      </c>
      <c r="BV17">
        <v>3</v>
      </c>
      <c r="BW17">
        <v>0</v>
      </c>
      <c r="BX17" t="s">
        <v>3511</v>
      </c>
      <c r="BY17">
        <v>0</v>
      </c>
      <c r="BZ17">
        <v>0</v>
      </c>
      <c r="CA17">
        <v>0</v>
      </c>
      <c r="CB17">
        <v>0</v>
      </c>
      <c r="CC17">
        <v>0</v>
      </c>
      <c r="CD17">
        <v>0</v>
      </c>
      <c r="CE17">
        <v>0</v>
      </c>
      <c r="CT17" s="88">
        <v>42636</v>
      </c>
      <c r="CU17" s="88">
        <v>43192</v>
      </c>
      <c r="CV17" s="88">
        <v>43262</v>
      </c>
      <c r="CW17" s="88">
        <v>36526</v>
      </c>
      <c r="CX17" s="88">
        <v>36526</v>
      </c>
      <c r="DI17">
        <v>0</v>
      </c>
      <c r="DK17">
        <v>0</v>
      </c>
      <c r="DM17">
        <v>0</v>
      </c>
      <c r="DN17">
        <v>0</v>
      </c>
      <c r="DO17">
        <v>0</v>
      </c>
      <c r="DP17" s="88">
        <v>36526</v>
      </c>
      <c r="DR17">
        <v>0</v>
      </c>
      <c r="DS17">
        <v>0</v>
      </c>
      <c r="DT17" s="68" t="s">
        <v>3533</v>
      </c>
    </row>
    <row r="18" spans="1:124" x14ac:dyDescent="0.2">
      <c r="A18" t="s">
        <v>3527</v>
      </c>
      <c r="B18" t="s">
        <v>735</v>
      </c>
      <c r="C18" t="s">
        <v>739</v>
      </c>
      <c r="D18" t="s">
        <v>931</v>
      </c>
      <c r="F18" t="s">
        <v>3416</v>
      </c>
      <c r="H18" t="s">
        <v>3417</v>
      </c>
      <c r="I18" t="s">
        <v>960</v>
      </c>
      <c r="J18" t="s">
        <v>961</v>
      </c>
      <c r="N18" t="s">
        <v>3367</v>
      </c>
      <c r="P18" t="s">
        <v>3358</v>
      </c>
      <c r="S18">
        <v>0</v>
      </c>
      <c r="AB18">
        <v>310.69</v>
      </c>
      <c r="AC18" s="13">
        <v>699</v>
      </c>
      <c r="AD18">
        <v>0</v>
      </c>
      <c r="AE18" s="88"/>
      <c r="AF18" s="88"/>
      <c r="AG18">
        <v>10</v>
      </c>
      <c r="AH18">
        <v>8</v>
      </c>
      <c r="AI18" s="13">
        <v>2</v>
      </c>
      <c r="AP18">
        <v>14.35</v>
      </c>
      <c r="AQ18">
        <v>0</v>
      </c>
      <c r="AR18">
        <v>0</v>
      </c>
      <c r="AS18">
        <v>0</v>
      </c>
      <c r="AV18" s="88"/>
      <c r="AW18" s="88"/>
      <c r="AX18" s="88"/>
      <c r="AY18" t="s">
        <v>790</v>
      </c>
      <c r="AZ18" t="s">
        <v>1169</v>
      </c>
      <c r="BC18">
        <v>1</v>
      </c>
      <c r="BD18" t="s">
        <v>527</v>
      </c>
      <c r="BF18">
        <v>2</v>
      </c>
      <c r="BG18" t="s">
        <v>541</v>
      </c>
      <c r="BH18">
        <v>1</v>
      </c>
      <c r="BL18">
        <v>170</v>
      </c>
      <c r="BU18">
        <v>1000000000</v>
      </c>
      <c r="BV18">
        <v>16</v>
      </c>
      <c r="BX18" t="s">
        <v>3511</v>
      </c>
      <c r="BY18">
        <v>0</v>
      </c>
      <c r="BZ18">
        <v>0</v>
      </c>
      <c r="CA18">
        <v>0</v>
      </c>
      <c r="CB18">
        <v>0</v>
      </c>
      <c r="CC18">
        <v>0</v>
      </c>
      <c r="CD18">
        <v>0</v>
      </c>
      <c r="CT18" s="88">
        <v>42970</v>
      </c>
      <c r="CU18" s="88">
        <v>43192</v>
      </c>
      <c r="CV18" s="88">
        <v>43262</v>
      </c>
      <c r="CW18" s="88">
        <v>43195</v>
      </c>
      <c r="CX18" s="88">
        <v>43179</v>
      </c>
      <c r="DI18">
        <v>0</v>
      </c>
      <c r="DK18">
        <v>0</v>
      </c>
      <c r="DM18">
        <v>0</v>
      </c>
      <c r="DN18">
        <v>0</v>
      </c>
      <c r="DO18">
        <v>0</v>
      </c>
      <c r="DP18" s="88">
        <v>36526</v>
      </c>
      <c r="DR18">
        <v>0</v>
      </c>
      <c r="DS18">
        <v>2</v>
      </c>
      <c r="DT18" s="68" t="s">
        <v>1730</v>
      </c>
    </row>
    <row r="19" spans="1:124" x14ac:dyDescent="0.2">
      <c r="A19" t="s">
        <v>3527</v>
      </c>
      <c r="B19" t="s">
        <v>735</v>
      </c>
      <c r="C19" t="s">
        <v>739</v>
      </c>
      <c r="D19" t="s">
        <v>932</v>
      </c>
      <c r="F19" t="s">
        <v>3371</v>
      </c>
      <c r="H19" t="s">
        <v>3372</v>
      </c>
      <c r="I19" t="s">
        <v>3373</v>
      </c>
      <c r="J19" t="s">
        <v>961</v>
      </c>
      <c r="N19" t="s">
        <v>3366</v>
      </c>
      <c r="P19" t="s">
        <v>3363</v>
      </c>
      <c r="S19">
        <v>0</v>
      </c>
      <c r="AB19">
        <v>261.19</v>
      </c>
      <c r="AC19" s="13">
        <v>651.08000000000004</v>
      </c>
      <c r="AD19">
        <v>0</v>
      </c>
      <c r="AE19" s="88"/>
      <c r="AF19" s="88"/>
      <c r="AG19">
        <v>10</v>
      </c>
      <c r="AH19">
        <v>8</v>
      </c>
      <c r="AI19" s="13">
        <v>2</v>
      </c>
      <c r="AP19">
        <v>11.65</v>
      </c>
      <c r="AQ19">
        <v>0</v>
      </c>
      <c r="AR19">
        <v>0</v>
      </c>
      <c r="AS19">
        <v>0</v>
      </c>
      <c r="AV19" s="88"/>
      <c r="AW19" s="88"/>
      <c r="AX19" s="88"/>
      <c r="AY19" t="s">
        <v>790</v>
      </c>
      <c r="AZ19" t="s">
        <v>1169</v>
      </c>
      <c r="BC19">
        <v>1</v>
      </c>
      <c r="BD19" t="s">
        <v>527</v>
      </c>
      <c r="BF19">
        <v>1</v>
      </c>
      <c r="BG19" t="s">
        <v>541</v>
      </c>
      <c r="BH19">
        <v>1</v>
      </c>
      <c r="BL19">
        <v>180</v>
      </c>
      <c r="BU19">
        <v>1000000000</v>
      </c>
      <c r="BV19">
        <v>39</v>
      </c>
      <c r="BX19" t="s">
        <v>3511</v>
      </c>
      <c r="BY19">
        <v>0</v>
      </c>
      <c r="BZ19">
        <v>0</v>
      </c>
      <c r="CA19">
        <v>0</v>
      </c>
      <c r="CB19">
        <v>0</v>
      </c>
      <c r="CC19">
        <v>0</v>
      </c>
      <c r="CD19">
        <v>0</v>
      </c>
      <c r="CT19" s="88">
        <v>42970</v>
      </c>
      <c r="CU19" s="88">
        <v>43192</v>
      </c>
      <c r="CV19" s="88">
        <v>43262</v>
      </c>
      <c r="CW19" s="88">
        <v>43195</v>
      </c>
      <c r="CX19" s="88">
        <v>43179</v>
      </c>
      <c r="DI19">
        <v>0</v>
      </c>
      <c r="DK19">
        <v>0</v>
      </c>
      <c r="DM19">
        <v>0</v>
      </c>
      <c r="DN19">
        <v>0</v>
      </c>
      <c r="DO19">
        <v>0</v>
      </c>
      <c r="DP19" s="88">
        <v>36526</v>
      </c>
      <c r="DR19">
        <v>0</v>
      </c>
      <c r="DS19">
        <v>76</v>
      </c>
      <c r="DT19" s="68" t="s">
        <v>1645</v>
      </c>
    </row>
    <row r="20" spans="1:124" x14ac:dyDescent="0.2">
      <c r="A20" t="s">
        <v>3527</v>
      </c>
      <c r="B20" t="s">
        <v>735</v>
      </c>
      <c r="C20" t="s">
        <v>739</v>
      </c>
      <c r="D20" t="s">
        <v>1179</v>
      </c>
      <c r="F20" t="s">
        <v>3368</v>
      </c>
      <c r="H20" t="s">
        <v>3369</v>
      </c>
      <c r="I20" t="s">
        <v>3370</v>
      </c>
      <c r="J20" t="s">
        <v>3364</v>
      </c>
      <c r="N20" t="s">
        <v>3370</v>
      </c>
      <c r="P20" t="s">
        <v>3358</v>
      </c>
      <c r="S20">
        <v>0</v>
      </c>
      <c r="AB20">
        <v>0</v>
      </c>
      <c r="AC20" s="13">
        <v>559.33000000000004</v>
      </c>
      <c r="AD20">
        <v>0</v>
      </c>
      <c r="AE20" s="88"/>
      <c r="AF20" s="88"/>
      <c r="AG20">
        <v>10</v>
      </c>
      <c r="AH20">
        <v>8</v>
      </c>
      <c r="AI20" s="13">
        <v>2</v>
      </c>
      <c r="AP20">
        <v>0</v>
      </c>
      <c r="AQ20">
        <v>0</v>
      </c>
      <c r="AR20">
        <v>0</v>
      </c>
      <c r="AS20">
        <v>0</v>
      </c>
      <c r="AV20" s="88"/>
      <c r="AW20" s="88"/>
      <c r="AX20" s="88"/>
      <c r="AY20" t="s">
        <v>790</v>
      </c>
      <c r="AZ20" t="s">
        <v>1169</v>
      </c>
      <c r="BC20">
        <v>1</v>
      </c>
      <c r="BD20" t="s">
        <v>527</v>
      </c>
      <c r="BF20">
        <v>1</v>
      </c>
      <c r="BG20" t="s">
        <v>541</v>
      </c>
      <c r="BH20">
        <v>1</v>
      </c>
      <c r="BL20">
        <v>0</v>
      </c>
      <c r="BU20">
        <v>1000000000</v>
      </c>
      <c r="BV20">
        <v>0</v>
      </c>
      <c r="BW20">
        <v>0</v>
      </c>
      <c r="BX20" t="s">
        <v>3511</v>
      </c>
      <c r="BY20">
        <v>0</v>
      </c>
      <c r="BZ20">
        <v>0</v>
      </c>
      <c r="CA20">
        <v>0</v>
      </c>
      <c r="CB20">
        <v>0</v>
      </c>
      <c r="CC20">
        <v>0</v>
      </c>
      <c r="CD20">
        <v>0</v>
      </c>
      <c r="CE20">
        <v>0</v>
      </c>
      <c r="CT20" s="88">
        <v>42759</v>
      </c>
      <c r="CU20" s="88">
        <v>43192</v>
      </c>
      <c r="CV20" s="88">
        <v>43262</v>
      </c>
      <c r="CW20" s="88">
        <v>36526</v>
      </c>
      <c r="CX20" s="88">
        <v>36526</v>
      </c>
      <c r="DI20">
        <v>0</v>
      </c>
      <c r="DK20">
        <v>0</v>
      </c>
      <c r="DM20">
        <v>0</v>
      </c>
      <c r="DN20">
        <v>0</v>
      </c>
      <c r="DO20">
        <v>0</v>
      </c>
      <c r="DP20" s="88">
        <v>36526</v>
      </c>
      <c r="DR20">
        <v>0</v>
      </c>
      <c r="DS20">
        <v>0</v>
      </c>
      <c r="DT20" s="68" t="s">
        <v>3534</v>
      </c>
    </row>
    <row r="21" spans="1:124" x14ac:dyDescent="0.2">
      <c r="A21" t="s">
        <v>3527</v>
      </c>
      <c r="B21" t="s">
        <v>735</v>
      </c>
      <c r="C21" t="s">
        <v>739</v>
      </c>
      <c r="D21" t="s">
        <v>1180</v>
      </c>
      <c r="F21" t="s">
        <v>3420</v>
      </c>
      <c r="H21" t="s">
        <v>3421</v>
      </c>
      <c r="I21" t="s">
        <v>3422</v>
      </c>
      <c r="J21" t="s">
        <v>961</v>
      </c>
      <c r="N21" t="s">
        <v>3423</v>
      </c>
      <c r="P21" t="s">
        <v>3363</v>
      </c>
      <c r="S21">
        <v>0</v>
      </c>
      <c r="AB21">
        <v>286.02</v>
      </c>
      <c r="AC21" s="13">
        <v>562.6</v>
      </c>
      <c r="AD21">
        <v>0</v>
      </c>
      <c r="AE21" s="88"/>
      <c r="AF21" s="88"/>
      <c r="AG21">
        <v>10</v>
      </c>
      <c r="AH21">
        <v>8</v>
      </c>
      <c r="AI21" s="13">
        <v>2</v>
      </c>
      <c r="AP21">
        <v>0.26</v>
      </c>
      <c r="AQ21">
        <v>0</v>
      </c>
      <c r="AR21">
        <v>0</v>
      </c>
      <c r="AS21">
        <v>0</v>
      </c>
      <c r="AV21" s="88"/>
      <c r="AW21" s="88"/>
      <c r="AX21" s="88"/>
      <c r="AY21" t="s">
        <v>790</v>
      </c>
      <c r="AZ21" t="s">
        <v>1169</v>
      </c>
      <c r="BC21">
        <v>1</v>
      </c>
      <c r="BD21" t="s">
        <v>527</v>
      </c>
      <c r="BF21">
        <v>1</v>
      </c>
      <c r="BG21" t="s">
        <v>541</v>
      </c>
      <c r="BH21">
        <v>1</v>
      </c>
      <c r="BL21">
        <v>3</v>
      </c>
      <c r="BU21">
        <v>1000000000</v>
      </c>
      <c r="BV21">
        <v>0</v>
      </c>
      <c r="BX21" t="s">
        <v>3511</v>
      </c>
      <c r="BY21">
        <v>0</v>
      </c>
      <c r="BZ21">
        <v>0</v>
      </c>
      <c r="CA21">
        <v>0</v>
      </c>
      <c r="CB21">
        <v>0</v>
      </c>
      <c r="CC21">
        <v>0</v>
      </c>
      <c r="CD21">
        <v>0</v>
      </c>
      <c r="CT21" s="88">
        <v>42872</v>
      </c>
      <c r="CU21" s="88">
        <v>43192</v>
      </c>
      <c r="CV21" s="88">
        <v>43262</v>
      </c>
      <c r="CW21" s="88">
        <v>43168</v>
      </c>
      <c r="CX21" s="88">
        <v>43179</v>
      </c>
      <c r="DI21">
        <v>0</v>
      </c>
      <c r="DK21">
        <v>0</v>
      </c>
      <c r="DM21">
        <v>0</v>
      </c>
      <c r="DN21">
        <v>0</v>
      </c>
      <c r="DO21">
        <v>0</v>
      </c>
      <c r="DP21" s="88">
        <v>36526</v>
      </c>
      <c r="DR21">
        <v>0</v>
      </c>
      <c r="DS21">
        <v>0</v>
      </c>
      <c r="DT21" s="68" t="s">
        <v>3223</v>
      </c>
    </row>
    <row r="22" spans="1:124" x14ac:dyDescent="0.2">
      <c r="A22" t="s">
        <v>3527</v>
      </c>
      <c r="B22" t="s">
        <v>735</v>
      </c>
      <c r="C22" t="s">
        <v>739</v>
      </c>
      <c r="D22" t="s">
        <v>933</v>
      </c>
      <c r="F22" t="s">
        <v>3396</v>
      </c>
      <c r="H22" t="s">
        <v>3397</v>
      </c>
      <c r="I22" t="s">
        <v>960</v>
      </c>
      <c r="J22" t="s">
        <v>961</v>
      </c>
      <c r="N22" t="s">
        <v>3367</v>
      </c>
      <c r="P22" t="s">
        <v>3363</v>
      </c>
      <c r="S22">
        <v>0</v>
      </c>
      <c r="AB22">
        <v>284.66000000000003</v>
      </c>
      <c r="AC22" s="13">
        <v>719</v>
      </c>
      <c r="AD22">
        <v>0</v>
      </c>
      <c r="AE22" s="88"/>
      <c r="AF22" s="88"/>
      <c r="AG22">
        <v>10</v>
      </c>
      <c r="AH22">
        <v>8</v>
      </c>
      <c r="AI22" s="13">
        <v>2</v>
      </c>
      <c r="AP22">
        <v>1.74</v>
      </c>
      <c r="AQ22">
        <v>0</v>
      </c>
      <c r="AR22">
        <v>0</v>
      </c>
      <c r="AS22">
        <v>0</v>
      </c>
      <c r="AV22" s="88"/>
      <c r="AW22" s="88"/>
      <c r="AX22" s="88"/>
      <c r="AY22" t="s">
        <v>790</v>
      </c>
      <c r="AZ22" t="s">
        <v>1169</v>
      </c>
      <c r="BC22">
        <v>2</v>
      </c>
      <c r="BD22" t="s">
        <v>527</v>
      </c>
      <c r="BF22">
        <v>2</v>
      </c>
      <c r="BG22" t="s">
        <v>541</v>
      </c>
      <c r="BH22">
        <v>1</v>
      </c>
      <c r="BL22">
        <v>25</v>
      </c>
      <c r="BU22">
        <v>1000000000</v>
      </c>
      <c r="BV22">
        <v>6</v>
      </c>
      <c r="BX22" t="s">
        <v>3511</v>
      </c>
      <c r="BY22">
        <v>0</v>
      </c>
      <c r="BZ22">
        <v>0</v>
      </c>
      <c r="CA22">
        <v>0</v>
      </c>
      <c r="CB22">
        <v>0</v>
      </c>
      <c r="CC22">
        <v>0</v>
      </c>
      <c r="CD22">
        <v>0</v>
      </c>
      <c r="CT22" s="88">
        <v>42891</v>
      </c>
      <c r="CU22" s="88">
        <v>43192</v>
      </c>
      <c r="CV22" s="88">
        <v>43262</v>
      </c>
      <c r="CW22" s="88">
        <v>43195</v>
      </c>
      <c r="CX22" s="88">
        <v>43179</v>
      </c>
      <c r="DI22">
        <v>0</v>
      </c>
      <c r="DK22">
        <v>0</v>
      </c>
      <c r="DM22">
        <v>0</v>
      </c>
      <c r="DN22">
        <v>0</v>
      </c>
      <c r="DO22">
        <v>0</v>
      </c>
      <c r="DP22" s="88">
        <v>36526</v>
      </c>
      <c r="DR22">
        <v>0</v>
      </c>
      <c r="DS22">
        <v>8</v>
      </c>
      <c r="DT22" s="68" t="s">
        <v>1655</v>
      </c>
    </row>
    <row r="23" spans="1:124" x14ac:dyDescent="0.2">
      <c r="A23" t="s">
        <v>3527</v>
      </c>
      <c r="B23" t="s">
        <v>735</v>
      </c>
      <c r="C23" t="s">
        <v>739</v>
      </c>
      <c r="D23" t="s">
        <v>934</v>
      </c>
      <c r="F23" t="s">
        <v>3424</v>
      </c>
      <c r="H23" t="s">
        <v>3425</v>
      </c>
      <c r="I23" t="s">
        <v>3402</v>
      </c>
      <c r="J23" t="s">
        <v>961</v>
      </c>
      <c r="N23" t="s">
        <v>3403</v>
      </c>
      <c r="P23" t="s">
        <v>3363</v>
      </c>
      <c r="S23">
        <v>0</v>
      </c>
      <c r="AB23">
        <v>283.99</v>
      </c>
      <c r="AC23" s="13">
        <v>589.29</v>
      </c>
      <c r="AD23">
        <v>0</v>
      </c>
      <c r="AE23" s="88"/>
      <c r="AF23" s="88"/>
      <c r="AG23">
        <v>10</v>
      </c>
      <c r="AH23">
        <v>8</v>
      </c>
      <c r="AI23" s="13">
        <v>2</v>
      </c>
      <c r="AP23">
        <v>1.04</v>
      </c>
      <c r="AQ23">
        <v>0</v>
      </c>
      <c r="AR23">
        <v>0</v>
      </c>
      <c r="AS23">
        <v>0</v>
      </c>
      <c r="AV23" s="88"/>
      <c r="AW23" s="88"/>
      <c r="AX23" s="88"/>
      <c r="AY23" t="s">
        <v>790</v>
      </c>
      <c r="AZ23" t="s">
        <v>1169</v>
      </c>
      <c r="BC23">
        <v>1</v>
      </c>
      <c r="BD23" t="s">
        <v>527</v>
      </c>
      <c r="BF23">
        <v>1</v>
      </c>
      <c r="BG23" t="s">
        <v>541</v>
      </c>
      <c r="BH23">
        <v>1</v>
      </c>
      <c r="BL23">
        <v>14</v>
      </c>
      <c r="BU23">
        <v>1000000000</v>
      </c>
      <c r="BV23">
        <v>1</v>
      </c>
      <c r="BX23" t="s">
        <v>3511</v>
      </c>
      <c r="BY23">
        <v>0</v>
      </c>
      <c r="BZ23">
        <v>0</v>
      </c>
      <c r="CA23">
        <v>0</v>
      </c>
      <c r="CB23">
        <v>0</v>
      </c>
      <c r="CC23">
        <v>0</v>
      </c>
      <c r="CD23">
        <v>0</v>
      </c>
      <c r="CT23" s="88">
        <v>42891</v>
      </c>
      <c r="CU23" s="88">
        <v>43192</v>
      </c>
      <c r="CV23" s="88">
        <v>43262</v>
      </c>
      <c r="CW23" s="88">
        <v>43118</v>
      </c>
      <c r="CX23" s="88">
        <v>43133</v>
      </c>
      <c r="DI23">
        <v>0</v>
      </c>
      <c r="DK23">
        <v>0</v>
      </c>
      <c r="DM23">
        <v>0</v>
      </c>
      <c r="DN23">
        <v>0</v>
      </c>
      <c r="DO23">
        <v>0</v>
      </c>
      <c r="DP23" s="88">
        <v>36526</v>
      </c>
      <c r="DR23">
        <v>0</v>
      </c>
      <c r="DS23">
        <v>0</v>
      </c>
      <c r="DT23" s="68" t="s">
        <v>1734</v>
      </c>
    </row>
    <row r="24" spans="1:124" x14ac:dyDescent="0.2">
      <c r="A24" t="s">
        <v>3527</v>
      </c>
      <c r="B24" t="s">
        <v>735</v>
      </c>
      <c r="C24" t="s">
        <v>739</v>
      </c>
      <c r="D24" t="s">
        <v>935</v>
      </c>
      <c r="F24" t="s">
        <v>3394</v>
      </c>
      <c r="H24" t="s">
        <v>3395</v>
      </c>
      <c r="I24" t="s">
        <v>960</v>
      </c>
      <c r="J24" t="s">
        <v>961</v>
      </c>
      <c r="N24" t="s">
        <v>3367</v>
      </c>
      <c r="P24" t="s">
        <v>3363</v>
      </c>
      <c r="S24">
        <v>0</v>
      </c>
      <c r="AB24">
        <v>234.48</v>
      </c>
      <c r="AC24" s="13">
        <v>649</v>
      </c>
      <c r="AD24">
        <v>0</v>
      </c>
      <c r="AE24" s="88"/>
      <c r="AF24" s="88"/>
      <c r="AG24">
        <v>10</v>
      </c>
      <c r="AH24">
        <v>8</v>
      </c>
      <c r="AI24" s="13">
        <v>2</v>
      </c>
      <c r="AP24">
        <v>22.09</v>
      </c>
      <c r="AQ24">
        <v>0</v>
      </c>
      <c r="AR24">
        <v>0</v>
      </c>
      <c r="AS24">
        <v>0</v>
      </c>
      <c r="AV24" s="88"/>
      <c r="AW24" s="88"/>
      <c r="AX24" s="88"/>
      <c r="AY24" t="s">
        <v>790</v>
      </c>
      <c r="AZ24" t="s">
        <v>1169</v>
      </c>
      <c r="BC24">
        <v>2</v>
      </c>
      <c r="BD24" t="s">
        <v>527</v>
      </c>
      <c r="BF24">
        <v>2</v>
      </c>
      <c r="BG24" t="s">
        <v>541</v>
      </c>
      <c r="BH24">
        <v>1</v>
      </c>
      <c r="BL24">
        <v>300</v>
      </c>
      <c r="BU24">
        <v>1000000000</v>
      </c>
      <c r="BV24">
        <v>126</v>
      </c>
      <c r="BX24" t="s">
        <v>3511</v>
      </c>
      <c r="BY24">
        <v>0</v>
      </c>
      <c r="BZ24">
        <v>0</v>
      </c>
      <c r="CA24">
        <v>0</v>
      </c>
      <c r="CB24">
        <v>0</v>
      </c>
      <c r="CC24">
        <v>0</v>
      </c>
      <c r="CD24">
        <v>0</v>
      </c>
      <c r="CT24" s="88">
        <v>42970</v>
      </c>
      <c r="CU24" s="88">
        <v>43192</v>
      </c>
      <c r="CV24" s="88">
        <v>43262</v>
      </c>
      <c r="CW24" s="88">
        <v>43195</v>
      </c>
      <c r="CX24" s="88">
        <v>43179</v>
      </c>
      <c r="DI24">
        <v>0</v>
      </c>
      <c r="DK24">
        <v>0</v>
      </c>
      <c r="DM24">
        <v>0</v>
      </c>
      <c r="DN24">
        <v>0</v>
      </c>
      <c r="DO24">
        <v>0</v>
      </c>
      <c r="DP24" s="88">
        <v>36526</v>
      </c>
      <c r="DR24">
        <v>0</v>
      </c>
      <c r="DS24">
        <v>14</v>
      </c>
      <c r="DT24" s="68" t="s">
        <v>1654</v>
      </c>
    </row>
    <row r="25" spans="1:124" x14ac:dyDescent="0.2">
      <c r="A25" t="s">
        <v>3527</v>
      </c>
      <c r="B25" t="s">
        <v>735</v>
      </c>
      <c r="C25" t="s">
        <v>739</v>
      </c>
      <c r="D25" t="s">
        <v>936</v>
      </c>
      <c r="F25" t="s">
        <v>3388</v>
      </c>
      <c r="H25" t="s">
        <v>3389</v>
      </c>
      <c r="I25" t="s">
        <v>960</v>
      </c>
      <c r="J25" t="s">
        <v>961</v>
      </c>
      <c r="N25" t="s">
        <v>3367</v>
      </c>
      <c r="P25" t="s">
        <v>3358</v>
      </c>
      <c r="S25">
        <v>0</v>
      </c>
      <c r="AB25">
        <v>234.82</v>
      </c>
      <c r="AC25" s="13">
        <v>509.51</v>
      </c>
      <c r="AD25">
        <v>0</v>
      </c>
      <c r="AE25" s="88"/>
      <c r="AF25" s="88"/>
      <c r="AG25">
        <v>10</v>
      </c>
      <c r="AH25">
        <v>8</v>
      </c>
      <c r="AI25" s="13">
        <v>2</v>
      </c>
      <c r="AP25">
        <v>30.65</v>
      </c>
      <c r="AQ25">
        <v>0</v>
      </c>
      <c r="AR25">
        <v>0</v>
      </c>
      <c r="AS25">
        <v>0</v>
      </c>
      <c r="AV25" s="88"/>
      <c r="AW25" s="88"/>
      <c r="AX25" s="88"/>
      <c r="AY25" t="s">
        <v>790</v>
      </c>
      <c r="AZ25" t="s">
        <v>1169</v>
      </c>
      <c r="BC25">
        <v>1</v>
      </c>
      <c r="BD25" t="s">
        <v>527</v>
      </c>
      <c r="BF25">
        <v>2</v>
      </c>
      <c r="BG25" t="s">
        <v>541</v>
      </c>
      <c r="BH25">
        <v>1</v>
      </c>
      <c r="BL25">
        <v>250</v>
      </c>
      <c r="BU25">
        <v>1000000000</v>
      </c>
      <c r="BV25">
        <v>47</v>
      </c>
      <c r="BX25" t="s">
        <v>3511</v>
      </c>
      <c r="BY25">
        <v>0</v>
      </c>
      <c r="BZ25">
        <v>0</v>
      </c>
      <c r="CA25">
        <v>0</v>
      </c>
      <c r="CB25">
        <v>0</v>
      </c>
      <c r="CC25">
        <v>0</v>
      </c>
      <c r="CD25">
        <v>0</v>
      </c>
      <c r="CT25" s="88">
        <v>43257</v>
      </c>
      <c r="CU25" s="88">
        <v>43257</v>
      </c>
      <c r="CV25" s="88">
        <v>43327</v>
      </c>
      <c r="CW25" s="88">
        <v>43133</v>
      </c>
      <c r="CX25" s="88">
        <v>43179</v>
      </c>
      <c r="DI25">
        <v>0</v>
      </c>
      <c r="DK25">
        <v>0</v>
      </c>
      <c r="DM25">
        <v>0</v>
      </c>
      <c r="DN25">
        <v>0</v>
      </c>
      <c r="DO25">
        <v>0</v>
      </c>
      <c r="DP25" s="88">
        <v>36526</v>
      </c>
      <c r="DR25">
        <v>0</v>
      </c>
      <c r="DS25">
        <v>0</v>
      </c>
      <c r="DT25" s="68" t="s">
        <v>1651</v>
      </c>
    </row>
    <row r="26" spans="1:124" x14ac:dyDescent="0.2">
      <c r="A26" t="s">
        <v>3527</v>
      </c>
      <c r="B26" t="s">
        <v>735</v>
      </c>
      <c r="C26" t="s">
        <v>739</v>
      </c>
      <c r="D26" t="s">
        <v>937</v>
      </c>
      <c r="F26" t="s">
        <v>3410</v>
      </c>
      <c r="H26" t="s">
        <v>3411</v>
      </c>
      <c r="I26" t="s">
        <v>3412</v>
      </c>
      <c r="J26" t="s">
        <v>961</v>
      </c>
      <c r="N26" t="s">
        <v>3413</v>
      </c>
      <c r="P26" t="s">
        <v>3358</v>
      </c>
      <c r="S26">
        <v>0</v>
      </c>
      <c r="AB26">
        <v>258.55</v>
      </c>
      <c r="AC26" s="13">
        <v>550.48</v>
      </c>
      <c r="AD26">
        <v>0</v>
      </c>
      <c r="AE26" s="88"/>
      <c r="AF26" s="88"/>
      <c r="AG26">
        <v>10</v>
      </c>
      <c r="AH26">
        <v>8</v>
      </c>
      <c r="AI26" s="13">
        <v>2</v>
      </c>
      <c r="AP26">
        <v>0.7</v>
      </c>
      <c r="AQ26">
        <v>0</v>
      </c>
      <c r="AR26">
        <v>0</v>
      </c>
      <c r="AS26">
        <v>0</v>
      </c>
      <c r="AV26" s="88"/>
      <c r="AW26" s="88"/>
      <c r="AX26" s="88"/>
      <c r="AY26" t="s">
        <v>790</v>
      </c>
      <c r="AZ26" t="s">
        <v>1169</v>
      </c>
      <c r="BC26">
        <v>1</v>
      </c>
      <c r="BD26" t="s">
        <v>527</v>
      </c>
      <c r="BF26">
        <v>1</v>
      </c>
      <c r="BG26" t="s">
        <v>541</v>
      </c>
      <c r="BH26">
        <v>1</v>
      </c>
      <c r="BL26">
        <v>7</v>
      </c>
      <c r="BU26">
        <v>1000000000</v>
      </c>
      <c r="BV26">
        <v>0</v>
      </c>
      <c r="BX26" t="s">
        <v>3511</v>
      </c>
      <c r="BY26">
        <v>0</v>
      </c>
      <c r="BZ26">
        <v>0</v>
      </c>
      <c r="CA26">
        <v>0</v>
      </c>
      <c r="CB26">
        <v>0</v>
      </c>
      <c r="CC26">
        <v>0</v>
      </c>
      <c r="CD26">
        <v>0</v>
      </c>
      <c r="CT26" s="88">
        <v>43257</v>
      </c>
      <c r="CU26" s="88">
        <v>43257</v>
      </c>
      <c r="CV26" s="88">
        <v>43327</v>
      </c>
      <c r="CW26" s="88">
        <v>43195</v>
      </c>
      <c r="CX26" s="88">
        <v>43179</v>
      </c>
      <c r="DI26">
        <v>0</v>
      </c>
      <c r="DK26">
        <v>0</v>
      </c>
      <c r="DM26">
        <v>0</v>
      </c>
      <c r="DN26">
        <v>0</v>
      </c>
      <c r="DO26">
        <v>0</v>
      </c>
      <c r="DP26" s="88">
        <v>36526</v>
      </c>
      <c r="DR26">
        <v>0</v>
      </c>
      <c r="DS26">
        <v>1</v>
      </c>
      <c r="DT26" s="68" t="s">
        <v>3200</v>
      </c>
    </row>
    <row r="27" spans="1:124" x14ac:dyDescent="0.2">
      <c r="A27" t="s">
        <v>3527</v>
      </c>
      <c r="B27" t="s">
        <v>735</v>
      </c>
      <c r="C27" t="s">
        <v>739</v>
      </c>
      <c r="D27" t="s">
        <v>938</v>
      </c>
      <c r="F27" t="s">
        <v>3392</v>
      </c>
      <c r="H27" t="s">
        <v>3393</v>
      </c>
      <c r="I27" t="s">
        <v>960</v>
      </c>
      <c r="J27" t="s">
        <v>961</v>
      </c>
      <c r="N27" t="s">
        <v>3367</v>
      </c>
      <c r="P27" t="s">
        <v>3363</v>
      </c>
      <c r="S27">
        <v>0</v>
      </c>
      <c r="AB27">
        <v>249.93</v>
      </c>
      <c r="AC27" s="13">
        <v>592.44000000000005</v>
      </c>
      <c r="AD27">
        <v>0</v>
      </c>
      <c r="AE27" s="88"/>
      <c r="AF27" s="88"/>
      <c r="AG27">
        <v>10</v>
      </c>
      <c r="AH27">
        <v>8</v>
      </c>
      <c r="AI27" s="13">
        <v>2</v>
      </c>
      <c r="AP27">
        <v>1.52</v>
      </c>
      <c r="AQ27">
        <v>0</v>
      </c>
      <c r="AR27">
        <v>0</v>
      </c>
      <c r="AS27">
        <v>0</v>
      </c>
      <c r="AV27" s="88"/>
      <c r="AW27" s="88"/>
      <c r="AX27" s="88"/>
      <c r="AY27" t="s">
        <v>790</v>
      </c>
      <c r="AZ27" t="s">
        <v>1169</v>
      </c>
      <c r="BC27">
        <v>1</v>
      </c>
      <c r="BD27" t="s">
        <v>527</v>
      </c>
      <c r="BF27">
        <v>2</v>
      </c>
      <c r="BG27" t="s">
        <v>541</v>
      </c>
      <c r="BH27">
        <v>1</v>
      </c>
      <c r="BL27">
        <v>18</v>
      </c>
      <c r="BU27">
        <v>1000000000</v>
      </c>
      <c r="BV27">
        <v>11</v>
      </c>
      <c r="BX27" t="s">
        <v>3511</v>
      </c>
      <c r="BY27">
        <v>0</v>
      </c>
      <c r="BZ27">
        <v>0</v>
      </c>
      <c r="CA27">
        <v>0</v>
      </c>
      <c r="CB27">
        <v>0</v>
      </c>
      <c r="CC27">
        <v>0</v>
      </c>
      <c r="CD27">
        <v>0</v>
      </c>
      <c r="CT27" s="88">
        <v>42636</v>
      </c>
      <c r="CU27" s="88">
        <v>43192</v>
      </c>
      <c r="CV27" s="88">
        <v>43262</v>
      </c>
      <c r="CW27" s="88">
        <v>43168</v>
      </c>
      <c r="CX27" s="88">
        <v>43179</v>
      </c>
      <c r="DI27">
        <v>0</v>
      </c>
      <c r="DK27">
        <v>0</v>
      </c>
      <c r="DM27">
        <v>0</v>
      </c>
      <c r="DN27">
        <v>0</v>
      </c>
      <c r="DO27">
        <v>0</v>
      </c>
      <c r="DP27" s="88">
        <v>36526</v>
      </c>
      <c r="DR27">
        <v>0</v>
      </c>
      <c r="DS27">
        <v>0</v>
      </c>
      <c r="DT27" s="68" t="s">
        <v>1653</v>
      </c>
    </row>
    <row r="28" spans="1:124" x14ac:dyDescent="0.2">
      <c r="A28" t="s">
        <v>3527</v>
      </c>
      <c r="B28" t="s">
        <v>735</v>
      </c>
      <c r="C28" t="s">
        <v>739</v>
      </c>
      <c r="D28" t="s">
        <v>939</v>
      </c>
      <c r="F28" t="s">
        <v>3429</v>
      </c>
      <c r="H28" t="s">
        <v>3430</v>
      </c>
      <c r="I28" t="s">
        <v>3370</v>
      </c>
      <c r="J28" t="s">
        <v>3364</v>
      </c>
      <c r="N28" t="s">
        <v>3370</v>
      </c>
      <c r="P28" t="s">
        <v>3363</v>
      </c>
      <c r="S28">
        <v>0</v>
      </c>
      <c r="AB28">
        <v>249.73</v>
      </c>
      <c r="AC28" s="13">
        <v>475.16</v>
      </c>
      <c r="AD28">
        <v>0</v>
      </c>
      <c r="AE28" s="88"/>
      <c r="AF28" s="88"/>
      <c r="AG28">
        <v>10</v>
      </c>
      <c r="AH28">
        <v>8</v>
      </c>
      <c r="AI28" s="13">
        <v>2</v>
      </c>
      <c r="AP28">
        <v>0.3</v>
      </c>
      <c r="AQ28">
        <v>0</v>
      </c>
      <c r="AR28">
        <v>0</v>
      </c>
      <c r="AS28">
        <v>0</v>
      </c>
      <c r="AV28" s="88"/>
      <c r="AW28" s="88"/>
      <c r="AX28" s="88"/>
      <c r="AY28" t="s">
        <v>790</v>
      </c>
      <c r="AZ28" t="s">
        <v>1169</v>
      </c>
      <c r="BC28">
        <v>1</v>
      </c>
      <c r="BD28" t="s">
        <v>527</v>
      </c>
      <c r="BF28">
        <v>1</v>
      </c>
      <c r="BG28" t="s">
        <v>541</v>
      </c>
      <c r="BH28">
        <v>1</v>
      </c>
      <c r="BL28">
        <v>4</v>
      </c>
      <c r="BU28">
        <v>1000000000</v>
      </c>
      <c r="BV28">
        <v>2</v>
      </c>
      <c r="BX28" t="s">
        <v>3511</v>
      </c>
      <c r="BY28">
        <v>0</v>
      </c>
      <c r="BZ28">
        <v>0</v>
      </c>
      <c r="CA28">
        <v>0</v>
      </c>
      <c r="CB28">
        <v>0</v>
      </c>
      <c r="CC28">
        <v>0</v>
      </c>
      <c r="CD28">
        <v>0</v>
      </c>
      <c r="CT28" s="88">
        <v>42831</v>
      </c>
      <c r="CU28" s="88">
        <v>43192</v>
      </c>
      <c r="CV28" s="88">
        <v>43262</v>
      </c>
      <c r="CW28" s="88">
        <v>43168</v>
      </c>
      <c r="CX28" s="88">
        <v>43179</v>
      </c>
      <c r="DI28">
        <v>0</v>
      </c>
      <c r="DK28">
        <v>0</v>
      </c>
      <c r="DM28">
        <v>0</v>
      </c>
      <c r="DN28">
        <v>0</v>
      </c>
      <c r="DO28">
        <v>0</v>
      </c>
      <c r="DP28" s="88">
        <v>36526</v>
      </c>
      <c r="DR28">
        <v>0</v>
      </c>
      <c r="DS28">
        <v>0</v>
      </c>
      <c r="DT28" s="68" t="s">
        <v>1871</v>
      </c>
    </row>
    <row r="29" spans="1:124" x14ac:dyDescent="0.2">
      <c r="A29" t="s">
        <v>3527</v>
      </c>
      <c r="B29" t="s">
        <v>735</v>
      </c>
      <c r="C29" t="s">
        <v>739</v>
      </c>
      <c r="D29" t="s">
        <v>940</v>
      </c>
      <c r="F29" t="s">
        <v>3433</v>
      </c>
      <c r="H29" t="s">
        <v>3434</v>
      </c>
      <c r="I29" t="s">
        <v>960</v>
      </c>
      <c r="J29" t="s">
        <v>961</v>
      </c>
      <c r="N29" t="s">
        <v>3367</v>
      </c>
      <c r="P29" t="s">
        <v>3363</v>
      </c>
      <c r="S29">
        <v>0</v>
      </c>
      <c r="AB29">
        <v>230.64</v>
      </c>
      <c r="AC29" s="13">
        <v>629</v>
      </c>
      <c r="AD29">
        <v>0</v>
      </c>
      <c r="AE29" s="88"/>
      <c r="AF29" s="88"/>
      <c r="AG29">
        <v>10</v>
      </c>
      <c r="AH29">
        <v>8</v>
      </c>
      <c r="AI29" s="13">
        <v>2</v>
      </c>
      <c r="AP29">
        <v>13.22</v>
      </c>
      <c r="AQ29">
        <v>0</v>
      </c>
      <c r="AR29">
        <v>0</v>
      </c>
      <c r="AS29">
        <v>0</v>
      </c>
      <c r="AV29" s="88"/>
      <c r="AW29" s="88"/>
      <c r="AX29" s="88"/>
      <c r="AY29" t="s">
        <v>790</v>
      </c>
      <c r="AZ29" t="s">
        <v>1169</v>
      </c>
      <c r="BC29">
        <v>2</v>
      </c>
      <c r="BD29" t="s">
        <v>527</v>
      </c>
      <c r="BF29">
        <v>2</v>
      </c>
      <c r="BG29" t="s">
        <v>541</v>
      </c>
      <c r="BH29">
        <v>1</v>
      </c>
      <c r="BL29">
        <v>180</v>
      </c>
      <c r="BU29">
        <v>1000000000</v>
      </c>
      <c r="BV29">
        <v>67</v>
      </c>
      <c r="BX29" t="s">
        <v>3511</v>
      </c>
      <c r="BY29">
        <v>0</v>
      </c>
      <c r="BZ29">
        <v>0</v>
      </c>
      <c r="CA29">
        <v>0</v>
      </c>
      <c r="CB29">
        <v>0</v>
      </c>
      <c r="CC29">
        <v>0</v>
      </c>
      <c r="CD29">
        <v>0</v>
      </c>
      <c r="CT29" s="88">
        <v>42970</v>
      </c>
      <c r="CU29" s="88">
        <v>43192</v>
      </c>
      <c r="CV29" s="88">
        <v>43262</v>
      </c>
      <c r="CW29" s="88">
        <v>43195</v>
      </c>
      <c r="CX29" s="88">
        <v>43179</v>
      </c>
      <c r="DI29">
        <v>0</v>
      </c>
      <c r="DK29">
        <v>0</v>
      </c>
      <c r="DM29">
        <v>0</v>
      </c>
      <c r="DN29">
        <v>0</v>
      </c>
      <c r="DO29">
        <v>0</v>
      </c>
      <c r="DP29" s="88">
        <v>36526</v>
      </c>
      <c r="DR29">
        <v>0</v>
      </c>
      <c r="DS29">
        <v>12</v>
      </c>
      <c r="DT29" s="68" t="s">
        <v>2023</v>
      </c>
    </row>
    <row r="30" spans="1:124" x14ac:dyDescent="0.2">
      <c r="A30" t="s">
        <v>3527</v>
      </c>
      <c r="B30" t="s">
        <v>735</v>
      </c>
      <c r="C30" t="s">
        <v>739</v>
      </c>
      <c r="D30" t="s">
        <v>941</v>
      </c>
      <c r="F30" t="s">
        <v>3404</v>
      </c>
      <c r="H30" t="s">
        <v>3405</v>
      </c>
      <c r="I30" t="s">
        <v>3402</v>
      </c>
      <c r="J30" t="s">
        <v>961</v>
      </c>
      <c r="N30" t="s">
        <v>3403</v>
      </c>
      <c r="P30" t="s">
        <v>3363</v>
      </c>
      <c r="S30">
        <v>0</v>
      </c>
      <c r="AB30">
        <v>231.28</v>
      </c>
      <c r="AC30" s="13">
        <v>460.85</v>
      </c>
      <c r="AD30">
        <v>0</v>
      </c>
      <c r="AE30" s="88"/>
      <c r="AF30" s="88"/>
      <c r="AG30">
        <v>10</v>
      </c>
      <c r="AH30">
        <v>8</v>
      </c>
      <c r="AI30" s="13">
        <v>2</v>
      </c>
      <c r="AP30">
        <v>2.48</v>
      </c>
      <c r="AQ30">
        <v>0</v>
      </c>
      <c r="AR30">
        <v>0</v>
      </c>
      <c r="AS30">
        <v>0</v>
      </c>
      <c r="AV30" s="88"/>
      <c r="AW30" s="88"/>
      <c r="AX30" s="88"/>
      <c r="AY30" t="s">
        <v>790</v>
      </c>
      <c r="AZ30" t="s">
        <v>1169</v>
      </c>
      <c r="BC30">
        <v>1</v>
      </c>
      <c r="BD30" t="s">
        <v>527</v>
      </c>
      <c r="BF30">
        <v>1</v>
      </c>
      <c r="BG30" t="s">
        <v>541</v>
      </c>
      <c r="BH30">
        <v>1</v>
      </c>
      <c r="BL30">
        <v>50</v>
      </c>
      <c r="BU30">
        <v>1000000000</v>
      </c>
      <c r="BV30">
        <v>11</v>
      </c>
      <c r="BX30" t="s">
        <v>3511</v>
      </c>
      <c r="BY30">
        <v>0</v>
      </c>
      <c r="BZ30">
        <v>0</v>
      </c>
      <c r="CA30">
        <v>0</v>
      </c>
      <c r="CB30">
        <v>0</v>
      </c>
      <c r="CC30">
        <v>0</v>
      </c>
      <c r="CD30">
        <v>0</v>
      </c>
      <c r="CT30" s="88">
        <v>42759</v>
      </c>
      <c r="CU30" s="88">
        <v>43192</v>
      </c>
      <c r="CV30" s="88">
        <v>43262</v>
      </c>
      <c r="CW30" s="88">
        <v>43195</v>
      </c>
      <c r="CX30" s="88">
        <v>43133</v>
      </c>
      <c r="DI30">
        <v>0</v>
      </c>
      <c r="DK30">
        <v>0</v>
      </c>
      <c r="DM30">
        <v>0</v>
      </c>
      <c r="DN30">
        <v>0</v>
      </c>
      <c r="DO30">
        <v>0</v>
      </c>
      <c r="DP30" s="88">
        <v>36526</v>
      </c>
      <c r="DR30">
        <v>0</v>
      </c>
      <c r="DS30">
        <v>21</v>
      </c>
      <c r="DT30" s="68" t="s">
        <v>1663</v>
      </c>
    </row>
    <row r="31" spans="1:124" x14ac:dyDescent="0.2">
      <c r="A31" t="s">
        <v>3527</v>
      </c>
      <c r="B31" t="s">
        <v>735</v>
      </c>
      <c r="C31" t="s">
        <v>739</v>
      </c>
      <c r="D31" t="s">
        <v>942</v>
      </c>
      <c r="F31" t="s">
        <v>3390</v>
      </c>
      <c r="H31" t="s">
        <v>3391</v>
      </c>
      <c r="I31" t="s">
        <v>960</v>
      </c>
      <c r="J31" t="s">
        <v>961</v>
      </c>
      <c r="N31" t="s">
        <v>3367</v>
      </c>
      <c r="P31" t="s">
        <v>3363</v>
      </c>
      <c r="S31">
        <v>0</v>
      </c>
      <c r="AB31">
        <v>223.79</v>
      </c>
      <c r="AC31" s="13">
        <v>464</v>
      </c>
      <c r="AD31">
        <v>0</v>
      </c>
      <c r="AE31" s="88"/>
      <c r="AF31" s="88"/>
      <c r="AG31">
        <v>10</v>
      </c>
      <c r="AH31">
        <v>8</v>
      </c>
      <c r="AI31" s="13">
        <v>2</v>
      </c>
      <c r="AP31">
        <v>1.57</v>
      </c>
      <c r="AQ31">
        <v>0</v>
      </c>
      <c r="AR31">
        <v>0</v>
      </c>
      <c r="AS31">
        <v>0</v>
      </c>
      <c r="AV31" s="88"/>
      <c r="AW31" s="88"/>
      <c r="AX31" s="88"/>
      <c r="AY31" t="s">
        <v>790</v>
      </c>
      <c r="AZ31" t="s">
        <v>1169</v>
      </c>
      <c r="BC31">
        <v>1</v>
      </c>
      <c r="BD31" t="s">
        <v>527</v>
      </c>
      <c r="BF31">
        <v>2</v>
      </c>
      <c r="BG31" t="s">
        <v>541</v>
      </c>
      <c r="BH31">
        <v>1</v>
      </c>
      <c r="BL31">
        <v>20</v>
      </c>
      <c r="BU31">
        <v>1000000000</v>
      </c>
      <c r="BV31">
        <v>8</v>
      </c>
      <c r="BX31" t="s">
        <v>3511</v>
      </c>
      <c r="BY31">
        <v>0</v>
      </c>
      <c r="BZ31">
        <v>0</v>
      </c>
      <c r="CA31">
        <v>0</v>
      </c>
      <c r="CB31">
        <v>0</v>
      </c>
      <c r="CC31">
        <v>0</v>
      </c>
      <c r="CD31">
        <v>0</v>
      </c>
      <c r="CT31" s="88">
        <v>42759</v>
      </c>
      <c r="CU31" s="88">
        <v>43192</v>
      </c>
      <c r="CV31" s="88">
        <v>43262</v>
      </c>
      <c r="CW31" s="88">
        <v>43195</v>
      </c>
      <c r="CX31" s="88">
        <v>43179</v>
      </c>
      <c r="DI31">
        <v>0</v>
      </c>
      <c r="DK31">
        <v>0</v>
      </c>
      <c r="DM31">
        <v>0</v>
      </c>
      <c r="DN31">
        <v>0</v>
      </c>
      <c r="DO31">
        <v>0</v>
      </c>
      <c r="DP31" s="88">
        <v>36526</v>
      </c>
      <c r="DR31">
        <v>0</v>
      </c>
      <c r="DS31">
        <v>8</v>
      </c>
      <c r="DT31" s="68" t="s">
        <v>1652</v>
      </c>
    </row>
    <row r="32" spans="1:124" x14ac:dyDescent="0.2">
      <c r="A32" t="s">
        <v>3527</v>
      </c>
      <c r="B32" t="s">
        <v>735</v>
      </c>
      <c r="C32" t="s">
        <v>739</v>
      </c>
      <c r="D32" t="s">
        <v>943</v>
      </c>
      <c r="F32" t="s">
        <v>3386</v>
      </c>
      <c r="H32" t="s">
        <v>3387</v>
      </c>
      <c r="I32" t="s">
        <v>960</v>
      </c>
      <c r="J32" t="s">
        <v>961</v>
      </c>
      <c r="N32" t="s">
        <v>3367</v>
      </c>
      <c r="P32" t="s">
        <v>3358</v>
      </c>
      <c r="S32">
        <v>0</v>
      </c>
      <c r="AB32">
        <v>210.01</v>
      </c>
      <c r="AC32" s="13">
        <v>429</v>
      </c>
      <c r="AD32">
        <v>0</v>
      </c>
      <c r="AE32" s="88"/>
      <c r="AF32" s="88"/>
      <c r="AG32">
        <v>10</v>
      </c>
      <c r="AH32">
        <v>8</v>
      </c>
      <c r="AI32" s="13">
        <v>2</v>
      </c>
      <c r="AP32">
        <v>3.48</v>
      </c>
      <c r="AQ32">
        <v>0</v>
      </c>
      <c r="AR32">
        <v>0</v>
      </c>
      <c r="AS32">
        <v>0</v>
      </c>
      <c r="AV32" s="88"/>
      <c r="AW32" s="88"/>
      <c r="AX32" s="88"/>
      <c r="AY32" t="s">
        <v>790</v>
      </c>
      <c r="AZ32" t="s">
        <v>1169</v>
      </c>
      <c r="BC32">
        <v>1</v>
      </c>
      <c r="BD32" t="s">
        <v>527</v>
      </c>
      <c r="BF32">
        <v>2</v>
      </c>
      <c r="BG32" t="s">
        <v>541</v>
      </c>
      <c r="BH32">
        <v>1</v>
      </c>
      <c r="BL32">
        <v>50</v>
      </c>
      <c r="BU32">
        <v>1000000000</v>
      </c>
      <c r="BV32">
        <v>0</v>
      </c>
      <c r="BX32" t="s">
        <v>3511</v>
      </c>
      <c r="BY32">
        <v>0</v>
      </c>
      <c r="BZ32">
        <v>0</v>
      </c>
      <c r="CA32">
        <v>0</v>
      </c>
      <c r="CB32">
        <v>0</v>
      </c>
      <c r="CC32">
        <v>0</v>
      </c>
      <c r="CD32">
        <v>0</v>
      </c>
      <c r="CT32" s="88">
        <v>43257</v>
      </c>
      <c r="CU32" s="88">
        <v>43257</v>
      </c>
      <c r="CV32" s="88">
        <v>43327</v>
      </c>
      <c r="CW32" s="88">
        <v>43195</v>
      </c>
      <c r="CX32" s="88">
        <v>43179</v>
      </c>
      <c r="DI32">
        <v>0</v>
      </c>
      <c r="DK32">
        <v>0</v>
      </c>
      <c r="DM32">
        <v>0</v>
      </c>
      <c r="DN32">
        <v>0</v>
      </c>
      <c r="DO32">
        <v>0</v>
      </c>
      <c r="DP32" s="88">
        <v>36526</v>
      </c>
      <c r="DR32">
        <v>0</v>
      </c>
      <c r="DS32">
        <v>11</v>
      </c>
      <c r="DT32" s="68" t="s">
        <v>1650</v>
      </c>
    </row>
    <row r="33" spans="1:124" x14ac:dyDescent="0.2">
      <c r="A33" t="s">
        <v>3527</v>
      </c>
      <c r="B33" t="s">
        <v>735</v>
      </c>
      <c r="C33" t="s">
        <v>739</v>
      </c>
      <c r="D33" t="s">
        <v>1181</v>
      </c>
      <c r="F33" t="s">
        <v>3456</v>
      </c>
      <c r="H33" t="s">
        <v>3457</v>
      </c>
      <c r="I33" t="s">
        <v>960</v>
      </c>
      <c r="J33" t="s">
        <v>961</v>
      </c>
      <c r="N33" t="s">
        <v>3367</v>
      </c>
      <c r="P33" t="s">
        <v>3363</v>
      </c>
      <c r="S33">
        <v>0</v>
      </c>
      <c r="AB33">
        <v>204.75</v>
      </c>
      <c r="AC33" s="13">
        <v>395</v>
      </c>
      <c r="AD33">
        <v>0</v>
      </c>
      <c r="AE33" s="88"/>
      <c r="AF33" s="88"/>
      <c r="AG33">
        <v>10</v>
      </c>
      <c r="AH33">
        <v>8</v>
      </c>
      <c r="AI33" s="13">
        <v>2</v>
      </c>
      <c r="AP33">
        <v>0.56999999999999995</v>
      </c>
      <c r="AQ33">
        <v>0</v>
      </c>
      <c r="AR33">
        <v>0</v>
      </c>
      <c r="AS33">
        <v>0</v>
      </c>
      <c r="AV33" s="88"/>
      <c r="AW33" s="88"/>
      <c r="AX33" s="88"/>
      <c r="AY33" t="s">
        <v>790</v>
      </c>
      <c r="AZ33" t="s">
        <v>1169</v>
      </c>
      <c r="BC33">
        <v>1</v>
      </c>
      <c r="BD33" t="s">
        <v>527</v>
      </c>
      <c r="BF33">
        <v>2</v>
      </c>
      <c r="BG33" t="s">
        <v>541</v>
      </c>
      <c r="BH33">
        <v>1</v>
      </c>
      <c r="BL33">
        <v>10</v>
      </c>
      <c r="BU33">
        <v>1000000000</v>
      </c>
      <c r="BV33">
        <v>0</v>
      </c>
      <c r="BX33" t="s">
        <v>3511</v>
      </c>
      <c r="BY33">
        <v>0</v>
      </c>
      <c r="BZ33">
        <v>0</v>
      </c>
      <c r="CA33">
        <v>0</v>
      </c>
      <c r="CB33">
        <v>0</v>
      </c>
      <c r="CC33">
        <v>0</v>
      </c>
      <c r="CD33">
        <v>0</v>
      </c>
      <c r="CT33" s="88">
        <v>43257</v>
      </c>
      <c r="CU33" s="88">
        <v>43257</v>
      </c>
      <c r="CV33" s="88">
        <v>43327</v>
      </c>
      <c r="CW33" s="88">
        <v>43195</v>
      </c>
      <c r="CX33" s="88">
        <v>43179</v>
      </c>
      <c r="DI33">
        <v>0</v>
      </c>
      <c r="DK33">
        <v>0</v>
      </c>
      <c r="DM33">
        <v>0</v>
      </c>
      <c r="DN33">
        <v>0</v>
      </c>
      <c r="DO33">
        <v>0</v>
      </c>
      <c r="DP33" s="88">
        <v>36526</v>
      </c>
      <c r="DR33">
        <v>0</v>
      </c>
      <c r="DS33">
        <v>6</v>
      </c>
      <c r="DT33" s="68" t="s">
        <v>3205</v>
      </c>
    </row>
    <row r="34" spans="1:124" x14ac:dyDescent="0.2">
      <c r="A34" t="s">
        <v>3527</v>
      </c>
      <c r="B34" t="s">
        <v>735</v>
      </c>
      <c r="C34" t="s">
        <v>739</v>
      </c>
      <c r="D34" t="s">
        <v>944</v>
      </c>
      <c r="F34" t="s">
        <v>3436</v>
      </c>
      <c r="H34" t="s">
        <v>3437</v>
      </c>
      <c r="I34" t="s">
        <v>3422</v>
      </c>
      <c r="J34" t="s">
        <v>961</v>
      </c>
      <c r="N34" t="s">
        <v>3423</v>
      </c>
      <c r="P34" t="s">
        <v>3363</v>
      </c>
      <c r="S34">
        <v>0</v>
      </c>
      <c r="AB34">
        <v>197.29</v>
      </c>
      <c r="AC34" s="13">
        <v>407.25</v>
      </c>
      <c r="AD34">
        <v>0</v>
      </c>
      <c r="AE34" s="88"/>
      <c r="AF34" s="88"/>
      <c r="AG34">
        <v>10</v>
      </c>
      <c r="AH34">
        <v>8</v>
      </c>
      <c r="AI34" s="13">
        <v>2</v>
      </c>
      <c r="AP34">
        <v>2.78</v>
      </c>
      <c r="AQ34">
        <v>0</v>
      </c>
      <c r="AR34">
        <v>0</v>
      </c>
      <c r="AS34">
        <v>0</v>
      </c>
      <c r="AV34" s="88"/>
      <c r="AW34" s="88"/>
      <c r="AX34" s="88"/>
      <c r="AY34" t="s">
        <v>790</v>
      </c>
      <c r="AZ34" t="s">
        <v>1169</v>
      </c>
      <c r="BC34">
        <v>1</v>
      </c>
      <c r="BD34" t="s">
        <v>527</v>
      </c>
      <c r="BF34">
        <v>1</v>
      </c>
      <c r="BG34" t="s">
        <v>541</v>
      </c>
      <c r="BH34">
        <v>1</v>
      </c>
      <c r="BL34">
        <v>24</v>
      </c>
      <c r="BU34">
        <v>1000000000</v>
      </c>
      <c r="BV34">
        <v>1</v>
      </c>
      <c r="BX34" t="s">
        <v>3511</v>
      </c>
      <c r="BY34">
        <v>0</v>
      </c>
      <c r="BZ34">
        <v>0</v>
      </c>
      <c r="CA34">
        <v>0</v>
      </c>
      <c r="CB34">
        <v>0</v>
      </c>
      <c r="CC34">
        <v>0</v>
      </c>
      <c r="CD34">
        <v>0</v>
      </c>
      <c r="CT34" s="88">
        <v>43257</v>
      </c>
      <c r="CU34" s="88">
        <v>43257</v>
      </c>
      <c r="CV34" s="88">
        <v>43327</v>
      </c>
      <c r="CW34" s="88">
        <v>43168</v>
      </c>
      <c r="CX34" s="88">
        <v>43179</v>
      </c>
      <c r="DI34">
        <v>0</v>
      </c>
      <c r="DK34">
        <v>0</v>
      </c>
      <c r="DM34">
        <v>0</v>
      </c>
      <c r="DN34">
        <v>0</v>
      </c>
      <c r="DO34">
        <v>0</v>
      </c>
      <c r="DP34" s="88">
        <v>36526</v>
      </c>
      <c r="DR34">
        <v>0</v>
      </c>
      <c r="DS34">
        <v>0</v>
      </c>
      <c r="DT34" s="68" t="s">
        <v>2139</v>
      </c>
    </row>
    <row r="35" spans="1:124" x14ac:dyDescent="0.2">
      <c r="A35" t="s">
        <v>3527</v>
      </c>
      <c r="B35" t="s">
        <v>735</v>
      </c>
      <c r="C35" t="s">
        <v>739</v>
      </c>
      <c r="D35" t="s">
        <v>945</v>
      </c>
      <c r="F35" t="s">
        <v>3473</v>
      </c>
      <c r="H35" t="s">
        <v>3474</v>
      </c>
      <c r="I35" t="s">
        <v>3401</v>
      </c>
      <c r="J35" t="s">
        <v>961</v>
      </c>
      <c r="N35" t="s">
        <v>3401</v>
      </c>
      <c r="P35" t="s">
        <v>3363</v>
      </c>
      <c r="S35">
        <v>0</v>
      </c>
      <c r="AB35">
        <v>195.3</v>
      </c>
      <c r="AC35" s="13">
        <v>419</v>
      </c>
      <c r="AD35">
        <v>0</v>
      </c>
      <c r="AE35" s="88"/>
      <c r="AF35" s="88"/>
      <c r="AG35">
        <v>10</v>
      </c>
      <c r="AH35">
        <v>8</v>
      </c>
      <c r="AI35" s="13">
        <v>2</v>
      </c>
      <c r="AP35">
        <v>0.09</v>
      </c>
      <c r="AQ35">
        <v>0</v>
      </c>
      <c r="AR35">
        <v>0</v>
      </c>
      <c r="AS35">
        <v>0</v>
      </c>
      <c r="AV35" s="88"/>
      <c r="AW35" s="88"/>
      <c r="AX35" s="88"/>
      <c r="AY35" t="s">
        <v>790</v>
      </c>
      <c r="AZ35" t="s">
        <v>1169</v>
      </c>
      <c r="BC35">
        <v>1</v>
      </c>
      <c r="BD35" t="s">
        <v>527</v>
      </c>
      <c r="BF35">
        <v>1</v>
      </c>
      <c r="BG35" t="s">
        <v>541</v>
      </c>
      <c r="BH35">
        <v>1</v>
      </c>
      <c r="BL35">
        <v>1</v>
      </c>
      <c r="BU35">
        <v>1000000000</v>
      </c>
      <c r="BV35">
        <v>1</v>
      </c>
      <c r="BX35" t="s">
        <v>3511</v>
      </c>
      <c r="BY35">
        <v>0</v>
      </c>
      <c r="BZ35">
        <v>0</v>
      </c>
      <c r="CA35">
        <v>0</v>
      </c>
      <c r="CB35">
        <v>0</v>
      </c>
      <c r="CC35">
        <v>0</v>
      </c>
      <c r="CD35">
        <v>0</v>
      </c>
      <c r="CT35" s="88">
        <v>43257</v>
      </c>
      <c r="CU35" s="88">
        <v>43257</v>
      </c>
      <c r="CV35" s="88">
        <v>43327</v>
      </c>
      <c r="CW35" s="88">
        <v>43133</v>
      </c>
      <c r="CX35" s="88">
        <v>43168</v>
      </c>
      <c r="DI35">
        <v>0</v>
      </c>
      <c r="DK35">
        <v>0</v>
      </c>
      <c r="DM35">
        <v>0</v>
      </c>
      <c r="DN35">
        <v>0</v>
      </c>
      <c r="DO35">
        <v>0</v>
      </c>
      <c r="DP35" s="88">
        <v>36526</v>
      </c>
      <c r="DR35">
        <v>0</v>
      </c>
      <c r="DS35">
        <v>0</v>
      </c>
      <c r="DT35" s="68" t="s">
        <v>2661</v>
      </c>
    </row>
    <row r="36" spans="1:124" x14ac:dyDescent="0.2">
      <c r="A36" t="s">
        <v>3527</v>
      </c>
      <c r="B36" t="s">
        <v>735</v>
      </c>
      <c r="C36" t="s">
        <v>739</v>
      </c>
      <c r="D36" t="s">
        <v>1182</v>
      </c>
      <c r="F36" t="s">
        <v>3399</v>
      </c>
      <c r="H36" t="s">
        <v>3400</v>
      </c>
      <c r="I36" t="s">
        <v>3401</v>
      </c>
      <c r="J36" t="s">
        <v>961</v>
      </c>
      <c r="N36" t="s">
        <v>3401</v>
      </c>
      <c r="P36" t="s">
        <v>3358</v>
      </c>
      <c r="S36">
        <v>0</v>
      </c>
      <c r="AB36">
        <v>201.43</v>
      </c>
      <c r="AC36" s="13">
        <v>382.89</v>
      </c>
      <c r="AD36">
        <v>0</v>
      </c>
      <c r="AE36" s="88"/>
      <c r="AF36" s="88"/>
      <c r="AG36">
        <v>10</v>
      </c>
      <c r="AH36">
        <v>8</v>
      </c>
      <c r="AI36" s="13">
        <v>2</v>
      </c>
      <c r="AP36">
        <v>0.22</v>
      </c>
      <c r="AQ36">
        <v>0</v>
      </c>
      <c r="AR36">
        <v>0</v>
      </c>
      <c r="AS36">
        <v>0</v>
      </c>
      <c r="AV36" s="88"/>
      <c r="AW36" s="88"/>
      <c r="AX36" s="88"/>
      <c r="AY36" t="s">
        <v>790</v>
      </c>
      <c r="AZ36" t="s">
        <v>1169</v>
      </c>
      <c r="BC36">
        <v>1</v>
      </c>
      <c r="BD36" t="s">
        <v>527</v>
      </c>
      <c r="BF36">
        <v>1</v>
      </c>
      <c r="BG36" t="s">
        <v>541</v>
      </c>
      <c r="BH36">
        <v>1</v>
      </c>
      <c r="BL36">
        <v>3</v>
      </c>
      <c r="BU36">
        <v>1000000000</v>
      </c>
      <c r="BV36">
        <v>1</v>
      </c>
      <c r="BX36" t="s">
        <v>3511</v>
      </c>
      <c r="BY36">
        <v>0</v>
      </c>
      <c r="BZ36">
        <v>0</v>
      </c>
      <c r="CA36">
        <v>0</v>
      </c>
      <c r="CB36">
        <v>0</v>
      </c>
      <c r="CC36">
        <v>0</v>
      </c>
      <c r="CD36">
        <v>0</v>
      </c>
      <c r="CT36" s="88">
        <v>42872</v>
      </c>
      <c r="CU36" s="88">
        <v>43192</v>
      </c>
      <c r="CV36" s="88">
        <v>43262</v>
      </c>
      <c r="CW36" s="88">
        <v>43195</v>
      </c>
      <c r="CX36" s="88">
        <v>43179</v>
      </c>
      <c r="DI36">
        <v>0</v>
      </c>
      <c r="DK36">
        <v>0</v>
      </c>
      <c r="DM36">
        <v>0</v>
      </c>
      <c r="DN36">
        <v>0</v>
      </c>
      <c r="DO36">
        <v>0</v>
      </c>
      <c r="DP36" s="88">
        <v>36526</v>
      </c>
      <c r="DR36">
        <v>0</v>
      </c>
      <c r="DS36">
        <v>1</v>
      </c>
      <c r="DT36" s="68" t="s">
        <v>1662</v>
      </c>
    </row>
    <row r="37" spans="1:124" x14ac:dyDescent="0.2">
      <c r="A37" t="s">
        <v>3527</v>
      </c>
      <c r="B37" t="s">
        <v>735</v>
      </c>
      <c r="C37" t="s">
        <v>739</v>
      </c>
      <c r="D37" t="s">
        <v>946</v>
      </c>
      <c r="F37" t="s">
        <v>3376</v>
      </c>
      <c r="H37" t="s">
        <v>3377</v>
      </c>
      <c r="I37" t="s">
        <v>960</v>
      </c>
      <c r="J37" t="s">
        <v>961</v>
      </c>
      <c r="N37" t="s">
        <v>3367</v>
      </c>
      <c r="P37" t="s">
        <v>3358</v>
      </c>
      <c r="S37">
        <v>0</v>
      </c>
      <c r="AB37">
        <v>203.59</v>
      </c>
      <c r="AC37" s="13">
        <v>338.78</v>
      </c>
      <c r="AD37">
        <v>0</v>
      </c>
      <c r="AE37" s="88"/>
      <c r="AF37" s="88"/>
      <c r="AG37">
        <v>10</v>
      </c>
      <c r="AH37">
        <v>8</v>
      </c>
      <c r="AI37" s="13">
        <v>2</v>
      </c>
      <c r="AP37">
        <v>0</v>
      </c>
      <c r="AQ37">
        <v>0</v>
      </c>
      <c r="AR37">
        <v>0</v>
      </c>
      <c r="AS37">
        <v>0</v>
      </c>
      <c r="AV37" s="88"/>
      <c r="AW37" s="88"/>
      <c r="AX37" s="88"/>
      <c r="AY37" t="s">
        <v>790</v>
      </c>
      <c r="AZ37" t="s">
        <v>1169</v>
      </c>
      <c r="BC37">
        <v>1</v>
      </c>
      <c r="BD37" t="s">
        <v>527</v>
      </c>
      <c r="BF37">
        <v>2</v>
      </c>
      <c r="BG37" t="s">
        <v>541</v>
      </c>
      <c r="BH37">
        <v>1</v>
      </c>
      <c r="BL37">
        <v>0</v>
      </c>
      <c r="BU37">
        <v>1000000000</v>
      </c>
      <c r="BV37">
        <v>0</v>
      </c>
      <c r="BW37">
        <v>0</v>
      </c>
      <c r="BX37" t="s">
        <v>3511</v>
      </c>
      <c r="BY37">
        <v>0</v>
      </c>
      <c r="BZ37">
        <v>0</v>
      </c>
      <c r="CA37">
        <v>0</v>
      </c>
      <c r="CB37">
        <v>0</v>
      </c>
      <c r="CC37">
        <v>0</v>
      </c>
      <c r="CD37">
        <v>0</v>
      </c>
      <c r="CE37">
        <v>0</v>
      </c>
      <c r="CT37" s="88">
        <v>42993</v>
      </c>
      <c r="CU37" s="88">
        <v>43192</v>
      </c>
      <c r="CV37" s="88">
        <v>43262</v>
      </c>
      <c r="CW37" s="88">
        <v>42941</v>
      </c>
      <c r="CX37" s="88">
        <v>42957</v>
      </c>
      <c r="DI37">
        <v>0</v>
      </c>
      <c r="DK37">
        <v>0</v>
      </c>
      <c r="DM37">
        <v>0</v>
      </c>
      <c r="DN37">
        <v>0</v>
      </c>
      <c r="DO37">
        <v>0</v>
      </c>
      <c r="DP37" s="88">
        <v>36526</v>
      </c>
      <c r="DR37">
        <v>0</v>
      </c>
      <c r="DS37">
        <v>0</v>
      </c>
      <c r="DT37" s="68" t="s">
        <v>3535</v>
      </c>
    </row>
    <row r="38" spans="1:124" x14ac:dyDescent="0.2">
      <c r="A38" t="s">
        <v>3527</v>
      </c>
      <c r="B38" t="s">
        <v>735</v>
      </c>
      <c r="C38" t="s">
        <v>739</v>
      </c>
      <c r="D38" t="s">
        <v>947</v>
      </c>
      <c r="F38" t="s">
        <v>3469</v>
      </c>
      <c r="H38" t="s">
        <v>3470</v>
      </c>
      <c r="I38" t="s">
        <v>3402</v>
      </c>
      <c r="J38" t="s">
        <v>961</v>
      </c>
      <c r="N38" t="s">
        <v>3403</v>
      </c>
      <c r="P38" t="s">
        <v>3363</v>
      </c>
      <c r="S38">
        <v>0</v>
      </c>
      <c r="AB38">
        <v>178.98</v>
      </c>
      <c r="AC38" s="13">
        <v>384.82</v>
      </c>
      <c r="AD38">
        <v>0</v>
      </c>
      <c r="AE38" s="88"/>
      <c r="AF38" s="88"/>
      <c r="AG38">
        <v>10</v>
      </c>
      <c r="AH38">
        <v>8</v>
      </c>
      <c r="AI38" s="13">
        <v>2</v>
      </c>
      <c r="AP38">
        <v>0.87</v>
      </c>
      <c r="AQ38">
        <v>0</v>
      </c>
      <c r="AR38">
        <v>0</v>
      </c>
      <c r="AS38">
        <v>0</v>
      </c>
      <c r="AV38" s="88"/>
      <c r="AW38" s="88"/>
      <c r="AX38" s="88"/>
      <c r="AY38" t="s">
        <v>790</v>
      </c>
      <c r="AZ38" t="s">
        <v>1169</v>
      </c>
      <c r="BC38">
        <v>1</v>
      </c>
      <c r="BD38" t="s">
        <v>527</v>
      </c>
      <c r="BF38">
        <v>1</v>
      </c>
      <c r="BG38" t="s">
        <v>541</v>
      </c>
      <c r="BH38">
        <v>1</v>
      </c>
      <c r="BL38">
        <v>10</v>
      </c>
      <c r="BU38">
        <v>1000000000</v>
      </c>
      <c r="BV38">
        <v>0</v>
      </c>
      <c r="BX38" t="s">
        <v>3511</v>
      </c>
      <c r="BY38">
        <v>0</v>
      </c>
      <c r="BZ38">
        <v>0</v>
      </c>
      <c r="CA38">
        <v>0</v>
      </c>
      <c r="CB38">
        <v>0</v>
      </c>
      <c r="CC38">
        <v>0</v>
      </c>
      <c r="CD38">
        <v>0</v>
      </c>
      <c r="CT38" s="88">
        <v>43087</v>
      </c>
      <c r="CU38" s="88">
        <v>43192</v>
      </c>
      <c r="CV38" s="88">
        <v>43262</v>
      </c>
      <c r="CW38" s="88">
        <v>43195</v>
      </c>
      <c r="CX38" s="88">
        <v>43179</v>
      </c>
      <c r="DI38">
        <v>0</v>
      </c>
      <c r="DK38">
        <v>0</v>
      </c>
      <c r="DM38">
        <v>0</v>
      </c>
      <c r="DN38">
        <v>0</v>
      </c>
      <c r="DO38">
        <v>0</v>
      </c>
      <c r="DP38" s="88">
        <v>36526</v>
      </c>
      <c r="DR38">
        <v>0</v>
      </c>
      <c r="DS38">
        <v>5</v>
      </c>
      <c r="DT38" s="68" t="s">
        <v>3208</v>
      </c>
    </row>
    <row r="39" spans="1:124" x14ac:dyDescent="0.2">
      <c r="A39" t="s">
        <v>3527</v>
      </c>
      <c r="B39" t="s">
        <v>735</v>
      </c>
      <c r="C39" t="s">
        <v>739</v>
      </c>
      <c r="D39" t="s">
        <v>948</v>
      </c>
      <c r="F39" t="s">
        <v>3479</v>
      </c>
      <c r="H39" t="s">
        <v>3480</v>
      </c>
      <c r="I39" t="s">
        <v>3402</v>
      </c>
      <c r="J39" t="s">
        <v>961</v>
      </c>
      <c r="N39" t="s">
        <v>3403</v>
      </c>
      <c r="P39" t="s">
        <v>3363</v>
      </c>
      <c r="S39">
        <v>0</v>
      </c>
      <c r="AB39">
        <v>176.71</v>
      </c>
      <c r="AC39" s="13">
        <v>338.39</v>
      </c>
      <c r="AD39">
        <v>0</v>
      </c>
      <c r="AE39" s="88"/>
      <c r="AF39" s="88"/>
      <c r="AG39">
        <v>10</v>
      </c>
      <c r="AH39">
        <v>8</v>
      </c>
      <c r="AI39" s="13">
        <v>2</v>
      </c>
      <c r="AP39">
        <v>1.17</v>
      </c>
      <c r="AQ39">
        <v>0</v>
      </c>
      <c r="AR39">
        <v>0</v>
      </c>
      <c r="AS39">
        <v>0</v>
      </c>
      <c r="AV39" s="88"/>
      <c r="AW39" s="88"/>
      <c r="AX39" s="88"/>
      <c r="AY39" t="s">
        <v>790</v>
      </c>
      <c r="AZ39" t="s">
        <v>1169</v>
      </c>
      <c r="BC39">
        <v>1</v>
      </c>
      <c r="BD39" t="s">
        <v>527</v>
      </c>
      <c r="BF39">
        <v>1</v>
      </c>
      <c r="BG39" t="s">
        <v>541</v>
      </c>
      <c r="BH39">
        <v>1</v>
      </c>
      <c r="BL39">
        <v>10</v>
      </c>
      <c r="BU39">
        <v>1000000000</v>
      </c>
      <c r="BV39">
        <v>2</v>
      </c>
      <c r="BX39" t="s">
        <v>3511</v>
      </c>
      <c r="BY39">
        <v>0</v>
      </c>
      <c r="BZ39">
        <v>0</v>
      </c>
      <c r="CA39">
        <v>0</v>
      </c>
      <c r="CB39">
        <v>0</v>
      </c>
      <c r="CC39">
        <v>0</v>
      </c>
      <c r="CD39">
        <v>0</v>
      </c>
      <c r="CT39" s="88">
        <v>42895</v>
      </c>
      <c r="CU39" s="88">
        <v>43192</v>
      </c>
      <c r="CV39" s="88">
        <v>43262</v>
      </c>
      <c r="CW39" s="88">
        <v>43168</v>
      </c>
      <c r="CX39" s="88">
        <v>43179</v>
      </c>
      <c r="DI39">
        <v>0</v>
      </c>
      <c r="DK39">
        <v>0</v>
      </c>
      <c r="DM39">
        <v>0</v>
      </c>
      <c r="DN39">
        <v>0</v>
      </c>
      <c r="DO39">
        <v>0</v>
      </c>
      <c r="DP39" s="88">
        <v>36526</v>
      </c>
      <c r="DR39">
        <v>0</v>
      </c>
      <c r="DS39">
        <v>0</v>
      </c>
      <c r="DT39" s="68" t="s">
        <v>2673</v>
      </c>
    </row>
    <row r="40" spans="1:124" x14ac:dyDescent="0.2">
      <c r="A40" t="s">
        <v>3527</v>
      </c>
      <c r="B40" t="s">
        <v>735</v>
      </c>
      <c r="C40" t="s">
        <v>739</v>
      </c>
      <c r="D40" t="s">
        <v>949</v>
      </c>
      <c r="F40" t="s">
        <v>3440</v>
      </c>
      <c r="H40" t="s">
        <v>3441</v>
      </c>
      <c r="I40" t="s">
        <v>960</v>
      </c>
      <c r="J40" t="s">
        <v>961</v>
      </c>
      <c r="N40" t="s">
        <v>3367</v>
      </c>
      <c r="P40" t="s">
        <v>3363</v>
      </c>
      <c r="S40">
        <v>0</v>
      </c>
      <c r="AB40">
        <v>122.13</v>
      </c>
      <c r="AC40" s="13">
        <v>299</v>
      </c>
      <c r="AD40">
        <v>0</v>
      </c>
      <c r="AE40" s="88"/>
      <c r="AF40" s="88"/>
      <c r="AG40">
        <v>10</v>
      </c>
      <c r="AH40">
        <v>8</v>
      </c>
      <c r="AI40" s="13">
        <v>2</v>
      </c>
      <c r="AP40">
        <v>1.43</v>
      </c>
      <c r="AQ40">
        <v>0</v>
      </c>
      <c r="AR40">
        <v>0</v>
      </c>
      <c r="AS40">
        <v>0</v>
      </c>
      <c r="AV40" s="88"/>
      <c r="AW40" s="88"/>
      <c r="AX40" s="88"/>
      <c r="AY40" t="s">
        <v>790</v>
      </c>
      <c r="AZ40" t="s">
        <v>1169</v>
      </c>
      <c r="BC40">
        <v>2</v>
      </c>
      <c r="BD40" t="s">
        <v>527</v>
      </c>
      <c r="BF40">
        <v>1</v>
      </c>
      <c r="BG40" t="s">
        <v>541</v>
      </c>
      <c r="BH40">
        <v>1</v>
      </c>
      <c r="BL40">
        <v>20</v>
      </c>
      <c r="BU40">
        <v>1000000000</v>
      </c>
      <c r="BV40">
        <v>6</v>
      </c>
      <c r="BX40" t="s">
        <v>3511</v>
      </c>
      <c r="BY40">
        <v>0</v>
      </c>
      <c r="BZ40">
        <v>0</v>
      </c>
      <c r="CA40">
        <v>0</v>
      </c>
      <c r="CB40">
        <v>0</v>
      </c>
      <c r="CC40">
        <v>0</v>
      </c>
      <c r="CD40">
        <v>0</v>
      </c>
      <c r="CT40" s="88">
        <v>43087</v>
      </c>
      <c r="CU40" s="88">
        <v>43192</v>
      </c>
      <c r="CV40" s="88">
        <v>43262</v>
      </c>
      <c r="CW40" s="88">
        <v>43168</v>
      </c>
      <c r="CX40" s="88">
        <v>43179</v>
      </c>
      <c r="DI40">
        <v>0</v>
      </c>
      <c r="DK40">
        <v>0</v>
      </c>
      <c r="DM40">
        <v>0</v>
      </c>
      <c r="DN40">
        <v>0</v>
      </c>
      <c r="DO40">
        <v>0</v>
      </c>
      <c r="DP40" s="88">
        <v>36526</v>
      </c>
      <c r="DR40">
        <v>0</v>
      </c>
      <c r="DS40">
        <v>0</v>
      </c>
      <c r="DT40" s="68" t="s">
        <v>2151</v>
      </c>
    </row>
    <row r="41" spans="1:124" x14ac:dyDescent="0.2">
      <c r="A41" t="s">
        <v>3527</v>
      </c>
      <c r="B41" t="s">
        <v>735</v>
      </c>
      <c r="C41" t="s">
        <v>739</v>
      </c>
      <c r="D41" t="s">
        <v>950</v>
      </c>
      <c r="F41" t="s">
        <v>3458</v>
      </c>
      <c r="H41" t="s">
        <v>3459</v>
      </c>
      <c r="I41" t="s">
        <v>960</v>
      </c>
      <c r="J41" t="s">
        <v>961</v>
      </c>
      <c r="N41" t="s">
        <v>3367</v>
      </c>
      <c r="P41" t="s">
        <v>3363</v>
      </c>
      <c r="S41">
        <v>0</v>
      </c>
      <c r="AB41">
        <v>117.95</v>
      </c>
      <c r="AC41" s="13">
        <v>279</v>
      </c>
      <c r="AD41">
        <v>0</v>
      </c>
      <c r="AE41" s="88"/>
      <c r="AF41" s="88"/>
      <c r="AG41">
        <v>10</v>
      </c>
      <c r="AH41">
        <v>8</v>
      </c>
      <c r="AI41" s="13">
        <v>2</v>
      </c>
      <c r="AP41">
        <v>1.48</v>
      </c>
      <c r="AQ41">
        <v>0</v>
      </c>
      <c r="AR41">
        <v>0</v>
      </c>
      <c r="AS41">
        <v>0</v>
      </c>
      <c r="AV41" s="88"/>
      <c r="AW41" s="88"/>
      <c r="AX41" s="88"/>
      <c r="AY41" t="s">
        <v>790</v>
      </c>
      <c r="AZ41" t="s">
        <v>1169</v>
      </c>
      <c r="BC41">
        <v>1</v>
      </c>
      <c r="BD41" t="s">
        <v>527</v>
      </c>
      <c r="BF41">
        <v>2</v>
      </c>
      <c r="BG41" t="s">
        <v>541</v>
      </c>
      <c r="BH41">
        <v>1</v>
      </c>
      <c r="BL41">
        <v>10</v>
      </c>
      <c r="BU41">
        <v>1000000000</v>
      </c>
      <c r="BV41">
        <v>29</v>
      </c>
      <c r="BX41" t="s">
        <v>3511</v>
      </c>
      <c r="BY41">
        <v>0</v>
      </c>
      <c r="BZ41">
        <v>0</v>
      </c>
      <c r="CA41">
        <v>0</v>
      </c>
      <c r="CB41">
        <v>0</v>
      </c>
      <c r="CC41">
        <v>0</v>
      </c>
      <c r="CD41">
        <v>0</v>
      </c>
      <c r="CT41" s="88">
        <v>42895</v>
      </c>
      <c r="CU41" s="88">
        <v>43192</v>
      </c>
      <c r="CV41" s="88">
        <v>43262</v>
      </c>
      <c r="CW41" s="88">
        <v>43020</v>
      </c>
      <c r="CX41" s="88">
        <v>43069</v>
      </c>
      <c r="DI41">
        <v>0</v>
      </c>
      <c r="DK41">
        <v>0</v>
      </c>
      <c r="DM41">
        <v>0</v>
      </c>
      <c r="DN41">
        <v>0</v>
      </c>
      <c r="DO41">
        <v>0</v>
      </c>
      <c r="DP41" s="88">
        <v>36526</v>
      </c>
      <c r="DR41">
        <v>0</v>
      </c>
      <c r="DS41">
        <v>0</v>
      </c>
      <c r="DT41" s="68" t="s">
        <v>3536</v>
      </c>
    </row>
    <row r="42" spans="1:124" x14ac:dyDescent="0.2">
      <c r="A42" t="s">
        <v>3527</v>
      </c>
      <c r="B42" t="s">
        <v>735</v>
      </c>
      <c r="C42" t="s">
        <v>739</v>
      </c>
      <c r="D42" t="s">
        <v>951</v>
      </c>
      <c r="F42" t="s">
        <v>3438</v>
      </c>
      <c r="H42" t="s">
        <v>3439</v>
      </c>
      <c r="I42" t="s">
        <v>960</v>
      </c>
      <c r="J42" t="s">
        <v>961</v>
      </c>
      <c r="N42" t="s">
        <v>3367</v>
      </c>
      <c r="P42" t="s">
        <v>3363</v>
      </c>
      <c r="S42">
        <v>0</v>
      </c>
      <c r="AB42">
        <v>109.29</v>
      </c>
      <c r="AC42" s="13">
        <v>259</v>
      </c>
      <c r="AD42">
        <v>0</v>
      </c>
      <c r="AE42" s="88"/>
      <c r="AF42" s="88"/>
      <c r="AG42">
        <v>10</v>
      </c>
      <c r="AH42">
        <v>8</v>
      </c>
      <c r="AI42" s="13">
        <v>2</v>
      </c>
      <c r="AP42">
        <v>0.56999999999999995</v>
      </c>
      <c r="AQ42">
        <v>0</v>
      </c>
      <c r="AR42">
        <v>0</v>
      </c>
      <c r="AS42">
        <v>0</v>
      </c>
      <c r="AV42" s="88"/>
      <c r="AW42" s="88"/>
      <c r="AX42" s="88"/>
      <c r="AY42" t="s">
        <v>790</v>
      </c>
      <c r="AZ42" t="s">
        <v>1169</v>
      </c>
      <c r="BC42">
        <v>2</v>
      </c>
      <c r="BD42" t="s">
        <v>527</v>
      </c>
      <c r="BF42">
        <v>2</v>
      </c>
      <c r="BG42" t="s">
        <v>541</v>
      </c>
      <c r="BH42">
        <v>1</v>
      </c>
      <c r="BL42">
        <v>10</v>
      </c>
      <c r="BU42">
        <v>1000000000</v>
      </c>
      <c r="BV42">
        <v>9</v>
      </c>
      <c r="BX42" t="s">
        <v>3511</v>
      </c>
      <c r="BY42">
        <v>0</v>
      </c>
      <c r="BZ42">
        <v>0</v>
      </c>
      <c r="CA42">
        <v>0</v>
      </c>
      <c r="CB42">
        <v>0</v>
      </c>
      <c r="CC42">
        <v>0</v>
      </c>
      <c r="CD42">
        <v>0</v>
      </c>
      <c r="CT42" s="88">
        <v>42831</v>
      </c>
      <c r="CU42" s="88">
        <v>43192</v>
      </c>
      <c r="CV42" s="88">
        <v>43262</v>
      </c>
      <c r="CW42" s="88">
        <v>43139</v>
      </c>
      <c r="CX42" s="88">
        <v>43164</v>
      </c>
      <c r="DI42">
        <v>0</v>
      </c>
      <c r="DK42">
        <v>0</v>
      </c>
      <c r="DM42">
        <v>0</v>
      </c>
      <c r="DN42">
        <v>0</v>
      </c>
      <c r="DO42">
        <v>0</v>
      </c>
      <c r="DP42" s="88">
        <v>36526</v>
      </c>
      <c r="DR42">
        <v>0</v>
      </c>
      <c r="DS42">
        <v>0</v>
      </c>
      <c r="DT42" s="68" t="s">
        <v>2148</v>
      </c>
    </row>
    <row r="43" spans="1:124" x14ac:dyDescent="0.2">
      <c r="A43" t="s">
        <v>3527</v>
      </c>
      <c r="B43" t="s">
        <v>735</v>
      </c>
      <c r="C43" t="s">
        <v>739</v>
      </c>
      <c r="D43" t="s">
        <v>952</v>
      </c>
      <c r="F43" t="s">
        <v>3462</v>
      </c>
      <c r="H43" t="s">
        <v>3463</v>
      </c>
      <c r="I43" t="s">
        <v>3412</v>
      </c>
      <c r="J43" t="s">
        <v>961</v>
      </c>
      <c r="N43" t="s">
        <v>3413</v>
      </c>
      <c r="P43" t="s">
        <v>3363</v>
      </c>
      <c r="S43">
        <v>0</v>
      </c>
      <c r="AB43">
        <v>122.81</v>
      </c>
      <c r="AC43" s="13">
        <v>246.54</v>
      </c>
      <c r="AD43">
        <v>0</v>
      </c>
      <c r="AE43" s="88"/>
      <c r="AF43" s="88"/>
      <c r="AG43">
        <v>10</v>
      </c>
      <c r="AH43">
        <v>8</v>
      </c>
      <c r="AI43" s="13">
        <v>2</v>
      </c>
      <c r="AP43">
        <v>2.04</v>
      </c>
      <c r="AQ43">
        <v>0</v>
      </c>
      <c r="AR43">
        <v>0</v>
      </c>
      <c r="AS43">
        <v>0</v>
      </c>
      <c r="AV43" s="88"/>
      <c r="AW43" s="88"/>
      <c r="AX43" s="88"/>
      <c r="AY43" t="s">
        <v>790</v>
      </c>
      <c r="AZ43" t="s">
        <v>1169</v>
      </c>
      <c r="BC43">
        <v>1</v>
      </c>
      <c r="BD43" t="s">
        <v>527</v>
      </c>
      <c r="BF43">
        <v>1</v>
      </c>
      <c r="BG43" t="s">
        <v>541</v>
      </c>
      <c r="BH43">
        <v>1</v>
      </c>
      <c r="BL43">
        <v>30</v>
      </c>
      <c r="BU43">
        <v>1000000000</v>
      </c>
      <c r="BV43">
        <v>0</v>
      </c>
      <c r="BX43" t="s">
        <v>3511</v>
      </c>
      <c r="BY43">
        <v>0</v>
      </c>
      <c r="BZ43">
        <v>0</v>
      </c>
      <c r="CA43">
        <v>0</v>
      </c>
      <c r="CB43">
        <v>0</v>
      </c>
      <c r="CC43">
        <v>0</v>
      </c>
      <c r="CD43">
        <v>0</v>
      </c>
      <c r="CT43" s="88">
        <v>43087</v>
      </c>
      <c r="CU43" s="88">
        <v>43192</v>
      </c>
      <c r="CV43" s="88">
        <v>43262</v>
      </c>
      <c r="CW43" s="88">
        <v>43195</v>
      </c>
      <c r="CX43" s="88">
        <v>43179</v>
      </c>
      <c r="DI43">
        <v>0</v>
      </c>
      <c r="DK43">
        <v>0</v>
      </c>
      <c r="DM43">
        <v>0</v>
      </c>
      <c r="DN43">
        <v>0</v>
      </c>
      <c r="DO43">
        <v>0</v>
      </c>
      <c r="DP43" s="88">
        <v>36526</v>
      </c>
      <c r="DR43">
        <v>0</v>
      </c>
      <c r="DS43">
        <v>2</v>
      </c>
      <c r="DT43" s="68" t="s">
        <v>3207</v>
      </c>
    </row>
    <row r="44" spans="1:124" x14ac:dyDescent="0.2">
      <c r="A44" t="s">
        <v>3527</v>
      </c>
      <c r="B44" t="s">
        <v>735</v>
      </c>
      <c r="C44" t="s">
        <v>739</v>
      </c>
      <c r="D44" t="s">
        <v>953</v>
      </c>
      <c r="F44" t="s">
        <v>3464</v>
      </c>
      <c r="H44" t="s">
        <v>3465</v>
      </c>
      <c r="I44" t="s">
        <v>3435</v>
      </c>
      <c r="J44" t="s">
        <v>961</v>
      </c>
      <c r="N44" t="s">
        <v>3366</v>
      </c>
      <c r="P44" t="s">
        <v>3358</v>
      </c>
      <c r="S44">
        <v>0</v>
      </c>
      <c r="AB44">
        <v>47.52</v>
      </c>
      <c r="AC44" s="13">
        <v>98</v>
      </c>
      <c r="AD44">
        <v>0</v>
      </c>
      <c r="AE44" s="88"/>
      <c r="AF44" s="88"/>
      <c r="AG44">
        <v>10</v>
      </c>
      <c r="AH44">
        <v>8</v>
      </c>
      <c r="AI44" s="13">
        <v>2</v>
      </c>
      <c r="AP44">
        <v>25</v>
      </c>
      <c r="AQ44">
        <v>0</v>
      </c>
      <c r="AR44">
        <v>0</v>
      </c>
      <c r="AS44">
        <v>0</v>
      </c>
      <c r="AV44" s="88"/>
      <c r="AW44" s="88"/>
      <c r="AX44" s="88">
        <v>42262</v>
      </c>
      <c r="AY44" t="s">
        <v>790</v>
      </c>
      <c r="AZ44" t="s">
        <v>1169</v>
      </c>
      <c r="BC44">
        <v>1</v>
      </c>
      <c r="BD44" t="s">
        <v>527</v>
      </c>
      <c r="BF44">
        <v>2</v>
      </c>
      <c r="BG44" t="s">
        <v>541</v>
      </c>
      <c r="BH44">
        <v>1</v>
      </c>
      <c r="BL44">
        <v>400</v>
      </c>
      <c r="BU44">
        <v>1000000000</v>
      </c>
      <c r="BV44">
        <v>0</v>
      </c>
      <c r="BX44" t="s">
        <v>3511</v>
      </c>
      <c r="BY44">
        <v>0</v>
      </c>
      <c r="BZ44">
        <v>0</v>
      </c>
      <c r="CA44">
        <v>0</v>
      </c>
      <c r="CB44">
        <v>0</v>
      </c>
      <c r="CC44">
        <v>0</v>
      </c>
      <c r="CD44">
        <v>0</v>
      </c>
      <c r="CT44" s="88">
        <v>43165</v>
      </c>
      <c r="CU44" s="88">
        <v>43192</v>
      </c>
      <c r="CV44" s="88">
        <v>43262</v>
      </c>
      <c r="CW44" s="88">
        <v>43195</v>
      </c>
      <c r="CX44" s="88">
        <v>43179</v>
      </c>
      <c r="DI44">
        <v>0</v>
      </c>
      <c r="DK44">
        <v>0</v>
      </c>
      <c r="DM44">
        <v>0</v>
      </c>
      <c r="DN44">
        <v>0</v>
      </c>
      <c r="DO44">
        <v>0</v>
      </c>
      <c r="DP44" s="88">
        <v>36526</v>
      </c>
      <c r="DR44">
        <v>0</v>
      </c>
      <c r="DS44">
        <v>279</v>
      </c>
      <c r="DT44" s="68" t="s">
        <v>2552</v>
      </c>
    </row>
    <row r="45" spans="1:124" x14ac:dyDescent="0.2">
      <c r="A45" t="s">
        <v>3527</v>
      </c>
      <c r="B45" t="s">
        <v>735</v>
      </c>
      <c r="C45" t="s">
        <v>739</v>
      </c>
      <c r="D45" t="s">
        <v>1183</v>
      </c>
      <c r="F45" t="s">
        <v>3451</v>
      </c>
      <c r="H45" t="s">
        <v>3452</v>
      </c>
      <c r="I45" t="s">
        <v>3453</v>
      </c>
      <c r="J45" t="s">
        <v>961</v>
      </c>
      <c r="N45" t="s">
        <v>3398</v>
      </c>
      <c r="P45" t="s">
        <v>3363</v>
      </c>
      <c r="S45">
        <v>0</v>
      </c>
      <c r="AB45">
        <v>518.15</v>
      </c>
      <c r="AC45" s="13">
        <v>1025.44</v>
      </c>
      <c r="AD45">
        <v>0</v>
      </c>
      <c r="AE45" s="88"/>
      <c r="AF45" s="88"/>
      <c r="AG45">
        <v>10</v>
      </c>
      <c r="AH45">
        <v>8</v>
      </c>
      <c r="AI45" s="13">
        <v>2</v>
      </c>
      <c r="AP45">
        <v>0</v>
      </c>
      <c r="AQ45">
        <v>0</v>
      </c>
      <c r="AR45">
        <v>0</v>
      </c>
      <c r="AS45">
        <v>0</v>
      </c>
      <c r="AV45" s="88"/>
      <c r="AW45" s="88"/>
      <c r="AX45" s="88"/>
      <c r="AY45" t="s">
        <v>790</v>
      </c>
      <c r="AZ45" t="s">
        <v>1169</v>
      </c>
      <c r="BC45">
        <v>1</v>
      </c>
      <c r="BD45" t="s">
        <v>527</v>
      </c>
      <c r="BF45">
        <v>1</v>
      </c>
      <c r="BG45" t="s">
        <v>541</v>
      </c>
      <c r="BH45">
        <v>1</v>
      </c>
      <c r="BL45">
        <v>0</v>
      </c>
      <c r="BU45">
        <v>1000000000</v>
      </c>
      <c r="BV45">
        <v>0</v>
      </c>
      <c r="BW45">
        <v>0</v>
      </c>
      <c r="BX45" t="s">
        <v>3511</v>
      </c>
      <c r="BY45">
        <v>0</v>
      </c>
      <c r="BZ45">
        <v>0</v>
      </c>
      <c r="CA45">
        <v>0</v>
      </c>
      <c r="CB45">
        <v>0</v>
      </c>
      <c r="CC45">
        <v>0</v>
      </c>
      <c r="CD45">
        <v>0</v>
      </c>
      <c r="CE45">
        <v>0</v>
      </c>
      <c r="CT45" s="88">
        <v>42992</v>
      </c>
      <c r="CU45" s="88">
        <v>43192</v>
      </c>
      <c r="CV45" s="88">
        <v>43262</v>
      </c>
      <c r="CW45" s="88">
        <v>42865</v>
      </c>
      <c r="CX45" s="88">
        <v>42915</v>
      </c>
      <c r="DI45">
        <v>0</v>
      </c>
      <c r="DK45">
        <v>0</v>
      </c>
      <c r="DM45">
        <v>0</v>
      </c>
      <c r="DN45">
        <v>0</v>
      </c>
      <c r="DO45">
        <v>0</v>
      </c>
      <c r="DP45" s="88">
        <v>36526</v>
      </c>
      <c r="DR45">
        <v>0</v>
      </c>
      <c r="DS45">
        <v>0</v>
      </c>
      <c r="DT45" s="68" t="s">
        <v>3537</v>
      </c>
    </row>
    <row r="46" spans="1:124" x14ac:dyDescent="0.2">
      <c r="A46" t="s">
        <v>3527</v>
      </c>
      <c r="B46" t="s">
        <v>735</v>
      </c>
      <c r="C46" t="s">
        <v>739</v>
      </c>
      <c r="D46" t="s">
        <v>954</v>
      </c>
      <c r="F46" t="s">
        <v>3449</v>
      </c>
      <c r="H46" t="s">
        <v>3450</v>
      </c>
      <c r="I46" t="s">
        <v>3402</v>
      </c>
      <c r="J46" t="s">
        <v>961</v>
      </c>
      <c r="N46" t="s">
        <v>3403</v>
      </c>
      <c r="P46" t="s">
        <v>3363</v>
      </c>
      <c r="S46">
        <v>0</v>
      </c>
      <c r="AB46">
        <v>325.8</v>
      </c>
      <c r="AC46" s="13">
        <v>749.11</v>
      </c>
      <c r="AD46">
        <v>0</v>
      </c>
      <c r="AE46" s="88"/>
      <c r="AF46" s="88"/>
      <c r="AG46">
        <v>10</v>
      </c>
      <c r="AH46">
        <v>8</v>
      </c>
      <c r="AI46" s="13">
        <v>2</v>
      </c>
      <c r="AP46">
        <v>0.13</v>
      </c>
      <c r="AQ46">
        <v>0</v>
      </c>
      <c r="AR46">
        <v>0</v>
      </c>
      <c r="AS46">
        <v>0</v>
      </c>
      <c r="AV46" s="88"/>
      <c r="AW46" s="88"/>
      <c r="AX46" s="88"/>
      <c r="AY46" t="s">
        <v>790</v>
      </c>
      <c r="AZ46" t="s">
        <v>1169</v>
      </c>
      <c r="BC46">
        <v>1</v>
      </c>
      <c r="BD46" t="s">
        <v>527</v>
      </c>
      <c r="BF46">
        <v>1</v>
      </c>
      <c r="BG46" t="s">
        <v>541</v>
      </c>
      <c r="BH46">
        <v>1</v>
      </c>
      <c r="BL46">
        <v>0</v>
      </c>
      <c r="BU46">
        <v>1000000000</v>
      </c>
      <c r="BV46">
        <v>8</v>
      </c>
      <c r="BW46">
        <v>0</v>
      </c>
      <c r="BX46" t="s">
        <v>3511</v>
      </c>
      <c r="BY46">
        <v>0</v>
      </c>
      <c r="BZ46">
        <v>0</v>
      </c>
      <c r="CA46">
        <v>0</v>
      </c>
      <c r="CB46">
        <v>0</v>
      </c>
      <c r="CC46">
        <v>0</v>
      </c>
      <c r="CD46">
        <v>0</v>
      </c>
      <c r="CE46">
        <v>0</v>
      </c>
      <c r="CT46" s="88">
        <v>42887</v>
      </c>
      <c r="CU46" s="88">
        <v>43192</v>
      </c>
      <c r="CV46" s="88">
        <v>43262</v>
      </c>
      <c r="CW46" s="88">
        <v>36526</v>
      </c>
      <c r="CX46" s="88">
        <v>36526</v>
      </c>
      <c r="DI46">
        <v>0</v>
      </c>
      <c r="DK46">
        <v>0</v>
      </c>
      <c r="DM46">
        <v>0</v>
      </c>
      <c r="DN46">
        <v>0</v>
      </c>
      <c r="DO46">
        <v>0</v>
      </c>
      <c r="DP46" s="88">
        <v>36526</v>
      </c>
      <c r="DR46">
        <v>0</v>
      </c>
      <c r="DS46">
        <v>0</v>
      </c>
      <c r="DT46" s="68" t="s">
        <v>3538</v>
      </c>
    </row>
    <row r="47" spans="1:124" x14ac:dyDescent="0.2">
      <c r="A47" t="s">
        <v>3527</v>
      </c>
      <c r="B47" t="s">
        <v>735</v>
      </c>
      <c r="C47" t="s">
        <v>739</v>
      </c>
      <c r="D47" t="s">
        <v>955</v>
      </c>
      <c r="F47" t="s">
        <v>3442</v>
      </c>
      <c r="H47" t="s">
        <v>3443</v>
      </c>
      <c r="I47" t="s">
        <v>3402</v>
      </c>
      <c r="J47" t="s">
        <v>961</v>
      </c>
      <c r="N47" t="s">
        <v>3403</v>
      </c>
      <c r="P47" t="s">
        <v>3363</v>
      </c>
      <c r="S47">
        <v>0</v>
      </c>
      <c r="AB47">
        <v>372.8</v>
      </c>
      <c r="AC47" s="13">
        <v>826.25</v>
      </c>
      <c r="AD47">
        <v>0</v>
      </c>
      <c r="AE47" s="88"/>
      <c r="AF47" s="88"/>
      <c r="AG47">
        <v>10</v>
      </c>
      <c r="AH47">
        <v>8</v>
      </c>
      <c r="AI47" s="13">
        <v>2</v>
      </c>
      <c r="AP47">
        <v>12.43</v>
      </c>
      <c r="AQ47">
        <v>0</v>
      </c>
      <c r="AR47">
        <v>0</v>
      </c>
      <c r="AS47">
        <v>0</v>
      </c>
      <c r="AV47" s="88"/>
      <c r="AW47" s="88"/>
      <c r="AX47" s="88"/>
      <c r="AY47" t="s">
        <v>790</v>
      </c>
      <c r="AZ47" t="s">
        <v>1169</v>
      </c>
      <c r="BC47">
        <v>1</v>
      </c>
      <c r="BD47" t="s">
        <v>527</v>
      </c>
      <c r="BF47">
        <v>1</v>
      </c>
      <c r="BG47" t="s">
        <v>541</v>
      </c>
      <c r="BH47">
        <v>1</v>
      </c>
      <c r="BL47">
        <v>180</v>
      </c>
      <c r="BU47">
        <v>1000000000</v>
      </c>
      <c r="BV47">
        <v>48</v>
      </c>
      <c r="BX47" t="s">
        <v>3511</v>
      </c>
      <c r="BY47">
        <v>0</v>
      </c>
      <c r="BZ47">
        <v>0</v>
      </c>
      <c r="CA47">
        <v>0</v>
      </c>
      <c r="CB47">
        <v>0</v>
      </c>
      <c r="CC47">
        <v>0</v>
      </c>
      <c r="CD47">
        <v>0</v>
      </c>
      <c r="CT47" s="88">
        <v>43133</v>
      </c>
      <c r="CU47" s="88">
        <v>43192</v>
      </c>
      <c r="CV47" s="88">
        <v>43262</v>
      </c>
      <c r="CW47" s="88">
        <v>43195</v>
      </c>
      <c r="CX47" s="88">
        <v>43179</v>
      </c>
      <c r="DI47">
        <v>0</v>
      </c>
      <c r="DK47">
        <v>0</v>
      </c>
      <c r="DM47">
        <v>0</v>
      </c>
      <c r="DN47">
        <v>0</v>
      </c>
      <c r="DO47">
        <v>0</v>
      </c>
      <c r="DP47" s="88">
        <v>36526</v>
      </c>
      <c r="DR47">
        <v>0</v>
      </c>
      <c r="DS47">
        <v>107</v>
      </c>
      <c r="DT47" s="68" t="s">
        <v>2170</v>
      </c>
    </row>
    <row r="48" spans="1:124" x14ac:dyDescent="0.2">
      <c r="A48" t="s">
        <v>3527</v>
      </c>
      <c r="B48" t="s">
        <v>735</v>
      </c>
      <c r="C48" t="s">
        <v>739</v>
      </c>
      <c r="D48" t="s">
        <v>956</v>
      </c>
      <c r="F48" t="s">
        <v>3446</v>
      </c>
      <c r="H48" t="s">
        <v>3447</v>
      </c>
      <c r="I48" t="s">
        <v>3402</v>
      </c>
      <c r="J48" t="s">
        <v>961</v>
      </c>
      <c r="N48" t="s">
        <v>3403</v>
      </c>
      <c r="P48" t="s">
        <v>3363</v>
      </c>
      <c r="S48">
        <v>0</v>
      </c>
      <c r="AB48">
        <v>572.1</v>
      </c>
      <c r="AC48" s="13">
        <v>1107.47</v>
      </c>
      <c r="AD48">
        <v>0</v>
      </c>
      <c r="AE48" s="88"/>
      <c r="AF48" s="88"/>
      <c r="AG48">
        <v>10</v>
      </c>
      <c r="AH48">
        <v>8</v>
      </c>
      <c r="AI48" s="13">
        <v>2</v>
      </c>
      <c r="AP48">
        <v>5.09</v>
      </c>
      <c r="AQ48">
        <v>0</v>
      </c>
      <c r="AR48">
        <v>0</v>
      </c>
      <c r="AS48">
        <v>0</v>
      </c>
      <c r="AV48" s="88"/>
      <c r="AW48" s="88"/>
      <c r="AX48" s="88"/>
      <c r="AY48" t="s">
        <v>790</v>
      </c>
      <c r="AZ48" t="s">
        <v>1169</v>
      </c>
      <c r="BC48">
        <v>1</v>
      </c>
      <c r="BD48" t="s">
        <v>527</v>
      </c>
      <c r="BF48">
        <v>1</v>
      </c>
      <c r="BG48" t="s">
        <v>541</v>
      </c>
      <c r="BH48">
        <v>1</v>
      </c>
      <c r="BL48">
        <v>30</v>
      </c>
      <c r="BU48">
        <v>1000000000</v>
      </c>
      <c r="BV48">
        <v>17</v>
      </c>
      <c r="BX48" t="s">
        <v>3511</v>
      </c>
      <c r="BY48">
        <v>0</v>
      </c>
      <c r="BZ48">
        <v>0</v>
      </c>
      <c r="CA48">
        <v>0</v>
      </c>
      <c r="CB48">
        <v>0</v>
      </c>
      <c r="CC48">
        <v>0</v>
      </c>
      <c r="CD48">
        <v>0</v>
      </c>
      <c r="CT48" s="88">
        <v>42970</v>
      </c>
      <c r="CU48" s="88">
        <v>43192</v>
      </c>
      <c r="CV48" s="88">
        <v>43262</v>
      </c>
      <c r="CW48" s="88">
        <v>43180</v>
      </c>
      <c r="CX48" s="88">
        <v>43179</v>
      </c>
      <c r="DI48">
        <v>0</v>
      </c>
      <c r="DK48">
        <v>0</v>
      </c>
      <c r="DM48">
        <v>0</v>
      </c>
      <c r="DN48">
        <v>0</v>
      </c>
      <c r="DO48">
        <v>0</v>
      </c>
      <c r="DP48" s="88">
        <v>36526</v>
      </c>
      <c r="DR48">
        <v>0</v>
      </c>
      <c r="DS48">
        <v>13</v>
      </c>
      <c r="DT48" s="68" t="s">
        <v>2212</v>
      </c>
    </row>
    <row r="49" spans="1:124" x14ac:dyDescent="0.2">
      <c r="A49" t="s">
        <v>3527</v>
      </c>
      <c r="B49" t="s">
        <v>735</v>
      </c>
      <c r="C49" t="s">
        <v>739</v>
      </c>
      <c r="D49" t="s">
        <v>1184</v>
      </c>
      <c r="F49" t="s">
        <v>3444</v>
      </c>
      <c r="H49" t="s">
        <v>3445</v>
      </c>
      <c r="I49" t="s">
        <v>960</v>
      </c>
      <c r="J49" t="s">
        <v>961</v>
      </c>
      <c r="N49" t="s">
        <v>3367</v>
      </c>
      <c r="P49" t="s">
        <v>3358</v>
      </c>
      <c r="S49">
        <v>0</v>
      </c>
      <c r="AB49">
        <v>205.64</v>
      </c>
      <c r="AC49" s="13">
        <v>388.65</v>
      </c>
      <c r="AD49">
        <v>0</v>
      </c>
      <c r="AE49" s="88"/>
      <c r="AF49" s="88"/>
      <c r="AG49">
        <v>10</v>
      </c>
      <c r="AH49">
        <v>8</v>
      </c>
      <c r="AI49" s="13">
        <v>2</v>
      </c>
      <c r="AP49">
        <v>0</v>
      </c>
      <c r="AQ49">
        <v>0</v>
      </c>
      <c r="AR49">
        <v>0</v>
      </c>
      <c r="AS49">
        <v>0</v>
      </c>
      <c r="AV49" s="88"/>
      <c r="AW49" s="88"/>
      <c r="AX49" s="88"/>
      <c r="AY49" t="s">
        <v>790</v>
      </c>
      <c r="AZ49" t="s">
        <v>1169</v>
      </c>
      <c r="BC49">
        <v>1</v>
      </c>
      <c r="BD49" t="s">
        <v>527</v>
      </c>
      <c r="BF49">
        <v>1</v>
      </c>
      <c r="BG49" t="s">
        <v>541</v>
      </c>
      <c r="BH49">
        <v>1</v>
      </c>
      <c r="BL49">
        <v>0</v>
      </c>
      <c r="BU49">
        <v>1000000000</v>
      </c>
      <c r="BV49">
        <v>0</v>
      </c>
      <c r="BW49">
        <v>0</v>
      </c>
      <c r="BX49" t="s">
        <v>3511</v>
      </c>
      <c r="BY49">
        <v>0</v>
      </c>
      <c r="BZ49">
        <v>0</v>
      </c>
      <c r="CA49">
        <v>0</v>
      </c>
      <c r="CB49">
        <v>0</v>
      </c>
      <c r="CC49">
        <v>0</v>
      </c>
      <c r="CD49">
        <v>0</v>
      </c>
      <c r="CE49">
        <v>0</v>
      </c>
      <c r="CT49" s="88">
        <v>42895</v>
      </c>
      <c r="CU49" s="88">
        <v>43192</v>
      </c>
      <c r="CV49" s="88">
        <v>43262</v>
      </c>
      <c r="CW49" s="88">
        <v>36526</v>
      </c>
      <c r="CX49" s="88">
        <v>36526</v>
      </c>
      <c r="DI49">
        <v>0</v>
      </c>
      <c r="DK49">
        <v>0</v>
      </c>
      <c r="DM49">
        <v>0</v>
      </c>
      <c r="DN49">
        <v>0</v>
      </c>
      <c r="DO49">
        <v>0</v>
      </c>
      <c r="DP49" s="88">
        <v>36526</v>
      </c>
      <c r="DR49">
        <v>0</v>
      </c>
      <c r="DS49">
        <v>0</v>
      </c>
      <c r="DT49" s="68" t="s">
        <v>3539</v>
      </c>
    </row>
    <row r="50" spans="1:124" x14ac:dyDescent="0.2">
      <c r="A50" t="s">
        <v>3527</v>
      </c>
      <c r="B50" t="s">
        <v>735</v>
      </c>
      <c r="C50" t="s">
        <v>739</v>
      </c>
      <c r="D50" t="s">
        <v>1185</v>
      </c>
      <c r="F50" t="s">
        <v>3481</v>
      </c>
      <c r="H50" t="s">
        <v>3482</v>
      </c>
      <c r="I50" t="s">
        <v>3402</v>
      </c>
      <c r="J50" t="s">
        <v>961</v>
      </c>
      <c r="N50" t="s">
        <v>3403</v>
      </c>
      <c r="P50" t="s">
        <v>3363</v>
      </c>
      <c r="S50">
        <v>0</v>
      </c>
      <c r="AB50">
        <v>348.38</v>
      </c>
      <c r="AC50" s="13">
        <v>699</v>
      </c>
      <c r="AD50">
        <v>0</v>
      </c>
      <c r="AE50" s="88"/>
      <c r="AF50" s="88"/>
      <c r="AG50">
        <v>10</v>
      </c>
      <c r="AH50">
        <v>8</v>
      </c>
      <c r="AI50" s="13">
        <v>2</v>
      </c>
      <c r="AP50">
        <v>1.04</v>
      </c>
      <c r="AQ50">
        <v>0</v>
      </c>
      <c r="AR50">
        <v>0</v>
      </c>
      <c r="AS50">
        <v>0</v>
      </c>
      <c r="AV50" s="88"/>
      <c r="AW50" s="88"/>
      <c r="AX50" s="88">
        <v>42621</v>
      </c>
      <c r="AY50" t="s">
        <v>790</v>
      </c>
      <c r="AZ50" t="s">
        <v>1169</v>
      </c>
      <c r="BC50">
        <v>1</v>
      </c>
      <c r="BD50" t="s">
        <v>527</v>
      </c>
      <c r="BF50">
        <v>1</v>
      </c>
      <c r="BG50" t="s">
        <v>541</v>
      </c>
      <c r="BH50">
        <v>1</v>
      </c>
      <c r="BL50">
        <v>15</v>
      </c>
      <c r="BU50">
        <v>1000000000</v>
      </c>
      <c r="BV50">
        <v>0</v>
      </c>
      <c r="BX50" t="s">
        <v>3511</v>
      </c>
      <c r="BY50">
        <v>0</v>
      </c>
      <c r="BZ50">
        <v>0</v>
      </c>
      <c r="CA50">
        <v>0</v>
      </c>
      <c r="CB50">
        <v>0</v>
      </c>
      <c r="CC50">
        <v>0</v>
      </c>
      <c r="CD50">
        <v>0</v>
      </c>
      <c r="CT50" s="88">
        <v>43137</v>
      </c>
      <c r="CU50" s="88">
        <v>43192</v>
      </c>
      <c r="CV50" s="88">
        <v>43262</v>
      </c>
      <c r="CW50" s="88">
        <v>43118</v>
      </c>
      <c r="CX50" s="88">
        <v>43133</v>
      </c>
      <c r="DI50">
        <v>0</v>
      </c>
      <c r="DK50">
        <v>0</v>
      </c>
      <c r="DM50">
        <v>0</v>
      </c>
      <c r="DN50">
        <v>0</v>
      </c>
      <c r="DO50">
        <v>0</v>
      </c>
      <c r="DP50" s="88">
        <v>36526</v>
      </c>
      <c r="DR50">
        <v>0</v>
      </c>
      <c r="DS50">
        <v>0</v>
      </c>
      <c r="DT50" s="68" t="s">
        <v>3279</v>
      </c>
    </row>
    <row r="51" spans="1:124" x14ac:dyDescent="0.2">
      <c r="A51" t="s">
        <v>3527</v>
      </c>
      <c r="B51" t="s">
        <v>735</v>
      </c>
      <c r="C51" t="s">
        <v>739</v>
      </c>
      <c r="D51" t="s">
        <v>957</v>
      </c>
      <c r="F51" t="s">
        <v>3483</v>
      </c>
      <c r="H51" t="s">
        <v>3484</v>
      </c>
      <c r="I51" t="s">
        <v>3365</v>
      </c>
      <c r="J51" t="s">
        <v>961</v>
      </c>
      <c r="N51" t="s">
        <v>3366</v>
      </c>
      <c r="P51" t="s">
        <v>3363</v>
      </c>
      <c r="S51">
        <v>0</v>
      </c>
      <c r="AB51">
        <v>295.92</v>
      </c>
      <c r="AC51" s="13">
        <v>599</v>
      </c>
      <c r="AD51">
        <v>0</v>
      </c>
      <c r="AE51" s="88"/>
      <c r="AF51" s="88"/>
      <c r="AG51">
        <v>10</v>
      </c>
      <c r="AH51">
        <v>8</v>
      </c>
      <c r="AI51" s="13">
        <v>2</v>
      </c>
      <c r="AP51">
        <v>15</v>
      </c>
      <c r="AQ51">
        <v>0</v>
      </c>
      <c r="AR51">
        <v>0</v>
      </c>
      <c r="AS51">
        <v>0</v>
      </c>
      <c r="AV51" s="88"/>
      <c r="AW51" s="88"/>
      <c r="AX51" s="88"/>
      <c r="AY51" t="s">
        <v>790</v>
      </c>
      <c r="AZ51" t="s">
        <v>1169</v>
      </c>
      <c r="BC51">
        <v>1</v>
      </c>
      <c r="BD51" t="s">
        <v>527</v>
      </c>
      <c r="BF51">
        <v>1</v>
      </c>
      <c r="BG51" t="s">
        <v>541</v>
      </c>
      <c r="BH51">
        <v>1</v>
      </c>
      <c r="BL51">
        <v>200</v>
      </c>
      <c r="BU51">
        <v>1000000000</v>
      </c>
      <c r="BV51">
        <v>47</v>
      </c>
      <c r="BX51" t="s">
        <v>3511</v>
      </c>
      <c r="BY51">
        <v>0</v>
      </c>
      <c r="BZ51">
        <v>0</v>
      </c>
      <c r="CA51">
        <v>0</v>
      </c>
      <c r="CB51">
        <v>0</v>
      </c>
      <c r="CC51">
        <v>0</v>
      </c>
      <c r="CD51">
        <v>0</v>
      </c>
      <c r="CT51" s="88">
        <v>43087</v>
      </c>
      <c r="CU51" s="88">
        <v>43192</v>
      </c>
      <c r="CV51" s="88">
        <v>43262</v>
      </c>
      <c r="CW51" s="88">
        <v>43195</v>
      </c>
      <c r="CX51" s="88">
        <v>43179</v>
      </c>
      <c r="DI51">
        <v>0</v>
      </c>
      <c r="DK51">
        <v>0</v>
      </c>
      <c r="DM51">
        <v>0</v>
      </c>
      <c r="DN51">
        <v>0</v>
      </c>
      <c r="DO51">
        <v>0</v>
      </c>
      <c r="DP51" s="88">
        <v>36526</v>
      </c>
      <c r="DR51">
        <v>0</v>
      </c>
      <c r="DS51">
        <v>112</v>
      </c>
      <c r="DT51" s="68" t="s">
        <v>2823</v>
      </c>
    </row>
    <row r="52" spans="1:124" x14ac:dyDescent="0.2">
      <c r="A52" t="s">
        <v>3527</v>
      </c>
      <c r="B52" t="s">
        <v>735</v>
      </c>
      <c r="C52" t="s">
        <v>739</v>
      </c>
      <c r="D52" t="s">
        <v>958</v>
      </c>
      <c r="F52" t="s">
        <v>3485</v>
      </c>
      <c r="H52" t="s">
        <v>3486</v>
      </c>
      <c r="I52" t="s">
        <v>3365</v>
      </c>
      <c r="J52" t="s">
        <v>961</v>
      </c>
      <c r="N52" t="s">
        <v>3366</v>
      </c>
      <c r="P52" t="s">
        <v>3363</v>
      </c>
      <c r="S52">
        <v>0</v>
      </c>
      <c r="AB52">
        <v>310.82</v>
      </c>
      <c r="AC52" s="13">
        <v>599</v>
      </c>
      <c r="AD52">
        <v>0</v>
      </c>
      <c r="AE52" s="88"/>
      <c r="AF52" s="88"/>
      <c r="AG52">
        <v>10</v>
      </c>
      <c r="AH52">
        <v>8</v>
      </c>
      <c r="AI52" s="13">
        <v>2</v>
      </c>
      <c r="AP52">
        <v>3.91</v>
      </c>
      <c r="AQ52">
        <v>0</v>
      </c>
      <c r="AR52">
        <v>0</v>
      </c>
      <c r="AS52">
        <v>0</v>
      </c>
      <c r="AV52" s="88"/>
      <c r="AW52" s="88"/>
      <c r="AX52" s="88"/>
      <c r="AY52" t="s">
        <v>790</v>
      </c>
      <c r="AZ52" t="s">
        <v>1169</v>
      </c>
      <c r="BC52">
        <v>1</v>
      </c>
      <c r="BD52" t="s">
        <v>527</v>
      </c>
      <c r="BF52">
        <v>1</v>
      </c>
      <c r="BG52" t="s">
        <v>541</v>
      </c>
      <c r="BH52">
        <v>1</v>
      </c>
      <c r="BL52">
        <v>50</v>
      </c>
      <c r="BU52">
        <v>1000000000</v>
      </c>
      <c r="BV52">
        <v>81</v>
      </c>
      <c r="BX52" t="s">
        <v>3511</v>
      </c>
      <c r="BY52">
        <v>0</v>
      </c>
      <c r="BZ52">
        <v>0</v>
      </c>
      <c r="CA52">
        <v>0</v>
      </c>
      <c r="CB52">
        <v>0</v>
      </c>
      <c r="CC52">
        <v>0</v>
      </c>
      <c r="CD52">
        <v>0</v>
      </c>
      <c r="CT52" s="88">
        <v>43137</v>
      </c>
      <c r="CU52" s="88">
        <v>43192</v>
      </c>
      <c r="CV52" s="88">
        <v>43262</v>
      </c>
      <c r="CW52" s="88">
        <v>42956</v>
      </c>
      <c r="CX52" s="88">
        <v>42984</v>
      </c>
      <c r="DI52">
        <v>0</v>
      </c>
      <c r="DK52">
        <v>0</v>
      </c>
      <c r="DM52">
        <v>0</v>
      </c>
      <c r="DN52">
        <v>0</v>
      </c>
      <c r="DO52">
        <v>0</v>
      </c>
      <c r="DP52" s="88">
        <v>36526</v>
      </c>
      <c r="DR52">
        <v>0</v>
      </c>
      <c r="DS52">
        <v>0</v>
      </c>
      <c r="DT52" s="68" t="s">
        <v>3540</v>
      </c>
    </row>
    <row r="53" spans="1:124" x14ac:dyDescent="0.2">
      <c r="A53" t="s">
        <v>3527</v>
      </c>
      <c r="B53" t="s">
        <v>735</v>
      </c>
      <c r="C53" t="s">
        <v>739</v>
      </c>
      <c r="D53" t="s">
        <v>1186</v>
      </c>
      <c r="F53" t="s">
        <v>3492</v>
      </c>
      <c r="H53" t="s">
        <v>3493</v>
      </c>
      <c r="I53" t="s">
        <v>3487</v>
      </c>
      <c r="J53" t="s">
        <v>961</v>
      </c>
      <c r="N53" t="s">
        <v>3423</v>
      </c>
      <c r="P53" t="s">
        <v>3358</v>
      </c>
      <c r="S53">
        <v>0</v>
      </c>
      <c r="AB53">
        <v>0</v>
      </c>
      <c r="AC53" s="13">
        <v>0</v>
      </c>
      <c r="AD53">
        <v>0</v>
      </c>
      <c r="AE53" s="88"/>
      <c r="AF53" s="88"/>
      <c r="AG53">
        <v>10</v>
      </c>
      <c r="AH53">
        <v>8</v>
      </c>
      <c r="AI53" s="13">
        <v>2</v>
      </c>
      <c r="AP53">
        <v>0</v>
      </c>
      <c r="AQ53">
        <v>0</v>
      </c>
      <c r="AR53">
        <v>0</v>
      </c>
      <c r="AS53">
        <v>0</v>
      </c>
      <c r="AV53" s="88"/>
      <c r="AW53" s="88"/>
      <c r="AX53" s="88"/>
      <c r="AY53" t="s">
        <v>790</v>
      </c>
      <c r="AZ53" t="s">
        <v>1169</v>
      </c>
      <c r="BC53">
        <v>1</v>
      </c>
      <c r="BD53" t="s">
        <v>527</v>
      </c>
      <c r="BF53">
        <v>1</v>
      </c>
      <c r="BG53" t="s">
        <v>541</v>
      </c>
      <c r="BH53">
        <v>1</v>
      </c>
      <c r="BL53">
        <v>20</v>
      </c>
      <c r="BU53">
        <v>1000000000</v>
      </c>
      <c r="BV53">
        <v>0</v>
      </c>
      <c r="BX53" t="s">
        <v>3511</v>
      </c>
      <c r="BY53">
        <v>0</v>
      </c>
      <c r="BZ53">
        <v>0</v>
      </c>
      <c r="CA53">
        <v>0</v>
      </c>
      <c r="CB53">
        <v>0</v>
      </c>
      <c r="CC53">
        <v>0</v>
      </c>
      <c r="CD53">
        <v>0</v>
      </c>
      <c r="CT53" s="88">
        <v>43066</v>
      </c>
      <c r="CU53" s="88">
        <v>43192</v>
      </c>
      <c r="CV53" s="88">
        <v>43262</v>
      </c>
      <c r="CW53" s="88">
        <v>43195</v>
      </c>
      <c r="CX53" s="88">
        <v>0</v>
      </c>
      <c r="DI53">
        <v>0</v>
      </c>
      <c r="DK53">
        <v>0</v>
      </c>
      <c r="DM53">
        <v>0</v>
      </c>
      <c r="DN53">
        <v>0</v>
      </c>
      <c r="DO53">
        <v>0</v>
      </c>
      <c r="DP53" s="88">
        <v>36526</v>
      </c>
      <c r="DR53">
        <v>0</v>
      </c>
      <c r="DS53">
        <v>20</v>
      </c>
      <c r="DT53" s="68" t="s">
        <v>3214</v>
      </c>
    </row>
    <row r="54" spans="1:124" x14ac:dyDescent="0.2">
      <c r="A54" t="s">
        <v>3527</v>
      </c>
      <c r="B54" t="s">
        <v>735</v>
      </c>
      <c r="C54" t="s">
        <v>739</v>
      </c>
      <c r="D54" t="s">
        <v>1187</v>
      </c>
      <c r="F54" t="s">
        <v>3488</v>
      </c>
      <c r="H54" t="s">
        <v>3489</v>
      </c>
      <c r="I54" t="s">
        <v>3468</v>
      </c>
      <c r="J54" t="s">
        <v>961</v>
      </c>
      <c r="N54" t="s">
        <v>3413</v>
      </c>
      <c r="P54" t="s">
        <v>3358</v>
      </c>
      <c r="S54">
        <v>0</v>
      </c>
      <c r="AB54">
        <v>0</v>
      </c>
      <c r="AC54" s="13">
        <v>0</v>
      </c>
      <c r="AD54">
        <v>0</v>
      </c>
      <c r="AE54" s="88"/>
      <c r="AF54" s="88"/>
      <c r="AG54">
        <v>10</v>
      </c>
      <c r="AH54">
        <v>8</v>
      </c>
      <c r="AI54" s="13">
        <v>2</v>
      </c>
      <c r="AP54">
        <v>0</v>
      </c>
      <c r="AQ54">
        <v>0</v>
      </c>
      <c r="AR54">
        <v>0</v>
      </c>
      <c r="AS54">
        <v>0</v>
      </c>
      <c r="AV54" s="88"/>
      <c r="AW54" s="88"/>
      <c r="AX54" s="88"/>
      <c r="AY54" t="s">
        <v>790</v>
      </c>
      <c r="AZ54" t="s">
        <v>1169</v>
      </c>
      <c r="BC54">
        <v>1</v>
      </c>
      <c r="BD54" t="s">
        <v>527</v>
      </c>
      <c r="BF54">
        <v>1</v>
      </c>
      <c r="BG54" t="s">
        <v>541</v>
      </c>
      <c r="BH54">
        <v>1</v>
      </c>
      <c r="BL54">
        <v>20</v>
      </c>
      <c r="BU54">
        <v>1000000000</v>
      </c>
      <c r="BV54">
        <v>0</v>
      </c>
      <c r="BX54" t="s">
        <v>3511</v>
      </c>
      <c r="BY54">
        <v>0</v>
      </c>
      <c r="BZ54">
        <v>0</v>
      </c>
      <c r="CA54">
        <v>0</v>
      </c>
      <c r="CB54">
        <v>0</v>
      </c>
      <c r="CC54">
        <v>0</v>
      </c>
      <c r="CD54">
        <v>0</v>
      </c>
      <c r="CT54" s="88">
        <v>43066</v>
      </c>
      <c r="CU54" s="88">
        <v>43192</v>
      </c>
      <c r="CV54" s="88">
        <v>43262</v>
      </c>
      <c r="CW54" s="88">
        <v>43195</v>
      </c>
      <c r="CX54" s="88">
        <v>0</v>
      </c>
      <c r="DI54">
        <v>0</v>
      </c>
      <c r="DK54">
        <v>0</v>
      </c>
      <c r="DM54">
        <v>0</v>
      </c>
      <c r="DN54">
        <v>0</v>
      </c>
      <c r="DO54">
        <v>0</v>
      </c>
      <c r="DP54" s="88">
        <v>36526</v>
      </c>
      <c r="DR54">
        <v>0</v>
      </c>
      <c r="DS54">
        <v>20</v>
      </c>
      <c r="DT54" s="68" t="s">
        <v>3212</v>
      </c>
    </row>
    <row r="55" spans="1:124" x14ac:dyDescent="0.2">
      <c r="A55" t="s">
        <v>3527</v>
      </c>
      <c r="B55" t="s">
        <v>735</v>
      </c>
      <c r="C55" t="s">
        <v>739</v>
      </c>
      <c r="D55" t="s">
        <v>1188</v>
      </c>
      <c r="F55" t="s">
        <v>3490</v>
      </c>
      <c r="H55" t="s">
        <v>3491</v>
      </c>
      <c r="I55" t="s">
        <v>3385</v>
      </c>
      <c r="J55" t="s">
        <v>961</v>
      </c>
      <c r="N55" t="s">
        <v>3367</v>
      </c>
      <c r="P55" t="s">
        <v>3358</v>
      </c>
      <c r="S55">
        <v>0</v>
      </c>
      <c r="AB55">
        <v>0</v>
      </c>
      <c r="AC55" s="13">
        <v>0</v>
      </c>
      <c r="AD55">
        <v>0</v>
      </c>
      <c r="AE55" s="88"/>
      <c r="AF55" s="88"/>
      <c r="AG55">
        <v>10</v>
      </c>
      <c r="AH55">
        <v>8</v>
      </c>
      <c r="AI55" s="13">
        <v>2</v>
      </c>
      <c r="AP55">
        <v>0</v>
      </c>
      <c r="AQ55">
        <v>0</v>
      </c>
      <c r="AR55">
        <v>0</v>
      </c>
      <c r="AS55">
        <v>0</v>
      </c>
      <c r="AV55" s="88"/>
      <c r="AW55" s="88"/>
      <c r="AX55" s="88"/>
      <c r="AY55" t="s">
        <v>790</v>
      </c>
      <c r="AZ55" t="s">
        <v>1169</v>
      </c>
      <c r="BC55">
        <v>1</v>
      </c>
      <c r="BD55" t="s">
        <v>527</v>
      </c>
      <c r="BF55">
        <v>1</v>
      </c>
      <c r="BG55" t="s">
        <v>541</v>
      </c>
      <c r="BH55">
        <v>1</v>
      </c>
      <c r="BL55">
        <v>20</v>
      </c>
      <c r="BU55">
        <v>1000000000</v>
      </c>
      <c r="BV55">
        <v>0</v>
      </c>
      <c r="BX55" t="s">
        <v>3511</v>
      </c>
      <c r="BY55">
        <v>0</v>
      </c>
      <c r="BZ55">
        <v>0</v>
      </c>
      <c r="CA55">
        <v>0</v>
      </c>
      <c r="CB55">
        <v>0</v>
      </c>
      <c r="CC55">
        <v>0</v>
      </c>
      <c r="CD55">
        <v>0</v>
      </c>
      <c r="CT55" s="88">
        <v>43066</v>
      </c>
      <c r="CU55" s="88">
        <v>43192</v>
      </c>
      <c r="CV55" s="88">
        <v>43262</v>
      </c>
      <c r="CW55" s="88">
        <v>43195</v>
      </c>
      <c r="CX55" s="88">
        <v>0</v>
      </c>
      <c r="DI55">
        <v>0</v>
      </c>
      <c r="DK55">
        <v>0</v>
      </c>
      <c r="DM55">
        <v>0</v>
      </c>
      <c r="DN55">
        <v>0</v>
      </c>
      <c r="DO55">
        <v>0</v>
      </c>
      <c r="DP55" s="88">
        <v>36526</v>
      </c>
      <c r="DR55">
        <v>0</v>
      </c>
      <c r="DS55">
        <v>20</v>
      </c>
      <c r="DT55" s="68" t="s">
        <v>3213</v>
      </c>
    </row>
    <row r="56" spans="1:124" x14ac:dyDescent="0.2">
      <c r="A56" t="s">
        <v>3527</v>
      </c>
      <c r="B56" t="s">
        <v>735</v>
      </c>
      <c r="C56" t="s">
        <v>739</v>
      </c>
      <c r="D56" t="s">
        <v>1189</v>
      </c>
      <c r="F56" t="s">
        <v>3494</v>
      </c>
      <c r="H56" t="s">
        <v>3495</v>
      </c>
      <c r="I56" t="s">
        <v>960</v>
      </c>
      <c r="J56" t="s">
        <v>961</v>
      </c>
      <c r="N56" t="s">
        <v>3367</v>
      </c>
      <c r="P56" t="s">
        <v>3363</v>
      </c>
      <c r="S56">
        <v>0</v>
      </c>
      <c r="AB56">
        <v>0</v>
      </c>
      <c r="AC56" s="13">
        <v>629</v>
      </c>
      <c r="AD56">
        <v>0</v>
      </c>
      <c r="AE56" s="88"/>
      <c r="AF56" s="88"/>
      <c r="AG56">
        <v>10</v>
      </c>
      <c r="AH56">
        <v>8</v>
      </c>
      <c r="AI56" s="13">
        <v>2</v>
      </c>
      <c r="AP56">
        <v>0</v>
      </c>
      <c r="AQ56">
        <v>0</v>
      </c>
      <c r="AR56">
        <v>0</v>
      </c>
      <c r="AS56">
        <v>0</v>
      </c>
      <c r="AV56" s="88"/>
      <c r="AW56" s="88"/>
      <c r="AX56" s="88"/>
      <c r="AY56" t="s">
        <v>790</v>
      </c>
      <c r="AZ56" t="s">
        <v>1169</v>
      </c>
      <c r="BC56">
        <v>1</v>
      </c>
      <c r="BD56" t="s">
        <v>527</v>
      </c>
      <c r="BF56">
        <v>1</v>
      </c>
      <c r="BG56" t="s">
        <v>541</v>
      </c>
      <c r="BH56">
        <v>1</v>
      </c>
      <c r="BL56">
        <v>30</v>
      </c>
      <c r="BU56">
        <v>1000000000</v>
      </c>
      <c r="BV56">
        <v>0</v>
      </c>
      <c r="BX56" t="s">
        <v>3511</v>
      </c>
      <c r="BY56">
        <v>0</v>
      </c>
      <c r="BZ56">
        <v>0</v>
      </c>
      <c r="CA56">
        <v>0</v>
      </c>
      <c r="CB56">
        <v>0</v>
      </c>
      <c r="CC56">
        <v>0</v>
      </c>
      <c r="CD56">
        <v>0</v>
      </c>
      <c r="CT56" s="88">
        <v>43185</v>
      </c>
      <c r="CU56" s="88">
        <v>43192</v>
      </c>
      <c r="CV56" s="88">
        <v>43262</v>
      </c>
      <c r="CW56" s="88">
        <v>36526</v>
      </c>
      <c r="CX56" s="88">
        <v>36526</v>
      </c>
      <c r="DI56">
        <v>0</v>
      </c>
      <c r="DK56">
        <v>0</v>
      </c>
      <c r="DM56">
        <v>0</v>
      </c>
      <c r="DN56">
        <v>0</v>
      </c>
      <c r="DO56">
        <v>0</v>
      </c>
      <c r="DP56" s="88">
        <v>36526</v>
      </c>
      <c r="DR56">
        <v>0</v>
      </c>
      <c r="DS56">
        <v>0</v>
      </c>
      <c r="DT56" s="68" t="s">
        <v>3541</v>
      </c>
    </row>
    <row r="57" spans="1:124" x14ac:dyDescent="0.2">
      <c r="A57" t="s">
        <v>3527</v>
      </c>
      <c r="B57" t="s">
        <v>735</v>
      </c>
      <c r="C57" t="s">
        <v>739</v>
      </c>
      <c r="D57" t="s">
        <v>1190</v>
      </c>
      <c r="F57" t="s">
        <v>3496</v>
      </c>
      <c r="H57" t="s">
        <v>3497</v>
      </c>
      <c r="I57" t="s">
        <v>960</v>
      </c>
      <c r="J57" t="s">
        <v>961</v>
      </c>
      <c r="N57" t="s">
        <v>3367</v>
      </c>
      <c r="P57" t="s">
        <v>3363</v>
      </c>
      <c r="S57">
        <v>0</v>
      </c>
      <c r="AB57">
        <v>0</v>
      </c>
      <c r="AC57" s="13">
        <v>649</v>
      </c>
      <c r="AD57">
        <v>0</v>
      </c>
      <c r="AE57" s="88"/>
      <c r="AF57" s="88"/>
      <c r="AG57">
        <v>10</v>
      </c>
      <c r="AH57">
        <v>8</v>
      </c>
      <c r="AI57" s="13">
        <v>2</v>
      </c>
      <c r="AP57">
        <v>0</v>
      </c>
      <c r="AQ57">
        <v>0</v>
      </c>
      <c r="AR57">
        <v>0</v>
      </c>
      <c r="AS57">
        <v>0</v>
      </c>
      <c r="AV57" s="88"/>
      <c r="AW57" s="88"/>
      <c r="AX57" s="88"/>
      <c r="AY57" t="s">
        <v>790</v>
      </c>
      <c r="AZ57" t="s">
        <v>1169</v>
      </c>
      <c r="BC57">
        <v>1</v>
      </c>
      <c r="BD57" t="s">
        <v>527</v>
      </c>
      <c r="BF57">
        <v>1</v>
      </c>
      <c r="BG57" t="s">
        <v>541</v>
      </c>
      <c r="BH57">
        <v>1</v>
      </c>
      <c r="BL57">
        <v>40</v>
      </c>
      <c r="BU57">
        <v>1000000000</v>
      </c>
      <c r="BV57">
        <v>0</v>
      </c>
      <c r="BX57" t="s">
        <v>3511</v>
      </c>
      <c r="BY57">
        <v>0</v>
      </c>
      <c r="BZ57">
        <v>0</v>
      </c>
      <c r="CA57">
        <v>0</v>
      </c>
      <c r="CB57">
        <v>0</v>
      </c>
      <c r="CC57">
        <v>0</v>
      </c>
      <c r="CD57">
        <v>0</v>
      </c>
      <c r="CT57" s="88">
        <v>43185</v>
      </c>
      <c r="CU57" s="88">
        <v>43192</v>
      </c>
      <c r="CV57" s="88">
        <v>43262</v>
      </c>
      <c r="CW57" s="88">
        <v>36526</v>
      </c>
      <c r="CX57" s="88">
        <v>36526</v>
      </c>
      <c r="DI57">
        <v>0</v>
      </c>
      <c r="DK57">
        <v>0</v>
      </c>
      <c r="DM57">
        <v>0</v>
      </c>
      <c r="DN57">
        <v>0</v>
      </c>
      <c r="DO57">
        <v>0</v>
      </c>
      <c r="DP57" s="88">
        <v>36526</v>
      </c>
      <c r="DR57">
        <v>0</v>
      </c>
      <c r="DS57">
        <v>0</v>
      </c>
      <c r="DT57" s="68" t="s">
        <v>3542</v>
      </c>
    </row>
    <row r="58" spans="1:124" x14ac:dyDescent="0.2">
      <c r="A58" t="s">
        <v>3527</v>
      </c>
      <c r="B58" t="s">
        <v>735</v>
      </c>
      <c r="C58" t="s">
        <v>739</v>
      </c>
      <c r="D58" t="s">
        <v>1191</v>
      </c>
      <c r="F58" t="s">
        <v>3498</v>
      </c>
      <c r="H58" t="s">
        <v>3499</v>
      </c>
      <c r="I58" t="s">
        <v>960</v>
      </c>
      <c r="J58" t="s">
        <v>961</v>
      </c>
      <c r="N58" t="s">
        <v>3367</v>
      </c>
      <c r="P58" t="s">
        <v>3363</v>
      </c>
      <c r="S58">
        <v>0</v>
      </c>
      <c r="AB58">
        <v>0</v>
      </c>
      <c r="AC58" s="13">
        <v>0</v>
      </c>
      <c r="AD58">
        <v>0</v>
      </c>
      <c r="AE58" s="88"/>
      <c r="AF58" s="88"/>
      <c r="AG58">
        <v>10</v>
      </c>
      <c r="AH58">
        <v>8</v>
      </c>
      <c r="AI58" s="13">
        <v>2</v>
      </c>
      <c r="AP58">
        <v>0</v>
      </c>
      <c r="AQ58">
        <v>0</v>
      </c>
      <c r="AR58">
        <v>0</v>
      </c>
      <c r="AS58">
        <v>0</v>
      </c>
      <c r="AV58" s="88"/>
      <c r="AW58" s="88"/>
      <c r="AX58" s="88"/>
      <c r="AY58" t="s">
        <v>790</v>
      </c>
      <c r="AZ58" t="s">
        <v>1169</v>
      </c>
      <c r="BC58">
        <v>1</v>
      </c>
      <c r="BD58" t="s">
        <v>527</v>
      </c>
      <c r="BF58">
        <v>1</v>
      </c>
      <c r="BG58" t="s">
        <v>541</v>
      </c>
      <c r="BH58">
        <v>1</v>
      </c>
      <c r="BL58">
        <v>20</v>
      </c>
      <c r="BU58">
        <v>1000000000</v>
      </c>
      <c r="BV58">
        <v>0</v>
      </c>
      <c r="BX58" t="s">
        <v>3511</v>
      </c>
      <c r="BY58">
        <v>0</v>
      </c>
      <c r="BZ58">
        <v>0</v>
      </c>
      <c r="CA58">
        <v>0</v>
      </c>
      <c r="CB58">
        <v>0</v>
      </c>
      <c r="CC58">
        <v>0</v>
      </c>
      <c r="CD58">
        <v>0</v>
      </c>
      <c r="CT58" s="88">
        <v>43185</v>
      </c>
      <c r="CU58" s="88">
        <v>43192</v>
      </c>
      <c r="CV58" s="88">
        <v>43262</v>
      </c>
      <c r="CW58" s="88">
        <v>36526</v>
      </c>
      <c r="CX58" s="88">
        <v>36526</v>
      </c>
      <c r="DI58">
        <v>0</v>
      </c>
      <c r="DK58">
        <v>0</v>
      </c>
      <c r="DM58">
        <v>0</v>
      </c>
      <c r="DN58">
        <v>0</v>
      </c>
      <c r="DO58">
        <v>0</v>
      </c>
      <c r="DP58" s="88">
        <v>36526</v>
      </c>
      <c r="DR58">
        <v>0</v>
      </c>
      <c r="DS58">
        <v>0</v>
      </c>
      <c r="DT58" s="68" t="s">
        <v>3543</v>
      </c>
    </row>
    <row r="59" spans="1:124" x14ac:dyDescent="0.2">
      <c r="A59" t="s">
        <v>3527</v>
      </c>
      <c r="B59" t="s">
        <v>735</v>
      </c>
      <c r="C59" t="s">
        <v>739</v>
      </c>
      <c r="D59" t="s">
        <v>3320</v>
      </c>
      <c r="F59" t="s">
        <v>3361</v>
      </c>
      <c r="H59" t="s">
        <v>3362</v>
      </c>
      <c r="I59" t="s">
        <v>3359</v>
      </c>
      <c r="J59" t="s">
        <v>3360</v>
      </c>
      <c r="N59" t="s">
        <v>3357</v>
      </c>
      <c r="P59" t="s">
        <v>787</v>
      </c>
      <c r="S59">
        <v>0</v>
      </c>
      <c r="AB59">
        <v>17.91</v>
      </c>
      <c r="AC59" s="13">
        <v>39.4</v>
      </c>
      <c r="AD59">
        <v>0</v>
      </c>
      <c r="AE59" s="88"/>
      <c r="AF59" s="88"/>
      <c r="AG59">
        <v>24</v>
      </c>
      <c r="AH59">
        <v>16</v>
      </c>
      <c r="AI59" s="13">
        <v>8</v>
      </c>
      <c r="AP59">
        <v>0</v>
      </c>
      <c r="AQ59">
        <v>0</v>
      </c>
      <c r="AR59">
        <v>0</v>
      </c>
      <c r="AS59">
        <v>0</v>
      </c>
      <c r="AV59" s="88"/>
      <c r="AW59" s="88"/>
      <c r="AX59" s="88"/>
      <c r="AY59" t="s">
        <v>790</v>
      </c>
      <c r="AZ59" t="s">
        <v>1171</v>
      </c>
      <c r="BC59">
        <v>1</v>
      </c>
      <c r="BD59" t="s">
        <v>527</v>
      </c>
      <c r="BF59">
        <v>1</v>
      </c>
      <c r="BG59" t="s">
        <v>3322</v>
      </c>
      <c r="BH59">
        <v>1</v>
      </c>
      <c r="BJ59" t="s">
        <v>3321</v>
      </c>
      <c r="BK59">
        <v>10</v>
      </c>
      <c r="BU59">
        <v>1000000000</v>
      </c>
      <c r="BV59">
        <v>4</v>
      </c>
      <c r="BX59" t="s">
        <v>3511</v>
      </c>
      <c r="BY59">
        <v>0</v>
      </c>
      <c r="BZ59">
        <v>0</v>
      </c>
      <c r="CA59">
        <v>0</v>
      </c>
      <c r="CB59">
        <v>0</v>
      </c>
      <c r="CC59">
        <v>0</v>
      </c>
      <c r="CD59">
        <v>0</v>
      </c>
      <c r="CT59" s="88">
        <v>43257</v>
      </c>
      <c r="CU59" s="88">
        <v>43257</v>
      </c>
      <c r="CV59" s="88">
        <v>43425</v>
      </c>
      <c r="CW59" s="88">
        <v>36526</v>
      </c>
      <c r="CX59" s="88">
        <v>36526</v>
      </c>
      <c r="DI59">
        <v>0</v>
      </c>
      <c r="DK59">
        <v>0</v>
      </c>
      <c r="DM59">
        <v>0</v>
      </c>
      <c r="DN59">
        <v>0</v>
      </c>
      <c r="DO59">
        <v>0</v>
      </c>
      <c r="DP59" s="88">
        <v>36526</v>
      </c>
      <c r="DR59">
        <v>0</v>
      </c>
      <c r="DS59">
        <v>0</v>
      </c>
      <c r="DT59" s="68" t="s">
        <v>3544</v>
      </c>
    </row>
    <row r="60" spans="1:124" x14ac:dyDescent="0.2">
      <c r="A60" t="s">
        <v>3527</v>
      </c>
      <c r="B60" t="s">
        <v>735</v>
      </c>
      <c r="C60" t="s">
        <v>739</v>
      </c>
      <c r="D60" t="s">
        <v>3323</v>
      </c>
      <c r="F60" t="s">
        <v>3354</v>
      </c>
      <c r="H60" t="s">
        <v>3355</v>
      </c>
      <c r="I60" t="s">
        <v>3356</v>
      </c>
      <c r="J60" t="s">
        <v>961</v>
      </c>
      <c r="N60" t="s">
        <v>3357</v>
      </c>
      <c r="P60" t="s">
        <v>3358</v>
      </c>
      <c r="S60">
        <v>0</v>
      </c>
      <c r="AB60">
        <v>0</v>
      </c>
      <c r="AC60" s="13">
        <v>8.43</v>
      </c>
      <c r="AD60">
        <v>0</v>
      </c>
      <c r="AE60" s="88"/>
      <c r="AF60" s="88"/>
      <c r="AG60">
        <v>10</v>
      </c>
      <c r="AH60">
        <v>8</v>
      </c>
      <c r="AI60" s="13">
        <v>2</v>
      </c>
      <c r="AP60">
        <v>0</v>
      </c>
      <c r="AQ60">
        <v>0</v>
      </c>
      <c r="AR60">
        <v>0</v>
      </c>
      <c r="AS60">
        <v>0</v>
      </c>
      <c r="AV60" s="88"/>
      <c r="AW60" s="88"/>
      <c r="AX60" s="88"/>
      <c r="AY60" t="s">
        <v>803</v>
      </c>
      <c r="AZ60" t="s">
        <v>1169</v>
      </c>
      <c r="BC60">
        <v>1</v>
      </c>
      <c r="BD60" t="s">
        <v>527</v>
      </c>
      <c r="BF60">
        <v>1</v>
      </c>
      <c r="BG60" t="s">
        <v>541</v>
      </c>
      <c r="BH60">
        <v>1</v>
      </c>
      <c r="BJ60" t="s">
        <v>3321</v>
      </c>
      <c r="BK60">
        <v>9</v>
      </c>
      <c r="BU60">
        <v>1000000000</v>
      </c>
      <c r="BV60">
        <v>0</v>
      </c>
      <c r="BX60" t="s">
        <v>3511</v>
      </c>
      <c r="BY60">
        <v>0</v>
      </c>
      <c r="BZ60">
        <v>0</v>
      </c>
      <c r="CA60">
        <v>0</v>
      </c>
      <c r="CB60">
        <v>0</v>
      </c>
      <c r="CC60">
        <v>0</v>
      </c>
      <c r="CD60">
        <v>0</v>
      </c>
      <c r="CT60" s="88">
        <v>43257</v>
      </c>
      <c r="CU60" s="88">
        <v>43257</v>
      </c>
      <c r="CV60" s="88">
        <v>43327</v>
      </c>
      <c r="CW60" s="88">
        <v>36526</v>
      </c>
      <c r="CX60" s="88">
        <v>36526</v>
      </c>
      <c r="DI60">
        <v>0</v>
      </c>
      <c r="DK60">
        <v>0</v>
      </c>
      <c r="DM60">
        <v>0</v>
      </c>
      <c r="DN60">
        <v>0</v>
      </c>
      <c r="DO60">
        <v>0</v>
      </c>
      <c r="DP60" s="88">
        <v>36526</v>
      </c>
      <c r="DR60">
        <v>0</v>
      </c>
      <c r="DS60">
        <v>0</v>
      </c>
      <c r="DT60" s="68" t="s">
        <v>3545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49"/>
    <col min="3" max="3" width="57.85546875" style="149" bestFit="1" customWidth="1"/>
    <col min="4" max="16" width="11.42578125" style="149"/>
    <col min="17" max="17" width="17" style="149" customWidth="1"/>
    <col min="18" max="18" width="13.85546875" style="149" customWidth="1"/>
    <col min="19" max="19" width="11.42578125" style="149"/>
    <col min="20" max="20" width="12" style="149" customWidth="1"/>
    <col min="21" max="22" width="17.85546875" style="149" customWidth="1"/>
    <col min="23" max="23" width="11.42578125" style="149"/>
    <col min="24" max="24" width="14.85546875" style="149" customWidth="1"/>
    <col min="25" max="25" width="11.42578125" style="149"/>
    <col min="26" max="26" width="11.85546875" style="149" bestFit="1" customWidth="1"/>
    <col min="27" max="27" width="11.42578125" style="149"/>
    <col min="28" max="28" width="18.28515625" style="149" bestFit="1" customWidth="1"/>
    <col min="29" max="16384" width="11.42578125" style="149"/>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9">
        <v>374</v>
      </c>
      <c r="B2" s="149" t="s">
        <v>923</v>
      </c>
      <c r="C2" s="149" t="s">
        <v>959</v>
      </c>
      <c r="D2" s="149" t="s">
        <v>960</v>
      </c>
      <c r="E2" s="149" t="s">
        <v>961</v>
      </c>
      <c r="F2" s="149">
        <v>34</v>
      </c>
      <c r="G2" s="149" t="s">
        <v>790</v>
      </c>
      <c r="H2" s="149" t="s">
        <v>739</v>
      </c>
      <c r="I2" s="149" t="s">
        <v>1105</v>
      </c>
      <c r="J2" s="150">
        <v>0</v>
      </c>
      <c r="L2" s="151"/>
      <c r="M2" s="151"/>
      <c r="N2" s="151"/>
      <c r="P2" s="156" t="s">
        <v>739</v>
      </c>
      <c r="Q2" s="156">
        <v>351</v>
      </c>
      <c r="R2" s="156" t="s">
        <v>3136</v>
      </c>
      <c r="S2" s="156" t="s">
        <v>3123</v>
      </c>
      <c r="T2" s="156">
        <v>2</v>
      </c>
      <c r="U2" s="156" t="s">
        <v>3137</v>
      </c>
      <c r="V2" s="156" t="s">
        <v>3138</v>
      </c>
      <c r="X2" s="156">
        <v>351</v>
      </c>
      <c r="Y2" s="156" t="s">
        <v>3136</v>
      </c>
      <c r="Z2" s="156" t="s">
        <v>3138</v>
      </c>
      <c r="AB2" s="156" t="s">
        <v>1316</v>
      </c>
      <c r="AC2" s="156">
        <v>356</v>
      </c>
      <c r="AD2" s="256">
        <v>43139</v>
      </c>
      <c r="AE2" s="256">
        <v>0</v>
      </c>
      <c r="AF2" s="256" t="s">
        <v>3215</v>
      </c>
    </row>
    <row r="3" spans="1:32" x14ac:dyDescent="0.25">
      <c r="P3" s="156" t="s">
        <v>739</v>
      </c>
      <c r="Q3" s="156">
        <v>351</v>
      </c>
      <c r="R3" s="156" t="s">
        <v>3136</v>
      </c>
      <c r="S3" s="156" t="s">
        <v>3127</v>
      </c>
      <c r="T3" s="156">
        <v>8</v>
      </c>
      <c r="U3" s="156" t="s">
        <v>3139</v>
      </c>
      <c r="V3" s="156" t="s">
        <v>3138</v>
      </c>
      <c r="X3" s="156">
        <v>353</v>
      </c>
      <c r="Y3" s="156" t="s">
        <v>3153</v>
      </c>
      <c r="Z3" s="156" t="s">
        <v>3155</v>
      </c>
      <c r="AB3" s="156" t="s">
        <v>1318</v>
      </c>
      <c r="AC3" s="156">
        <v>356</v>
      </c>
      <c r="AD3" s="256">
        <v>43139</v>
      </c>
      <c r="AE3" s="256">
        <v>0</v>
      </c>
      <c r="AF3" s="256" t="s">
        <v>3215</v>
      </c>
    </row>
    <row r="4" spans="1:32" x14ac:dyDescent="0.25">
      <c r="P4" s="156" t="s">
        <v>739</v>
      </c>
      <c r="Q4" s="156">
        <v>351</v>
      </c>
      <c r="R4" s="156" t="s">
        <v>3136</v>
      </c>
      <c r="S4" s="156" t="s">
        <v>3128</v>
      </c>
      <c r="T4" s="156">
        <v>2</v>
      </c>
      <c r="U4" s="156" t="s">
        <v>3140</v>
      </c>
      <c r="V4" s="156" t="s">
        <v>3138</v>
      </c>
      <c r="X4" s="156">
        <v>356</v>
      </c>
      <c r="Y4" s="156" t="s">
        <v>3143</v>
      </c>
      <c r="Z4" s="156" t="s">
        <v>3144</v>
      </c>
      <c r="AB4" s="156" t="s">
        <v>1320</v>
      </c>
      <c r="AC4" s="156">
        <v>356</v>
      </c>
      <c r="AD4" s="256">
        <v>43139</v>
      </c>
      <c r="AE4" s="256">
        <v>0</v>
      </c>
      <c r="AF4" s="256" t="s">
        <v>3215</v>
      </c>
    </row>
    <row r="5" spans="1:32" x14ac:dyDescent="0.25">
      <c r="P5" s="156" t="s">
        <v>739</v>
      </c>
      <c r="Q5" s="156">
        <v>351</v>
      </c>
      <c r="R5" s="156" t="s">
        <v>3136</v>
      </c>
      <c r="S5" s="156" t="s">
        <v>3129</v>
      </c>
      <c r="T5" s="156">
        <v>4</v>
      </c>
      <c r="U5" s="156" t="s">
        <v>3141</v>
      </c>
      <c r="V5" s="156" t="s">
        <v>3138</v>
      </c>
      <c r="X5" s="156">
        <v>365</v>
      </c>
      <c r="Y5" s="156" t="s">
        <v>3149</v>
      </c>
      <c r="Z5" s="156" t="s">
        <v>3150</v>
      </c>
      <c r="AB5" s="156" t="s">
        <v>1322</v>
      </c>
      <c r="AC5" s="156">
        <v>356</v>
      </c>
      <c r="AD5" s="256">
        <v>43139</v>
      </c>
      <c r="AE5" s="256">
        <v>0</v>
      </c>
      <c r="AF5" s="256" t="s">
        <v>3215</v>
      </c>
    </row>
    <row r="6" spans="1:32" x14ac:dyDescent="0.25">
      <c r="P6" s="156" t="s">
        <v>739</v>
      </c>
      <c r="Q6" s="156">
        <v>351</v>
      </c>
      <c r="R6" s="156" t="s">
        <v>3136</v>
      </c>
      <c r="S6" s="156" t="s">
        <v>3132</v>
      </c>
      <c r="T6" s="156">
        <v>2</v>
      </c>
      <c r="U6" s="156" t="s">
        <v>3142</v>
      </c>
      <c r="V6" s="156" t="s">
        <v>3138</v>
      </c>
      <c r="X6" s="156">
        <v>368</v>
      </c>
      <c r="Y6" s="156" t="s">
        <v>3191</v>
      </c>
      <c r="Z6" s="156" t="s">
        <v>3193</v>
      </c>
      <c r="AB6" s="156" t="s">
        <v>1324</v>
      </c>
      <c r="AC6" s="156">
        <v>356</v>
      </c>
      <c r="AD6" s="256">
        <v>43139</v>
      </c>
      <c r="AE6" s="256">
        <v>0</v>
      </c>
      <c r="AF6" s="256" t="s">
        <v>3215</v>
      </c>
    </row>
    <row r="7" spans="1:32" x14ac:dyDescent="0.25">
      <c r="P7" s="156" t="s">
        <v>739</v>
      </c>
      <c r="Q7" s="156">
        <v>356</v>
      </c>
      <c r="R7" s="156" t="s">
        <v>3143</v>
      </c>
      <c r="S7" s="156" t="s">
        <v>1315</v>
      </c>
      <c r="T7" s="156">
        <v>8</v>
      </c>
      <c r="U7" s="156" t="s">
        <v>1316</v>
      </c>
      <c r="V7" s="156" t="s">
        <v>3144</v>
      </c>
      <c r="X7" s="156">
        <v>373</v>
      </c>
      <c r="Y7" s="156" t="s">
        <v>3210</v>
      </c>
      <c r="Z7" s="156" t="s">
        <v>3211</v>
      </c>
      <c r="AB7" s="156" t="s">
        <v>1326</v>
      </c>
      <c r="AC7" s="156">
        <v>356</v>
      </c>
      <c r="AD7" s="256">
        <v>43139</v>
      </c>
      <c r="AE7" s="256">
        <v>0</v>
      </c>
      <c r="AF7" s="256" t="s">
        <v>3215</v>
      </c>
    </row>
    <row r="8" spans="1:32" x14ac:dyDescent="0.25">
      <c r="P8" s="156" t="s">
        <v>739</v>
      </c>
      <c r="Q8" s="156">
        <v>356</v>
      </c>
      <c r="R8" s="156" t="s">
        <v>3143</v>
      </c>
      <c r="S8" s="156" t="s">
        <v>1317</v>
      </c>
      <c r="T8" s="156">
        <v>5</v>
      </c>
      <c r="U8" s="156" t="s">
        <v>1318</v>
      </c>
      <c r="V8" s="156" t="s">
        <v>3144</v>
      </c>
      <c r="X8" s="156">
        <v>374</v>
      </c>
      <c r="Y8" s="156" t="s">
        <v>1105</v>
      </c>
      <c r="Z8" s="156" t="s">
        <v>3196</v>
      </c>
      <c r="AB8" s="156" t="s">
        <v>1328</v>
      </c>
      <c r="AC8" s="156">
        <v>356</v>
      </c>
      <c r="AD8" s="256">
        <v>43139</v>
      </c>
      <c r="AE8" s="256">
        <v>0</v>
      </c>
      <c r="AF8" s="256" t="s">
        <v>3215</v>
      </c>
    </row>
    <row r="9" spans="1:32" x14ac:dyDescent="0.25">
      <c r="P9" s="156" t="s">
        <v>739</v>
      </c>
      <c r="Q9" s="156">
        <v>356</v>
      </c>
      <c r="R9" s="156" t="s">
        <v>3143</v>
      </c>
      <c r="S9" s="156" t="s">
        <v>1319</v>
      </c>
      <c r="T9" s="156">
        <v>4</v>
      </c>
      <c r="U9" s="156" t="s">
        <v>1320</v>
      </c>
      <c r="V9" s="156" t="s">
        <v>3144</v>
      </c>
      <c r="AB9" s="156" t="s">
        <v>3154</v>
      </c>
      <c r="AC9" s="156">
        <v>340</v>
      </c>
      <c r="AD9" s="256">
        <v>43133</v>
      </c>
      <c r="AE9" s="256">
        <v>43168</v>
      </c>
      <c r="AF9" s="256" t="s">
        <v>3216</v>
      </c>
    </row>
    <row r="10" spans="1:32" x14ac:dyDescent="0.25">
      <c r="P10" s="156" t="s">
        <v>739</v>
      </c>
      <c r="Q10" s="156">
        <v>356</v>
      </c>
      <c r="R10" s="156" t="s">
        <v>3143</v>
      </c>
      <c r="S10" s="156" t="s">
        <v>1321</v>
      </c>
      <c r="T10" s="156">
        <v>6</v>
      </c>
      <c r="U10" s="156" t="s">
        <v>1322</v>
      </c>
      <c r="V10" s="156" t="s">
        <v>3144</v>
      </c>
      <c r="AB10" s="156" t="s">
        <v>3154</v>
      </c>
      <c r="AC10" s="156">
        <v>357</v>
      </c>
      <c r="AD10" s="256">
        <v>43139</v>
      </c>
      <c r="AE10" s="256">
        <v>43164</v>
      </c>
      <c r="AF10" s="256" t="s">
        <v>3216</v>
      </c>
    </row>
    <row r="11" spans="1:32" x14ac:dyDescent="0.25">
      <c r="P11" s="156" t="s">
        <v>739</v>
      </c>
      <c r="Q11" s="156">
        <v>356</v>
      </c>
      <c r="R11" s="156" t="s">
        <v>3143</v>
      </c>
      <c r="S11" s="156" t="s">
        <v>1323</v>
      </c>
      <c r="T11" s="156">
        <v>5</v>
      </c>
      <c r="U11" s="156" t="s">
        <v>1324</v>
      </c>
      <c r="V11" s="156" t="s">
        <v>3144</v>
      </c>
      <c r="AB11" s="156" t="s">
        <v>3154</v>
      </c>
      <c r="AC11" s="156">
        <v>353</v>
      </c>
      <c r="AD11" s="256">
        <v>43180</v>
      </c>
      <c r="AE11" s="256">
        <v>0</v>
      </c>
      <c r="AF11" s="256" t="s">
        <v>3215</v>
      </c>
    </row>
    <row r="12" spans="1:32" x14ac:dyDescent="0.25">
      <c r="P12" s="156" t="s">
        <v>739</v>
      </c>
      <c r="Q12" s="156">
        <v>356</v>
      </c>
      <c r="R12" s="156" t="s">
        <v>3143</v>
      </c>
      <c r="S12" s="156" t="s">
        <v>1325</v>
      </c>
      <c r="T12" s="156">
        <v>4</v>
      </c>
      <c r="U12" s="156" t="s">
        <v>1326</v>
      </c>
      <c r="V12" s="156" t="s">
        <v>3144</v>
      </c>
      <c r="AB12" s="156" t="s">
        <v>1330</v>
      </c>
      <c r="AC12" s="156">
        <v>357</v>
      </c>
      <c r="AD12" s="256">
        <v>43139</v>
      </c>
      <c r="AE12" s="256">
        <v>43164</v>
      </c>
      <c r="AF12" s="256" t="s">
        <v>3216</v>
      </c>
    </row>
    <row r="13" spans="1:32" x14ac:dyDescent="0.25">
      <c r="P13" s="156" t="s">
        <v>739</v>
      </c>
      <c r="Q13" s="156">
        <v>356</v>
      </c>
      <c r="R13" s="156" t="s">
        <v>3143</v>
      </c>
      <c r="S13" s="156" t="s">
        <v>1327</v>
      </c>
      <c r="T13" s="156">
        <v>4</v>
      </c>
      <c r="U13" s="156" t="s">
        <v>1328</v>
      </c>
      <c r="V13" s="156" t="s">
        <v>3144</v>
      </c>
      <c r="AB13" s="156" t="s">
        <v>1330</v>
      </c>
      <c r="AC13" s="156">
        <v>353</v>
      </c>
      <c r="AD13" s="256">
        <v>43180</v>
      </c>
      <c r="AE13" s="256">
        <v>0</v>
      </c>
      <c r="AF13" s="256" t="s">
        <v>3215</v>
      </c>
    </row>
    <row r="14" spans="1:32" x14ac:dyDescent="0.25">
      <c r="P14" s="156" t="s">
        <v>739</v>
      </c>
      <c r="Q14" s="156">
        <v>356</v>
      </c>
      <c r="R14" s="156" t="s">
        <v>3143</v>
      </c>
      <c r="S14" s="156" t="s">
        <v>1656</v>
      </c>
      <c r="T14" s="156">
        <v>5</v>
      </c>
      <c r="U14" s="156" t="s">
        <v>1657</v>
      </c>
      <c r="V14" s="156" t="s">
        <v>3144</v>
      </c>
      <c r="AB14" s="156" t="s">
        <v>1330</v>
      </c>
      <c r="AC14" s="156">
        <v>353</v>
      </c>
      <c r="AD14" s="256">
        <v>43180</v>
      </c>
      <c r="AE14" s="256">
        <v>0</v>
      </c>
      <c r="AF14" s="256" t="s">
        <v>3215</v>
      </c>
    </row>
    <row r="15" spans="1:32" x14ac:dyDescent="0.25">
      <c r="P15" s="156" t="s">
        <v>739</v>
      </c>
      <c r="Q15" s="156">
        <v>356</v>
      </c>
      <c r="R15" s="156" t="s">
        <v>3143</v>
      </c>
      <c r="S15" s="156" t="s">
        <v>1658</v>
      </c>
      <c r="T15" s="156">
        <v>1</v>
      </c>
      <c r="U15" s="156" t="s">
        <v>1659</v>
      </c>
      <c r="V15" s="156" t="s">
        <v>3144</v>
      </c>
      <c r="AB15" s="156" t="s">
        <v>1330</v>
      </c>
      <c r="AC15" s="156">
        <v>353</v>
      </c>
      <c r="AD15" s="256">
        <v>43180</v>
      </c>
      <c r="AE15" s="256">
        <v>0</v>
      </c>
      <c r="AF15" s="256" t="s">
        <v>3215</v>
      </c>
    </row>
    <row r="16" spans="1:32" x14ac:dyDescent="0.25">
      <c r="P16" s="156" t="s">
        <v>739</v>
      </c>
      <c r="Q16" s="156">
        <v>356</v>
      </c>
      <c r="R16" s="156" t="s">
        <v>3143</v>
      </c>
      <c r="S16" s="156" t="s">
        <v>1660</v>
      </c>
      <c r="T16" s="156">
        <v>1</v>
      </c>
      <c r="U16" s="156" t="s">
        <v>1661</v>
      </c>
      <c r="V16" s="156" t="s">
        <v>3144</v>
      </c>
      <c r="AB16" s="156" t="s">
        <v>1330</v>
      </c>
      <c r="AC16" s="156">
        <v>353</v>
      </c>
      <c r="AD16" s="256">
        <v>43180</v>
      </c>
      <c r="AE16" s="256">
        <v>0</v>
      </c>
      <c r="AF16" s="256" t="s">
        <v>3215</v>
      </c>
    </row>
    <row r="17" spans="16:32" x14ac:dyDescent="0.25">
      <c r="P17" s="156" t="s">
        <v>739</v>
      </c>
      <c r="Q17" s="156">
        <v>356</v>
      </c>
      <c r="R17" s="156" t="s">
        <v>3143</v>
      </c>
      <c r="S17" s="156" t="s">
        <v>1696</v>
      </c>
      <c r="T17" s="156">
        <v>21</v>
      </c>
      <c r="U17" s="156" t="s">
        <v>1697</v>
      </c>
      <c r="V17" s="156" t="s">
        <v>3144</v>
      </c>
      <c r="AB17" s="156" t="s">
        <v>1330</v>
      </c>
      <c r="AC17" s="156">
        <v>374</v>
      </c>
      <c r="AD17" s="256">
        <v>43195</v>
      </c>
      <c r="AE17" s="256">
        <v>0</v>
      </c>
      <c r="AF17" s="256" t="s">
        <v>3215</v>
      </c>
    </row>
    <row r="18" spans="16:32" x14ac:dyDescent="0.25">
      <c r="P18" s="156" t="s">
        <v>739</v>
      </c>
      <c r="Q18" s="156">
        <v>356</v>
      </c>
      <c r="R18" s="156" t="s">
        <v>3143</v>
      </c>
      <c r="S18" s="156" t="s">
        <v>1021</v>
      </c>
      <c r="T18" s="156">
        <v>8</v>
      </c>
      <c r="U18" s="156" t="s">
        <v>3145</v>
      </c>
      <c r="V18" s="156" t="s">
        <v>3144</v>
      </c>
      <c r="AB18" s="156" t="s">
        <v>1332</v>
      </c>
      <c r="AC18" s="156">
        <v>357</v>
      </c>
      <c r="AD18" s="256">
        <v>43139</v>
      </c>
      <c r="AE18" s="256">
        <v>43164</v>
      </c>
      <c r="AF18" s="256" t="s">
        <v>3216</v>
      </c>
    </row>
    <row r="19" spans="16:32" x14ac:dyDescent="0.25">
      <c r="P19" s="156" t="s">
        <v>739</v>
      </c>
      <c r="Q19" s="156">
        <v>356</v>
      </c>
      <c r="R19" s="156" t="s">
        <v>3143</v>
      </c>
      <c r="S19" s="156" t="s">
        <v>1028</v>
      </c>
      <c r="T19" s="156">
        <v>5</v>
      </c>
      <c r="U19" s="156" t="s">
        <v>1861</v>
      </c>
      <c r="V19" s="156" t="s">
        <v>3144</v>
      </c>
      <c r="AB19" s="156" t="s">
        <v>1332</v>
      </c>
      <c r="AC19" s="156">
        <v>364</v>
      </c>
      <c r="AD19" s="256">
        <v>43168</v>
      </c>
      <c r="AE19" s="256">
        <v>43179</v>
      </c>
      <c r="AF19" s="256" t="s">
        <v>3216</v>
      </c>
    </row>
    <row r="20" spans="16:32" x14ac:dyDescent="0.25">
      <c r="P20" s="156" t="s">
        <v>739</v>
      </c>
      <c r="Q20" s="156">
        <v>356</v>
      </c>
      <c r="R20" s="156" t="s">
        <v>3143</v>
      </c>
      <c r="S20" s="156" t="s">
        <v>3105</v>
      </c>
      <c r="T20" s="156">
        <v>1</v>
      </c>
      <c r="U20" s="156" t="s">
        <v>3146</v>
      </c>
      <c r="V20" s="156" t="s">
        <v>3144</v>
      </c>
      <c r="AB20" s="156" t="s">
        <v>1332</v>
      </c>
      <c r="AC20" s="156">
        <v>353</v>
      </c>
      <c r="AD20" s="256">
        <v>43180</v>
      </c>
      <c r="AE20" s="256">
        <v>0</v>
      </c>
      <c r="AF20" s="256" t="s">
        <v>3215</v>
      </c>
    </row>
    <row r="21" spans="16:32" x14ac:dyDescent="0.25">
      <c r="P21" s="156" t="s">
        <v>739</v>
      </c>
      <c r="Q21" s="156">
        <v>356</v>
      </c>
      <c r="R21" s="156" t="s">
        <v>3143</v>
      </c>
      <c r="S21" s="156" t="s">
        <v>1058</v>
      </c>
      <c r="T21" s="156">
        <v>21</v>
      </c>
      <c r="U21" s="156" t="s">
        <v>2034</v>
      </c>
      <c r="V21" s="156" t="s">
        <v>3144</v>
      </c>
      <c r="AB21" s="156" t="s">
        <v>1332</v>
      </c>
      <c r="AC21" s="156">
        <v>353</v>
      </c>
      <c r="AD21" s="256">
        <v>43180</v>
      </c>
      <c r="AE21" s="256">
        <v>0</v>
      </c>
      <c r="AF21" s="256" t="s">
        <v>3215</v>
      </c>
    </row>
    <row r="22" spans="16:32" x14ac:dyDescent="0.25">
      <c r="P22" s="156" t="s">
        <v>739</v>
      </c>
      <c r="Q22" s="156">
        <v>356</v>
      </c>
      <c r="R22" s="156" t="s">
        <v>3143</v>
      </c>
      <c r="S22" s="156" t="s">
        <v>1091</v>
      </c>
      <c r="T22" s="156">
        <v>5</v>
      </c>
      <c r="U22" s="156" t="s">
        <v>3147</v>
      </c>
      <c r="V22" s="156" t="s">
        <v>3144</v>
      </c>
      <c r="AB22" s="156" t="s">
        <v>1333</v>
      </c>
      <c r="AC22" s="156">
        <v>347</v>
      </c>
      <c r="AD22" s="256">
        <v>43118</v>
      </c>
      <c r="AE22" s="256">
        <v>43133</v>
      </c>
      <c r="AF22" s="256" t="s">
        <v>3216</v>
      </c>
    </row>
    <row r="23" spans="16:32" x14ac:dyDescent="0.25">
      <c r="P23" s="156" t="s">
        <v>739</v>
      </c>
      <c r="Q23" s="156">
        <v>356</v>
      </c>
      <c r="R23" s="156" t="s">
        <v>3143</v>
      </c>
      <c r="S23" s="156" t="s">
        <v>3116</v>
      </c>
      <c r="T23" s="156">
        <v>2</v>
      </c>
      <c r="U23" s="156" t="s">
        <v>3148</v>
      </c>
      <c r="V23" s="156" t="s">
        <v>3144</v>
      </c>
      <c r="AB23" s="156" t="s">
        <v>1333</v>
      </c>
      <c r="AC23" s="156">
        <v>340</v>
      </c>
      <c r="AD23" s="256">
        <v>43133</v>
      </c>
      <c r="AE23" s="256">
        <v>43168</v>
      </c>
      <c r="AF23" s="256" t="s">
        <v>3216</v>
      </c>
    </row>
    <row r="24" spans="16:32" x14ac:dyDescent="0.25">
      <c r="P24" s="156" t="s">
        <v>739</v>
      </c>
      <c r="Q24" s="156">
        <v>356</v>
      </c>
      <c r="R24" s="156" t="s">
        <v>3143</v>
      </c>
      <c r="S24" s="156" t="s">
        <v>2787</v>
      </c>
      <c r="T24" s="156">
        <v>10</v>
      </c>
      <c r="U24" s="156" t="s">
        <v>2788</v>
      </c>
      <c r="V24" s="156" t="s">
        <v>3144</v>
      </c>
      <c r="AB24" s="156" t="s">
        <v>1333</v>
      </c>
      <c r="AC24" s="156">
        <v>340</v>
      </c>
      <c r="AD24" s="256">
        <v>43133</v>
      </c>
      <c r="AE24" s="256">
        <v>43168</v>
      </c>
      <c r="AF24" s="256" t="s">
        <v>3216</v>
      </c>
    </row>
    <row r="25" spans="16:32" x14ac:dyDescent="0.25">
      <c r="P25" s="156" t="s">
        <v>739</v>
      </c>
      <c r="Q25" s="156">
        <v>356</v>
      </c>
      <c r="R25" s="156" t="s">
        <v>3143</v>
      </c>
      <c r="S25" s="156" t="s">
        <v>2819</v>
      </c>
      <c r="T25" s="156">
        <v>1</v>
      </c>
      <c r="U25" s="156" t="s">
        <v>2820</v>
      </c>
      <c r="V25" s="156" t="s">
        <v>3144</v>
      </c>
      <c r="AB25" s="156" t="s">
        <v>1333</v>
      </c>
      <c r="AC25" s="156">
        <v>357</v>
      </c>
      <c r="AD25" s="256">
        <v>43139</v>
      </c>
      <c r="AE25" s="256">
        <v>43164</v>
      </c>
      <c r="AF25" s="256" t="s">
        <v>3216</v>
      </c>
    </row>
    <row r="26" spans="16:32" x14ac:dyDescent="0.25">
      <c r="P26" s="156" t="s">
        <v>739</v>
      </c>
      <c r="Q26" s="156">
        <v>356</v>
      </c>
      <c r="R26" s="156" t="s">
        <v>3143</v>
      </c>
      <c r="S26" s="156" t="s">
        <v>2900</v>
      </c>
      <c r="T26" s="156">
        <v>6</v>
      </c>
      <c r="U26" s="156" t="s">
        <v>2901</v>
      </c>
      <c r="V26" s="156" t="s">
        <v>3144</v>
      </c>
      <c r="AB26" s="156" t="s">
        <v>1333</v>
      </c>
      <c r="AC26" s="156">
        <v>364</v>
      </c>
      <c r="AD26" s="256">
        <v>43168</v>
      </c>
      <c r="AE26" s="256">
        <v>43179</v>
      </c>
      <c r="AF26" s="256" t="s">
        <v>3216</v>
      </c>
    </row>
    <row r="27" spans="16:32" x14ac:dyDescent="0.25">
      <c r="P27" s="156" t="s">
        <v>739</v>
      </c>
      <c r="Q27" s="156">
        <v>356</v>
      </c>
      <c r="R27" s="156" t="s">
        <v>3143</v>
      </c>
      <c r="S27" s="156" t="s">
        <v>2902</v>
      </c>
      <c r="T27" s="156">
        <v>2</v>
      </c>
      <c r="U27" s="156" t="s">
        <v>2903</v>
      </c>
      <c r="V27" s="156" t="s">
        <v>3144</v>
      </c>
      <c r="AB27" s="156" t="s">
        <v>1333</v>
      </c>
      <c r="AC27" s="156">
        <v>353</v>
      </c>
      <c r="AD27" s="256">
        <v>43180</v>
      </c>
      <c r="AE27" s="256">
        <v>0</v>
      </c>
      <c r="AF27" s="256" t="s">
        <v>3215</v>
      </c>
    </row>
    <row r="28" spans="16:32" x14ac:dyDescent="0.25">
      <c r="P28" s="156" t="s">
        <v>739</v>
      </c>
      <c r="Q28" s="156">
        <v>356</v>
      </c>
      <c r="R28" s="156" t="s">
        <v>3143</v>
      </c>
      <c r="S28" s="156" t="s">
        <v>3079</v>
      </c>
      <c r="T28" s="156">
        <v>4</v>
      </c>
      <c r="U28" s="156" t="s">
        <v>3080</v>
      </c>
      <c r="V28" s="156" t="s">
        <v>3144</v>
      </c>
      <c r="AB28" s="156" t="s">
        <v>1333</v>
      </c>
      <c r="AC28" s="156">
        <v>353</v>
      </c>
      <c r="AD28" s="256">
        <v>43180</v>
      </c>
      <c r="AE28" s="256">
        <v>0</v>
      </c>
      <c r="AF28" s="256" t="s">
        <v>3215</v>
      </c>
    </row>
    <row r="29" spans="16:32" x14ac:dyDescent="0.25">
      <c r="P29" s="156" t="s">
        <v>739</v>
      </c>
      <c r="Q29" s="156">
        <v>356</v>
      </c>
      <c r="R29" s="156" t="s">
        <v>3143</v>
      </c>
      <c r="S29" s="156" t="s">
        <v>3081</v>
      </c>
      <c r="T29" s="156">
        <v>2</v>
      </c>
      <c r="U29" s="156" t="s">
        <v>3082</v>
      </c>
      <c r="V29" s="156" t="s">
        <v>3144</v>
      </c>
      <c r="AB29" s="156" t="s">
        <v>1334</v>
      </c>
      <c r="AC29" s="156">
        <v>347</v>
      </c>
      <c r="AD29" s="256">
        <v>43118</v>
      </c>
      <c r="AE29" s="256">
        <v>43133</v>
      </c>
      <c r="AF29" s="256" t="s">
        <v>3216</v>
      </c>
    </row>
    <row r="30" spans="16:32" x14ac:dyDescent="0.25">
      <c r="P30" s="156" t="s">
        <v>739</v>
      </c>
      <c r="Q30" s="156">
        <v>365</v>
      </c>
      <c r="R30" s="156" t="s">
        <v>3149</v>
      </c>
      <c r="S30" s="156" t="s">
        <v>1097</v>
      </c>
      <c r="T30" s="156">
        <v>55</v>
      </c>
      <c r="U30" s="156" t="s">
        <v>2724</v>
      </c>
      <c r="V30" s="156" t="s">
        <v>3150</v>
      </c>
      <c r="AB30" s="156" t="s">
        <v>1334</v>
      </c>
      <c r="AC30" s="156">
        <v>340</v>
      </c>
      <c r="AD30" s="256">
        <v>43133</v>
      </c>
      <c r="AE30" s="256">
        <v>43168</v>
      </c>
      <c r="AF30" s="256" t="s">
        <v>3216</v>
      </c>
    </row>
    <row r="31" spans="16:32" x14ac:dyDescent="0.25">
      <c r="P31" s="156" t="s">
        <v>739</v>
      </c>
      <c r="Q31" s="156">
        <v>365</v>
      </c>
      <c r="R31" s="156" t="s">
        <v>3149</v>
      </c>
      <c r="S31" s="156" t="s">
        <v>1098</v>
      </c>
      <c r="T31" s="156">
        <v>40</v>
      </c>
      <c r="U31" s="156" t="s">
        <v>2725</v>
      </c>
      <c r="V31" s="156" t="s">
        <v>3150</v>
      </c>
      <c r="AB31" s="156" t="s">
        <v>1334</v>
      </c>
      <c r="AC31" s="156">
        <v>357</v>
      </c>
      <c r="AD31" s="256">
        <v>43139</v>
      </c>
      <c r="AE31" s="256">
        <v>43164</v>
      </c>
      <c r="AF31" s="256" t="s">
        <v>3216</v>
      </c>
    </row>
    <row r="32" spans="16:32" x14ac:dyDescent="0.25">
      <c r="P32" s="156" t="s">
        <v>739</v>
      </c>
      <c r="Q32" s="156">
        <v>365</v>
      </c>
      <c r="R32" s="156" t="s">
        <v>3149</v>
      </c>
      <c r="S32" s="156" t="s">
        <v>1099</v>
      </c>
      <c r="T32" s="156">
        <v>20</v>
      </c>
      <c r="U32" s="156" t="s">
        <v>2794</v>
      </c>
      <c r="V32" s="156" t="s">
        <v>3150</v>
      </c>
      <c r="AB32" s="156" t="s">
        <v>1334</v>
      </c>
      <c r="AC32" s="156">
        <v>364</v>
      </c>
      <c r="AD32" s="256">
        <v>43168</v>
      </c>
      <c r="AE32" s="256">
        <v>43179</v>
      </c>
      <c r="AF32" s="256" t="s">
        <v>3216</v>
      </c>
    </row>
    <row r="33" spans="16:32" x14ac:dyDescent="0.25">
      <c r="P33" s="156" t="s">
        <v>739</v>
      </c>
      <c r="Q33" s="156">
        <v>365</v>
      </c>
      <c r="R33" s="156" t="s">
        <v>3149</v>
      </c>
      <c r="S33" s="156" t="s">
        <v>1100</v>
      </c>
      <c r="T33" s="156">
        <v>20</v>
      </c>
      <c r="U33" s="156" t="s">
        <v>2795</v>
      </c>
      <c r="V33" s="156" t="s">
        <v>3150</v>
      </c>
      <c r="AB33" s="156" t="s">
        <v>1334</v>
      </c>
      <c r="AC33" s="156">
        <v>353</v>
      </c>
      <c r="AD33" s="256">
        <v>43180</v>
      </c>
      <c r="AE33" s="256">
        <v>0</v>
      </c>
      <c r="AF33" s="256" t="s">
        <v>3215</v>
      </c>
    </row>
    <row r="34" spans="16:32" x14ac:dyDescent="0.25">
      <c r="P34" s="156" t="s">
        <v>739</v>
      </c>
      <c r="Q34" s="156">
        <v>365</v>
      </c>
      <c r="R34" s="156" t="s">
        <v>3149</v>
      </c>
      <c r="S34" s="156" t="s">
        <v>1101</v>
      </c>
      <c r="T34" s="156">
        <v>65</v>
      </c>
      <c r="U34" s="156" t="s">
        <v>2796</v>
      </c>
      <c r="V34" s="156" t="s">
        <v>3150</v>
      </c>
      <c r="AB34" s="156" t="s">
        <v>1334</v>
      </c>
      <c r="AC34" s="156">
        <v>353</v>
      </c>
      <c r="AD34" s="256">
        <v>43180</v>
      </c>
      <c r="AE34" s="256">
        <v>0</v>
      </c>
      <c r="AF34" s="256" t="s">
        <v>3215</v>
      </c>
    </row>
    <row r="35" spans="16:32" x14ac:dyDescent="0.25">
      <c r="P35" s="156" t="s">
        <v>739</v>
      </c>
      <c r="Q35" s="156">
        <v>365</v>
      </c>
      <c r="R35" s="156" t="s">
        <v>3149</v>
      </c>
      <c r="S35" s="156" t="s">
        <v>3130</v>
      </c>
      <c r="T35" s="156">
        <v>35</v>
      </c>
      <c r="U35" s="156" t="s">
        <v>3151</v>
      </c>
      <c r="V35" s="156" t="s">
        <v>3150</v>
      </c>
      <c r="AB35" s="156" t="s">
        <v>1334</v>
      </c>
      <c r="AC35" s="156">
        <v>353</v>
      </c>
      <c r="AD35" s="256">
        <v>43180</v>
      </c>
      <c r="AE35" s="256">
        <v>0</v>
      </c>
      <c r="AF35" s="256" t="s">
        <v>3215</v>
      </c>
    </row>
    <row r="36" spans="16:32" x14ac:dyDescent="0.25">
      <c r="P36" s="156" t="s">
        <v>739</v>
      </c>
      <c r="Q36" s="156">
        <v>365</v>
      </c>
      <c r="R36" s="156" t="s">
        <v>3149</v>
      </c>
      <c r="S36" s="156" t="s">
        <v>3131</v>
      </c>
      <c r="T36" s="156">
        <v>35</v>
      </c>
      <c r="U36" s="156" t="s">
        <v>3152</v>
      </c>
      <c r="V36" s="156" t="s">
        <v>3150</v>
      </c>
      <c r="AB36" s="156" t="s">
        <v>3156</v>
      </c>
      <c r="AC36" s="156">
        <v>347</v>
      </c>
      <c r="AD36" s="256">
        <v>43118</v>
      </c>
      <c r="AE36" s="256">
        <v>43133</v>
      </c>
      <c r="AF36" s="256" t="s">
        <v>3216</v>
      </c>
    </row>
    <row r="37" spans="16:32" x14ac:dyDescent="0.25">
      <c r="P37" s="156" t="s">
        <v>739</v>
      </c>
      <c r="Q37" s="156">
        <v>353</v>
      </c>
      <c r="R37" s="156" t="s">
        <v>3153</v>
      </c>
      <c r="S37" s="156" t="s">
        <v>3087</v>
      </c>
      <c r="T37" s="156">
        <v>11</v>
      </c>
      <c r="U37" s="156" t="s">
        <v>3154</v>
      </c>
      <c r="V37" s="156" t="s">
        <v>3155</v>
      </c>
      <c r="AB37" s="156" t="s">
        <v>3156</v>
      </c>
      <c r="AC37" s="156">
        <v>340</v>
      </c>
      <c r="AD37" s="256">
        <v>43133</v>
      </c>
      <c r="AE37" s="256">
        <v>43168</v>
      </c>
      <c r="AF37" s="256" t="s">
        <v>3216</v>
      </c>
    </row>
    <row r="38" spans="16:32" x14ac:dyDescent="0.25">
      <c r="P38" s="156" t="s">
        <v>739</v>
      </c>
      <c r="Q38" s="156">
        <v>353</v>
      </c>
      <c r="R38" s="156" t="s">
        <v>3153</v>
      </c>
      <c r="S38" s="156" t="s">
        <v>1329</v>
      </c>
      <c r="T38" s="156">
        <v>7</v>
      </c>
      <c r="U38" s="156" t="s">
        <v>1330</v>
      </c>
      <c r="V38" s="156" t="s">
        <v>3155</v>
      </c>
      <c r="AB38" s="156" t="s">
        <v>3156</v>
      </c>
      <c r="AC38" s="156">
        <v>357</v>
      </c>
      <c r="AD38" s="256">
        <v>43139</v>
      </c>
      <c r="AE38" s="256">
        <v>43164</v>
      </c>
      <c r="AF38" s="256" t="s">
        <v>3216</v>
      </c>
    </row>
    <row r="39" spans="16:32" x14ac:dyDescent="0.25">
      <c r="P39" s="156" t="s">
        <v>739</v>
      </c>
      <c r="Q39" s="156">
        <v>353</v>
      </c>
      <c r="R39" s="156" t="s">
        <v>3153</v>
      </c>
      <c r="S39" s="156" t="s">
        <v>1329</v>
      </c>
      <c r="T39" s="156">
        <v>10</v>
      </c>
      <c r="U39" s="156" t="s">
        <v>1330</v>
      </c>
      <c r="V39" s="156" t="s">
        <v>3155</v>
      </c>
      <c r="AB39" s="156" t="s">
        <v>3156</v>
      </c>
      <c r="AC39" s="156">
        <v>364</v>
      </c>
      <c r="AD39" s="256">
        <v>43168</v>
      </c>
      <c r="AE39" s="256">
        <v>43179</v>
      </c>
      <c r="AF39" s="256" t="s">
        <v>3216</v>
      </c>
    </row>
    <row r="40" spans="16:32" x14ac:dyDescent="0.25">
      <c r="P40" s="156" t="s">
        <v>739</v>
      </c>
      <c r="Q40" s="156">
        <v>353</v>
      </c>
      <c r="R40" s="156" t="s">
        <v>3153</v>
      </c>
      <c r="S40" s="156" t="s">
        <v>1329</v>
      </c>
      <c r="T40" s="156">
        <v>8</v>
      </c>
      <c r="U40" s="156" t="s">
        <v>1330</v>
      </c>
      <c r="V40" s="156" t="s">
        <v>3155</v>
      </c>
      <c r="AB40" s="156" t="s">
        <v>3156</v>
      </c>
      <c r="AC40" s="156">
        <v>353</v>
      </c>
      <c r="AD40" s="256">
        <v>43180</v>
      </c>
      <c r="AE40" s="256">
        <v>0</v>
      </c>
      <c r="AF40" s="256" t="s">
        <v>3215</v>
      </c>
    </row>
    <row r="41" spans="16:32" x14ac:dyDescent="0.25">
      <c r="P41" s="156" t="s">
        <v>739</v>
      </c>
      <c r="Q41" s="156">
        <v>353</v>
      </c>
      <c r="R41" s="156" t="s">
        <v>3153</v>
      </c>
      <c r="S41" s="156" t="s">
        <v>1329</v>
      </c>
      <c r="T41" s="156">
        <v>2</v>
      </c>
      <c r="U41" s="156" t="s">
        <v>1330</v>
      </c>
      <c r="V41" s="156" t="s">
        <v>3155</v>
      </c>
      <c r="AB41" s="156" t="s">
        <v>3156</v>
      </c>
      <c r="AC41" s="156">
        <v>353</v>
      </c>
      <c r="AD41" s="256">
        <v>43180</v>
      </c>
      <c r="AE41" s="256">
        <v>0</v>
      </c>
      <c r="AF41" s="256" t="s">
        <v>3215</v>
      </c>
    </row>
    <row r="42" spans="16:32" x14ac:dyDescent="0.25">
      <c r="P42" s="156" t="s">
        <v>739</v>
      </c>
      <c r="Q42" s="156">
        <v>353</v>
      </c>
      <c r="R42" s="156" t="s">
        <v>3153</v>
      </c>
      <c r="S42" s="156" t="s">
        <v>1331</v>
      </c>
      <c r="T42" s="156">
        <v>3</v>
      </c>
      <c r="U42" s="156" t="s">
        <v>1332</v>
      </c>
      <c r="V42" s="156" t="s">
        <v>3155</v>
      </c>
      <c r="AB42" s="156" t="s">
        <v>1335</v>
      </c>
      <c r="AC42" s="156">
        <v>347</v>
      </c>
      <c r="AD42" s="256">
        <v>43118</v>
      </c>
      <c r="AE42" s="256">
        <v>43133</v>
      </c>
      <c r="AF42" s="256" t="s">
        <v>3216</v>
      </c>
    </row>
    <row r="43" spans="16:32" x14ac:dyDescent="0.25">
      <c r="P43" s="156" t="s">
        <v>739</v>
      </c>
      <c r="Q43" s="156">
        <v>353</v>
      </c>
      <c r="R43" s="156" t="s">
        <v>3153</v>
      </c>
      <c r="S43" s="156" t="s">
        <v>1331</v>
      </c>
      <c r="T43" s="156">
        <v>7</v>
      </c>
      <c r="U43" s="156" t="s">
        <v>1332</v>
      </c>
      <c r="V43" s="156" t="s">
        <v>3155</v>
      </c>
      <c r="AB43" s="156" t="s">
        <v>1335</v>
      </c>
      <c r="AC43" s="156">
        <v>340</v>
      </c>
      <c r="AD43" s="256">
        <v>43133</v>
      </c>
      <c r="AE43" s="256">
        <v>43168</v>
      </c>
      <c r="AF43" s="256" t="s">
        <v>3216</v>
      </c>
    </row>
    <row r="44" spans="16:32" x14ac:dyDescent="0.25">
      <c r="P44" s="156" t="s">
        <v>739</v>
      </c>
      <c r="Q44" s="156">
        <v>353</v>
      </c>
      <c r="R44" s="156" t="s">
        <v>3153</v>
      </c>
      <c r="S44" s="156" t="s">
        <v>963</v>
      </c>
      <c r="T44" s="156">
        <v>10</v>
      </c>
      <c r="U44" s="156" t="s">
        <v>1333</v>
      </c>
      <c r="V44" s="156" t="s">
        <v>3155</v>
      </c>
      <c r="AB44" s="156" t="s">
        <v>1337</v>
      </c>
      <c r="AC44" s="156">
        <v>340</v>
      </c>
      <c r="AD44" s="256">
        <v>43133</v>
      </c>
      <c r="AE44" s="256">
        <v>43168</v>
      </c>
      <c r="AF44" s="256" t="s">
        <v>3216</v>
      </c>
    </row>
    <row r="45" spans="16:32" x14ac:dyDescent="0.25">
      <c r="P45" s="156" t="s">
        <v>739</v>
      </c>
      <c r="Q45" s="156">
        <v>353</v>
      </c>
      <c r="R45" s="156" t="s">
        <v>3153</v>
      </c>
      <c r="S45" s="156" t="s">
        <v>963</v>
      </c>
      <c r="T45" s="156">
        <v>4</v>
      </c>
      <c r="U45" s="156" t="s">
        <v>1333</v>
      </c>
      <c r="V45" s="156" t="s">
        <v>3155</v>
      </c>
      <c r="AB45" s="156" t="s">
        <v>1337</v>
      </c>
      <c r="AC45" s="156">
        <v>357</v>
      </c>
      <c r="AD45" s="256">
        <v>43139</v>
      </c>
      <c r="AE45" s="256">
        <v>43164</v>
      </c>
      <c r="AF45" s="256" t="s">
        <v>3216</v>
      </c>
    </row>
    <row r="46" spans="16:32" x14ac:dyDescent="0.25">
      <c r="P46" s="156" t="s">
        <v>739</v>
      </c>
      <c r="Q46" s="156">
        <v>353</v>
      </c>
      <c r="R46" s="156" t="s">
        <v>3153</v>
      </c>
      <c r="S46" s="156" t="s">
        <v>964</v>
      </c>
      <c r="T46" s="156">
        <v>17</v>
      </c>
      <c r="U46" s="156" t="s">
        <v>1334</v>
      </c>
      <c r="V46" s="156" t="s">
        <v>3155</v>
      </c>
      <c r="AB46" s="156" t="s">
        <v>1337</v>
      </c>
      <c r="AC46" s="156">
        <v>364</v>
      </c>
      <c r="AD46" s="256">
        <v>43168</v>
      </c>
      <c r="AE46" s="256">
        <v>43179</v>
      </c>
      <c r="AF46" s="256" t="s">
        <v>3216</v>
      </c>
    </row>
    <row r="47" spans="16:32" x14ac:dyDescent="0.25">
      <c r="P47" s="156" t="s">
        <v>739</v>
      </c>
      <c r="Q47" s="156">
        <v>353</v>
      </c>
      <c r="R47" s="156" t="s">
        <v>3153</v>
      </c>
      <c r="S47" s="156" t="s">
        <v>964</v>
      </c>
      <c r="T47" s="156">
        <v>100</v>
      </c>
      <c r="U47" s="156" t="s">
        <v>1334</v>
      </c>
      <c r="V47" s="156" t="s">
        <v>3155</v>
      </c>
      <c r="AB47" s="156" t="s">
        <v>1337</v>
      </c>
      <c r="AC47" s="156">
        <v>353</v>
      </c>
      <c r="AD47" s="256">
        <v>43180</v>
      </c>
      <c r="AE47" s="256">
        <v>0</v>
      </c>
      <c r="AF47" s="256" t="s">
        <v>3215</v>
      </c>
    </row>
    <row r="48" spans="16:32" x14ac:dyDescent="0.25">
      <c r="P48" s="156" t="s">
        <v>739</v>
      </c>
      <c r="Q48" s="156">
        <v>353</v>
      </c>
      <c r="R48" s="156" t="s">
        <v>3153</v>
      </c>
      <c r="S48" s="156" t="s">
        <v>964</v>
      </c>
      <c r="T48" s="156">
        <v>31</v>
      </c>
      <c r="U48" s="156" t="s">
        <v>1334</v>
      </c>
      <c r="V48" s="156" t="s">
        <v>3155</v>
      </c>
      <c r="AB48" s="156" t="s">
        <v>1337</v>
      </c>
      <c r="AC48" s="156">
        <v>353</v>
      </c>
      <c r="AD48" s="256">
        <v>43180</v>
      </c>
      <c r="AE48" s="256">
        <v>0</v>
      </c>
      <c r="AF48" s="256" t="s">
        <v>3215</v>
      </c>
    </row>
    <row r="49" spans="16:32" x14ac:dyDescent="0.25">
      <c r="P49" s="156" t="s">
        <v>739</v>
      </c>
      <c r="Q49" s="156">
        <v>353</v>
      </c>
      <c r="R49" s="156" t="s">
        <v>3153</v>
      </c>
      <c r="S49" s="156" t="s">
        <v>3088</v>
      </c>
      <c r="T49" s="156">
        <v>8</v>
      </c>
      <c r="U49" s="156" t="s">
        <v>3156</v>
      </c>
      <c r="V49" s="156" t="s">
        <v>3155</v>
      </c>
      <c r="AB49" s="156" t="s">
        <v>1339</v>
      </c>
      <c r="AC49" s="156">
        <v>347</v>
      </c>
      <c r="AD49" s="256">
        <v>43118</v>
      </c>
      <c r="AE49" s="256">
        <v>43133</v>
      </c>
      <c r="AF49" s="256" t="s">
        <v>3216</v>
      </c>
    </row>
    <row r="50" spans="16:32" x14ac:dyDescent="0.25">
      <c r="P50" s="156" t="s">
        <v>739</v>
      </c>
      <c r="Q50" s="156">
        <v>353</v>
      </c>
      <c r="R50" s="156" t="s">
        <v>3153</v>
      </c>
      <c r="S50" s="156" t="s">
        <v>3088</v>
      </c>
      <c r="T50" s="156">
        <v>3</v>
      </c>
      <c r="U50" s="156" t="s">
        <v>3156</v>
      </c>
      <c r="V50" s="156" t="s">
        <v>3155</v>
      </c>
      <c r="AB50" s="156" t="s">
        <v>1339</v>
      </c>
      <c r="AC50" s="156">
        <v>340</v>
      </c>
      <c r="AD50" s="256">
        <v>43133</v>
      </c>
      <c r="AE50" s="256">
        <v>43168</v>
      </c>
      <c r="AF50" s="256" t="s">
        <v>3216</v>
      </c>
    </row>
    <row r="51" spans="16:32" x14ac:dyDescent="0.25">
      <c r="P51" s="156" t="s">
        <v>739</v>
      </c>
      <c r="Q51" s="156">
        <v>353</v>
      </c>
      <c r="R51" s="156" t="s">
        <v>3153</v>
      </c>
      <c r="S51" s="156" t="s">
        <v>1336</v>
      </c>
      <c r="T51" s="156">
        <v>1</v>
      </c>
      <c r="U51" s="156" t="s">
        <v>1337</v>
      </c>
      <c r="V51" s="156" t="s">
        <v>3155</v>
      </c>
      <c r="AB51" s="156" t="s">
        <v>1339</v>
      </c>
      <c r="AC51" s="156">
        <v>364</v>
      </c>
      <c r="AD51" s="256">
        <v>43168</v>
      </c>
      <c r="AE51" s="256">
        <v>43179</v>
      </c>
      <c r="AF51" s="256" t="s">
        <v>3216</v>
      </c>
    </row>
    <row r="52" spans="16:32" x14ac:dyDescent="0.25">
      <c r="P52" s="156" t="s">
        <v>739</v>
      </c>
      <c r="Q52" s="156">
        <v>353</v>
      </c>
      <c r="R52" s="156" t="s">
        <v>3153</v>
      </c>
      <c r="S52" s="156" t="s">
        <v>1336</v>
      </c>
      <c r="T52" s="156">
        <v>4</v>
      </c>
      <c r="U52" s="156" t="s">
        <v>1337</v>
      </c>
      <c r="V52" s="156" t="s">
        <v>3155</v>
      </c>
      <c r="AB52" s="156" t="s">
        <v>1339</v>
      </c>
      <c r="AC52" s="156">
        <v>353</v>
      </c>
      <c r="AD52" s="256">
        <v>43180</v>
      </c>
      <c r="AE52" s="256">
        <v>0</v>
      </c>
      <c r="AF52" s="256" t="s">
        <v>3215</v>
      </c>
    </row>
    <row r="53" spans="16:32" x14ac:dyDescent="0.25">
      <c r="P53" s="156" t="s">
        <v>739</v>
      </c>
      <c r="Q53" s="156">
        <v>353</v>
      </c>
      <c r="R53" s="156" t="s">
        <v>3153</v>
      </c>
      <c r="S53" s="156" t="s">
        <v>1338</v>
      </c>
      <c r="T53" s="156">
        <v>3</v>
      </c>
      <c r="U53" s="156" t="s">
        <v>1339</v>
      </c>
      <c r="V53" s="156" t="s">
        <v>3155</v>
      </c>
      <c r="AB53" s="156" t="s">
        <v>1341</v>
      </c>
      <c r="AC53" s="156">
        <v>357</v>
      </c>
      <c r="AD53" s="256">
        <v>43139</v>
      </c>
      <c r="AE53" s="256">
        <v>43164</v>
      </c>
      <c r="AF53" s="256" t="s">
        <v>3216</v>
      </c>
    </row>
    <row r="54" spans="16:32" x14ac:dyDescent="0.25">
      <c r="P54" s="156" t="s">
        <v>739</v>
      </c>
      <c r="Q54" s="156">
        <v>353</v>
      </c>
      <c r="R54" s="156" t="s">
        <v>3153</v>
      </c>
      <c r="S54" s="156" t="s">
        <v>1340</v>
      </c>
      <c r="T54" s="156">
        <v>8</v>
      </c>
      <c r="U54" s="156" t="s">
        <v>1341</v>
      </c>
      <c r="V54" s="156" t="s">
        <v>3155</v>
      </c>
      <c r="AB54" s="156" t="s">
        <v>1341</v>
      </c>
      <c r="AC54" s="156">
        <v>364</v>
      </c>
      <c r="AD54" s="256">
        <v>43168</v>
      </c>
      <c r="AE54" s="256">
        <v>43179</v>
      </c>
      <c r="AF54" s="256" t="s">
        <v>3216</v>
      </c>
    </row>
    <row r="55" spans="16:32" x14ac:dyDescent="0.25">
      <c r="P55" s="156" t="s">
        <v>739</v>
      </c>
      <c r="Q55" s="156">
        <v>353</v>
      </c>
      <c r="R55" s="156" t="s">
        <v>3153</v>
      </c>
      <c r="S55" s="156" t="s">
        <v>1340</v>
      </c>
      <c r="T55" s="156">
        <v>12</v>
      </c>
      <c r="U55" s="156" t="s">
        <v>1341</v>
      </c>
      <c r="V55" s="156" t="s">
        <v>3155</v>
      </c>
      <c r="AB55" s="156" t="s">
        <v>1341</v>
      </c>
      <c r="AC55" s="156">
        <v>353</v>
      </c>
      <c r="AD55" s="256">
        <v>43180</v>
      </c>
      <c r="AE55" s="256">
        <v>0</v>
      </c>
      <c r="AF55" s="256" t="s">
        <v>3215</v>
      </c>
    </row>
    <row r="56" spans="16:32" x14ac:dyDescent="0.25">
      <c r="P56" s="156" t="s">
        <v>739</v>
      </c>
      <c r="Q56" s="156">
        <v>353</v>
      </c>
      <c r="R56" s="156" t="s">
        <v>3153</v>
      </c>
      <c r="S56" s="156" t="s">
        <v>1351</v>
      </c>
      <c r="T56" s="156">
        <v>2</v>
      </c>
      <c r="U56" s="156" t="s">
        <v>1352</v>
      </c>
      <c r="V56" s="156" t="s">
        <v>3155</v>
      </c>
      <c r="AB56" s="156" t="s">
        <v>1341</v>
      </c>
      <c r="AC56" s="156">
        <v>353</v>
      </c>
      <c r="AD56" s="256">
        <v>43180</v>
      </c>
      <c r="AE56" s="256">
        <v>0</v>
      </c>
      <c r="AF56" s="256" t="s">
        <v>3215</v>
      </c>
    </row>
    <row r="57" spans="16:32" x14ac:dyDescent="0.25">
      <c r="P57" s="156" t="s">
        <v>739</v>
      </c>
      <c r="Q57" s="156">
        <v>353</v>
      </c>
      <c r="R57" s="156" t="s">
        <v>3153</v>
      </c>
      <c r="S57" s="156" t="s">
        <v>1353</v>
      </c>
      <c r="T57" s="156">
        <v>6</v>
      </c>
      <c r="U57" s="156" t="s">
        <v>1354</v>
      </c>
      <c r="V57" s="156" t="s">
        <v>3155</v>
      </c>
      <c r="AB57" s="156" t="s">
        <v>1342</v>
      </c>
      <c r="AC57" s="156">
        <v>347</v>
      </c>
      <c r="AD57" s="256">
        <v>43118</v>
      </c>
      <c r="AE57" s="256">
        <v>43133</v>
      </c>
      <c r="AF57" s="256" t="s">
        <v>3216</v>
      </c>
    </row>
    <row r="58" spans="16:32" x14ac:dyDescent="0.25">
      <c r="P58" s="156" t="s">
        <v>739</v>
      </c>
      <c r="Q58" s="156">
        <v>353</v>
      </c>
      <c r="R58" s="156" t="s">
        <v>3153</v>
      </c>
      <c r="S58" s="156" t="s">
        <v>1355</v>
      </c>
      <c r="T58" s="156">
        <v>3</v>
      </c>
      <c r="U58" s="156" t="s">
        <v>1356</v>
      </c>
      <c r="V58" s="156" t="s">
        <v>3155</v>
      </c>
      <c r="AB58" s="156" t="s">
        <v>1342</v>
      </c>
      <c r="AC58" s="156">
        <v>364</v>
      </c>
      <c r="AD58" s="256">
        <v>43168</v>
      </c>
      <c r="AE58" s="256">
        <v>43179</v>
      </c>
      <c r="AF58" s="256" t="s">
        <v>3216</v>
      </c>
    </row>
    <row r="59" spans="16:32" x14ac:dyDescent="0.25">
      <c r="P59" s="156" t="s">
        <v>739</v>
      </c>
      <c r="Q59" s="156">
        <v>353</v>
      </c>
      <c r="R59" s="156" t="s">
        <v>3153</v>
      </c>
      <c r="S59" s="156" t="s">
        <v>1358</v>
      </c>
      <c r="T59" s="156">
        <v>3</v>
      </c>
      <c r="U59" s="156" t="s">
        <v>1359</v>
      </c>
      <c r="V59" s="156" t="s">
        <v>3155</v>
      </c>
      <c r="AB59" s="156" t="s">
        <v>1343</v>
      </c>
      <c r="AC59" s="156">
        <v>347</v>
      </c>
      <c r="AD59" s="256">
        <v>43118</v>
      </c>
      <c r="AE59" s="256">
        <v>43133</v>
      </c>
      <c r="AF59" s="256" t="s">
        <v>3216</v>
      </c>
    </row>
    <row r="60" spans="16:32" x14ac:dyDescent="0.25">
      <c r="P60" s="156" t="s">
        <v>739</v>
      </c>
      <c r="Q60" s="156">
        <v>353</v>
      </c>
      <c r="R60" s="156" t="s">
        <v>3153</v>
      </c>
      <c r="S60" s="156" t="s">
        <v>1361</v>
      </c>
      <c r="T60" s="156">
        <v>16</v>
      </c>
      <c r="U60" s="156" t="s">
        <v>1362</v>
      </c>
      <c r="V60" s="156" t="s">
        <v>3155</v>
      </c>
      <c r="AB60" s="156" t="s">
        <v>1343</v>
      </c>
      <c r="AC60" s="156">
        <v>340</v>
      </c>
      <c r="AD60" s="256">
        <v>43133</v>
      </c>
      <c r="AE60" s="256">
        <v>43168</v>
      </c>
      <c r="AF60" s="256" t="s">
        <v>3216</v>
      </c>
    </row>
    <row r="61" spans="16:32" x14ac:dyDescent="0.25">
      <c r="P61" s="156" t="s">
        <v>739</v>
      </c>
      <c r="Q61" s="156">
        <v>353</v>
      </c>
      <c r="R61" s="156" t="s">
        <v>3153</v>
      </c>
      <c r="S61" s="156" t="s">
        <v>1365</v>
      </c>
      <c r="T61" s="156">
        <v>4</v>
      </c>
      <c r="U61" s="156" t="s">
        <v>1366</v>
      </c>
      <c r="V61" s="156" t="s">
        <v>3155</v>
      </c>
      <c r="AB61" s="156" t="s">
        <v>1345</v>
      </c>
      <c r="AC61" s="156">
        <v>347</v>
      </c>
      <c r="AD61" s="256">
        <v>43118</v>
      </c>
      <c r="AE61" s="256">
        <v>43133</v>
      </c>
      <c r="AF61" s="256" t="s">
        <v>3216</v>
      </c>
    </row>
    <row r="62" spans="16:32" x14ac:dyDescent="0.25">
      <c r="P62" s="156" t="s">
        <v>739</v>
      </c>
      <c r="Q62" s="156">
        <v>353</v>
      </c>
      <c r="R62" s="156" t="s">
        <v>3153</v>
      </c>
      <c r="S62" s="156" t="s">
        <v>1370</v>
      </c>
      <c r="T62" s="156">
        <v>4</v>
      </c>
      <c r="U62" s="156" t="s">
        <v>1371</v>
      </c>
      <c r="V62" s="156" t="s">
        <v>3155</v>
      </c>
      <c r="AB62" s="156" t="s">
        <v>1345</v>
      </c>
      <c r="AC62" s="156">
        <v>340</v>
      </c>
      <c r="AD62" s="256">
        <v>43133</v>
      </c>
      <c r="AE62" s="256">
        <v>43168</v>
      </c>
      <c r="AF62" s="256" t="s">
        <v>3216</v>
      </c>
    </row>
    <row r="63" spans="16:32" x14ac:dyDescent="0.25">
      <c r="P63" s="156" t="s">
        <v>739</v>
      </c>
      <c r="Q63" s="156">
        <v>353</v>
      </c>
      <c r="R63" s="156" t="s">
        <v>3153</v>
      </c>
      <c r="S63" s="156" t="s">
        <v>1370</v>
      </c>
      <c r="T63" s="156">
        <v>17</v>
      </c>
      <c r="U63" s="156" t="s">
        <v>1371</v>
      </c>
      <c r="V63" s="156" t="s">
        <v>3155</v>
      </c>
      <c r="AB63" s="156" t="s">
        <v>1345</v>
      </c>
      <c r="AC63" s="156">
        <v>374</v>
      </c>
      <c r="AD63" s="256">
        <v>43195</v>
      </c>
      <c r="AE63" s="256">
        <v>0</v>
      </c>
      <c r="AF63" s="256" t="s">
        <v>3215</v>
      </c>
    </row>
    <row r="64" spans="16:32" x14ac:dyDescent="0.25">
      <c r="P64" s="156" t="s">
        <v>739</v>
      </c>
      <c r="Q64" s="156">
        <v>353</v>
      </c>
      <c r="R64" s="156" t="s">
        <v>3153</v>
      </c>
      <c r="S64" s="156" t="s">
        <v>1370</v>
      </c>
      <c r="T64" s="156">
        <v>2</v>
      </c>
      <c r="U64" s="156" t="s">
        <v>1371</v>
      </c>
      <c r="V64" s="156" t="s">
        <v>3155</v>
      </c>
      <c r="AB64" s="156" t="s">
        <v>1346</v>
      </c>
      <c r="AC64" s="156">
        <v>347</v>
      </c>
      <c r="AD64" s="256">
        <v>43118</v>
      </c>
      <c r="AE64" s="256">
        <v>43133</v>
      </c>
      <c r="AF64" s="256" t="s">
        <v>3216</v>
      </c>
    </row>
    <row r="65" spans="16:32" x14ac:dyDescent="0.25">
      <c r="P65" s="156" t="s">
        <v>739</v>
      </c>
      <c r="Q65" s="156">
        <v>353</v>
      </c>
      <c r="R65" s="156" t="s">
        <v>3153</v>
      </c>
      <c r="S65" s="156" t="s">
        <v>967</v>
      </c>
      <c r="T65" s="156">
        <v>37</v>
      </c>
      <c r="U65" s="156" t="s">
        <v>1372</v>
      </c>
      <c r="V65" s="156" t="s">
        <v>3155</v>
      </c>
      <c r="AB65" s="156" t="s">
        <v>1346</v>
      </c>
      <c r="AC65" s="156">
        <v>340</v>
      </c>
      <c r="AD65" s="256">
        <v>43133</v>
      </c>
      <c r="AE65" s="256">
        <v>43168</v>
      </c>
      <c r="AF65" s="256" t="s">
        <v>3216</v>
      </c>
    </row>
    <row r="66" spans="16:32" x14ac:dyDescent="0.25">
      <c r="P66" s="156" t="s">
        <v>739</v>
      </c>
      <c r="Q66" s="156">
        <v>353</v>
      </c>
      <c r="R66" s="156" t="s">
        <v>3153</v>
      </c>
      <c r="S66" s="156" t="s">
        <v>967</v>
      </c>
      <c r="T66" s="156">
        <v>27</v>
      </c>
      <c r="U66" s="156" t="s">
        <v>1372</v>
      </c>
      <c r="V66" s="156" t="s">
        <v>3155</v>
      </c>
      <c r="AB66" s="156" t="s">
        <v>1347</v>
      </c>
      <c r="AC66" s="156">
        <v>347</v>
      </c>
      <c r="AD66" s="256">
        <v>43118</v>
      </c>
      <c r="AE66" s="256">
        <v>43133</v>
      </c>
      <c r="AF66" s="256" t="s">
        <v>3216</v>
      </c>
    </row>
    <row r="67" spans="16:32" x14ac:dyDescent="0.25">
      <c r="P67" s="156" t="s">
        <v>739</v>
      </c>
      <c r="Q67" s="156">
        <v>353</v>
      </c>
      <c r="R67" s="156" t="s">
        <v>3153</v>
      </c>
      <c r="S67" s="156" t="s">
        <v>967</v>
      </c>
      <c r="T67" s="156">
        <v>10</v>
      </c>
      <c r="U67" s="156" t="s">
        <v>1372</v>
      </c>
      <c r="V67" s="156" t="s">
        <v>3155</v>
      </c>
      <c r="AB67" s="156" t="s">
        <v>1347</v>
      </c>
      <c r="AC67" s="156">
        <v>340</v>
      </c>
      <c r="AD67" s="256">
        <v>43133</v>
      </c>
      <c r="AE67" s="256">
        <v>43168</v>
      </c>
      <c r="AF67" s="256" t="s">
        <v>3216</v>
      </c>
    </row>
    <row r="68" spans="16:32" x14ac:dyDescent="0.25">
      <c r="P68" s="156" t="s">
        <v>739</v>
      </c>
      <c r="Q68" s="156">
        <v>353</v>
      </c>
      <c r="R68" s="156" t="s">
        <v>3153</v>
      </c>
      <c r="S68" s="156" t="s">
        <v>3089</v>
      </c>
      <c r="T68" s="156">
        <v>1</v>
      </c>
      <c r="U68" s="156" t="s">
        <v>3157</v>
      </c>
      <c r="V68" s="156" t="s">
        <v>3155</v>
      </c>
      <c r="AB68" s="156" t="s">
        <v>1347</v>
      </c>
      <c r="AC68" s="156">
        <v>340</v>
      </c>
      <c r="AD68" s="256">
        <v>43133</v>
      </c>
      <c r="AE68" s="256">
        <v>43168</v>
      </c>
      <c r="AF68" s="256" t="s">
        <v>3216</v>
      </c>
    </row>
    <row r="69" spans="16:32" x14ac:dyDescent="0.25">
      <c r="P69" s="156" t="s">
        <v>739</v>
      </c>
      <c r="Q69" s="156">
        <v>353</v>
      </c>
      <c r="R69" s="156" t="s">
        <v>3153</v>
      </c>
      <c r="S69" s="156" t="s">
        <v>968</v>
      </c>
      <c r="T69" s="156">
        <v>483</v>
      </c>
      <c r="U69" s="156" t="s">
        <v>1373</v>
      </c>
      <c r="V69" s="156" t="s">
        <v>3155</v>
      </c>
      <c r="AB69" s="156" t="s">
        <v>1349</v>
      </c>
      <c r="AC69" s="156">
        <v>347</v>
      </c>
      <c r="AD69" s="256">
        <v>43118</v>
      </c>
      <c r="AE69" s="256">
        <v>43133</v>
      </c>
      <c r="AF69" s="256" t="s">
        <v>3216</v>
      </c>
    </row>
    <row r="70" spans="16:32" x14ac:dyDescent="0.25">
      <c r="P70" s="156" t="s">
        <v>739</v>
      </c>
      <c r="Q70" s="156">
        <v>353</v>
      </c>
      <c r="R70" s="156" t="s">
        <v>3153</v>
      </c>
      <c r="S70" s="156" t="s">
        <v>968</v>
      </c>
      <c r="T70" s="156">
        <v>200</v>
      </c>
      <c r="U70" s="156" t="s">
        <v>1373</v>
      </c>
      <c r="V70" s="156" t="s">
        <v>3155</v>
      </c>
      <c r="AB70" s="156" t="s">
        <v>1349</v>
      </c>
      <c r="AC70" s="156">
        <v>340</v>
      </c>
      <c r="AD70" s="256">
        <v>43133</v>
      </c>
      <c r="AE70" s="256">
        <v>43168</v>
      </c>
      <c r="AF70" s="256" t="s">
        <v>3216</v>
      </c>
    </row>
    <row r="71" spans="16:32" x14ac:dyDescent="0.25">
      <c r="P71" s="156" t="s">
        <v>739</v>
      </c>
      <c r="Q71" s="156">
        <v>353</v>
      </c>
      <c r="R71" s="156" t="s">
        <v>3153</v>
      </c>
      <c r="S71" s="156" t="s">
        <v>1374</v>
      </c>
      <c r="T71" s="156">
        <v>38</v>
      </c>
      <c r="U71" s="156" t="s">
        <v>1375</v>
      </c>
      <c r="V71" s="156" t="s">
        <v>3155</v>
      </c>
      <c r="AB71" s="156" t="s">
        <v>1349</v>
      </c>
      <c r="AC71" s="156">
        <v>340</v>
      </c>
      <c r="AD71" s="256">
        <v>43133</v>
      </c>
      <c r="AE71" s="256">
        <v>43168</v>
      </c>
      <c r="AF71" s="256" t="s">
        <v>3216</v>
      </c>
    </row>
    <row r="72" spans="16:32" x14ac:dyDescent="0.25">
      <c r="P72" s="156" t="s">
        <v>739</v>
      </c>
      <c r="Q72" s="156">
        <v>353</v>
      </c>
      <c r="R72" s="156" t="s">
        <v>3153</v>
      </c>
      <c r="S72" s="156" t="s">
        <v>1376</v>
      </c>
      <c r="T72" s="156">
        <v>5</v>
      </c>
      <c r="U72" s="156" t="s">
        <v>1377</v>
      </c>
      <c r="V72" s="156" t="s">
        <v>3155</v>
      </c>
      <c r="AB72" s="156" t="s">
        <v>1349</v>
      </c>
      <c r="AC72" s="156">
        <v>374</v>
      </c>
      <c r="AD72" s="256">
        <v>43195</v>
      </c>
      <c r="AE72" s="256">
        <v>0</v>
      </c>
      <c r="AF72" s="256" t="s">
        <v>3215</v>
      </c>
    </row>
    <row r="73" spans="16:32" x14ac:dyDescent="0.25">
      <c r="P73" s="156" t="s">
        <v>739</v>
      </c>
      <c r="Q73" s="156">
        <v>353</v>
      </c>
      <c r="R73" s="156" t="s">
        <v>3153</v>
      </c>
      <c r="S73" s="156" t="s">
        <v>1378</v>
      </c>
      <c r="T73" s="156">
        <v>5</v>
      </c>
      <c r="U73" s="156" t="s">
        <v>1379</v>
      </c>
      <c r="V73" s="156" t="s">
        <v>3155</v>
      </c>
      <c r="AB73" s="156" t="s">
        <v>1350</v>
      </c>
      <c r="AC73" s="156">
        <v>347</v>
      </c>
      <c r="AD73" s="256">
        <v>43118</v>
      </c>
      <c r="AE73" s="256">
        <v>43133</v>
      </c>
      <c r="AF73" s="256" t="s">
        <v>3216</v>
      </c>
    </row>
    <row r="74" spans="16:32" x14ac:dyDescent="0.25">
      <c r="P74" s="156" t="s">
        <v>739</v>
      </c>
      <c r="Q74" s="156">
        <v>353</v>
      </c>
      <c r="R74" s="156" t="s">
        <v>3153</v>
      </c>
      <c r="S74" s="156" t="s">
        <v>1378</v>
      </c>
      <c r="T74" s="156">
        <v>10</v>
      </c>
      <c r="U74" s="156" t="s">
        <v>1379</v>
      </c>
      <c r="V74" s="156" t="s">
        <v>3155</v>
      </c>
      <c r="AB74" s="156" t="s">
        <v>1350</v>
      </c>
      <c r="AC74" s="156">
        <v>340</v>
      </c>
      <c r="AD74" s="256">
        <v>43133</v>
      </c>
      <c r="AE74" s="256">
        <v>43168</v>
      </c>
      <c r="AF74" s="256" t="s">
        <v>3216</v>
      </c>
    </row>
    <row r="75" spans="16:32" x14ac:dyDescent="0.25">
      <c r="P75" s="156" t="s">
        <v>739</v>
      </c>
      <c r="Q75" s="156">
        <v>353</v>
      </c>
      <c r="R75" s="156" t="s">
        <v>3153</v>
      </c>
      <c r="S75" s="156" t="s">
        <v>1381</v>
      </c>
      <c r="T75" s="156">
        <v>12</v>
      </c>
      <c r="U75" s="156" t="s">
        <v>1382</v>
      </c>
      <c r="V75" s="156" t="s">
        <v>3155</v>
      </c>
      <c r="AB75" s="156" t="s">
        <v>1352</v>
      </c>
      <c r="AC75" s="156">
        <v>364</v>
      </c>
      <c r="AD75" s="256">
        <v>43168</v>
      </c>
      <c r="AE75" s="256">
        <v>43179</v>
      </c>
      <c r="AF75" s="256" t="s">
        <v>3216</v>
      </c>
    </row>
    <row r="76" spans="16:32" x14ac:dyDescent="0.25">
      <c r="P76" s="156" t="s">
        <v>739</v>
      </c>
      <c r="Q76" s="156">
        <v>353</v>
      </c>
      <c r="R76" s="156" t="s">
        <v>3153</v>
      </c>
      <c r="S76" s="156" t="s">
        <v>1381</v>
      </c>
      <c r="T76" s="156">
        <v>7</v>
      </c>
      <c r="U76" s="156" t="s">
        <v>1382</v>
      </c>
      <c r="V76" s="156" t="s">
        <v>3155</v>
      </c>
      <c r="AB76" s="156" t="s">
        <v>1352</v>
      </c>
      <c r="AC76" s="156">
        <v>353</v>
      </c>
      <c r="AD76" s="256">
        <v>43180</v>
      </c>
      <c r="AE76" s="256">
        <v>0</v>
      </c>
      <c r="AF76" s="256" t="s">
        <v>3215</v>
      </c>
    </row>
    <row r="77" spans="16:32" x14ac:dyDescent="0.25">
      <c r="P77" s="156" t="s">
        <v>739</v>
      </c>
      <c r="Q77" s="156">
        <v>353</v>
      </c>
      <c r="R77" s="156" t="s">
        <v>3153</v>
      </c>
      <c r="S77" s="156" t="s">
        <v>1383</v>
      </c>
      <c r="T77" s="156">
        <v>3</v>
      </c>
      <c r="U77" s="156" t="s">
        <v>1384</v>
      </c>
      <c r="V77" s="156" t="s">
        <v>3155</v>
      </c>
      <c r="AB77" s="156" t="s">
        <v>1354</v>
      </c>
      <c r="AC77" s="156">
        <v>364</v>
      </c>
      <c r="AD77" s="256">
        <v>43168</v>
      </c>
      <c r="AE77" s="256">
        <v>43179</v>
      </c>
      <c r="AF77" s="256" t="s">
        <v>3216</v>
      </c>
    </row>
    <row r="78" spans="16:32" x14ac:dyDescent="0.25">
      <c r="P78" s="156" t="s">
        <v>739</v>
      </c>
      <c r="Q78" s="156">
        <v>353</v>
      </c>
      <c r="R78" s="156" t="s">
        <v>3153</v>
      </c>
      <c r="S78" s="156" t="s">
        <v>1385</v>
      </c>
      <c r="T78" s="156">
        <v>5</v>
      </c>
      <c r="U78" s="156" t="s">
        <v>1386</v>
      </c>
      <c r="V78" s="156" t="s">
        <v>3155</v>
      </c>
      <c r="AB78" s="156" t="s">
        <v>1354</v>
      </c>
      <c r="AC78" s="156">
        <v>353</v>
      </c>
      <c r="AD78" s="256">
        <v>43180</v>
      </c>
      <c r="AE78" s="256">
        <v>0</v>
      </c>
      <c r="AF78" s="256" t="s">
        <v>3215</v>
      </c>
    </row>
    <row r="79" spans="16:32" x14ac:dyDescent="0.25">
      <c r="P79" s="156" t="s">
        <v>739</v>
      </c>
      <c r="Q79" s="156">
        <v>353</v>
      </c>
      <c r="R79" s="156" t="s">
        <v>3153</v>
      </c>
      <c r="S79" s="156" t="s">
        <v>1385</v>
      </c>
      <c r="T79" s="156">
        <v>3</v>
      </c>
      <c r="U79" s="156" t="s">
        <v>1386</v>
      </c>
      <c r="V79" s="156" t="s">
        <v>3155</v>
      </c>
      <c r="AB79" s="156" t="s">
        <v>1356</v>
      </c>
      <c r="AC79" s="156">
        <v>364</v>
      </c>
      <c r="AD79" s="256">
        <v>43168</v>
      </c>
      <c r="AE79" s="256">
        <v>43179</v>
      </c>
      <c r="AF79" s="256" t="s">
        <v>3216</v>
      </c>
    </row>
    <row r="80" spans="16:32" x14ac:dyDescent="0.25">
      <c r="P80" s="156" t="s">
        <v>739</v>
      </c>
      <c r="Q80" s="156">
        <v>353</v>
      </c>
      <c r="R80" s="156" t="s">
        <v>3153</v>
      </c>
      <c r="S80" s="156" t="s">
        <v>1387</v>
      </c>
      <c r="T80" s="156">
        <v>3</v>
      </c>
      <c r="U80" s="156" t="s">
        <v>1388</v>
      </c>
      <c r="V80" s="156" t="s">
        <v>3155</v>
      </c>
      <c r="AB80" s="156" t="s">
        <v>1356</v>
      </c>
      <c r="AC80" s="156">
        <v>353</v>
      </c>
      <c r="AD80" s="256">
        <v>43180</v>
      </c>
      <c r="AE80" s="256">
        <v>0</v>
      </c>
      <c r="AF80" s="256" t="s">
        <v>3215</v>
      </c>
    </row>
    <row r="81" spans="16:32" x14ac:dyDescent="0.25">
      <c r="P81" s="156" t="s">
        <v>739</v>
      </c>
      <c r="Q81" s="156">
        <v>353</v>
      </c>
      <c r="R81" s="156" t="s">
        <v>3153</v>
      </c>
      <c r="S81" s="156" t="s">
        <v>1393</v>
      </c>
      <c r="T81" s="156">
        <v>1</v>
      </c>
      <c r="U81" s="156" t="s">
        <v>1394</v>
      </c>
      <c r="V81" s="156" t="s">
        <v>3155</v>
      </c>
      <c r="AB81" s="156" t="s">
        <v>1357</v>
      </c>
      <c r="AC81" s="156">
        <v>340</v>
      </c>
      <c r="AD81" s="256">
        <v>43133</v>
      </c>
      <c r="AE81" s="256">
        <v>43168</v>
      </c>
      <c r="AF81" s="256" t="s">
        <v>3216</v>
      </c>
    </row>
    <row r="82" spans="16:32" x14ac:dyDescent="0.25">
      <c r="P82" s="156" t="s">
        <v>739</v>
      </c>
      <c r="Q82" s="156">
        <v>353</v>
      </c>
      <c r="R82" s="156" t="s">
        <v>3153</v>
      </c>
      <c r="S82" s="156" t="s">
        <v>970</v>
      </c>
      <c r="T82" s="156">
        <v>20</v>
      </c>
      <c r="U82" s="156" t="s">
        <v>1395</v>
      </c>
      <c r="V82" s="156" t="s">
        <v>3155</v>
      </c>
      <c r="AB82" s="156" t="s">
        <v>1357</v>
      </c>
      <c r="AC82" s="156">
        <v>357</v>
      </c>
      <c r="AD82" s="256">
        <v>43139</v>
      </c>
      <c r="AE82" s="256">
        <v>43164</v>
      </c>
      <c r="AF82" s="256" t="s">
        <v>3216</v>
      </c>
    </row>
    <row r="83" spans="16:32" x14ac:dyDescent="0.25">
      <c r="P83" s="156" t="s">
        <v>739</v>
      </c>
      <c r="Q83" s="156">
        <v>353</v>
      </c>
      <c r="R83" s="156" t="s">
        <v>3153</v>
      </c>
      <c r="S83" s="156" t="s">
        <v>970</v>
      </c>
      <c r="T83" s="156">
        <v>5</v>
      </c>
      <c r="U83" s="156" t="s">
        <v>1395</v>
      </c>
      <c r="V83" s="156" t="s">
        <v>3155</v>
      </c>
      <c r="AB83" s="156" t="s">
        <v>1357</v>
      </c>
      <c r="AC83" s="156">
        <v>364</v>
      </c>
      <c r="AD83" s="256">
        <v>43168</v>
      </c>
      <c r="AE83" s="256">
        <v>43179</v>
      </c>
      <c r="AF83" s="256" t="s">
        <v>3216</v>
      </c>
    </row>
    <row r="84" spans="16:32" x14ac:dyDescent="0.25">
      <c r="P84" s="156" t="s">
        <v>739</v>
      </c>
      <c r="Q84" s="156">
        <v>353</v>
      </c>
      <c r="R84" s="156" t="s">
        <v>3153</v>
      </c>
      <c r="S84" s="156" t="s">
        <v>1397</v>
      </c>
      <c r="T84" s="156">
        <v>3</v>
      </c>
      <c r="U84" s="156" t="s">
        <v>1398</v>
      </c>
      <c r="V84" s="156" t="s">
        <v>3155</v>
      </c>
      <c r="AB84" s="156" t="s">
        <v>1357</v>
      </c>
      <c r="AC84" s="156">
        <v>374</v>
      </c>
      <c r="AD84" s="256">
        <v>43195</v>
      </c>
      <c r="AE84" s="256">
        <v>0</v>
      </c>
      <c r="AF84" s="256" t="s">
        <v>3215</v>
      </c>
    </row>
    <row r="85" spans="16:32" x14ac:dyDescent="0.25">
      <c r="P85" s="156" t="s">
        <v>739</v>
      </c>
      <c r="Q85" s="156">
        <v>353</v>
      </c>
      <c r="R85" s="156" t="s">
        <v>3153</v>
      </c>
      <c r="S85" s="156" t="s">
        <v>971</v>
      </c>
      <c r="T85" s="156">
        <v>3</v>
      </c>
      <c r="U85" s="156" t="s">
        <v>1402</v>
      </c>
      <c r="V85" s="156" t="s">
        <v>3155</v>
      </c>
      <c r="AB85" s="156" t="s">
        <v>1359</v>
      </c>
      <c r="AC85" s="156">
        <v>364</v>
      </c>
      <c r="AD85" s="256">
        <v>43168</v>
      </c>
      <c r="AE85" s="256">
        <v>43179</v>
      </c>
      <c r="AF85" s="256" t="s">
        <v>3216</v>
      </c>
    </row>
    <row r="86" spans="16:32" x14ac:dyDescent="0.25">
      <c r="P86" s="156" t="s">
        <v>739</v>
      </c>
      <c r="Q86" s="156">
        <v>353</v>
      </c>
      <c r="R86" s="156" t="s">
        <v>3153</v>
      </c>
      <c r="S86" s="156" t="s">
        <v>971</v>
      </c>
      <c r="T86" s="156">
        <v>11</v>
      </c>
      <c r="U86" s="156" t="s">
        <v>1402</v>
      </c>
      <c r="V86" s="156" t="s">
        <v>3155</v>
      </c>
      <c r="AB86" s="156" t="s">
        <v>1359</v>
      </c>
      <c r="AC86" s="156">
        <v>353</v>
      </c>
      <c r="AD86" s="256">
        <v>43180</v>
      </c>
      <c r="AE86" s="256">
        <v>0</v>
      </c>
      <c r="AF86" s="256" t="s">
        <v>3215</v>
      </c>
    </row>
    <row r="87" spans="16:32" x14ac:dyDescent="0.25">
      <c r="P87" s="156" t="s">
        <v>739</v>
      </c>
      <c r="Q87" s="156">
        <v>353</v>
      </c>
      <c r="R87" s="156" t="s">
        <v>3153</v>
      </c>
      <c r="S87" s="156" t="s">
        <v>973</v>
      </c>
      <c r="T87" s="156">
        <v>6</v>
      </c>
      <c r="U87" s="156" t="s">
        <v>1404</v>
      </c>
      <c r="V87" s="156" t="s">
        <v>3155</v>
      </c>
      <c r="AB87" s="156" t="s">
        <v>1360</v>
      </c>
      <c r="AC87" s="156">
        <v>347</v>
      </c>
      <c r="AD87" s="256">
        <v>43118</v>
      </c>
      <c r="AE87" s="256">
        <v>43133</v>
      </c>
      <c r="AF87" s="256" t="s">
        <v>3216</v>
      </c>
    </row>
    <row r="88" spans="16:32" x14ac:dyDescent="0.25">
      <c r="P88" s="156" t="s">
        <v>739</v>
      </c>
      <c r="Q88" s="156">
        <v>353</v>
      </c>
      <c r="R88" s="156" t="s">
        <v>3153</v>
      </c>
      <c r="S88" s="156" t="s">
        <v>1405</v>
      </c>
      <c r="T88" s="156">
        <v>7</v>
      </c>
      <c r="U88" s="156" t="s">
        <v>1406</v>
      </c>
      <c r="V88" s="156" t="s">
        <v>3155</v>
      </c>
      <c r="AB88" s="156" t="s">
        <v>1360</v>
      </c>
      <c r="AC88" s="156">
        <v>340</v>
      </c>
      <c r="AD88" s="256">
        <v>43133</v>
      </c>
      <c r="AE88" s="256">
        <v>43168</v>
      </c>
      <c r="AF88" s="256" t="s">
        <v>3216</v>
      </c>
    </row>
    <row r="89" spans="16:32" x14ac:dyDescent="0.25">
      <c r="P89" s="156" t="s">
        <v>739</v>
      </c>
      <c r="Q89" s="156">
        <v>353</v>
      </c>
      <c r="R89" s="156" t="s">
        <v>3153</v>
      </c>
      <c r="S89" s="156" t="s">
        <v>1405</v>
      </c>
      <c r="T89" s="156">
        <v>5</v>
      </c>
      <c r="U89" s="156" t="s">
        <v>1406</v>
      </c>
      <c r="V89" s="156" t="s">
        <v>3155</v>
      </c>
      <c r="AB89" s="156" t="s">
        <v>1360</v>
      </c>
      <c r="AC89" s="156">
        <v>340</v>
      </c>
      <c r="AD89" s="256">
        <v>43133</v>
      </c>
      <c r="AE89" s="256">
        <v>43168</v>
      </c>
      <c r="AF89" s="256" t="s">
        <v>3216</v>
      </c>
    </row>
    <row r="90" spans="16:32" x14ac:dyDescent="0.25">
      <c r="P90" s="156" t="s">
        <v>739</v>
      </c>
      <c r="Q90" s="156">
        <v>353</v>
      </c>
      <c r="R90" s="156" t="s">
        <v>3153</v>
      </c>
      <c r="S90" s="156" t="s">
        <v>1405</v>
      </c>
      <c r="T90" s="156">
        <v>34</v>
      </c>
      <c r="U90" s="156" t="s">
        <v>1406</v>
      </c>
      <c r="V90" s="156" t="s">
        <v>3155</v>
      </c>
      <c r="AB90" s="156" t="s">
        <v>1360</v>
      </c>
      <c r="AC90" s="156">
        <v>340</v>
      </c>
      <c r="AD90" s="256">
        <v>43133</v>
      </c>
      <c r="AE90" s="256">
        <v>43168</v>
      </c>
      <c r="AF90" s="256" t="s">
        <v>3216</v>
      </c>
    </row>
    <row r="91" spans="16:32" x14ac:dyDescent="0.25">
      <c r="P91" s="156" t="s">
        <v>739</v>
      </c>
      <c r="Q91" s="156">
        <v>353</v>
      </c>
      <c r="R91" s="156" t="s">
        <v>3153</v>
      </c>
      <c r="S91" s="156" t="s">
        <v>1408</v>
      </c>
      <c r="T91" s="156">
        <v>34</v>
      </c>
      <c r="U91" s="156" t="s">
        <v>1409</v>
      </c>
      <c r="V91" s="156" t="s">
        <v>3155</v>
      </c>
      <c r="AB91" s="156" t="s">
        <v>1360</v>
      </c>
      <c r="AC91" s="156">
        <v>374</v>
      </c>
      <c r="AD91" s="256">
        <v>43195</v>
      </c>
      <c r="AE91" s="256">
        <v>0</v>
      </c>
      <c r="AF91" s="256" t="s">
        <v>3215</v>
      </c>
    </row>
    <row r="92" spans="16:32" x14ac:dyDescent="0.25">
      <c r="P92" s="156" t="s">
        <v>739</v>
      </c>
      <c r="Q92" s="156">
        <v>353</v>
      </c>
      <c r="R92" s="156" t="s">
        <v>3153</v>
      </c>
      <c r="S92" s="156" t="s">
        <v>1410</v>
      </c>
      <c r="T92" s="156">
        <v>3</v>
      </c>
      <c r="U92" s="156" t="s">
        <v>1411</v>
      </c>
      <c r="V92" s="156" t="s">
        <v>3155</v>
      </c>
      <c r="AB92" s="156" t="s">
        <v>1362</v>
      </c>
      <c r="AC92" s="156">
        <v>364</v>
      </c>
      <c r="AD92" s="256">
        <v>43168</v>
      </c>
      <c r="AE92" s="256">
        <v>43179</v>
      </c>
      <c r="AF92" s="256" t="s">
        <v>3216</v>
      </c>
    </row>
    <row r="93" spans="16:32" x14ac:dyDescent="0.25">
      <c r="P93" s="156" t="s">
        <v>739</v>
      </c>
      <c r="Q93" s="156">
        <v>353</v>
      </c>
      <c r="R93" s="156" t="s">
        <v>3153</v>
      </c>
      <c r="S93" s="156" t="s">
        <v>1412</v>
      </c>
      <c r="T93" s="156">
        <v>2</v>
      </c>
      <c r="U93" s="156" t="s">
        <v>1413</v>
      </c>
      <c r="V93" s="156" t="s">
        <v>3155</v>
      </c>
      <c r="AB93" s="156" t="s">
        <v>1362</v>
      </c>
      <c r="AC93" s="156">
        <v>353</v>
      </c>
      <c r="AD93" s="256">
        <v>43180</v>
      </c>
      <c r="AE93" s="256">
        <v>0</v>
      </c>
      <c r="AF93" s="256" t="s">
        <v>3215</v>
      </c>
    </row>
    <row r="94" spans="16:32" x14ac:dyDescent="0.25">
      <c r="P94" s="156" t="s">
        <v>739</v>
      </c>
      <c r="Q94" s="156">
        <v>353</v>
      </c>
      <c r="R94" s="156" t="s">
        <v>3153</v>
      </c>
      <c r="S94" s="156" t="s">
        <v>1412</v>
      </c>
      <c r="T94" s="156">
        <v>2</v>
      </c>
      <c r="U94" s="156" t="s">
        <v>1413</v>
      </c>
      <c r="V94" s="156" t="s">
        <v>3155</v>
      </c>
      <c r="AB94" s="156" t="s">
        <v>1363</v>
      </c>
      <c r="AC94" s="156">
        <v>340</v>
      </c>
      <c r="AD94" s="256">
        <v>43133</v>
      </c>
      <c r="AE94" s="256">
        <v>43168</v>
      </c>
      <c r="AF94" s="256" t="s">
        <v>3216</v>
      </c>
    </row>
    <row r="95" spans="16:32" x14ac:dyDescent="0.25">
      <c r="P95" s="156" t="s">
        <v>739</v>
      </c>
      <c r="Q95" s="156">
        <v>353</v>
      </c>
      <c r="R95" s="156" t="s">
        <v>3153</v>
      </c>
      <c r="S95" s="156" t="s">
        <v>1414</v>
      </c>
      <c r="T95" s="156">
        <v>4</v>
      </c>
      <c r="U95" s="156" t="s">
        <v>1415</v>
      </c>
      <c r="V95" s="156" t="s">
        <v>3155</v>
      </c>
      <c r="AB95" s="156" t="s">
        <v>1364</v>
      </c>
      <c r="AC95" s="156">
        <v>347</v>
      </c>
      <c r="AD95" s="256">
        <v>43118</v>
      </c>
      <c r="AE95" s="256">
        <v>43133</v>
      </c>
      <c r="AF95" s="256" t="s">
        <v>3216</v>
      </c>
    </row>
    <row r="96" spans="16:32" x14ac:dyDescent="0.25">
      <c r="P96" s="156" t="s">
        <v>739</v>
      </c>
      <c r="Q96" s="156">
        <v>353</v>
      </c>
      <c r="R96" s="156" t="s">
        <v>3153</v>
      </c>
      <c r="S96" s="156" t="s">
        <v>1416</v>
      </c>
      <c r="T96" s="156">
        <v>28</v>
      </c>
      <c r="U96" s="156" t="s">
        <v>1417</v>
      </c>
      <c r="V96" s="156" t="s">
        <v>3155</v>
      </c>
      <c r="AB96" s="156" t="s">
        <v>1364</v>
      </c>
      <c r="AC96" s="156">
        <v>340</v>
      </c>
      <c r="AD96" s="256">
        <v>43133</v>
      </c>
      <c r="AE96" s="256">
        <v>43168</v>
      </c>
      <c r="AF96" s="256" t="s">
        <v>3216</v>
      </c>
    </row>
    <row r="97" spans="16:32" x14ac:dyDescent="0.25">
      <c r="P97" s="156" t="s">
        <v>739</v>
      </c>
      <c r="Q97" s="156">
        <v>353</v>
      </c>
      <c r="R97" s="156" t="s">
        <v>3153</v>
      </c>
      <c r="S97" s="156" t="s">
        <v>1416</v>
      </c>
      <c r="T97" s="156">
        <v>10</v>
      </c>
      <c r="U97" s="156" t="s">
        <v>1417</v>
      </c>
      <c r="V97" s="156" t="s">
        <v>3155</v>
      </c>
      <c r="AB97" s="156" t="s">
        <v>1366</v>
      </c>
      <c r="AC97" s="156">
        <v>357</v>
      </c>
      <c r="AD97" s="256">
        <v>43139</v>
      </c>
      <c r="AE97" s="256">
        <v>43164</v>
      </c>
      <c r="AF97" s="256" t="s">
        <v>3216</v>
      </c>
    </row>
    <row r="98" spans="16:32" x14ac:dyDescent="0.25">
      <c r="P98" s="156" t="s">
        <v>739</v>
      </c>
      <c r="Q98" s="156">
        <v>353</v>
      </c>
      <c r="R98" s="156" t="s">
        <v>3153</v>
      </c>
      <c r="S98" s="156" t="s">
        <v>1416</v>
      </c>
      <c r="T98" s="156">
        <v>8</v>
      </c>
      <c r="U98" s="156" t="s">
        <v>1417</v>
      </c>
      <c r="V98" s="156" t="s">
        <v>3155</v>
      </c>
      <c r="AB98" s="156" t="s">
        <v>1366</v>
      </c>
      <c r="AC98" s="156">
        <v>353</v>
      </c>
      <c r="AD98" s="256">
        <v>43180</v>
      </c>
      <c r="AE98" s="256">
        <v>0</v>
      </c>
      <c r="AF98" s="256" t="s">
        <v>3215</v>
      </c>
    </row>
    <row r="99" spans="16:32" x14ac:dyDescent="0.25">
      <c r="P99" s="156" t="s">
        <v>739</v>
      </c>
      <c r="Q99" s="156">
        <v>353</v>
      </c>
      <c r="R99" s="156" t="s">
        <v>3153</v>
      </c>
      <c r="S99" s="156" t="s">
        <v>1418</v>
      </c>
      <c r="T99" s="156">
        <v>1</v>
      </c>
      <c r="U99" s="156" t="s">
        <v>1419</v>
      </c>
      <c r="V99" s="156" t="s">
        <v>3155</v>
      </c>
      <c r="AB99" s="156" t="s">
        <v>1367</v>
      </c>
      <c r="AC99" s="156">
        <v>347</v>
      </c>
      <c r="AD99" s="256">
        <v>43118</v>
      </c>
      <c r="AE99" s="256">
        <v>43133</v>
      </c>
      <c r="AF99" s="256" t="s">
        <v>3216</v>
      </c>
    </row>
    <row r="100" spans="16:32" x14ac:dyDescent="0.25">
      <c r="P100" s="156" t="s">
        <v>739</v>
      </c>
      <c r="Q100" s="156">
        <v>353</v>
      </c>
      <c r="R100" s="156" t="s">
        <v>3153</v>
      </c>
      <c r="S100" s="156" t="s">
        <v>1418</v>
      </c>
      <c r="T100" s="156">
        <v>2</v>
      </c>
      <c r="U100" s="156" t="s">
        <v>1419</v>
      </c>
      <c r="V100" s="156" t="s">
        <v>3155</v>
      </c>
      <c r="AB100" s="156" t="s">
        <v>1367</v>
      </c>
      <c r="AC100" s="156">
        <v>340</v>
      </c>
      <c r="AD100" s="256">
        <v>43133</v>
      </c>
      <c r="AE100" s="256">
        <v>43168</v>
      </c>
      <c r="AF100" s="256" t="s">
        <v>3216</v>
      </c>
    </row>
    <row r="101" spans="16:32" x14ac:dyDescent="0.25">
      <c r="P101" s="156" t="s">
        <v>739</v>
      </c>
      <c r="Q101" s="156">
        <v>353</v>
      </c>
      <c r="R101" s="156" t="s">
        <v>3153</v>
      </c>
      <c r="S101" s="156" t="s">
        <v>1420</v>
      </c>
      <c r="T101" s="156">
        <v>50</v>
      </c>
      <c r="U101" s="156" t="s">
        <v>1421</v>
      </c>
      <c r="V101" s="156" t="s">
        <v>3155</v>
      </c>
      <c r="AB101" s="156" t="s">
        <v>1367</v>
      </c>
      <c r="AC101" s="156">
        <v>340</v>
      </c>
      <c r="AD101" s="256">
        <v>43133</v>
      </c>
      <c r="AE101" s="256">
        <v>43168</v>
      </c>
      <c r="AF101" s="256" t="s">
        <v>3216</v>
      </c>
    </row>
    <row r="102" spans="16:32" x14ac:dyDescent="0.25">
      <c r="P102" s="156" t="s">
        <v>739</v>
      </c>
      <c r="Q102" s="156">
        <v>353</v>
      </c>
      <c r="R102" s="156" t="s">
        <v>3153</v>
      </c>
      <c r="S102" s="156" t="s">
        <v>1420</v>
      </c>
      <c r="T102" s="156">
        <v>2</v>
      </c>
      <c r="U102" s="156" t="s">
        <v>1421</v>
      </c>
      <c r="V102" s="156" t="s">
        <v>3155</v>
      </c>
      <c r="AB102" s="156" t="s">
        <v>1369</v>
      </c>
      <c r="AC102" s="156">
        <v>335</v>
      </c>
      <c r="AD102" s="256">
        <v>43133</v>
      </c>
      <c r="AE102" s="256">
        <v>43147</v>
      </c>
      <c r="AF102" s="256" t="s">
        <v>3216</v>
      </c>
    </row>
    <row r="103" spans="16:32" x14ac:dyDescent="0.25">
      <c r="P103" s="156" t="s">
        <v>739</v>
      </c>
      <c r="Q103" s="156">
        <v>353</v>
      </c>
      <c r="R103" s="156" t="s">
        <v>3153</v>
      </c>
      <c r="S103" s="156" t="s">
        <v>1420</v>
      </c>
      <c r="T103" s="156">
        <v>9</v>
      </c>
      <c r="U103" s="156" t="s">
        <v>1421</v>
      </c>
      <c r="V103" s="156" t="s">
        <v>3155</v>
      </c>
      <c r="AB103" s="156" t="s">
        <v>1369</v>
      </c>
      <c r="AC103" s="156">
        <v>374</v>
      </c>
      <c r="AD103" s="256">
        <v>43195</v>
      </c>
      <c r="AE103" s="256">
        <v>0</v>
      </c>
      <c r="AF103" s="256" t="s">
        <v>3215</v>
      </c>
    </row>
    <row r="104" spans="16:32" x14ac:dyDescent="0.25">
      <c r="P104" s="156" t="s">
        <v>739</v>
      </c>
      <c r="Q104" s="156">
        <v>353</v>
      </c>
      <c r="R104" s="156" t="s">
        <v>3153</v>
      </c>
      <c r="S104" s="156" t="s">
        <v>974</v>
      </c>
      <c r="T104" s="156">
        <v>28</v>
      </c>
      <c r="U104" s="156" t="s">
        <v>1423</v>
      </c>
      <c r="V104" s="156" t="s">
        <v>3155</v>
      </c>
      <c r="AB104" s="156" t="s">
        <v>1371</v>
      </c>
      <c r="AC104" s="156">
        <v>347</v>
      </c>
      <c r="AD104" s="256">
        <v>43118</v>
      </c>
      <c r="AE104" s="256">
        <v>43133</v>
      </c>
      <c r="AF104" s="256" t="s">
        <v>3216</v>
      </c>
    </row>
    <row r="105" spans="16:32" x14ac:dyDescent="0.25">
      <c r="P105" s="156" t="s">
        <v>739</v>
      </c>
      <c r="Q105" s="156">
        <v>353</v>
      </c>
      <c r="R105" s="156" t="s">
        <v>3153</v>
      </c>
      <c r="S105" s="156" t="s">
        <v>974</v>
      </c>
      <c r="T105" s="156">
        <v>138</v>
      </c>
      <c r="U105" s="156" t="s">
        <v>1423</v>
      </c>
      <c r="V105" s="156" t="s">
        <v>3155</v>
      </c>
      <c r="AB105" s="156" t="s">
        <v>1371</v>
      </c>
      <c r="AC105" s="156">
        <v>340</v>
      </c>
      <c r="AD105" s="256">
        <v>43133</v>
      </c>
      <c r="AE105" s="256">
        <v>43168</v>
      </c>
      <c r="AF105" s="256" t="s">
        <v>3216</v>
      </c>
    </row>
    <row r="106" spans="16:32" x14ac:dyDescent="0.25">
      <c r="P106" s="156" t="s">
        <v>739</v>
      </c>
      <c r="Q106" s="156">
        <v>353</v>
      </c>
      <c r="R106" s="156" t="s">
        <v>3153</v>
      </c>
      <c r="S106" s="156" t="s">
        <v>974</v>
      </c>
      <c r="T106" s="156">
        <v>83</v>
      </c>
      <c r="U106" s="156" t="s">
        <v>1423</v>
      </c>
      <c r="V106" s="156" t="s">
        <v>3155</v>
      </c>
      <c r="AB106" s="156" t="s">
        <v>1371</v>
      </c>
      <c r="AC106" s="156">
        <v>364</v>
      </c>
      <c r="AD106" s="256">
        <v>43168</v>
      </c>
      <c r="AE106" s="256">
        <v>43179</v>
      </c>
      <c r="AF106" s="256" t="s">
        <v>3216</v>
      </c>
    </row>
    <row r="107" spans="16:32" x14ac:dyDescent="0.25">
      <c r="P107" s="156" t="s">
        <v>739</v>
      </c>
      <c r="Q107" s="156">
        <v>353</v>
      </c>
      <c r="R107" s="156" t="s">
        <v>3153</v>
      </c>
      <c r="S107" s="156" t="s">
        <v>974</v>
      </c>
      <c r="T107" s="156">
        <v>98</v>
      </c>
      <c r="U107" s="156" t="s">
        <v>1423</v>
      </c>
      <c r="V107" s="156" t="s">
        <v>3155</v>
      </c>
      <c r="AB107" s="156" t="s">
        <v>1371</v>
      </c>
      <c r="AC107" s="156">
        <v>353</v>
      </c>
      <c r="AD107" s="256">
        <v>43180</v>
      </c>
      <c r="AE107" s="256">
        <v>0</v>
      </c>
      <c r="AF107" s="256" t="s">
        <v>3215</v>
      </c>
    </row>
    <row r="108" spans="16:32" x14ac:dyDescent="0.25">
      <c r="P108" s="156" t="s">
        <v>739</v>
      </c>
      <c r="Q108" s="156">
        <v>353</v>
      </c>
      <c r="R108" s="156" t="s">
        <v>3153</v>
      </c>
      <c r="S108" s="156" t="s">
        <v>974</v>
      </c>
      <c r="T108" s="156">
        <v>32</v>
      </c>
      <c r="U108" s="156" t="s">
        <v>1423</v>
      </c>
      <c r="V108" s="156" t="s">
        <v>3155</v>
      </c>
      <c r="AB108" s="156" t="s">
        <v>1371</v>
      </c>
      <c r="AC108" s="156">
        <v>353</v>
      </c>
      <c r="AD108" s="256">
        <v>43180</v>
      </c>
      <c r="AE108" s="256">
        <v>0</v>
      </c>
      <c r="AF108" s="256" t="s">
        <v>3215</v>
      </c>
    </row>
    <row r="109" spans="16:32" x14ac:dyDescent="0.25">
      <c r="P109" s="156" t="s">
        <v>739</v>
      </c>
      <c r="Q109" s="156">
        <v>353</v>
      </c>
      <c r="R109" s="156" t="s">
        <v>3153</v>
      </c>
      <c r="S109" s="156" t="s">
        <v>974</v>
      </c>
      <c r="T109" s="156">
        <v>250</v>
      </c>
      <c r="U109" s="156" t="s">
        <v>1423</v>
      </c>
      <c r="V109" s="156" t="s">
        <v>3155</v>
      </c>
      <c r="AB109" s="156" t="s">
        <v>1371</v>
      </c>
      <c r="AC109" s="156">
        <v>353</v>
      </c>
      <c r="AD109" s="256">
        <v>43180</v>
      </c>
      <c r="AE109" s="256">
        <v>0</v>
      </c>
      <c r="AF109" s="256" t="s">
        <v>3215</v>
      </c>
    </row>
    <row r="110" spans="16:32" x14ac:dyDescent="0.25">
      <c r="P110" s="156" t="s">
        <v>739</v>
      </c>
      <c r="Q110" s="156">
        <v>353</v>
      </c>
      <c r="R110" s="156" t="s">
        <v>3153</v>
      </c>
      <c r="S110" s="156" t="s">
        <v>974</v>
      </c>
      <c r="T110" s="156">
        <v>58</v>
      </c>
      <c r="U110" s="156" t="s">
        <v>1423</v>
      </c>
      <c r="V110" s="156" t="s">
        <v>3155</v>
      </c>
      <c r="AB110" s="156" t="s">
        <v>1372</v>
      </c>
      <c r="AC110" s="156">
        <v>347</v>
      </c>
      <c r="AD110" s="256">
        <v>43118</v>
      </c>
      <c r="AE110" s="256">
        <v>43133</v>
      </c>
      <c r="AF110" s="256" t="s">
        <v>3216</v>
      </c>
    </row>
    <row r="111" spans="16:32" x14ac:dyDescent="0.25">
      <c r="P111" s="156" t="s">
        <v>739</v>
      </c>
      <c r="Q111" s="156">
        <v>353</v>
      </c>
      <c r="R111" s="156" t="s">
        <v>3153</v>
      </c>
      <c r="S111" s="156" t="s">
        <v>975</v>
      </c>
      <c r="T111" s="156">
        <v>18</v>
      </c>
      <c r="U111" s="156" t="s">
        <v>1424</v>
      </c>
      <c r="V111" s="156" t="s">
        <v>3155</v>
      </c>
      <c r="AB111" s="156" t="s">
        <v>1372</v>
      </c>
      <c r="AC111" s="156">
        <v>340</v>
      </c>
      <c r="AD111" s="256">
        <v>43133</v>
      </c>
      <c r="AE111" s="256">
        <v>43168</v>
      </c>
      <c r="AF111" s="256" t="s">
        <v>3216</v>
      </c>
    </row>
    <row r="112" spans="16:32" x14ac:dyDescent="0.25">
      <c r="P112" s="156" t="s">
        <v>739</v>
      </c>
      <c r="Q112" s="156">
        <v>353</v>
      </c>
      <c r="R112" s="156" t="s">
        <v>3153</v>
      </c>
      <c r="S112" s="156" t="s">
        <v>975</v>
      </c>
      <c r="T112" s="156">
        <v>18</v>
      </c>
      <c r="U112" s="156" t="s">
        <v>1424</v>
      </c>
      <c r="V112" s="156" t="s">
        <v>3155</v>
      </c>
      <c r="AB112" s="156" t="s">
        <v>1372</v>
      </c>
      <c r="AC112" s="156">
        <v>340</v>
      </c>
      <c r="AD112" s="256">
        <v>43133</v>
      </c>
      <c r="AE112" s="256">
        <v>43168</v>
      </c>
      <c r="AF112" s="256" t="s">
        <v>3216</v>
      </c>
    </row>
    <row r="113" spans="16:32" x14ac:dyDescent="0.25">
      <c r="P113" s="156" t="s">
        <v>739</v>
      </c>
      <c r="Q113" s="156">
        <v>353</v>
      </c>
      <c r="R113" s="156" t="s">
        <v>3153</v>
      </c>
      <c r="S113" s="156" t="s">
        <v>1425</v>
      </c>
      <c r="T113" s="156">
        <v>3</v>
      </c>
      <c r="U113" s="156" t="s">
        <v>1426</v>
      </c>
      <c r="V113" s="156" t="s">
        <v>3155</v>
      </c>
      <c r="AB113" s="156" t="s">
        <v>1372</v>
      </c>
      <c r="AC113" s="156">
        <v>357</v>
      </c>
      <c r="AD113" s="256">
        <v>43139</v>
      </c>
      <c r="AE113" s="256">
        <v>43164</v>
      </c>
      <c r="AF113" s="256" t="s">
        <v>3216</v>
      </c>
    </row>
    <row r="114" spans="16:32" x14ac:dyDescent="0.25">
      <c r="P114" s="156" t="s">
        <v>739</v>
      </c>
      <c r="Q114" s="156">
        <v>353</v>
      </c>
      <c r="R114" s="156" t="s">
        <v>3153</v>
      </c>
      <c r="S114" s="156" t="s">
        <v>1425</v>
      </c>
      <c r="T114" s="156">
        <v>9</v>
      </c>
      <c r="U114" s="156" t="s">
        <v>1426</v>
      </c>
      <c r="V114" s="156" t="s">
        <v>3155</v>
      </c>
      <c r="AB114" s="156" t="s">
        <v>1372</v>
      </c>
      <c r="AC114" s="156">
        <v>364</v>
      </c>
      <c r="AD114" s="256">
        <v>43168</v>
      </c>
      <c r="AE114" s="256">
        <v>43179</v>
      </c>
      <c r="AF114" s="256" t="s">
        <v>3216</v>
      </c>
    </row>
    <row r="115" spans="16:32" x14ac:dyDescent="0.25">
      <c r="P115" s="156" t="s">
        <v>739</v>
      </c>
      <c r="Q115" s="156">
        <v>353</v>
      </c>
      <c r="R115" s="156" t="s">
        <v>3153</v>
      </c>
      <c r="S115" s="156" t="s">
        <v>1428</v>
      </c>
      <c r="T115" s="156">
        <v>10</v>
      </c>
      <c r="U115" s="156" t="s">
        <v>1429</v>
      </c>
      <c r="V115" s="156" t="s">
        <v>3155</v>
      </c>
      <c r="AB115" s="156" t="s">
        <v>1372</v>
      </c>
      <c r="AC115" s="156">
        <v>353</v>
      </c>
      <c r="AD115" s="256">
        <v>43180</v>
      </c>
      <c r="AE115" s="256">
        <v>0</v>
      </c>
      <c r="AF115" s="256" t="s">
        <v>3215</v>
      </c>
    </row>
    <row r="116" spans="16:32" x14ac:dyDescent="0.25">
      <c r="P116" s="156" t="s">
        <v>739</v>
      </c>
      <c r="Q116" s="156">
        <v>353</v>
      </c>
      <c r="R116" s="156" t="s">
        <v>3153</v>
      </c>
      <c r="S116" s="156" t="s">
        <v>1428</v>
      </c>
      <c r="T116" s="156">
        <v>3</v>
      </c>
      <c r="U116" s="156" t="s">
        <v>1429</v>
      </c>
      <c r="V116" s="156" t="s">
        <v>3155</v>
      </c>
      <c r="AB116" s="156" t="s">
        <v>1372</v>
      </c>
      <c r="AC116" s="156">
        <v>353</v>
      </c>
      <c r="AD116" s="256">
        <v>43180</v>
      </c>
      <c r="AE116" s="256">
        <v>0</v>
      </c>
      <c r="AF116" s="256" t="s">
        <v>3215</v>
      </c>
    </row>
    <row r="117" spans="16:32" x14ac:dyDescent="0.25">
      <c r="P117" s="156" t="s">
        <v>739</v>
      </c>
      <c r="Q117" s="156">
        <v>353</v>
      </c>
      <c r="R117" s="156" t="s">
        <v>3153</v>
      </c>
      <c r="S117" s="156" t="s">
        <v>1430</v>
      </c>
      <c r="T117" s="156">
        <v>2</v>
      </c>
      <c r="U117" s="156" t="s">
        <v>1431</v>
      </c>
      <c r="V117" s="156" t="s">
        <v>3155</v>
      </c>
      <c r="AB117" s="156" t="s">
        <v>1372</v>
      </c>
      <c r="AC117" s="156">
        <v>353</v>
      </c>
      <c r="AD117" s="256">
        <v>43180</v>
      </c>
      <c r="AE117" s="256">
        <v>0</v>
      </c>
      <c r="AF117" s="256" t="s">
        <v>3215</v>
      </c>
    </row>
    <row r="118" spans="16:32" x14ac:dyDescent="0.25">
      <c r="P118" s="156" t="s">
        <v>739</v>
      </c>
      <c r="Q118" s="156">
        <v>353</v>
      </c>
      <c r="R118" s="156" t="s">
        <v>3153</v>
      </c>
      <c r="S118" s="156" t="s">
        <v>1430</v>
      </c>
      <c r="T118" s="156">
        <v>6</v>
      </c>
      <c r="U118" s="156" t="s">
        <v>1431</v>
      </c>
      <c r="V118" s="156" t="s">
        <v>3155</v>
      </c>
      <c r="AB118" s="156" t="s">
        <v>3157</v>
      </c>
      <c r="AC118" s="156">
        <v>340</v>
      </c>
      <c r="AD118" s="256">
        <v>43133</v>
      </c>
      <c r="AE118" s="256">
        <v>43168</v>
      </c>
      <c r="AF118" s="256" t="s">
        <v>3216</v>
      </c>
    </row>
    <row r="119" spans="16:32" x14ac:dyDescent="0.25">
      <c r="P119" s="156" t="s">
        <v>739</v>
      </c>
      <c r="Q119" s="156">
        <v>353</v>
      </c>
      <c r="R119" s="156" t="s">
        <v>3153</v>
      </c>
      <c r="S119" s="156" t="s">
        <v>1432</v>
      </c>
      <c r="T119" s="156">
        <v>3</v>
      </c>
      <c r="U119" s="156" t="s">
        <v>1433</v>
      </c>
      <c r="V119" s="156" t="s">
        <v>3155</v>
      </c>
      <c r="AB119" s="156" t="s">
        <v>3157</v>
      </c>
      <c r="AC119" s="156">
        <v>364</v>
      </c>
      <c r="AD119" s="256">
        <v>43168</v>
      </c>
      <c r="AE119" s="256">
        <v>43179</v>
      </c>
      <c r="AF119" s="256" t="s">
        <v>3216</v>
      </c>
    </row>
    <row r="120" spans="16:32" x14ac:dyDescent="0.25">
      <c r="P120" s="156" t="s">
        <v>739</v>
      </c>
      <c r="Q120" s="156">
        <v>353</v>
      </c>
      <c r="R120" s="156" t="s">
        <v>3153</v>
      </c>
      <c r="S120" s="156" t="s">
        <v>1434</v>
      </c>
      <c r="T120" s="156">
        <v>3</v>
      </c>
      <c r="U120" s="156" t="s">
        <v>1435</v>
      </c>
      <c r="V120" s="156" t="s">
        <v>3155</v>
      </c>
      <c r="AB120" s="156" t="s">
        <v>3157</v>
      </c>
      <c r="AC120" s="156">
        <v>353</v>
      </c>
      <c r="AD120" s="256">
        <v>43180</v>
      </c>
      <c r="AE120" s="256">
        <v>0</v>
      </c>
      <c r="AF120" s="256" t="s">
        <v>3215</v>
      </c>
    </row>
    <row r="121" spans="16:32" x14ac:dyDescent="0.25">
      <c r="P121" s="156" t="s">
        <v>739</v>
      </c>
      <c r="Q121" s="156">
        <v>353</v>
      </c>
      <c r="R121" s="156" t="s">
        <v>3153</v>
      </c>
      <c r="S121" s="156" t="s">
        <v>1436</v>
      </c>
      <c r="T121" s="156">
        <v>1</v>
      </c>
      <c r="U121" s="156" t="s">
        <v>1437</v>
      </c>
      <c r="V121" s="156" t="s">
        <v>3155</v>
      </c>
      <c r="AB121" s="156" t="s">
        <v>1373</v>
      </c>
      <c r="AC121" s="156">
        <v>347</v>
      </c>
      <c r="AD121" s="256">
        <v>43118</v>
      </c>
      <c r="AE121" s="256">
        <v>43133</v>
      </c>
      <c r="AF121" s="256" t="s">
        <v>3216</v>
      </c>
    </row>
    <row r="122" spans="16:32" x14ac:dyDescent="0.25">
      <c r="P122" s="156" t="s">
        <v>739</v>
      </c>
      <c r="Q122" s="156">
        <v>353</v>
      </c>
      <c r="R122" s="156" t="s">
        <v>3153</v>
      </c>
      <c r="S122" s="156" t="s">
        <v>1440</v>
      </c>
      <c r="T122" s="156">
        <v>1</v>
      </c>
      <c r="U122" s="156" t="s">
        <v>1441</v>
      </c>
      <c r="V122" s="156" t="s">
        <v>3155</v>
      </c>
      <c r="AB122" s="156" t="s">
        <v>1373</v>
      </c>
      <c r="AC122" s="156">
        <v>340</v>
      </c>
      <c r="AD122" s="256">
        <v>43133</v>
      </c>
      <c r="AE122" s="256">
        <v>43168</v>
      </c>
      <c r="AF122" s="256" t="s">
        <v>3216</v>
      </c>
    </row>
    <row r="123" spans="16:32" x14ac:dyDescent="0.25">
      <c r="P123" s="156" t="s">
        <v>739</v>
      </c>
      <c r="Q123" s="156">
        <v>353</v>
      </c>
      <c r="R123" s="156" t="s">
        <v>3153</v>
      </c>
      <c r="S123" s="156" t="s">
        <v>3090</v>
      </c>
      <c r="T123" s="156">
        <v>1</v>
      </c>
      <c r="U123" s="156" t="s">
        <v>3158</v>
      </c>
      <c r="V123" s="156" t="s">
        <v>3155</v>
      </c>
      <c r="AB123" s="156" t="s">
        <v>1373</v>
      </c>
      <c r="AC123" s="156">
        <v>340</v>
      </c>
      <c r="AD123" s="256">
        <v>43133</v>
      </c>
      <c r="AE123" s="256">
        <v>43168</v>
      </c>
      <c r="AF123" s="256" t="s">
        <v>3216</v>
      </c>
    </row>
    <row r="124" spans="16:32" x14ac:dyDescent="0.25">
      <c r="P124" s="156" t="s">
        <v>739</v>
      </c>
      <c r="Q124" s="156">
        <v>353</v>
      </c>
      <c r="R124" s="156" t="s">
        <v>3153</v>
      </c>
      <c r="S124" s="156" t="s">
        <v>976</v>
      </c>
      <c r="T124" s="156">
        <v>19</v>
      </c>
      <c r="U124" s="156" t="s">
        <v>1445</v>
      </c>
      <c r="V124" s="156" t="s">
        <v>3155</v>
      </c>
      <c r="AB124" s="156" t="s">
        <v>1373</v>
      </c>
      <c r="AC124" s="156">
        <v>353</v>
      </c>
      <c r="AD124" s="256">
        <v>43180</v>
      </c>
      <c r="AE124" s="256">
        <v>0</v>
      </c>
      <c r="AF124" s="256" t="s">
        <v>3215</v>
      </c>
    </row>
    <row r="125" spans="16:32" x14ac:dyDescent="0.25">
      <c r="P125" s="156" t="s">
        <v>739</v>
      </c>
      <c r="Q125" s="156">
        <v>353</v>
      </c>
      <c r="R125" s="156" t="s">
        <v>3153</v>
      </c>
      <c r="S125" s="156" t="s">
        <v>976</v>
      </c>
      <c r="T125" s="156">
        <v>26</v>
      </c>
      <c r="U125" s="156" t="s">
        <v>1445</v>
      </c>
      <c r="V125" s="156" t="s">
        <v>3155</v>
      </c>
      <c r="AB125" s="156" t="s">
        <v>1373</v>
      </c>
      <c r="AC125" s="156">
        <v>353</v>
      </c>
      <c r="AD125" s="256">
        <v>43180</v>
      </c>
      <c r="AE125" s="256">
        <v>0</v>
      </c>
      <c r="AF125" s="256" t="s">
        <v>3215</v>
      </c>
    </row>
    <row r="126" spans="16:32" x14ac:dyDescent="0.25">
      <c r="P126" s="156" t="s">
        <v>739</v>
      </c>
      <c r="Q126" s="156">
        <v>353</v>
      </c>
      <c r="R126" s="156" t="s">
        <v>3153</v>
      </c>
      <c r="S126" s="156" t="s">
        <v>976</v>
      </c>
      <c r="T126" s="156">
        <v>21</v>
      </c>
      <c r="U126" s="156" t="s">
        <v>1445</v>
      </c>
      <c r="V126" s="156" t="s">
        <v>3155</v>
      </c>
      <c r="AB126" s="156" t="s">
        <v>1375</v>
      </c>
      <c r="AC126" s="156">
        <v>340</v>
      </c>
      <c r="AD126" s="256">
        <v>43133</v>
      </c>
      <c r="AE126" s="256">
        <v>43168</v>
      </c>
      <c r="AF126" s="256" t="s">
        <v>3216</v>
      </c>
    </row>
    <row r="127" spans="16:32" x14ac:dyDescent="0.25">
      <c r="P127" s="156" t="s">
        <v>739</v>
      </c>
      <c r="Q127" s="156">
        <v>353</v>
      </c>
      <c r="R127" s="156" t="s">
        <v>3153</v>
      </c>
      <c r="S127" s="156" t="s">
        <v>1446</v>
      </c>
      <c r="T127" s="156">
        <v>2</v>
      </c>
      <c r="U127" s="156" t="s">
        <v>1447</v>
      </c>
      <c r="V127" s="156" t="s">
        <v>3155</v>
      </c>
      <c r="AB127" s="156" t="s">
        <v>1375</v>
      </c>
      <c r="AC127" s="156">
        <v>357</v>
      </c>
      <c r="AD127" s="256">
        <v>43139</v>
      </c>
      <c r="AE127" s="256">
        <v>43164</v>
      </c>
      <c r="AF127" s="256" t="s">
        <v>3216</v>
      </c>
    </row>
    <row r="128" spans="16:32" x14ac:dyDescent="0.25">
      <c r="P128" s="156" t="s">
        <v>739</v>
      </c>
      <c r="Q128" s="156">
        <v>353</v>
      </c>
      <c r="R128" s="156" t="s">
        <v>3153</v>
      </c>
      <c r="S128" s="156" t="s">
        <v>1449</v>
      </c>
      <c r="T128" s="156">
        <v>6</v>
      </c>
      <c r="U128" s="156" t="s">
        <v>1450</v>
      </c>
      <c r="V128" s="156" t="s">
        <v>3155</v>
      </c>
      <c r="AB128" s="156" t="s">
        <v>1375</v>
      </c>
      <c r="AC128" s="156">
        <v>353</v>
      </c>
      <c r="AD128" s="256">
        <v>43180</v>
      </c>
      <c r="AE128" s="256">
        <v>0</v>
      </c>
      <c r="AF128" s="256" t="s">
        <v>3215</v>
      </c>
    </row>
    <row r="129" spans="16:32" x14ac:dyDescent="0.25">
      <c r="P129" s="156" t="s">
        <v>739</v>
      </c>
      <c r="Q129" s="156">
        <v>353</v>
      </c>
      <c r="R129" s="156" t="s">
        <v>3153</v>
      </c>
      <c r="S129" s="156" t="s">
        <v>1449</v>
      </c>
      <c r="T129" s="156">
        <v>1</v>
      </c>
      <c r="U129" s="156" t="s">
        <v>1450</v>
      </c>
      <c r="V129" s="156" t="s">
        <v>3155</v>
      </c>
      <c r="AB129" s="156" t="s">
        <v>1377</v>
      </c>
      <c r="AC129" s="156">
        <v>357</v>
      </c>
      <c r="AD129" s="256">
        <v>43139</v>
      </c>
      <c r="AE129" s="256">
        <v>43164</v>
      </c>
      <c r="AF129" s="256" t="s">
        <v>3216</v>
      </c>
    </row>
    <row r="130" spans="16:32" x14ac:dyDescent="0.25">
      <c r="P130" s="156" t="s">
        <v>739</v>
      </c>
      <c r="Q130" s="156">
        <v>353</v>
      </c>
      <c r="R130" s="156" t="s">
        <v>3153</v>
      </c>
      <c r="S130" s="156" t="s">
        <v>1451</v>
      </c>
      <c r="T130" s="156">
        <v>1</v>
      </c>
      <c r="U130" s="156" t="s">
        <v>1452</v>
      </c>
      <c r="V130" s="156" t="s">
        <v>3155</v>
      </c>
      <c r="AB130" s="156" t="s">
        <v>1377</v>
      </c>
      <c r="AC130" s="156">
        <v>353</v>
      </c>
      <c r="AD130" s="256">
        <v>43180</v>
      </c>
      <c r="AE130" s="256">
        <v>0</v>
      </c>
      <c r="AF130" s="256" t="s">
        <v>3215</v>
      </c>
    </row>
    <row r="131" spans="16:32" x14ac:dyDescent="0.25">
      <c r="P131" s="156" t="s">
        <v>739</v>
      </c>
      <c r="Q131" s="156">
        <v>353</v>
      </c>
      <c r="R131" s="156" t="s">
        <v>3153</v>
      </c>
      <c r="S131" s="156" t="s">
        <v>1451</v>
      </c>
      <c r="T131" s="156">
        <v>2</v>
      </c>
      <c r="U131" s="156" t="s">
        <v>1452</v>
      </c>
      <c r="V131" s="156" t="s">
        <v>3155</v>
      </c>
      <c r="AB131" s="156" t="s">
        <v>1379</v>
      </c>
      <c r="AC131" s="156">
        <v>347</v>
      </c>
      <c r="AD131" s="256">
        <v>43118</v>
      </c>
      <c r="AE131" s="256">
        <v>43133</v>
      </c>
      <c r="AF131" s="256" t="s">
        <v>3216</v>
      </c>
    </row>
    <row r="132" spans="16:32" x14ac:dyDescent="0.25">
      <c r="P132" s="156" t="s">
        <v>739</v>
      </c>
      <c r="Q132" s="156">
        <v>353</v>
      </c>
      <c r="R132" s="156" t="s">
        <v>3153</v>
      </c>
      <c r="S132" s="156" t="s">
        <v>1451</v>
      </c>
      <c r="T132" s="156">
        <v>1</v>
      </c>
      <c r="U132" s="156" t="s">
        <v>1452</v>
      </c>
      <c r="V132" s="156" t="s">
        <v>3155</v>
      </c>
      <c r="AB132" s="156" t="s">
        <v>1379</v>
      </c>
      <c r="AC132" s="156">
        <v>340</v>
      </c>
      <c r="AD132" s="256">
        <v>43133</v>
      </c>
      <c r="AE132" s="256">
        <v>43168</v>
      </c>
      <c r="AF132" s="256" t="s">
        <v>3216</v>
      </c>
    </row>
    <row r="133" spans="16:32" x14ac:dyDescent="0.25">
      <c r="P133" s="156" t="s">
        <v>739</v>
      </c>
      <c r="Q133" s="156">
        <v>353</v>
      </c>
      <c r="R133" s="156" t="s">
        <v>3153</v>
      </c>
      <c r="S133" s="156" t="s">
        <v>1453</v>
      </c>
      <c r="T133" s="156">
        <v>1</v>
      </c>
      <c r="U133" s="156" t="s">
        <v>1454</v>
      </c>
      <c r="V133" s="156" t="s">
        <v>3155</v>
      </c>
      <c r="AB133" s="156" t="s">
        <v>1379</v>
      </c>
      <c r="AC133" s="156">
        <v>353</v>
      </c>
      <c r="AD133" s="256">
        <v>43180</v>
      </c>
      <c r="AE133" s="256">
        <v>0</v>
      </c>
      <c r="AF133" s="256" t="s">
        <v>3215</v>
      </c>
    </row>
    <row r="134" spans="16:32" x14ac:dyDescent="0.25">
      <c r="P134" s="156" t="s">
        <v>739</v>
      </c>
      <c r="Q134" s="156">
        <v>353</v>
      </c>
      <c r="R134" s="156" t="s">
        <v>3153</v>
      </c>
      <c r="S134" s="156" t="s">
        <v>1455</v>
      </c>
      <c r="T134" s="156">
        <v>3</v>
      </c>
      <c r="U134" s="156" t="s">
        <v>1456</v>
      </c>
      <c r="V134" s="156" t="s">
        <v>3155</v>
      </c>
      <c r="AB134" s="156" t="s">
        <v>1379</v>
      </c>
      <c r="AC134" s="156">
        <v>353</v>
      </c>
      <c r="AD134" s="256">
        <v>43180</v>
      </c>
      <c r="AE134" s="256">
        <v>0</v>
      </c>
      <c r="AF134" s="256" t="s">
        <v>3215</v>
      </c>
    </row>
    <row r="135" spans="16:32" x14ac:dyDescent="0.25">
      <c r="P135" s="156" t="s">
        <v>739</v>
      </c>
      <c r="Q135" s="156">
        <v>353</v>
      </c>
      <c r="R135" s="156" t="s">
        <v>3153</v>
      </c>
      <c r="S135" s="156" t="s">
        <v>1457</v>
      </c>
      <c r="T135" s="156">
        <v>14</v>
      </c>
      <c r="U135" s="156" t="s">
        <v>1458</v>
      </c>
      <c r="V135" s="156" t="s">
        <v>3155</v>
      </c>
      <c r="AB135" s="156" t="s">
        <v>1380</v>
      </c>
      <c r="AC135" s="156">
        <v>374</v>
      </c>
      <c r="AD135" s="256">
        <v>43195</v>
      </c>
      <c r="AE135" s="256">
        <v>0</v>
      </c>
      <c r="AF135" s="256" t="s">
        <v>3215</v>
      </c>
    </row>
    <row r="136" spans="16:32" x14ac:dyDescent="0.25">
      <c r="P136" s="156" t="s">
        <v>739</v>
      </c>
      <c r="Q136" s="156">
        <v>353</v>
      </c>
      <c r="R136" s="156" t="s">
        <v>3153</v>
      </c>
      <c r="S136" s="156" t="s">
        <v>1459</v>
      </c>
      <c r="T136" s="156">
        <v>5</v>
      </c>
      <c r="U136" s="156" t="s">
        <v>1460</v>
      </c>
      <c r="V136" s="156" t="s">
        <v>3155</v>
      </c>
      <c r="AB136" s="156" t="s">
        <v>1382</v>
      </c>
      <c r="AC136" s="156">
        <v>347</v>
      </c>
      <c r="AD136" s="256">
        <v>43118</v>
      </c>
      <c r="AE136" s="256">
        <v>43133</v>
      </c>
      <c r="AF136" s="256" t="s">
        <v>3216</v>
      </c>
    </row>
    <row r="137" spans="16:32" x14ac:dyDescent="0.25">
      <c r="P137" s="156" t="s">
        <v>739</v>
      </c>
      <c r="Q137" s="156">
        <v>353</v>
      </c>
      <c r="R137" s="156" t="s">
        <v>3153</v>
      </c>
      <c r="S137" s="156" t="s">
        <v>1459</v>
      </c>
      <c r="T137" s="156">
        <v>4</v>
      </c>
      <c r="U137" s="156" t="s">
        <v>1460</v>
      </c>
      <c r="V137" s="156" t="s">
        <v>3155</v>
      </c>
      <c r="AB137" s="156" t="s">
        <v>1382</v>
      </c>
      <c r="AC137" s="156">
        <v>340</v>
      </c>
      <c r="AD137" s="256">
        <v>43133</v>
      </c>
      <c r="AE137" s="256">
        <v>43168</v>
      </c>
      <c r="AF137" s="256" t="s">
        <v>3216</v>
      </c>
    </row>
    <row r="138" spans="16:32" x14ac:dyDescent="0.25">
      <c r="P138" s="156" t="s">
        <v>739</v>
      </c>
      <c r="Q138" s="156">
        <v>353</v>
      </c>
      <c r="R138" s="156" t="s">
        <v>3153</v>
      </c>
      <c r="S138" s="156" t="s">
        <v>1459</v>
      </c>
      <c r="T138" s="156">
        <v>14</v>
      </c>
      <c r="U138" s="156" t="s">
        <v>1460</v>
      </c>
      <c r="V138" s="156" t="s">
        <v>3155</v>
      </c>
      <c r="AB138" s="156" t="s">
        <v>1382</v>
      </c>
      <c r="AC138" s="156">
        <v>353</v>
      </c>
      <c r="AD138" s="256">
        <v>43180</v>
      </c>
      <c r="AE138" s="256">
        <v>0</v>
      </c>
      <c r="AF138" s="256" t="s">
        <v>3215</v>
      </c>
    </row>
    <row r="139" spans="16:32" x14ac:dyDescent="0.25">
      <c r="P139" s="156" t="s">
        <v>739</v>
      </c>
      <c r="Q139" s="156">
        <v>353</v>
      </c>
      <c r="R139" s="156" t="s">
        <v>3153</v>
      </c>
      <c r="S139" s="156" t="s">
        <v>1459</v>
      </c>
      <c r="T139" s="156">
        <v>4</v>
      </c>
      <c r="U139" s="156" t="s">
        <v>1460</v>
      </c>
      <c r="V139" s="156" t="s">
        <v>3155</v>
      </c>
      <c r="AB139" s="156" t="s">
        <v>1382</v>
      </c>
      <c r="AC139" s="156">
        <v>353</v>
      </c>
      <c r="AD139" s="256">
        <v>43180</v>
      </c>
      <c r="AE139" s="256">
        <v>0</v>
      </c>
      <c r="AF139" s="256" t="s">
        <v>3215</v>
      </c>
    </row>
    <row r="140" spans="16:32" x14ac:dyDescent="0.25">
      <c r="P140" s="156" t="s">
        <v>739</v>
      </c>
      <c r="Q140" s="156">
        <v>353</v>
      </c>
      <c r="R140" s="156" t="s">
        <v>3153</v>
      </c>
      <c r="S140" s="156" t="s">
        <v>1461</v>
      </c>
      <c r="T140" s="156">
        <v>2</v>
      </c>
      <c r="U140" s="156" t="s">
        <v>1462</v>
      </c>
      <c r="V140" s="156" t="s">
        <v>3155</v>
      </c>
      <c r="AB140" s="156" t="s">
        <v>1384</v>
      </c>
      <c r="AC140" s="156">
        <v>340</v>
      </c>
      <c r="AD140" s="256">
        <v>43133</v>
      </c>
      <c r="AE140" s="256">
        <v>43168</v>
      </c>
      <c r="AF140" s="256" t="s">
        <v>3216</v>
      </c>
    </row>
    <row r="141" spans="16:32" x14ac:dyDescent="0.25">
      <c r="P141" s="156" t="s">
        <v>739</v>
      </c>
      <c r="Q141" s="156">
        <v>353</v>
      </c>
      <c r="R141" s="156" t="s">
        <v>3153</v>
      </c>
      <c r="S141" s="156" t="s">
        <v>1463</v>
      </c>
      <c r="T141" s="156">
        <v>4</v>
      </c>
      <c r="U141" s="156" t="s">
        <v>1464</v>
      </c>
      <c r="V141" s="156" t="s">
        <v>3155</v>
      </c>
      <c r="AB141" s="156" t="s">
        <v>1384</v>
      </c>
      <c r="AC141" s="156">
        <v>364</v>
      </c>
      <c r="AD141" s="256">
        <v>43168</v>
      </c>
      <c r="AE141" s="256">
        <v>43179</v>
      </c>
      <c r="AF141" s="256" t="s">
        <v>3216</v>
      </c>
    </row>
    <row r="142" spans="16:32" x14ac:dyDescent="0.25">
      <c r="P142" s="156" t="s">
        <v>739</v>
      </c>
      <c r="Q142" s="156">
        <v>353</v>
      </c>
      <c r="R142" s="156" t="s">
        <v>3153</v>
      </c>
      <c r="S142" s="156" t="s">
        <v>1463</v>
      </c>
      <c r="T142" s="156">
        <v>4</v>
      </c>
      <c r="U142" s="156" t="s">
        <v>1464</v>
      </c>
      <c r="V142" s="156" t="s">
        <v>3155</v>
      </c>
      <c r="AB142" s="156" t="s">
        <v>1384</v>
      </c>
      <c r="AC142" s="156">
        <v>353</v>
      </c>
      <c r="AD142" s="256">
        <v>43180</v>
      </c>
      <c r="AE142" s="256">
        <v>0</v>
      </c>
      <c r="AF142" s="256" t="s">
        <v>3215</v>
      </c>
    </row>
    <row r="143" spans="16:32" x14ac:dyDescent="0.25">
      <c r="P143" s="156" t="s">
        <v>739</v>
      </c>
      <c r="Q143" s="156">
        <v>353</v>
      </c>
      <c r="R143" s="156" t="s">
        <v>3153</v>
      </c>
      <c r="S143" s="156" t="s">
        <v>1465</v>
      </c>
      <c r="T143" s="156">
        <v>4</v>
      </c>
      <c r="U143" s="156" t="s">
        <v>1466</v>
      </c>
      <c r="V143" s="156" t="s">
        <v>3155</v>
      </c>
      <c r="AB143" s="156" t="s">
        <v>1386</v>
      </c>
      <c r="AC143" s="156">
        <v>340</v>
      </c>
      <c r="AD143" s="256">
        <v>43133</v>
      </c>
      <c r="AE143" s="256">
        <v>43168</v>
      </c>
      <c r="AF143" s="256" t="s">
        <v>3216</v>
      </c>
    </row>
    <row r="144" spans="16:32" x14ac:dyDescent="0.25">
      <c r="P144" s="156" t="s">
        <v>739</v>
      </c>
      <c r="Q144" s="156">
        <v>353</v>
      </c>
      <c r="R144" s="156" t="s">
        <v>3153</v>
      </c>
      <c r="S144" s="156" t="s">
        <v>1465</v>
      </c>
      <c r="T144" s="156">
        <v>2</v>
      </c>
      <c r="U144" s="156" t="s">
        <v>1466</v>
      </c>
      <c r="V144" s="156" t="s">
        <v>3155</v>
      </c>
      <c r="AB144" s="156" t="s">
        <v>1386</v>
      </c>
      <c r="AC144" s="156">
        <v>357</v>
      </c>
      <c r="AD144" s="256">
        <v>43139</v>
      </c>
      <c r="AE144" s="256">
        <v>43164</v>
      </c>
      <c r="AF144" s="256" t="s">
        <v>3216</v>
      </c>
    </row>
    <row r="145" spans="16:32" x14ac:dyDescent="0.25">
      <c r="P145" s="156" t="s">
        <v>739</v>
      </c>
      <c r="Q145" s="156">
        <v>353</v>
      </c>
      <c r="R145" s="156" t="s">
        <v>3153</v>
      </c>
      <c r="S145" s="156" t="s">
        <v>1465</v>
      </c>
      <c r="T145" s="156">
        <v>2</v>
      </c>
      <c r="U145" s="156" t="s">
        <v>1466</v>
      </c>
      <c r="V145" s="156" t="s">
        <v>3155</v>
      </c>
      <c r="AB145" s="156" t="s">
        <v>1386</v>
      </c>
      <c r="AC145" s="156">
        <v>353</v>
      </c>
      <c r="AD145" s="256">
        <v>43180</v>
      </c>
      <c r="AE145" s="256">
        <v>0</v>
      </c>
      <c r="AF145" s="256" t="s">
        <v>3215</v>
      </c>
    </row>
    <row r="146" spans="16:32" x14ac:dyDescent="0.25">
      <c r="P146" s="156" t="s">
        <v>739</v>
      </c>
      <c r="Q146" s="156">
        <v>353</v>
      </c>
      <c r="R146" s="156" t="s">
        <v>3153</v>
      </c>
      <c r="S146" s="156" t="s">
        <v>1468</v>
      </c>
      <c r="T146" s="156">
        <v>12</v>
      </c>
      <c r="U146" s="156" t="s">
        <v>1469</v>
      </c>
      <c r="V146" s="156" t="s">
        <v>3155</v>
      </c>
      <c r="AB146" s="156" t="s">
        <v>1386</v>
      </c>
      <c r="AC146" s="156">
        <v>353</v>
      </c>
      <c r="AD146" s="256">
        <v>43180</v>
      </c>
      <c r="AE146" s="256">
        <v>0</v>
      </c>
      <c r="AF146" s="256" t="s">
        <v>3215</v>
      </c>
    </row>
    <row r="147" spans="16:32" x14ac:dyDescent="0.25">
      <c r="P147" s="156" t="s">
        <v>739</v>
      </c>
      <c r="Q147" s="156">
        <v>353</v>
      </c>
      <c r="R147" s="156" t="s">
        <v>3153</v>
      </c>
      <c r="S147" s="156" t="s">
        <v>1468</v>
      </c>
      <c r="T147" s="156">
        <v>5</v>
      </c>
      <c r="U147" s="156" t="s">
        <v>1469</v>
      </c>
      <c r="V147" s="156" t="s">
        <v>3155</v>
      </c>
      <c r="AB147" s="156" t="s">
        <v>1388</v>
      </c>
      <c r="AC147" s="156">
        <v>364</v>
      </c>
      <c r="AD147" s="256">
        <v>43168</v>
      </c>
      <c r="AE147" s="256">
        <v>43179</v>
      </c>
      <c r="AF147" s="256" t="s">
        <v>3216</v>
      </c>
    </row>
    <row r="148" spans="16:32" x14ac:dyDescent="0.25">
      <c r="P148" s="156" t="s">
        <v>739</v>
      </c>
      <c r="Q148" s="156">
        <v>353</v>
      </c>
      <c r="R148" s="156" t="s">
        <v>3153</v>
      </c>
      <c r="S148" s="156" t="s">
        <v>1471</v>
      </c>
      <c r="T148" s="156">
        <v>2</v>
      </c>
      <c r="U148" s="156" t="s">
        <v>1472</v>
      </c>
      <c r="V148" s="156" t="s">
        <v>3155</v>
      </c>
      <c r="AB148" s="156" t="s">
        <v>1388</v>
      </c>
      <c r="AC148" s="156">
        <v>353</v>
      </c>
      <c r="AD148" s="256">
        <v>43180</v>
      </c>
      <c r="AE148" s="256">
        <v>0</v>
      </c>
      <c r="AF148" s="256" t="s">
        <v>3215</v>
      </c>
    </row>
    <row r="149" spans="16:32" x14ac:dyDescent="0.25">
      <c r="P149" s="156" t="s">
        <v>739</v>
      </c>
      <c r="Q149" s="156">
        <v>353</v>
      </c>
      <c r="R149" s="156" t="s">
        <v>3153</v>
      </c>
      <c r="S149" s="156" t="s">
        <v>1471</v>
      </c>
      <c r="T149" s="156">
        <v>2</v>
      </c>
      <c r="U149" s="156" t="s">
        <v>1472</v>
      </c>
      <c r="V149" s="156" t="s">
        <v>3155</v>
      </c>
      <c r="AB149" s="156" t="s">
        <v>1389</v>
      </c>
      <c r="AC149" s="156">
        <v>347</v>
      </c>
      <c r="AD149" s="256">
        <v>43118</v>
      </c>
      <c r="AE149" s="256">
        <v>43133</v>
      </c>
      <c r="AF149" s="256" t="s">
        <v>3216</v>
      </c>
    </row>
    <row r="150" spans="16:32" x14ac:dyDescent="0.25">
      <c r="P150" s="156" t="s">
        <v>739</v>
      </c>
      <c r="Q150" s="156">
        <v>353</v>
      </c>
      <c r="R150" s="156" t="s">
        <v>3153</v>
      </c>
      <c r="S150" s="156" t="s">
        <v>1471</v>
      </c>
      <c r="T150" s="156">
        <v>2</v>
      </c>
      <c r="U150" s="156" t="s">
        <v>1472</v>
      </c>
      <c r="V150" s="156" t="s">
        <v>3155</v>
      </c>
      <c r="AB150" s="156" t="s">
        <v>1389</v>
      </c>
      <c r="AC150" s="156">
        <v>340</v>
      </c>
      <c r="AD150" s="256">
        <v>43133</v>
      </c>
      <c r="AE150" s="256">
        <v>43168</v>
      </c>
      <c r="AF150" s="256" t="s">
        <v>3216</v>
      </c>
    </row>
    <row r="151" spans="16:32" x14ac:dyDescent="0.25">
      <c r="P151" s="156" t="s">
        <v>739</v>
      </c>
      <c r="Q151" s="156">
        <v>353</v>
      </c>
      <c r="R151" s="156" t="s">
        <v>3153</v>
      </c>
      <c r="S151" s="156" t="s">
        <v>1471</v>
      </c>
      <c r="T151" s="156">
        <v>3</v>
      </c>
      <c r="U151" s="156" t="s">
        <v>1472</v>
      </c>
      <c r="V151" s="156" t="s">
        <v>3155</v>
      </c>
      <c r="AB151" s="156" t="s">
        <v>1391</v>
      </c>
      <c r="AC151" s="156">
        <v>374</v>
      </c>
      <c r="AD151" s="256">
        <v>43195</v>
      </c>
      <c r="AE151" s="256">
        <v>0</v>
      </c>
      <c r="AF151" s="256" t="s">
        <v>3215</v>
      </c>
    </row>
    <row r="152" spans="16:32" x14ac:dyDescent="0.25">
      <c r="P152" s="156" t="s">
        <v>739</v>
      </c>
      <c r="Q152" s="156">
        <v>353</v>
      </c>
      <c r="R152" s="156" t="s">
        <v>3153</v>
      </c>
      <c r="S152" s="156" t="s">
        <v>1471</v>
      </c>
      <c r="T152" s="156">
        <v>7</v>
      </c>
      <c r="U152" s="156" t="s">
        <v>1472</v>
      </c>
      <c r="V152" s="156" t="s">
        <v>3155</v>
      </c>
      <c r="AB152" s="156" t="s">
        <v>1392</v>
      </c>
      <c r="AC152" s="156">
        <v>347</v>
      </c>
      <c r="AD152" s="256">
        <v>43118</v>
      </c>
      <c r="AE152" s="256">
        <v>43133</v>
      </c>
      <c r="AF152" s="256" t="s">
        <v>3216</v>
      </c>
    </row>
    <row r="153" spans="16:32" x14ac:dyDescent="0.25">
      <c r="P153" s="156" t="s">
        <v>739</v>
      </c>
      <c r="Q153" s="156">
        <v>353</v>
      </c>
      <c r="R153" s="156" t="s">
        <v>3153</v>
      </c>
      <c r="S153" s="156" t="s">
        <v>1471</v>
      </c>
      <c r="T153" s="156">
        <v>10</v>
      </c>
      <c r="U153" s="156" t="s">
        <v>1472</v>
      </c>
      <c r="V153" s="156" t="s">
        <v>3155</v>
      </c>
      <c r="AB153" s="156" t="s">
        <v>1392</v>
      </c>
      <c r="AC153" s="156">
        <v>340</v>
      </c>
      <c r="AD153" s="256">
        <v>43133</v>
      </c>
      <c r="AE153" s="256">
        <v>43168</v>
      </c>
      <c r="AF153" s="256" t="s">
        <v>3216</v>
      </c>
    </row>
    <row r="154" spans="16:32" x14ac:dyDescent="0.25">
      <c r="P154" s="156" t="s">
        <v>739</v>
      </c>
      <c r="Q154" s="156">
        <v>353</v>
      </c>
      <c r="R154" s="156" t="s">
        <v>3153</v>
      </c>
      <c r="S154" s="156" t="s">
        <v>1473</v>
      </c>
      <c r="T154" s="156">
        <v>28</v>
      </c>
      <c r="U154" s="156" t="s">
        <v>1474</v>
      </c>
      <c r="V154" s="156" t="s">
        <v>3155</v>
      </c>
      <c r="AB154" s="156" t="s">
        <v>1394</v>
      </c>
      <c r="AC154" s="156">
        <v>364</v>
      </c>
      <c r="AD154" s="256">
        <v>43168</v>
      </c>
      <c r="AE154" s="256">
        <v>43179</v>
      </c>
      <c r="AF154" s="256" t="s">
        <v>3216</v>
      </c>
    </row>
    <row r="155" spans="16:32" x14ac:dyDescent="0.25">
      <c r="P155" s="156" t="s">
        <v>739</v>
      </c>
      <c r="Q155" s="156">
        <v>353</v>
      </c>
      <c r="R155" s="156" t="s">
        <v>3153</v>
      </c>
      <c r="S155" s="156" t="s">
        <v>1477</v>
      </c>
      <c r="T155" s="156">
        <v>21</v>
      </c>
      <c r="U155" s="156" t="s">
        <v>1478</v>
      </c>
      <c r="V155" s="156" t="s">
        <v>3155</v>
      </c>
      <c r="AB155" s="156" t="s">
        <v>1394</v>
      </c>
      <c r="AC155" s="156">
        <v>353</v>
      </c>
      <c r="AD155" s="256">
        <v>43180</v>
      </c>
      <c r="AE155" s="256">
        <v>0</v>
      </c>
      <c r="AF155" s="256" t="s">
        <v>3215</v>
      </c>
    </row>
    <row r="156" spans="16:32" x14ac:dyDescent="0.25">
      <c r="P156" s="156" t="s">
        <v>739</v>
      </c>
      <c r="Q156" s="156">
        <v>353</v>
      </c>
      <c r="R156" s="156" t="s">
        <v>3153</v>
      </c>
      <c r="S156" s="156" t="s">
        <v>1477</v>
      </c>
      <c r="T156" s="156">
        <v>36</v>
      </c>
      <c r="U156" s="156" t="s">
        <v>1478</v>
      </c>
      <c r="V156" s="156" t="s">
        <v>3155</v>
      </c>
      <c r="AB156" s="156" t="s">
        <v>1395</v>
      </c>
      <c r="AC156" s="156">
        <v>347</v>
      </c>
      <c r="AD156" s="256">
        <v>43118</v>
      </c>
      <c r="AE156" s="256">
        <v>43133</v>
      </c>
      <c r="AF156" s="256" t="s">
        <v>3216</v>
      </c>
    </row>
    <row r="157" spans="16:32" x14ac:dyDescent="0.25">
      <c r="P157" s="156" t="s">
        <v>739</v>
      </c>
      <c r="Q157" s="156">
        <v>353</v>
      </c>
      <c r="R157" s="156" t="s">
        <v>3153</v>
      </c>
      <c r="S157" s="156" t="s">
        <v>1479</v>
      </c>
      <c r="T157" s="156">
        <v>3</v>
      </c>
      <c r="U157" s="156" t="s">
        <v>1480</v>
      </c>
      <c r="V157" s="156" t="s">
        <v>3155</v>
      </c>
      <c r="AB157" s="156" t="s">
        <v>1395</v>
      </c>
      <c r="AC157" s="156">
        <v>340</v>
      </c>
      <c r="AD157" s="256">
        <v>43133</v>
      </c>
      <c r="AE157" s="256">
        <v>43168</v>
      </c>
      <c r="AF157" s="256" t="s">
        <v>3216</v>
      </c>
    </row>
    <row r="158" spans="16:32" x14ac:dyDescent="0.25">
      <c r="P158" s="156" t="s">
        <v>739</v>
      </c>
      <c r="Q158" s="156">
        <v>353</v>
      </c>
      <c r="R158" s="156" t="s">
        <v>3153</v>
      </c>
      <c r="S158" s="156" t="s">
        <v>1479</v>
      </c>
      <c r="T158" s="156">
        <v>10</v>
      </c>
      <c r="U158" s="156" t="s">
        <v>1480</v>
      </c>
      <c r="V158" s="156" t="s">
        <v>3155</v>
      </c>
      <c r="AB158" s="156" t="s">
        <v>1395</v>
      </c>
      <c r="AC158" s="156">
        <v>340</v>
      </c>
      <c r="AD158" s="256">
        <v>43133</v>
      </c>
      <c r="AE158" s="256">
        <v>43168</v>
      </c>
      <c r="AF158" s="256" t="s">
        <v>3216</v>
      </c>
    </row>
    <row r="159" spans="16:32" x14ac:dyDescent="0.25">
      <c r="P159" s="156" t="s">
        <v>739</v>
      </c>
      <c r="Q159" s="156">
        <v>353</v>
      </c>
      <c r="R159" s="156" t="s">
        <v>3153</v>
      </c>
      <c r="S159" s="156" t="s">
        <v>1481</v>
      </c>
      <c r="T159" s="156">
        <v>2</v>
      </c>
      <c r="U159" s="156" t="s">
        <v>1482</v>
      </c>
      <c r="V159" s="156" t="s">
        <v>3155</v>
      </c>
      <c r="AB159" s="156" t="s">
        <v>1395</v>
      </c>
      <c r="AC159" s="156">
        <v>340</v>
      </c>
      <c r="AD159" s="256">
        <v>43133</v>
      </c>
      <c r="AE159" s="256">
        <v>43168</v>
      </c>
      <c r="AF159" s="256" t="s">
        <v>3216</v>
      </c>
    </row>
    <row r="160" spans="16:32" x14ac:dyDescent="0.25">
      <c r="P160" s="156" t="s">
        <v>739</v>
      </c>
      <c r="Q160" s="156">
        <v>353</v>
      </c>
      <c r="R160" s="156" t="s">
        <v>3153</v>
      </c>
      <c r="S160" s="156" t="s">
        <v>1483</v>
      </c>
      <c r="T160" s="156">
        <v>2</v>
      </c>
      <c r="U160" s="156" t="s">
        <v>1484</v>
      </c>
      <c r="V160" s="156" t="s">
        <v>3155</v>
      </c>
      <c r="AB160" s="156" t="s">
        <v>1395</v>
      </c>
      <c r="AC160" s="156">
        <v>353</v>
      </c>
      <c r="AD160" s="256">
        <v>43180</v>
      </c>
      <c r="AE160" s="256">
        <v>0</v>
      </c>
      <c r="AF160" s="256" t="s">
        <v>3215</v>
      </c>
    </row>
    <row r="161" spans="16:32" x14ac:dyDescent="0.25">
      <c r="P161" s="156" t="s">
        <v>739</v>
      </c>
      <c r="Q161" s="156">
        <v>353</v>
      </c>
      <c r="R161" s="156" t="s">
        <v>3153</v>
      </c>
      <c r="S161" s="156" t="s">
        <v>1485</v>
      </c>
      <c r="T161" s="156">
        <v>10</v>
      </c>
      <c r="U161" s="156" t="s">
        <v>1486</v>
      </c>
      <c r="V161" s="156" t="s">
        <v>3155</v>
      </c>
      <c r="AB161" s="156" t="s">
        <v>1395</v>
      </c>
      <c r="AC161" s="156">
        <v>353</v>
      </c>
      <c r="AD161" s="256">
        <v>43180</v>
      </c>
      <c r="AE161" s="256">
        <v>0</v>
      </c>
      <c r="AF161" s="256" t="s">
        <v>3215</v>
      </c>
    </row>
    <row r="162" spans="16:32" x14ac:dyDescent="0.25">
      <c r="P162" s="156" t="s">
        <v>739</v>
      </c>
      <c r="Q162" s="156">
        <v>353</v>
      </c>
      <c r="R162" s="156" t="s">
        <v>3153</v>
      </c>
      <c r="S162" s="156" t="s">
        <v>1487</v>
      </c>
      <c r="T162" s="156">
        <v>6</v>
      </c>
      <c r="U162" s="156" t="s">
        <v>1488</v>
      </c>
      <c r="V162" s="156" t="s">
        <v>3155</v>
      </c>
      <c r="AB162" s="156" t="s">
        <v>1396</v>
      </c>
      <c r="AC162" s="156">
        <v>340</v>
      </c>
      <c r="AD162" s="256">
        <v>43133</v>
      </c>
      <c r="AE162" s="256">
        <v>43168</v>
      </c>
      <c r="AF162" s="256" t="s">
        <v>3216</v>
      </c>
    </row>
    <row r="163" spans="16:32" x14ac:dyDescent="0.25">
      <c r="P163" s="156" t="s">
        <v>739</v>
      </c>
      <c r="Q163" s="156">
        <v>353</v>
      </c>
      <c r="R163" s="156" t="s">
        <v>3153</v>
      </c>
      <c r="S163" s="156" t="s">
        <v>1487</v>
      </c>
      <c r="T163" s="156">
        <v>22</v>
      </c>
      <c r="U163" s="156" t="s">
        <v>1488</v>
      </c>
      <c r="V163" s="156" t="s">
        <v>3155</v>
      </c>
      <c r="AB163" s="156" t="s">
        <v>1398</v>
      </c>
      <c r="AC163" s="156">
        <v>347</v>
      </c>
      <c r="AD163" s="256">
        <v>43118</v>
      </c>
      <c r="AE163" s="256">
        <v>43133</v>
      </c>
      <c r="AF163" s="256" t="s">
        <v>3216</v>
      </c>
    </row>
    <row r="164" spans="16:32" x14ac:dyDescent="0.25">
      <c r="P164" s="156" t="s">
        <v>739</v>
      </c>
      <c r="Q164" s="156">
        <v>353</v>
      </c>
      <c r="R164" s="156" t="s">
        <v>3153</v>
      </c>
      <c r="S164" s="156" t="s">
        <v>1487</v>
      </c>
      <c r="T164" s="156">
        <v>3</v>
      </c>
      <c r="U164" s="156" t="s">
        <v>1488</v>
      </c>
      <c r="V164" s="156" t="s">
        <v>3155</v>
      </c>
      <c r="AB164" s="156" t="s">
        <v>1398</v>
      </c>
      <c r="AC164" s="156">
        <v>340</v>
      </c>
      <c r="AD164" s="256">
        <v>43133</v>
      </c>
      <c r="AE164" s="256">
        <v>43168</v>
      </c>
      <c r="AF164" s="256" t="s">
        <v>3216</v>
      </c>
    </row>
    <row r="165" spans="16:32" x14ac:dyDescent="0.25">
      <c r="P165" s="156" t="s">
        <v>739</v>
      </c>
      <c r="Q165" s="156">
        <v>353</v>
      </c>
      <c r="R165" s="156" t="s">
        <v>3153</v>
      </c>
      <c r="S165" s="156" t="s">
        <v>3091</v>
      </c>
      <c r="T165" s="156">
        <v>1</v>
      </c>
      <c r="U165" s="156" t="s">
        <v>3159</v>
      </c>
      <c r="V165" s="156" t="s">
        <v>3155</v>
      </c>
      <c r="AB165" s="156" t="s">
        <v>1398</v>
      </c>
      <c r="AC165" s="156">
        <v>353</v>
      </c>
      <c r="AD165" s="256">
        <v>43180</v>
      </c>
      <c r="AE165" s="256">
        <v>0</v>
      </c>
      <c r="AF165" s="256" t="s">
        <v>3215</v>
      </c>
    </row>
    <row r="166" spans="16:32" x14ac:dyDescent="0.25">
      <c r="P166" s="156" t="s">
        <v>739</v>
      </c>
      <c r="Q166" s="156">
        <v>353</v>
      </c>
      <c r="R166" s="156" t="s">
        <v>3153</v>
      </c>
      <c r="S166" s="156" t="s">
        <v>1489</v>
      </c>
      <c r="T166" s="156">
        <v>5</v>
      </c>
      <c r="U166" s="156" t="s">
        <v>1490</v>
      </c>
      <c r="V166" s="156" t="s">
        <v>3155</v>
      </c>
      <c r="AB166" s="156" t="s">
        <v>1399</v>
      </c>
      <c r="AC166" s="156">
        <v>347</v>
      </c>
      <c r="AD166" s="256">
        <v>43118</v>
      </c>
      <c r="AE166" s="256">
        <v>43133</v>
      </c>
      <c r="AF166" s="256" t="s">
        <v>3216</v>
      </c>
    </row>
    <row r="167" spans="16:32" x14ac:dyDescent="0.25">
      <c r="P167" s="156" t="s">
        <v>739</v>
      </c>
      <c r="Q167" s="156">
        <v>353</v>
      </c>
      <c r="R167" s="156" t="s">
        <v>3153</v>
      </c>
      <c r="S167" s="156" t="s">
        <v>1491</v>
      </c>
      <c r="T167" s="156">
        <v>25</v>
      </c>
      <c r="U167" s="156" t="s">
        <v>1492</v>
      </c>
      <c r="V167" s="156" t="s">
        <v>3155</v>
      </c>
      <c r="AB167" s="156" t="s">
        <v>1399</v>
      </c>
      <c r="AC167" s="156">
        <v>340</v>
      </c>
      <c r="AD167" s="256">
        <v>43133</v>
      </c>
      <c r="AE167" s="256">
        <v>43168</v>
      </c>
      <c r="AF167" s="256" t="s">
        <v>3216</v>
      </c>
    </row>
    <row r="168" spans="16:32" x14ac:dyDescent="0.25">
      <c r="P168" s="156" t="s">
        <v>739</v>
      </c>
      <c r="Q168" s="156">
        <v>353</v>
      </c>
      <c r="R168" s="156" t="s">
        <v>3153</v>
      </c>
      <c r="S168" s="156" t="s">
        <v>1491</v>
      </c>
      <c r="T168" s="156">
        <v>12</v>
      </c>
      <c r="U168" s="156" t="s">
        <v>1492</v>
      </c>
      <c r="V168" s="156" t="s">
        <v>3155</v>
      </c>
      <c r="AB168" s="156" t="s">
        <v>1400</v>
      </c>
      <c r="AC168" s="156">
        <v>347</v>
      </c>
      <c r="AD168" s="256">
        <v>43118</v>
      </c>
      <c r="AE168" s="256">
        <v>43133</v>
      </c>
      <c r="AF168" s="256" t="s">
        <v>3216</v>
      </c>
    </row>
    <row r="169" spans="16:32" x14ac:dyDescent="0.25">
      <c r="P169" s="156" t="s">
        <v>739</v>
      </c>
      <c r="Q169" s="156">
        <v>353</v>
      </c>
      <c r="R169" s="156" t="s">
        <v>3153</v>
      </c>
      <c r="S169" s="156" t="s">
        <v>1493</v>
      </c>
      <c r="T169" s="156">
        <v>3</v>
      </c>
      <c r="U169" s="156" t="s">
        <v>1494</v>
      </c>
      <c r="V169" s="156" t="s">
        <v>3155</v>
      </c>
      <c r="AB169" s="156" t="s">
        <v>1400</v>
      </c>
      <c r="AC169" s="156">
        <v>340</v>
      </c>
      <c r="AD169" s="256">
        <v>43133</v>
      </c>
      <c r="AE169" s="256">
        <v>43168</v>
      </c>
      <c r="AF169" s="256" t="s">
        <v>3216</v>
      </c>
    </row>
    <row r="170" spans="16:32" x14ac:dyDescent="0.25">
      <c r="P170" s="156" t="s">
        <v>739</v>
      </c>
      <c r="Q170" s="156">
        <v>353</v>
      </c>
      <c r="R170" s="156" t="s">
        <v>3153</v>
      </c>
      <c r="S170" s="156" t="s">
        <v>1493</v>
      </c>
      <c r="T170" s="156">
        <v>2</v>
      </c>
      <c r="U170" s="156" t="s">
        <v>1494</v>
      </c>
      <c r="V170" s="156" t="s">
        <v>3155</v>
      </c>
      <c r="AB170" s="156" t="s">
        <v>1400</v>
      </c>
      <c r="AC170" s="156">
        <v>340</v>
      </c>
      <c r="AD170" s="256">
        <v>43133</v>
      </c>
      <c r="AE170" s="256">
        <v>43168</v>
      </c>
      <c r="AF170" s="256" t="s">
        <v>3216</v>
      </c>
    </row>
    <row r="171" spans="16:32" x14ac:dyDescent="0.25">
      <c r="P171" s="156" t="s">
        <v>739</v>
      </c>
      <c r="Q171" s="156">
        <v>353</v>
      </c>
      <c r="R171" s="156" t="s">
        <v>3153</v>
      </c>
      <c r="S171" s="156" t="s">
        <v>1493</v>
      </c>
      <c r="T171" s="156">
        <v>2</v>
      </c>
      <c r="U171" s="156" t="s">
        <v>1494</v>
      </c>
      <c r="V171" s="156" t="s">
        <v>3155</v>
      </c>
      <c r="AB171" s="156" t="s">
        <v>1401</v>
      </c>
      <c r="AC171" s="156">
        <v>347</v>
      </c>
      <c r="AD171" s="256">
        <v>43118</v>
      </c>
      <c r="AE171" s="256">
        <v>43133</v>
      </c>
      <c r="AF171" s="256" t="s">
        <v>3216</v>
      </c>
    </row>
    <row r="172" spans="16:32" x14ac:dyDescent="0.25">
      <c r="P172" s="156" t="s">
        <v>739</v>
      </c>
      <c r="Q172" s="156">
        <v>353</v>
      </c>
      <c r="R172" s="156" t="s">
        <v>3153</v>
      </c>
      <c r="S172" s="156" t="s">
        <v>1493</v>
      </c>
      <c r="T172" s="156">
        <v>2</v>
      </c>
      <c r="U172" s="156" t="s">
        <v>1494</v>
      </c>
      <c r="V172" s="156" t="s">
        <v>3155</v>
      </c>
      <c r="AB172" s="156" t="s">
        <v>1401</v>
      </c>
      <c r="AC172" s="156">
        <v>340</v>
      </c>
      <c r="AD172" s="256">
        <v>43133</v>
      </c>
      <c r="AE172" s="256">
        <v>43168</v>
      </c>
      <c r="AF172" s="256" t="s">
        <v>3216</v>
      </c>
    </row>
    <row r="173" spans="16:32" x14ac:dyDescent="0.25">
      <c r="P173" s="156" t="s">
        <v>739</v>
      </c>
      <c r="Q173" s="156">
        <v>353</v>
      </c>
      <c r="R173" s="156" t="s">
        <v>3153</v>
      </c>
      <c r="S173" s="156" t="s">
        <v>977</v>
      </c>
      <c r="T173" s="156">
        <v>30</v>
      </c>
      <c r="U173" s="156" t="s">
        <v>1495</v>
      </c>
      <c r="V173" s="156" t="s">
        <v>3155</v>
      </c>
      <c r="AB173" s="156" t="s">
        <v>1401</v>
      </c>
      <c r="AC173" s="156">
        <v>340</v>
      </c>
      <c r="AD173" s="256">
        <v>43133</v>
      </c>
      <c r="AE173" s="256">
        <v>43168</v>
      </c>
      <c r="AF173" s="256" t="s">
        <v>3216</v>
      </c>
    </row>
    <row r="174" spans="16:32" x14ac:dyDescent="0.25">
      <c r="P174" s="156" t="s">
        <v>739</v>
      </c>
      <c r="Q174" s="156">
        <v>353</v>
      </c>
      <c r="R174" s="156" t="s">
        <v>3153</v>
      </c>
      <c r="S174" s="156" t="s">
        <v>977</v>
      </c>
      <c r="T174" s="156">
        <v>28</v>
      </c>
      <c r="U174" s="156" t="s">
        <v>1495</v>
      </c>
      <c r="V174" s="156" t="s">
        <v>3155</v>
      </c>
      <c r="AB174" s="156" t="s">
        <v>1402</v>
      </c>
      <c r="AC174" s="156">
        <v>347</v>
      </c>
      <c r="AD174" s="256">
        <v>43118</v>
      </c>
      <c r="AE174" s="256">
        <v>43133</v>
      </c>
      <c r="AF174" s="256" t="s">
        <v>3216</v>
      </c>
    </row>
    <row r="175" spans="16:32" x14ac:dyDescent="0.25">
      <c r="P175" s="156" t="s">
        <v>739</v>
      </c>
      <c r="Q175" s="156">
        <v>353</v>
      </c>
      <c r="R175" s="156" t="s">
        <v>3153</v>
      </c>
      <c r="S175" s="156" t="s">
        <v>977</v>
      </c>
      <c r="T175" s="156">
        <v>7</v>
      </c>
      <c r="U175" s="156" t="s">
        <v>1495</v>
      </c>
      <c r="V175" s="156" t="s">
        <v>3155</v>
      </c>
      <c r="AB175" s="156" t="s">
        <v>1402</v>
      </c>
      <c r="AC175" s="156">
        <v>340</v>
      </c>
      <c r="AD175" s="256">
        <v>43133</v>
      </c>
      <c r="AE175" s="256">
        <v>43168</v>
      </c>
      <c r="AF175" s="256" t="s">
        <v>3216</v>
      </c>
    </row>
    <row r="176" spans="16:32" x14ac:dyDescent="0.25">
      <c r="P176" s="156" t="s">
        <v>739</v>
      </c>
      <c r="Q176" s="156">
        <v>353</v>
      </c>
      <c r="R176" s="156" t="s">
        <v>3153</v>
      </c>
      <c r="S176" s="156" t="s">
        <v>1496</v>
      </c>
      <c r="T176" s="156">
        <v>7</v>
      </c>
      <c r="U176" s="156" t="s">
        <v>1497</v>
      </c>
      <c r="V176" s="156" t="s">
        <v>3155</v>
      </c>
      <c r="AB176" s="156" t="s">
        <v>1402</v>
      </c>
      <c r="AC176" s="156">
        <v>357</v>
      </c>
      <c r="AD176" s="256">
        <v>43139</v>
      </c>
      <c r="AE176" s="256">
        <v>43164</v>
      </c>
      <c r="AF176" s="256" t="s">
        <v>3216</v>
      </c>
    </row>
    <row r="177" spans="16:32" x14ac:dyDescent="0.25">
      <c r="P177" s="156" t="s">
        <v>739</v>
      </c>
      <c r="Q177" s="156">
        <v>353</v>
      </c>
      <c r="R177" s="156" t="s">
        <v>3153</v>
      </c>
      <c r="S177" s="156" t="s">
        <v>1496</v>
      </c>
      <c r="T177" s="156">
        <v>3</v>
      </c>
      <c r="U177" s="156" t="s">
        <v>1497</v>
      </c>
      <c r="V177" s="156" t="s">
        <v>3155</v>
      </c>
      <c r="AB177" s="156" t="s">
        <v>1402</v>
      </c>
      <c r="AC177" s="156">
        <v>364</v>
      </c>
      <c r="AD177" s="256">
        <v>43168</v>
      </c>
      <c r="AE177" s="256">
        <v>43179</v>
      </c>
      <c r="AF177" s="256" t="s">
        <v>3216</v>
      </c>
    </row>
    <row r="178" spans="16:32" x14ac:dyDescent="0.25">
      <c r="P178" s="156" t="s">
        <v>739</v>
      </c>
      <c r="Q178" s="156">
        <v>353</v>
      </c>
      <c r="R178" s="156" t="s">
        <v>3153</v>
      </c>
      <c r="S178" s="156" t="s">
        <v>1496</v>
      </c>
      <c r="T178" s="156">
        <v>3</v>
      </c>
      <c r="U178" s="156" t="s">
        <v>1497</v>
      </c>
      <c r="V178" s="156" t="s">
        <v>3155</v>
      </c>
      <c r="AB178" s="156" t="s">
        <v>1402</v>
      </c>
      <c r="AC178" s="156">
        <v>353</v>
      </c>
      <c r="AD178" s="256">
        <v>43180</v>
      </c>
      <c r="AE178" s="256">
        <v>0</v>
      </c>
      <c r="AF178" s="256" t="s">
        <v>3215</v>
      </c>
    </row>
    <row r="179" spans="16:32" x14ac:dyDescent="0.25">
      <c r="P179" s="156" t="s">
        <v>739</v>
      </c>
      <c r="Q179" s="156">
        <v>353</v>
      </c>
      <c r="R179" s="156" t="s">
        <v>3153</v>
      </c>
      <c r="S179" s="156" t="s">
        <v>1496</v>
      </c>
      <c r="T179" s="156">
        <v>3</v>
      </c>
      <c r="U179" s="156" t="s">
        <v>1497</v>
      </c>
      <c r="V179" s="156" t="s">
        <v>3155</v>
      </c>
      <c r="AB179" s="156" t="s">
        <v>1402</v>
      </c>
      <c r="AC179" s="156">
        <v>353</v>
      </c>
      <c r="AD179" s="256">
        <v>43180</v>
      </c>
      <c r="AE179" s="256">
        <v>0</v>
      </c>
      <c r="AF179" s="256" t="s">
        <v>3215</v>
      </c>
    </row>
    <row r="180" spans="16:32" x14ac:dyDescent="0.25">
      <c r="P180" s="156" t="s">
        <v>739</v>
      </c>
      <c r="Q180" s="156">
        <v>353</v>
      </c>
      <c r="R180" s="156" t="s">
        <v>3153</v>
      </c>
      <c r="S180" s="156" t="s">
        <v>1496</v>
      </c>
      <c r="T180" s="156">
        <v>3</v>
      </c>
      <c r="U180" s="156" t="s">
        <v>1497</v>
      </c>
      <c r="V180" s="156" t="s">
        <v>3155</v>
      </c>
      <c r="AB180" s="156" t="s">
        <v>1403</v>
      </c>
      <c r="AC180" s="156">
        <v>347</v>
      </c>
      <c r="AD180" s="256">
        <v>43118</v>
      </c>
      <c r="AE180" s="256">
        <v>43133</v>
      </c>
      <c r="AF180" s="256" t="s">
        <v>3216</v>
      </c>
    </row>
    <row r="181" spans="16:32" x14ac:dyDescent="0.25">
      <c r="P181" s="156" t="s">
        <v>739</v>
      </c>
      <c r="Q181" s="156">
        <v>353</v>
      </c>
      <c r="R181" s="156" t="s">
        <v>3153</v>
      </c>
      <c r="S181" s="156" t="s">
        <v>1498</v>
      </c>
      <c r="T181" s="156">
        <v>8</v>
      </c>
      <c r="U181" s="156" t="s">
        <v>1499</v>
      </c>
      <c r="V181" s="156" t="s">
        <v>3155</v>
      </c>
      <c r="AB181" s="156" t="s">
        <v>1403</v>
      </c>
      <c r="AC181" s="156">
        <v>340</v>
      </c>
      <c r="AD181" s="256">
        <v>43133</v>
      </c>
      <c r="AE181" s="256">
        <v>43168</v>
      </c>
      <c r="AF181" s="256" t="s">
        <v>3216</v>
      </c>
    </row>
    <row r="182" spans="16:32" x14ac:dyDescent="0.25">
      <c r="P182" s="156" t="s">
        <v>739</v>
      </c>
      <c r="Q182" s="156">
        <v>353</v>
      </c>
      <c r="R182" s="156" t="s">
        <v>3153</v>
      </c>
      <c r="S182" s="156" t="s">
        <v>1498</v>
      </c>
      <c r="T182" s="156">
        <v>8</v>
      </c>
      <c r="U182" s="156" t="s">
        <v>1499</v>
      </c>
      <c r="V182" s="156" t="s">
        <v>3155</v>
      </c>
      <c r="AB182" s="156" t="s">
        <v>1403</v>
      </c>
      <c r="AC182" s="156">
        <v>340</v>
      </c>
      <c r="AD182" s="256">
        <v>43133</v>
      </c>
      <c r="AE182" s="256">
        <v>43168</v>
      </c>
      <c r="AF182" s="256" t="s">
        <v>3216</v>
      </c>
    </row>
    <row r="183" spans="16:32" x14ac:dyDescent="0.25">
      <c r="P183" s="156" t="s">
        <v>739</v>
      </c>
      <c r="Q183" s="156">
        <v>353</v>
      </c>
      <c r="R183" s="156" t="s">
        <v>3153</v>
      </c>
      <c r="S183" s="156" t="s">
        <v>1498</v>
      </c>
      <c r="T183" s="156">
        <v>20</v>
      </c>
      <c r="U183" s="156" t="s">
        <v>1499</v>
      </c>
      <c r="V183" s="156" t="s">
        <v>3155</v>
      </c>
      <c r="AB183" s="156" t="s">
        <v>1403</v>
      </c>
      <c r="AC183" s="156">
        <v>364</v>
      </c>
      <c r="AD183" s="256">
        <v>43168</v>
      </c>
      <c r="AE183" s="256">
        <v>43179</v>
      </c>
      <c r="AF183" s="256" t="s">
        <v>3216</v>
      </c>
    </row>
    <row r="184" spans="16:32" x14ac:dyDescent="0.25">
      <c r="P184" s="156" t="s">
        <v>739</v>
      </c>
      <c r="Q184" s="156">
        <v>353</v>
      </c>
      <c r="R184" s="156" t="s">
        <v>3153</v>
      </c>
      <c r="S184" s="156" t="s">
        <v>1500</v>
      </c>
      <c r="T184" s="156">
        <v>1</v>
      </c>
      <c r="U184" s="156" t="s">
        <v>1501</v>
      </c>
      <c r="V184" s="156" t="s">
        <v>3155</v>
      </c>
      <c r="AB184" s="156" t="s">
        <v>1403</v>
      </c>
      <c r="AC184" s="156">
        <v>374</v>
      </c>
      <c r="AD184" s="256">
        <v>43195</v>
      </c>
      <c r="AE184" s="256">
        <v>0</v>
      </c>
      <c r="AF184" s="256" t="s">
        <v>3215</v>
      </c>
    </row>
    <row r="185" spans="16:32" x14ac:dyDescent="0.25">
      <c r="P185" s="156" t="s">
        <v>739</v>
      </c>
      <c r="Q185" s="156">
        <v>353</v>
      </c>
      <c r="R185" s="156" t="s">
        <v>3153</v>
      </c>
      <c r="S185" s="156" t="s">
        <v>1502</v>
      </c>
      <c r="T185" s="156">
        <v>1</v>
      </c>
      <c r="U185" s="156" t="s">
        <v>1503</v>
      </c>
      <c r="V185" s="156" t="s">
        <v>3155</v>
      </c>
      <c r="AB185" s="156" t="s">
        <v>1404</v>
      </c>
      <c r="AC185" s="156">
        <v>364</v>
      </c>
      <c r="AD185" s="256">
        <v>43168</v>
      </c>
      <c r="AE185" s="256">
        <v>43179</v>
      </c>
      <c r="AF185" s="256" t="s">
        <v>3216</v>
      </c>
    </row>
    <row r="186" spans="16:32" x14ac:dyDescent="0.25">
      <c r="P186" s="156" t="s">
        <v>739</v>
      </c>
      <c r="Q186" s="156">
        <v>353</v>
      </c>
      <c r="R186" s="156" t="s">
        <v>3153</v>
      </c>
      <c r="S186" s="156" t="s">
        <v>1504</v>
      </c>
      <c r="T186" s="156">
        <v>12</v>
      </c>
      <c r="U186" s="156" t="s">
        <v>1505</v>
      </c>
      <c r="V186" s="156" t="s">
        <v>3155</v>
      </c>
      <c r="AB186" s="156" t="s">
        <v>1404</v>
      </c>
      <c r="AC186" s="156">
        <v>353</v>
      </c>
      <c r="AD186" s="256">
        <v>43180</v>
      </c>
      <c r="AE186" s="256">
        <v>0</v>
      </c>
      <c r="AF186" s="256" t="s">
        <v>3215</v>
      </c>
    </row>
    <row r="187" spans="16:32" x14ac:dyDescent="0.25">
      <c r="P187" s="156" t="s">
        <v>739</v>
      </c>
      <c r="Q187" s="156">
        <v>353</v>
      </c>
      <c r="R187" s="156" t="s">
        <v>3153</v>
      </c>
      <c r="S187" s="156" t="s">
        <v>978</v>
      </c>
      <c r="T187" s="156">
        <v>167</v>
      </c>
      <c r="U187" s="156" t="s">
        <v>1509</v>
      </c>
      <c r="V187" s="156" t="s">
        <v>3155</v>
      </c>
      <c r="AB187" s="156" t="s">
        <v>1406</v>
      </c>
      <c r="AC187" s="156">
        <v>347</v>
      </c>
      <c r="AD187" s="256">
        <v>43118</v>
      </c>
      <c r="AE187" s="256">
        <v>43133</v>
      </c>
      <c r="AF187" s="256" t="s">
        <v>3216</v>
      </c>
    </row>
    <row r="188" spans="16:32" x14ac:dyDescent="0.25">
      <c r="P188" s="156" t="s">
        <v>739</v>
      </c>
      <c r="Q188" s="156">
        <v>353</v>
      </c>
      <c r="R188" s="156" t="s">
        <v>3153</v>
      </c>
      <c r="S188" s="156" t="s">
        <v>978</v>
      </c>
      <c r="T188" s="156">
        <v>178</v>
      </c>
      <c r="U188" s="156" t="s">
        <v>1509</v>
      </c>
      <c r="V188" s="156" t="s">
        <v>3155</v>
      </c>
      <c r="AB188" s="156" t="s">
        <v>1406</v>
      </c>
      <c r="AC188" s="156">
        <v>353</v>
      </c>
      <c r="AD188" s="256">
        <v>43180</v>
      </c>
      <c r="AE188" s="256">
        <v>0</v>
      </c>
      <c r="AF188" s="256" t="s">
        <v>3215</v>
      </c>
    </row>
    <row r="189" spans="16:32" x14ac:dyDescent="0.25">
      <c r="P189" s="156" t="s">
        <v>739</v>
      </c>
      <c r="Q189" s="156">
        <v>353</v>
      </c>
      <c r="R189" s="156" t="s">
        <v>3153</v>
      </c>
      <c r="S189" s="156" t="s">
        <v>1510</v>
      </c>
      <c r="T189" s="156">
        <v>140</v>
      </c>
      <c r="U189" s="156" t="s">
        <v>1511</v>
      </c>
      <c r="V189" s="156" t="s">
        <v>3155</v>
      </c>
      <c r="AB189" s="156" t="s">
        <v>1406</v>
      </c>
      <c r="AC189" s="156">
        <v>353</v>
      </c>
      <c r="AD189" s="256">
        <v>43180</v>
      </c>
      <c r="AE189" s="256">
        <v>0</v>
      </c>
      <c r="AF189" s="256" t="s">
        <v>3215</v>
      </c>
    </row>
    <row r="190" spans="16:32" x14ac:dyDescent="0.25">
      <c r="P190" s="156" t="s">
        <v>739</v>
      </c>
      <c r="Q190" s="156">
        <v>353</v>
      </c>
      <c r="R190" s="156" t="s">
        <v>3153</v>
      </c>
      <c r="S190" s="156" t="s">
        <v>1510</v>
      </c>
      <c r="T190" s="156">
        <v>76</v>
      </c>
      <c r="U190" s="156" t="s">
        <v>1511</v>
      </c>
      <c r="V190" s="156" t="s">
        <v>3155</v>
      </c>
      <c r="AB190" s="156" t="s">
        <v>1406</v>
      </c>
      <c r="AC190" s="156">
        <v>353</v>
      </c>
      <c r="AD190" s="256">
        <v>43180</v>
      </c>
      <c r="AE190" s="256">
        <v>0</v>
      </c>
      <c r="AF190" s="256" t="s">
        <v>3215</v>
      </c>
    </row>
    <row r="191" spans="16:32" x14ac:dyDescent="0.25">
      <c r="P191" s="156" t="s">
        <v>739</v>
      </c>
      <c r="Q191" s="156">
        <v>353</v>
      </c>
      <c r="R191" s="156" t="s">
        <v>3153</v>
      </c>
      <c r="S191" s="156" t="s">
        <v>1510</v>
      </c>
      <c r="T191" s="156">
        <v>15</v>
      </c>
      <c r="U191" s="156" t="s">
        <v>1511</v>
      </c>
      <c r="V191" s="156" t="s">
        <v>3155</v>
      </c>
      <c r="AB191" s="156" t="s">
        <v>1407</v>
      </c>
      <c r="AC191" s="156">
        <v>347</v>
      </c>
      <c r="AD191" s="256">
        <v>43118</v>
      </c>
      <c r="AE191" s="256">
        <v>43133</v>
      </c>
      <c r="AF191" s="256" t="s">
        <v>3216</v>
      </c>
    </row>
    <row r="192" spans="16:32" x14ac:dyDescent="0.25">
      <c r="P192" s="156" t="s">
        <v>739</v>
      </c>
      <c r="Q192" s="156">
        <v>353</v>
      </c>
      <c r="R192" s="156" t="s">
        <v>3153</v>
      </c>
      <c r="S192" s="156" t="s">
        <v>1512</v>
      </c>
      <c r="T192" s="156">
        <v>5</v>
      </c>
      <c r="U192" s="156" t="s">
        <v>1513</v>
      </c>
      <c r="V192" s="156" t="s">
        <v>3155</v>
      </c>
      <c r="AB192" s="156" t="s">
        <v>1407</v>
      </c>
      <c r="AC192" s="156">
        <v>340</v>
      </c>
      <c r="AD192" s="256">
        <v>43133</v>
      </c>
      <c r="AE192" s="256">
        <v>43168</v>
      </c>
      <c r="AF192" s="256" t="s">
        <v>3216</v>
      </c>
    </row>
    <row r="193" spans="16:32" x14ac:dyDescent="0.25">
      <c r="P193" s="156" t="s">
        <v>739</v>
      </c>
      <c r="Q193" s="156">
        <v>353</v>
      </c>
      <c r="R193" s="156" t="s">
        <v>3153</v>
      </c>
      <c r="S193" s="156" t="s">
        <v>1512</v>
      </c>
      <c r="T193" s="156">
        <v>16</v>
      </c>
      <c r="U193" s="156" t="s">
        <v>1513</v>
      </c>
      <c r="V193" s="156" t="s">
        <v>3155</v>
      </c>
      <c r="AB193" s="156" t="s">
        <v>1409</v>
      </c>
      <c r="AC193" s="156">
        <v>347</v>
      </c>
      <c r="AD193" s="256">
        <v>43118</v>
      </c>
      <c r="AE193" s="256">
        <v>43133</v>
      </c>
      <c r="AF193" s="256" t="s">
        <v>3216</v>
      </c>
    </row>
    <row r="194" spans="16:32" x14ac:dyDescent="0.25">
      <c r="P194" s="156" t="s">
        <v>739</v>
      </c>
      <c r="Q194" s="156">
        <v>353</v>
      </c>
      <c r="R194" s="156" t="s">
        <v>3153</v>
      </c>
      <c r="S194" s="156" t="s">
        <v>1514</v>
      </c>
      <c r="T194" s="156">
        <v>3</v>
      </c>
      <c r="U194" s="156" t="s">
        <v>1515</v>
      </c>
      <c r="V194" s="156" t="s">
        <v>3155</v>
      </c>
      <c r="AB194" s="156" t="s">
        <v>1409</v>
      </c>
      <c r="AC194" s="156">
        <v>340</v>
      </c>
      <c r="AD194" s="256">
        <v>43133</v>
      </c>
      <c r="AE194" s="256">
        <v>43168</v>
      </c>
      <c r="AF194" s="256" t="s">
        <v>3216</v>
      </c>
    </row>
    <row r="195" spans="16:32" x14ac:dyDescent="0.25">
      <c r="P195" s="156" t="s">
        <v>739</v>
      </c>
      <c r="Q195" s="156">
        <v>353</v>
      </c>
      <c r="R195" s="156" t="s">
        <v>3153</v>
      </c>
      <c r="S195" s="156" t="s">
        <v>1516</v>
      </c>
      <c r="T195" s="156">
        <v>2</v>
      </c>
      <c r="U195" s="156" t="s">
        <v>1517</v>
      </c>
      <c r="V195" s="156" t="s">
        <v>3155</v>
      </c>
      <c r="AB195" s="156" t="s">
        <v>1409</v>
      </c>
      <c r="AC195" s="156">
        <v>353</v>
      </c>
      <c r="AD195" s="256">
        <v>43180</v>
      </c>
      <c r="AE195" s="256">
        <v>0</v>
      </c>
      <c r="AF195" s="256" t="s">
        <v>3215</v>
      </c>
    </row>
    <row r="196" spans="16:32" x14ac:dyDescent="0.25">
      <c r="P196" s="156" t="s">
        <v>739</v>
      </c>
      <c r="Q196" s="156">
        <v>353</v>
      </c>
      <c r="R196" s="156" t="s">
        <v>3153</v>
      </c>
      <c r="S196" s="156" t="s">
        <v>1518</v>
      </c>
      <c r="T196" s="156">
        <v>1</v>
      </c>
      <c r="U196" s="156" t="s">
        <v>1519</v>
      </c>
      <c r="V196" s="156" t="s">
        <v>3155</v>
      </c>
      <c r="AB196" s="156" t="s">
        <v>1411</v>
      </c>
      <c r="AC196" s="156">
        <v>347</v>
      </c>
      <c r="AD196" s="256">
        <v>43118</v>
      </c>
      <c r="AE196" s="256">
        <v>43133</v>
      </c>
      <c r="AF196" s="256" t="s">
        <v>3216</v>
      </c>
    </row>
    <row r="197" spans="16:32" x14ac:dyDescent="0.25">
      <c r="P197" s="156" t="s">
        <v>739</v>
      </c>
      <c r="Q197" s="156">
        <v>353</v>
      </c>
      <c r="R197" s="156" t="s">
        <v>3153</v>
      </c>
      <c r="S197" s="156" t="s">
        <v>1520</v>
      </c>
      <c r="T197" s="156">
        <v>3</v>
      </c>
      <c r="U197" s="156" t="s">
        <v>1521</v>
      </c>
      <c r="V197" s="156" t="s">
        <v>3155</v>
      </c>
      <c r="AB197" s="156" t="s">
        <v>1411</v>
      </c>
      <c r="AC197" s="156">
        <v>340</v>
      </c>
      <c r="AD197" s="256">
        <v>43133</v>
      </c>
      <c r="AE197" s="256">
        <v>43168</v>
      </c>
      <c r="AF197" s="256" t="s">
        <v>3216</v>
      </c>
    </row>
    <row r="198" spans="16:32" x14ac:dyDescent="0.25">
      <c r="P198" s="156" t="s">
        <v>739</v>
      </c>
      <c r="Q198" s="156">
        <v>353</v>
      </c>
      <c r="R198" s="156" t="s">
        <v>3153</v>
      </c>
      <c r="S198" s="156" t="s">
        <v>1523</v>
      </c>
      <c r="T198" s="156">
        <v>1</v>
      </c>
      <c r="U198" s="156" t="s">
        <v>1524</v>
      </c>
      <c r="V198" s="156" t="s">
        <v>3155</v>
      </c>
      <c r="AB198" s="156" t="s">
        <v>1411</v>
      </c>
      <c r="AC198" s="156">
        <v>340</v>
      </c>
      <c r="AD198" s="256">
        <v>43133</v>
      </c>
      <c r="AE198" s="256">
        <v>43168</v>
      </c>
      <c r="AF198" s="256" t="s">
        <v>3216</v>
      </c>
    </row>
    <row r="199" spans="16:32" x14ac:dyDescent="0.25">
      <c r="P199" s="156" t="s">
        <v>739</v>
      </c>
      <c r="Q199" s="156">
        <v>353</v>
      </c>
      <c r="R199" s="156" t="s">
        <v>3153</v>
      </c>
      <c r="S199" s="156" t="s">
        <v>1525</v>
      </c>
      <c r="T199" s="156">
        <v>10</v>
      </c>
      <c r="U199" s="156" t="s">
        <v>1526</v>
      </c>
      <c r="V199" s="156" t="s">
        <v>3155</v>
      </c>
      <c r="AB199" s="156" t="s">
        <v>1411</v>
      </c>
      <c r="AC199" s="156">
        <v>353</v>
      </c>
      <c r="AD199" s="256">
        <v>43180</v>
      </c>
      <c r="AE199" s="256">
        <v>0</v>
      </c>
      <c r="AF199" s="256" t="s">
        <v>3215</v>
      </c>
    </row>
    <row r="200" spans="16:32" x14ac:dyDescent="0.25">
      <c r="P200" s="156" t="s">
        <v>739</v>
      </c>
      <c r="Q200" s="156">
        <v>353</v>
      </c>
      <c r="R200" s="156" t="s">
        <v>3153</v>
      </c>
      <c r="S200" s="156" t="s">
        <v>1525</v>
      </c>
      <c r="T200" s="156">
        <v>1</v>
      </c>
      <c r="U200" s="156" t="s">
        <v>1526</v>
      </c>
      <c r="V200" s="156" t="s">
        <v>3155</v>
      </c>
      <c r="AB200" s="156" t="s">
        <v>1413</v>
      </c>
      <c r="AC200" s="156">
        <v>347</v>
      </c>
      <c r="AD200" s="256">
        <v>43118</v>
      </c>
      <c r="AE200" s="256">
        <v>43133</v>
      </c>
      <c r="AF200" s="256" t="s">
        <v>3216</v>
      </c>
    </row>
    <row r="201" spans="16:32" x14ac:dyDescent="0.25">
      <c r="P201" s="156" t="s">
        <v>739</v>
      </c>
      <c r="Q201" s="156">
        <v>353</v>
      </c>
      <c r="R201" s="156" t="s">
        <v>3153</v>
      </c>
      <c r="S201" s="156" t="s">
        <v>1525</v>
      </c>
      <c r="T201" s="156">
        <v>2</v>
      </c>
      <c r="U201" s="156" t="s">
        <v>1526</v>
      </c>
      <c r="V201" s="156" t="s">
        <v>3155</v>
      </c>
      <c r="AB201" s="156" t="s">
        <v>1413</v>
      </c>
      <c r="AC201" s="156">
        <v>340</v>
      </c>
      <c r="AD201" s="256">
        <v>43133</v>
      </c>
      <c r="AE201" s="256">
        <v>43168</v>
      </c>
      <c r="AF201" s="256" t="s">
        <v>3216</v>
      </c>
    </row>
    <row r="202" spans="16:32" x14ac:dyDescent="0.25">
      <c r="P202" s="156" t="s">
        <v>739</v>
      </c>
      <c r="Q202" s="156">
        <v>353</v>
      </c>
      <c r="R202" s="156" t="s">
        <v>3153</v>
      </c>
      <c r="S202" s="156" t="s">
        <v>1532</v>
      </c>
      <c r="T202" s="156">
        <v>4</v>
      </c>
      <c r="U202" s="156" t="s">
        <v>1533</v>
      </c>
      <c r="V202" s="156" t="s">
        <v>3155</v>
      </c>
      <c r="AB202" s="156" t="s">
        <v>1413</v>
      </c>
      <c r="AC202" s="156">
        <v>353</v>
      </c>
      <c r="AD202" s="256">
        <v>43180</v>
      </c>
      <c r="AE202" s="256">
        <v>0</v>
      </c>
      <c r="AF202" s="256" t="s">
        <v>3215</v>
      </c>
    </row>
    <row r="203" spans="16:32" x14ac:dyDescent="0.25">
      <c r="P203" s="156" t="s">
        <v>739</v>
      </c>
      <c r="Q203" s="156">
        <v>353</v>
      </c>
      <c r="R203" s="156" t="s">
        <v>3153</v>
      </c>
      <c r="S203" s="156" t="s">
        <v>1534</v>
      </c>
      <c r="T203" s="156">
        <v>10</v>
      </c>
      <c r="U203" s="156" t="s">
        <v>1535</v>
      </c>
      <c r="V203" s="156" t="s">
        <v>3155</v>
      </c>
      <c r="AB203" s="156" t="s">
        <v>1413</v>
      </c>
      <c r="AC203" s="156">
        <v>353</v>
      </c>
      <c r="AD203" s="256">
        <v>43180</v>
      </c>
      <c r="AE203" s="256">
        <v>0</v>
      </c>
      <c r="AF203" s="256" t="s">
        <v>3215</v>
      </c>
    </row>
    <row r="204" spans="16:32" x14ac:dyDescent="0.25">
      <c r="P204" s="156" t="s">
        <v>739</v>
      </c>
      <c r="Q204" s="156">
        <v>353</v>
      </c>
      <c r="R204" s="156" t="s">
        <v>3153</v>
      </c>
      <c r="S204" s="156" t="s">
        <v>1534</v>
      </c>
      <c r="T204" s="156">
        <v>3</v>
      </c>
      <c r="U204" s="156" t="s">
        <v>1535</v>
      </c>
      <c r="V204" s="156" t="s">
        <v>3155</v>
      </c>
      <c r="AB204" s="156" t="s">
        <v>1415</v>
      </c>
      <c r="AC204" s="156">
        <v>364</v>
      </c>
      <c r="AD204" s="256">
        <v>43168</v>
      </c>
      <c r="AE204" s="256">
        <v>43179</v>
      </c>
      <c r="AF204" s="256" t="s">
        <v>3216</v>
      </c>
    </row>
    <row r="205" spans="16:32" x14ac:dyDescent="0.25">
      <c r="P205" s="156" t="s">
        <v>739</v>
      </c>
      <c r="Q205" s="156">
        <v>353</v>
      </c>
      <c r="R205" s="156" t="s">
        <v>3153</v>
      </c>
      <c r="S205" s="156" t="s">
        <v>1537</v>
      </c>
      <c r="T205" s="156">
        <v>8</v>
      </c>
      <c r="U205" s="156" t="s">
        <v>1538</v>
      </c>
      <c r="V205" s="156" t="s">
        <v>3155</v>
      </c>
      <c r="AB205" s="156" t="s">
        <v>1415</v>
      </c>
      <c r="AC205" s="156">
        <v>353</v>
      </c>
      <c r="AD205" s="256">
        <v>43180</v>
      </c>
      <c r="AE205" s="256">
        <v>0</v>
      </c>
      <c r="AF205" s="256" t="s">
        <v>3215</v>
      </c>
    </row>
    <row r="206" spans="16:32" x14ac:dyDescent="0.25">
      <c r="P206" s="156" t="s">
        <v>739</v>
      </c>
      <c r="Q206" s="156">
        <v>353</v>
      </c>
      <c r="R206" s="156" t="s">
        <v>3153</v>
      </c>
      <c r="S206" s="156" t="s">
        <v>3092</v>
      </c>
      <c r="T206" s="156">
        <v>9</v>
      </c>
      <c r="U206" s="156" t="s">
        <v>3160</v>
      </c>
      <c r="V206" s="156" t="s">
        <v>3155</v>
      </c>
      <c r="AB206" s="156" t="s">
        <v>1417</v>
      </c>
      <c r="AC206" s="156">
        <v>357</v>
      </c>
      <c r="AD206" s="256">
        <v>43139</v>
      </c>
      <c r="AE206" s="256">
        <v>43164</v>
      </c>
      <c r="AF206" s="256" t="s">
        <v>3216</v>
      </c>
    </row>
    <row r="207" spans="16:32" x14ac:dyDescent="0.25">
      <c r="P207" s="156" t="s">
        <v>739</v>
      </c>
      <c r="Q207" s="156">
        <v>353</v>
      </c>
      <c r="R207" s="156" t="s">
        <v>3153</v>
      </c>
      <c r="S207" s="156" t="s">
        <v>3092</v>
      </c>
      <c r="T207" s="156">
        <v>7</v>
      </c>
      <c r="U207" s="156" t="s">
        <v>3160</v>
      </c>
      <c r="V207" s="156" t="s">
        <v>3155</v>
      </c>
      <c r="AB207" s="156" t="s">
        <v>1417</v>
      </c>
      <c r="AC207" s="156">
        <v>364</v>
      </c>
      <c r="AD207" s="256">
        <v>43168</v>
      </c>
      <c r="AE207" s="256">
        <v>43179</v>
      </c>
      <c r="AF207" s="256" t="s">
        <v>3216</v>
      </c>
    </row>
    <row r="208" spans="16:32" x14ac:dyDescent="0.25">
      <c r="P208" s="156" t="s">
        <v>739</v>
      </c>
      <c r="Q208" s="156">
        <v>353</v>
      </c>
      <c r="R208" s="156" t="s">
        <v>3153</v>
      </c>
      <c r="S208" s="156" t="s">
        <v>3092</v>
      </c>
      <c r="T208" s="156">
        <v>4</v>
      </c>
      <c r="U208" s="156" t="s">
        <v>3160</v>
      </c>
      <c r="V208" s="156" t="s">
        <v>3155</v>
      </c>
      <c r="AB208" s="156" t="s">
        <v>1417</v>
      </c>
      <c r="AC208" s="156">
        <v>353</v>
      </c>
      <c r="AD208" s="256">
        <v>43180</v>
      </c>
      <c r="AE208" s="256">
        <v>0</v>
      </c>
      <c r="AF208" s="256" t="s">
        <v>3215</v>
      </c>
    </row>
    <row r="209" spans="16:32" x14ac:dyDescent="0.25">
      <c r="P209" s="156" t="s">
        <v>739</v>
      </c>
      <c r="Q209" s="156">
        <v>353</v>
      </c>
      <c r="R209" s="156" t="s">
        <v>3153</v>
      </c>
      <c r="S209" s="156" t="s">
        <v>1539</v>
      </c>
      <c r="T209" s="156">
        <v>3</v>
      </c>
      <c r="U209" s="156" t="s">
        <v>1540</v>
      </c>
      <c r="V209" s="156" t="s">
        <v>3155</v>
      </c>
      <c r="AB209" s="156" t="s">
        <v>1417</v>
      </c>
      <c r="AC209" s="156">
        <v>353</v>
      </c>
      <c r="AD209" s="256">
        <v>43180</v>
      </c>
      <c r="AE209" s="256">
        <v>0</v>
      </c>
      <c r="AF209" s="256" t="s">
        <v>3215</v>
      </c>
    </row>
    <row r="210" spans="16:32" x14ac:dyDescent="0.25">
      <c r="P210" s="156" t="s">
        <v>739</v>
      </c>
      <c r="Q210" s="156">
        <v>353</v>
      </c>
      <c r="R210" s="156" t="s">
        <v>3153</v>
      </c>
      <c r="S210" s="156" t="s">
        <v>1539</v>
      </c>
      <c r="T210" s="156">
        <v>1</v>
      </c>
      <c r="U210" s="156" t="s">
        <v>1540</v>
      </c>
      <c r="V210" s="156" t="s">
        <v>3155</v>
      </c>
      <c r="AB210" s="156" t="s">
        <v>1417</v>
      </c>
      <c r="AC210" s="156">
        <v>353</v>
      </c>
      <c r="AD210" s="256">
        <v>43180</v>
      </c>
      <c r="AE210" s="256">
        <v>0</v>
      </c>
      <c r="AF210" s="256" t="s">
        <v>3215</v>
      </c>
    </row>
    <row r="211" spans="16:32" x14ac:dyDescent="0.25">
      <c r="P211" s="156" t="s">
        <v>739</v>
      </c>
      <c r="Q211" s="156">
        <v>353</v>
      </c>
      <c r="R211" s="156" t="s">
        <v>3153</v>
      </c>
      <c r="S211" s="156" t="s">
        <v>3093</v>
      </c>
      <c r="T211" s="156">
        <v>25</v>
      </c>
      <c r="U211" s="156" t="s">
        <v>3161</v>
      </c>
      <c r="V211" s="156" t="s">
        <v>3155</v>
      </c>
      <c r="AB211" s="156" t="s">
        <v>1419</v>
      </c>
      <c r="AC211" s="156">
        <v>364</v>
      </c>
      <c r="AD211" s="256">
        <v>43168</v>
      </c>
      <c r="AE211" s="256">
        <v>43179</v>
      </c>
      <c r="AF211" s="256" t="s">
        <v>3216</v>
      </c>
    </row>
    <row r="212" spans="16:32" x14ac:dyDescent="0.25">
      <c r="P212" s="156" t="s">
        <v>739</v>
      </c>
      <c r="Q212" s="156">
        <v>353</v>
      </c>
      <c r="R212" s="156" t="s">
        <v>3153</v>
      </c>
      <c r="S212" s="156" t="s">
        <v>979</v>
      </c>
      <c r="T212" s="156">
        <v>28</v>
      </c>
      <c r="U212" s="156" t="s">
        <v>1543</v>
      </c>
      <c r="V212" s="156" t="s">
        <v>3155</v>
      </c>
      <c r="AB212" s="156" t="s">
        <v>1419</v>
      </c>
      <c r="AC212" s="156">
        <v>353</v>
      </c>
      <c r="AD212" s="256">
        <v>43180</v>
      </c>
      <c r="AE212" s="256">
        <v>0</v>
      </c>
      <c r="AF212" s="256" t="s">
        <v>3215</v>
      </c>
    </row>
    <row r="213" spans="16:32" x14ac:dyDescent="0.25">
      <c r="P213" s="156" t="s">
        <v>739</v>
      </c>
      <c r="Q213" s="156">
        <v>353</v>
      </c>
      <c r="R213" s="156" t="s">
        <v>3153</v>
      </c>
      <c r="S213" s="156" t="s">
        <v>979</v>
      </c>
      <c r="T213" s="156">
        <v>20</v>
      </c>
      <c r="U213" s="156" t="s">
        <v>1543</v>
      </c>
      <c r="V213" s="156" t="s">
        <v>3155</v>
      </c>
      <c r="AB213" s="156" t="s">
        <v>1419</v>
      </c>
      <c r="AC213" s="156">
        <v>353</v>
      </c>
      <c r="AD213" s="256">
        <v>43180</v>
      </c>
      <c r="AE213" s="256">
        <v>0</v>
      </c>
      <c r="AF213" s="256" t="s">
        <v>3215</v>
      </c>
    </row>
    <row r="214" spans="16:32" x14ac:dyDescent="0.25">
      <c r="P214" s="156" t="s">
        <v>739</v>
      </c>
      <c r="Q214" s="156">
        <v>353</v>
      </c>
      <c r="R214" s="156" t="s">
        <v>3153</v>
      </c>
      <c r="S214" s="156" t="s">
        <v>979</v>
      </c>
      <c r="T214" s="156">
        <v>30</v>
      </c>
      <c r="U214" s="156" t="s">
        <v>1543</v>
      </c>
      <c r="V214" s="156" t="s">
        <v>3155</v>
      </c>
      <c r="AB214" s="156" t="s">
        <v>1421</v>
      </c>
      <c r="AC214" s="156">
        <v>340</v>
      </c>
      <c r="AD214" s="256">
        <v>43133</v>
      </c>
      <c r="AE214" s="256">
        <v>43168</v>
      </c>
      <c r="AF214" s="256" t="s">
        <v>3216</v>
      </c>
    </row>
    <row r="215" spans="16:32" x14ac:dyDescent="0.25">
      <c r="P215" s="156" t="s">
        <v>739</v>
      </c>
      <c r="Q215" s="156">
        <v>353</v>
      </c>
      <c r="R215" s="156" t="s">
        <v>3153</v>
      </c>
      <c r="S215" s="156" t="s">
        <v>1544</v>
      </c>
      <c r="T215" s="156">
        <v>14</v>
      </c>
      <c r="U215" s="156" t="s">
        <v>1545</v>
      </c>
      <c r="V215" s="156" t="s">
        <v>3155</v>
      </c>
      <c r="AB215" s="156" t="s">
        <v>1421</v>
      </c>
      <c r="AC215" s="156">
        <v>353</v>
      </c>
      <c r="AD215" s="256">
        <v>43180</v>
      </c>
      <c r="AE215" s="256">
        <v>0</v>
      </c>
      <c r="AF215" s="256" t="s">
        <v>3215</v>
      </c>
    </row>
    <row r="216" spans="16:32" x14ac:dyDescent="0.25">
      <c r="P216" s="156" t="s">
        <v>739</v>
      </c>
      <c r="Q216" s="156">
        <v>353</v>
      </c>
      <c r="R216" s="156" t="s">
        <v>3153</v>
      </c>
      <c r="S216" s="156" t="s">
        <v>1544</v>
      </c>
      <c r="T216" s="156">
        <v>177</v>
      </c>
      <c r="U216" s="156" t="s">
        <v>1545</v>
      </c>
      <c r="V216" s="156" t="s">
        <v>3155</v>
      </c>
      <c r="AB216" s="156" t="s">
        <v>1421</v>
      </c>
      <c r="AC216" s="156">
        <v>353</v>
      </c>
      <c r="AD216" s="256">
        <v>43180</v>
      </c>
      <c r="AE216" s="256">
        <v>0</v>
      </c>
      <c r="AF216" s="256" t="s">
        <v>3215</v>
      </c>
    </row>
    <row r="217" spans="16:32" x14ac:dyDescent="0.25">
      <c r="P217" s="156" t="s">
        <v>739</v>
      </c>
      <c r="Q217" s="156">
        <v>353</v>
      </c>
      <c r="R217" s="156" t="s">
        <v>3153</v>
      </c>
      <c r="S217" s="156" t="s">
        <v>1546</v>
      </c>
      <c r="T217" s="156">
        <v>10</v>
      </c>
      <c r="U217" s="156" t="s">
        <v>1547</v>
      </c>
      <c r="V217" s="156" t="s">
        <v>3155</v>
      </c>
      <c r="AB217" s="156" t="s">
        <v>1421</v>
      </c>
      <c r="AC217" s="156">
        <v>353</v>
      </c>
      <c r="AD217" s="256">
        <v>43180</v>
      </c>
      <c r="AE217" s="256">
        <v>0</v>
      </c>
      <c r="AF217" s="256" t="s">
        <v>3215</v>
      </c>
    </row>
    <row r="218" spans="16:32" x14ac:dyDescent="0.25">
      <c r="P218" s="156" t="s">
        <v>739</v>
      </c>
      <c r="Q218" s="156">
        <v>353</v>
      </c>
      <c r="R218" s="156" t="s">
        <v>3153</v>
      </c>
      <c r="S218" s="156" t="s">
        <v>1546</v>
      </c>
      <c r="T218" s="156">
        <v>20</v>
      </c>
      <c r="U218" s="156" t="s">
        <v>1547</v>
      </c>
      <c r="V218" s="156" t="s">
        <v>3155</v>
      </c>
      <c r="AB218" s="156" t="s">
        <v>1422</v>
      </c>
      <c r="AC218" s="156">
        <v>347</v>
      </c>
      <c r="AD218" s="256">
        <v>43118</v>
      </c>
      <c r="AE218" s="256">
        <v>43133</v>
      </c>
      <c r="AF218" s="256" t="s">
        <v>3216</v>
      </c>
    </row>
    <row r="219" spans="16:32" x14ac:dyDescent="0.25">
      <c r="P219" s="156" t="s">
        <v>739</v>
      </c>
      <c r="Q219" s="156">
        <v>353</v>
      </c>
      <c r="R219" s="156" t="s">
        <v>3153</v>
      </c>
      <c r="S219" s="156" t="s">
        <v>1548</v>
      </c>
      <c r="T219" s="156">
        <v>16</v>
      </c>
      <c r="U219" s="156" t="s">
        <v>1549</v>
      </c>
      <c r="V219" s="156" t="s">
        <v>3155</v>
      </c>
      <c r="AB219" s="156" t="s">
        <v>1422</v>
      </c>
      <c r="AC219" s="156">
        <v>340</v>
      </c>
      <c r="AD219" s="256">
        <v>43133</v>
      </c>
      <c r="AE219" s="256">
        <v>43168</v>
      </c>
      <c r="AF219" s="256" t="s">
        <v>3216</v>
      </c>
    </row>
    <row r="220" spans="16:32" x14ac:dyDescent="0.25">
      <c r="P220" s="156" t="s">
        <v>739</v>
      </c>
      <c r="Q220" s="156">
        <v>353</v>
      </c>
      <c r="R220" s="156" t="s">
        <v>3153</v>
      </c>
      <c r="S220" s="156" t="s">
        <v>1551</v>
      </c>
      <c r="T220" s="156">
        <v>1</v>
      </c>
      <c r="U220" s="156" t="s">
        <v>1552</v>
      </c>
      <c r="V220" s="156" t="s">
        <v>3155</v>
      </c>
      <c r="AB220" s="156" t="s">
        <v>1423</v>
      </c>
      <c r="AC220" s="156">
        <v>347</v>
      </c>
      <c r="AD220" s="256">
        <v>43118</v>
      </c>
      <c r="AE220" s="256">
        <v>43133</v>
      </c>
      <c r="AF220" s="256" t="s">
        <v>3216</v>
      </c>
    </row>
    <row r="221" spans="16:32" x14ac:dyDescent="0.25">
      <c r="P221" s="156" t="s">
        <v>739</v>
      </c>
      <c r="Q221" s="156">
        <v>353</v>
      </c>
      <c r="R221" s="156" t="s">
        <v>3153</v>
      </c>
      <c r="S221" s="156" t="s">
        <v>1554</v>
      </c>
      <c r="T221" s="156">
        <v>30</v>
      </c>
      <c r="U221" s="156" t="s">
        <v>1555</v>
      </c>
      <c r="V221" s="156" t="s">
        <v>3155</v>
      </c>
      <c r="AB221" s="156" t="s">
        <v>1423</v>
      </c>
      <c r="AC221" s="156">
        <v>357</v>
      </c>
      <c r="AD221" s="256">
        <v>43139</v>
      </c>
      <c r="AE221" s="256">
        <v>43164</v>
      </c>
      <c r="AF221" s="256" t="s">
        <v>3216</v>
      </c>
    </row>
    <row r="222" spans="16:32" x14ac:dyDescent="0.25">
      <c r="P222" s="156" t="s">
        <v>739</v>
      </c>
      <c r="Q222" s="156">
        <v>353</v>
      </c>
      <c r="R222" s="156" t="s">
        <v>3153</v>
      </c>
      <c r="S222" s="156" t="s">
        <v>1554</v>
      </c>
      <c r="T222" s="156">
        <v>3</v>
      </c>
      <c r="U222" s="156" t="s">
        <v>1555</v>
      </c>
      <c r="V222" s="156" t="s">
        <v>3155</v>
      </c>
      <c r="AB222" s="156" t="s">
        <v>1423</v>
      </c>
      <c r="AC222" s="156">
        <v>364</v>
      </c>
      <c r="AD222" s="256">
        <v>43168</v>
      </c>
      <c r="AE222" s="256">
        <v>43179</v>
      </c>
      <c r="AF222" s="256" t="s">
        <v>3216</v>
      </c>
    </row>
    <row r="223" spans="16:32" x14ac:dyDescent="0.25">
      <c r="P223" s="156" t="s">
        <v>739</v>
      </c>
      <c r="Q223" s="156">
        <v>353</v>
      </c>
      <c r="R223" s="156" t="s">
        <v>3153</v>
      </c>
      <c r="S223" s="156" t="s">
        <v>1554</v>
      </c>
      <c r="T223" s="156">
        <v>2</v>
      </c>
      <c r="U223" s="156" t="s">
        <v>1555</v>
      </c>
      <c r="V223" s="156" t="s">
        <v>3155</v>
      </c>
      <c r="AB223" s="156" t="s">
        <v>1423</v>
      </c>
      <c r="AC223" s="156">
        <v>353</v>
      </c>
      <c r="AD223" s="256">
        <v>43180</v>
      </c>
      <c r="AE223" s="256">
        <v>0</v>
      </c>
      <c r="AF223" s="256" t="s">
        <v>3215</v>
      </c>
    </row>
    <row r="224" spans="16:32" x14ac:dyDescent="0.25">
      <c r="P224" s="156" t="s">
        <v>739</v>
      </c>
      <c r="Q224" s="156">
        <v>353</v>
      </c>
      <c r="R224" s="156" t="s">
        <v>3153</v>
      </c>
      <c r="S224" s="156" t="s">
        <v>1554</v>
      </c>
      <c r="T224" s="156">
        <v>13</v>
      </c>
      <c r="U224" s="156" t="s">
        <v>1555</v>
      </c>
      <c r="V224" s="156" t="s">
        <v>3155</v>
      </c>
      <c r="AB224" s="156" t="s">
        <v>1423</v>
      </c>
      <c r="AC224" s="156">
        <v>353</v>
      </c>
      <c r="AD224" s="256">
        <v>43180</v>
      </c>
      <c r="AE224" s="256">
        <v>0</v>
      </c>
      <c r="AF224" s="256" t="s">
        <v>3215</v>
      </c>
    </row>
    <row r="225" spans="16:32" x14ac:dyDescent="0.25">
      <c r="P225" s="156" t="s">
        <v>739</v>
      </c>
      <c r="Q225" s="156">
        <v>353</v>
      </c>
      <c r="R225" s="156" t="s">
        <v>3153</v>
      </c>
      <c r="S225" s="156" t="s">
        <v>1556</v>
      </c>
      <c r="T225" s="156">
        <v>2</v>
      </c>
      <c r="U225" s="156" t="s">
        <v>1557</v>
      </c>
      <c r="V225" s="156" t="s">
        <v>3155</v>
      </c>
      <c r="AB225" s="156" t="s">
        <v>1423</v>
      </c>
      <c r="AC225" s="156">
        <v>353</v>
      </c>
      <c r="AD225" s="256">
        <v>43180</v>
      </c>
      <c r="AE225" s="256">
        <v>0</v>
      </c>
      <c r="AF225" s="256" t="s">
        <v>3215</v>
      </c>
    </row>
    <row r="226" spans="16:32" x14ac:dyDescent="0.25">
      <c r="P226" s="156" t="s">
        <v>739</v>
      </c>
      <c r="Q226" s="156">
        <v>353</v>
      </c>
      <c r="R226" s="156" t="s">
        <v>3153</v>
      </c>
      <c r="S226" s="156" t="s">
        <v>1556</v>
      </c>
      <c r="T226" s="156">
        <v>10</v>
      </c>
      <c r="U226" s="156" t="s">
        <v>1557</v>
      </c>
      <c r="V226" s="156" t="s">
        <v>3155</v>
      </c>
      <c r="AB226" s="156" t="s">
        <v>1423</v>
      </c>
      <c r="AC226" s="156">
        <v>353</v>
      </c>
      <c r="AD226" s="256">
        <v>43180</v>
      </c>
      <c r="AE226" s="256">
        <v>0</v>
      </c>
      <c r="AF226" s="256" t="s">
        <v>3215</v>
      </c>
    </row>
    <row r="227" spans="16:32" x14ac:dyDescent="0.25">
      <c r="P227" s="156" t="s">
        <v>739</v>
      </c>
      <c r="Q227" s="156">
        <v>353</v>
      </c>
      <c r="R227" s="156" t="s">
        <v>3153</v>
      </c>
      <c r="S227" s="156" t="s">
        <v>1558</v>
      </c>
      <c r="T227" s="156">
        <v>1</v>
      </c>
      <c r="U227" s="156" t="s">
        <v>1559</v>
      </c>
      <c r="V227" s="156" t="s">
        <v>3155</v>
      </c>
      <c r="AB227" s="156" t="s">
        <v>1423</v>
      </c>
      <c r="AC227" s="156">
        <v>353</v>
      </c>
      <c r="AD227" s="256">
        <v>43180</v>
      </c>
      <c r="AE227" s="256">
        <v>0</v>
      </c>
      <c r="AF227" s="256" t="s">
        <v>3215</v>
      </c>
    </row>
    <row r="228" spans="16:32" x14ac:dyDescent="0.25">
      <c r="P228" s="156" t="s">
        <v>739</v>
      </c>
      <c r="Q228" s="156">
        <v>353</v>
      </c>
      <c r="R228" s="156" t="s">
        <v>3153</v>
      </c>
      <c r="S228" s="156" t="s">
        <v>1558</v>
      </c>
      <c r="T228" s="156">
        <v>4</v>
      </c>
      <c r="U228" s="156" t="s">
        <v>1559</v>
      </c>
      <c r="V228" s="156" t="s">
        <v>3155</v>
      </c>
      <c r="AB228" s="156" t="s">
        <v>1423</v>
      </c>
      <c r="AC228" s="156">
        <v>353</v>
      </c>
      <c r="AD228" s="256">
        <v>43180</v>
      </c>
      <c r="AE228" s="256">
        <v>0</v>
      </c>
      <c r="AF228" s="256" t="s">
        <v>3215</v>
      </c>
    </row>
    <row r="229" spans="16:32" x14ac:dyDescent="0.25">
      <c r="P229" s="156" t="s">
        <v>739</v>
      </c>
      <c r="Q229" s="156">
        <v>353</v>
      </c>
      <c r="R229" s="156" t="s">
        <v>3153</v>
      </c>
      <c r="S229" s="156" t="s">
        <v>1560</v>
      </c>
      <c r="T229" s="156">
        <v>8</v>
      </c>
      <c r="U229" s="156" t="s">
        <v>1561</v>
      </c>
      <c r="V229" s="156" t="s">
        <v>3155</v>
      </c>
      <c r="AB229" s="156" t="s">
        <v>1423</v>
      </c>
      <c r="AC229" s="156">
        <v>353</v>
      </c>
      <c r="AD229" s="256">
        <v>43180</v>
      </c>
      <c r="AE229" s="256">
        <v>0</v>
      </c>
      <c r="AF229" s="256" t="s">
        <v>3215</v>
      </c>
    </row>
    <row r="230" spans="16:32" x14ac:dyDescent="0.25">
      <c r="P230" s="156" t="s">
        <v>739</v>
      </c>
      <c r="Q230" s="156">
        <v>353</v>
      </c>
      <c r="R230" s="156" t="s">
        <v>3153</v>
      </c>
      <c r="S230" s="156" t="s">
        <v>1560</v>
      </c>
      <c r="T230" s="156">
        <v>30</v>
      </c>
      <c r="U230" s="156" t="s">
        <v>1561</v>
      </c>
      <c r="V230" s="156" t="s">
        <v>3155</v>
      </c>
      <c r="AB230" s="156" t="s">
        <v>1424</v>
      </c>
      <c r="AC230" s="156">
        <v>340</v>
      </c>
      <c r="AD230" s="256">
        <v>43133</v>
      </c>
      <c r="AE230" s="256">
        <v>43168</v>
      </c>
      <c r="AF230" s="256" t="s">
        <v>3216</v>
      </c>
    </row>
    <row r="231" spans="16:32" x14ac:dyDescent="0.25">
      <c r="P231" s="156" t="s">
        <v>739</v>
      </c>
      <c r="Q231" s="156">
        <v>353</v>
      </c>
      <c r="R231" s="156" t="s">
        <v>3153</v>
      </c>
      <c r="S231" s="156" t="s">
        <v>980</v>
      </c>
      <c r="T231" s="156">
        <v>4</v>
      </c>
      <c r="U231" s="156" t="s">
        <v>1562</v>
      </c>
      <c r="V231" s="156" t="s">
        <v>3155</v>
      </c>
      <c r="AB231" s="156" t="s">
        <v>1424</v>
      </c>
      <c r="AC231" s="156">
        <v>353</v>
      </c>
      <c r="AD231" s="256">
        <v>43180</v>
      </c>
      <c r="AE231" s="256">
        <v>0</v>
      </c>
      <c r="AF231" s="256" t="s">
        <v>3215</v>
      </c>
    </row>
    <row r="232" spans="16:32" x14ac:dyDescent="0.25">
      <c r="P232" s="156" t="s">
        <v>739</v>
      </c>
      <c r="Q232" s="156">
        <v>353</v>
      </c>
      <c r="R232" s="156" t="s">
        <v>3153</v>
      </c>
      <c r="S232" s="156" t="s">
        <v>980</v>
      </c>
      <c r="T232" s="156">
        <v>20</v>
      </c>
      <c r="U232" s="156" t="s">
        <v>1562</v>
      </c>
      <c r="V232" s="156" t="s">
        <v>3155</v>
      </c>
      <c r="AB232" s="156" t="s">
        <v>1424</v>
      </c>
      <c r="AC232" s="156">
        <v>353</v>
      </c>
      <c r="AD232" s="256">
        <v>43180</v>
      </c>
      <c r="AE232" s="256">
        <v>0</v>
      </c>
      <c r="AF232" s="256" t="s">
        <v>3215</v>
      </c>
    </row>
    <row r="233" spans="16:32" x14ac:dyDescent="0.25">
      <c r="P233" s="156" t="s">
        <v>739</v>
      </c>
      <c r="Q233" s="156">
        <v>353</v>
      </c>
      <c r="R233" s="156" t="s">
        <v>3153</v>
      </c>
      <c r="S233" s="156" t="s">
        <v>1565</v>
      </c>
      <c r="T233" s="156">
        <v>16</v>
      </c>
      <c r="U233" s="156" t="s">
        <v>1566</v>
      </c>
      <c r="V233" s="156" t="s">
        <v>3155</v>
      </c>
      <c r="AB233" s="156" t="s">
        <v>1424</v>
      </c>
      <c r="AC233" s="156">
        <v>374</v>
      </c>
      <c r="AD233" s="256">
        <v>43195</v>
      </c>
      <c r="AE233" s="256">
        <v>0</v>
      </c>
      <c r="AF233" s="256" t="s">
        <v>3215</v>
      </c>
    </row>
    <row r="234" spans="16:32" x14ac:dyDescent="0.25">
      <c r="P234" s="156" t="s">
        <v>739</v>
      </c>
      <c r="Q234" s="156">
        <v>353</v>
      </c>
      <c r="R234" s="156" t="s">
        <v>3153</v>
      </c>
      <c r="S234" s="156" t="s">
        <v>1565</v>
      </c>
      <c r="T234" s="156">
        <v>7</v>
      </c>
      <c r="U234" s="156" t="s">
        <v>1566</v>
      </c>
      <c r="V234" s="156" t="s">
        <v>3155</v>
      </c>
      <c r="AB234" s="156" t="s">
        <v>1426</v>
      </c>
      <c r="AC234" s="156">
        <v>357</v>
      </c>
      <c r="AD234" s="256">
        <v>43139</v>
      </c>
      <c r="AE234" s="256">
        <v>43164</v>
      </c>
      <c r="AF234" s="256" t="s">
        <v>3216</v>
      </c>
    </row>
    <row r="235" spans="16:32" x14ac:dyDescent="0.25">
      <c r="P235" s="156" t="s">
        <v>739</v>
      </c>
      <c r="Q235" s="156">
        <v>353</v>
      </c>
      <c r="R235" s="156" t="s">
        <v>3153</v>
      </c>
      <c r="S235" s="156" t="s">
        <v>1565</v>
      </c>
      <c r="T235" s="156">
        <v>5</v>
      </c>
      <c r="U235" s="156" t="s">
        <v>1566</v>
      </c>
      <c r="V235" s="156" t="s">
        <v>3155</v>
      </c>
      <c r="AB235" s="156" t="s">
        <v>1426</v>
      </c>
      <c r="AC235" s="156">
        <v>364</v>
      </c>
      <c r="AD235" s="256">
        <v>43168</v>
      </c>
      <c r="AE235" s="256">
        <v>43179</v>
      </c>
      <c r="AF235" s="256" t="s">
        <v>3216</v>
      </c>
    </row>
    <row r="236" spans="16:32" x14ac:dyDescent="0.25">
      <c r="P236" s="156" t="s">
        <v>739</v>
      </c>
      <c r="Q236" s="156">
        <v>353</v>
      </c>
      <c r="R236" s="156" t="s">
        <v>3153</v>
      </c>
      <c r="S236" s="156" t="s">
        <v>1565</v>
      </c>
      <c r="T236" s="156">
        <v>10</v>
      </c>
      <c r="U236" s="156" t="s">
        <v>1566</v>
      </c>
      <c r="V236" s="156" t="s">
        <v>3155</v>
      </c>
      <c r="AB236" s="156" t="s">
        <v>1426</v>
      </c>
      <c r="AC236" s="156">
        <v>353</v>
      </c>
      <c r="AD236" s="256">
        <v>43180</v>
      </c>
      <c r="AE236" s="256">
        <v>0</v>
      </c>
      <c r="AF236" s="256" t="s">
        <v>3215</v>
      </c>
    </row>
    <row r="237" spans="16:32" x14ac:dyDescent="0.25">
      <c r="P237" s="156" t="s">
        <v>739</v>
      </c>
      <c r="Q237" s="156">
        <v>353</v>
      </c>
      <c r="R237" s="156" t="s">
        <v>3153</v>
      </c>
      <c r="S237" s="156" t="s">
        <v>1565</v>
      </c>
      <c r="T237" s="156">
        <v>3</v>
      </c>
      <c r="U237" s="156" t="s">
        <v>1566</v>
      </c>
      <c r="V237" s="156" t="s">
        <v>3155</v>
      </c>
      <c r="AB237" s="156" t="s">
        <v>1426</v>
      </c>
      <c r="AC237" s="156">
        <v>353</v>
      </c>
      <c r="AD237" s="256">
        <v>43180</v>
      </c>
      <c r="AE237" s="256">
        <v>0</v>
      </c>
      <c r="AF237" s="256" t="s">
        <v>3215</v>
      </c>
    </row>
    <row r="238" spans="16:32" x14ac:dyDescent="0.25">
      <c r="P238" s="156" t="s">
        <v>739</v>
      </c>
      <c r="Q238" s="156">
        <v>353</v>
      </c>
      <c r="R238" s="156" t="s">
        <v>3153</v>
      </c>
      <c r="S238" s="156" t="s">
        <v>1565</v>
      </c>
      <c r="T238" s="156">
        <v>10</v>
      </c>
      <c r="U238" s="156" t="s">
        <v>1566</v>
      </c>
      <c r="V238" s="156" t="s">
        <v>3155</v>
      </c>
      <c r="AB238" s="156" t="s">
        <v>1427</v>
      </c>
      <c r="AC238" s="156">
        <v>347</v>
      </c>
      <c r="AD238" s="256">
        <v>43118</v>
      </c>
      <c r="AE238" s="256">
        <v>43133</v>
      </c>
      <c r="AF238" s="256" t="s">
        <v>3216</v>
      </c>
    </row>
    <row r="239" spans="16:32" x14ac:dyDescent="0.25">
      <c r="P239" s="156" t="s">
        <v>739</v>
      </c>
      <c r="Q239" s="156">
        <v>353</v>
      </c>
      <c r="R239" s="156" t="s">
        <v>3153</v>
      </c>
      <c r="S239" s="156" t="s">
        <v>1565</v>
      </c>
      <c r="T239" s="156">
        <v>3</v>
      </c>
      <c r="U239" s="156" t="s">
        <v>1566</v>
      </c>
      <c r="V239" s="156" t="s">
        <v>3155</v>
      </c>
      <c r="AB239" s="156" t="s">
        <v>1427</v>
      </c>
      <c r="AC239" s="156">
        <v>340</v>
      </c>
      <c r="AD239" s="256">
        <v>43133</v>
      </c>
      <c r="AE239" s="256">
        <v>43168</v>
      </c>
      <c r="AF239" s="256" t="s">
        <v>3216</v>
      </c>
    </row>
    <row r="240" spans="16:32" x14ac:dyDescent="0.25">
      <c r="P240" s="156" t="s">
        <v>739</v>
      </c>
      <c r="Q240" s="156">
        <v>353</v>
      </c>
      <c r="R240" s="156" t="s">
        <v>3153</v>
      </c>
      <c r="S240" s="156" t="s">
        <v>1568</v>
      </c>
      <c r="T240" s="156">
        <v>16</v>
      </c>
      <c r="U240" s="156" t="s">
        <v>1569</v>
      </c>
      <c r="V240" s="156" t="s">
        <v>3155</v>
      </c>
      <c r="AB240" s="156" t="s">
        <v>1427</v>
      </c>
      <c r="AC240" s="156">
        <v>340</v>
      </c>
      <c r="AD240" s="256">
        <v>43133</v>
      </c>
      <c r="AE240" s="256">
        <v>43168</v>
      </c>
      <c r="AF240" s="256" t="s">
        <v>3216</v>
      </c>
    </row>
    <row r="241" spans="16:32" x14ac:dyDescent="0.25">
      <c r="P241" s="156" t="s">
        <v>739</v>
      </c>
      <c r="Q241" s="156">
        <v>353</v>
      </c>
      <c r="R241" s="156" t="s">
        <v>3153</v>
      </c>
      <c r="S241" s="156" t="s">
        <v>1568</v>
      </c>
      <c r="T241" s="156">
        <v>15</v>
      </c>
      <c r="U241" s="156" t="s">
        <v>1569</v>
      </c>
      <c r="V241" s="156" t="s">
        <v>3155</v>
      </c>
      <c r="AB241" s="156" t="s">
        <v>3217</v>
      </c>
      <c r="AC241" s="156">
        <v>347</v>
      </c>
      <c r="AD241" s="256">
        <v>43118</v>
      </c>
      <c r="AE241" s="256">
        <v>43133</v>
      </c>
      <c r="AF241" s="256" t="s">
        <v>3216</v>
      </c>
    </row>
    <row r="242" spans="16:32" x14ac:dyDescent="0.25">
      <c r="P242" s="156" t="s">
        <v>739</v>
      </c>
      <c r="Q242" s="156">
        <v>353</v>
      </c>
      <c r="R242" s="156" t="s">
        <v>3153</v>
      </c>
      <c r="S242" s="156" t="s">
        <v>1568</v>
      </c>
      <c r="T242" s="156">
        <v>10</v>
      </c>
      <c r="U242" s="156" t="s">
        <v>1569</v>
      </c>
      <c r="V242" s="156" t="s">
        <v>3155</v>
      </c>
      <c r="AB242" s="156" t="s">
        <v>3217</v>
      </c>
      <c r="AC242" s="156">
        <v>340</v>
      </c>
      <c r="AD242" s="256">
        <v>43133</v>
      </c>
      <c r="AE242" s="256">
        <v>43168</v>
      </c>
      <c r="AF242" s="256" t="s">
        <v>3216</v>
      </c>
    </row>
    <row r="243" spans="16:32" x14ac:dyDescent="0.25">
      <c r="P243" s="156" t="s">
        <v>739</v>
      </c>
      <c r="Q243" s="156">
        <v>353</v>
      </c>
      <c r="R243" s="156" t="s">
        <v>3153</v>
      </c>
      <c r="S243" s="156" t="s">
        <v>1568</v>
      </c>
      <c r="T243" s="156">
        <v>5</v>
      </c>
      <c r="U243" s="156" t="s">
        <v>1569</v>
      </c>
      <c r="V243" s="156" t="s">
        <v>3155</v>
      </c>
      <c r="AB243" s="156" t="s">
        <v>1429</v>
      </c>
      <c r="AC243" s="156">
        <v>357</v>
      </c>
      <c r="AD243" s="256">
        <v>43139</v>
      </c>
      <c r="AE243" s="256">
        <v>43164</v>
      </c>
      <c r="AF243" s="256" t="s">
        <v>3216</v>
      </c>
    </row>
    <row r="244" spans="16:32" x14ac:dyDescent="0.25">
      <c r="P244" s="156" t="s">
        <v>739</v>
      </c>
      <c r="Q244" s="156">
        <v>353</v>
      </c>
      <c r="R244" s="156" t="s">
        <v>3153</v>
      </c>
      <c r="S244" s="156" t="s">
        <v>1568</v>
      </c>
      <c r="T244" s="156">
        <v>5</v>
      </c>
      <c r="U244" s="156" t="s">
        <v>1569</v>
      </c>
      <c r="V244" s="156" t="s">
        <v>3155</v>
      </c>
      <c r="AB244" s="156" t="s">
        <v>1429</v>
      </c>
      <c r="AC244" s="156">
        <v>364</v>
      </c>
      <c r="AD244" s="256">
        <v>43168</v>
      </c>
      <c r="AE244" s="256">
        <v>43179</v>
      </c>
      <c r="AF244" s="256" t="s">
        <v>3216</v>
      </c>
    </row>
    <row r="245" spans="16:32" x14ac:dyDescent="0.25">
      <c r="P245" s="156" t="s">
        <v>739</v>
      </c>
      <c r="Q245" s="156">
        <v>353</v>
      </c>
      <c r="R245" s="156" t="s">
        <v>3153</v>
      </c>
      <c r="S245" s="156" t="s">
        <v>1568</v>
      </c>
      <c r="T245" s="156">
        <v>10</v>
      </c>
      <c r="U245" s="156" t="s">
        <v>1569</v>
      </c>
      <c r="V245" s="156" t="s">
        <v>3155</v>
      </c>
      <c r="AB245" s="156" t="s">
        <v>1429</v>
      </c>
      <c r="AC245" s="156">
        <v>353</v>
      </c>
      <c r="AD245" s="256">
        <v>43180</v>
      </c>
      <c r="AE245" s="256">
        <v>0</v>
      </c>
      <c r="AF245" s="256" t="s">
        <v>3215</v>
      </c>
    </row>
    <row r="246" spans="16:32" x14ac:dyDescent="0.25">
      <c r="P246" s="156" t="s">
        <v>739</v>
      </c>
      <c r="Q246" s="156">
        <v>353</v>
      </c>
      <c r="R246" s="156" t="s">
        <v>3153</v>
      </c>
      <c r="S246" s="156" t="s">
        <v>982</v>
      </c>
      <c r="T246" s="156">
        <v>20</v>
      </c>
      <c r="U246" s="156" t="s">
        <v>1573</v>
      </c>
      <c r="V246" s="156" t="s">
        <v>3155</v>
      </c>
      <c r="AB246" s="156" t="s">
        <v>1429</v>
      </c>
      <c r="AC246" s="156">
        <v>353</v>
      </c>
      <c r="AD246" s="256">
        <v>43180</v>
      </c>
      <c r="AE246" s="256">
        <v>0</v>
      </c>
      <c r="AF246" s="256" t="s">
        <v>3215</v>
      </c>
    </row>
    <row r="247" spans="16:32" x14ac:dyDescent="0.25">
      <c r="P247" s="156" t="s">
        <v>739</v>
      </c>
      <c r="Q247" s="156">
        <v>353</v>
      </c>
      <c r="R247" s="156" t="s">
        <v>3153</v>
      </c>
      <c r="S247" s="156" t="s">
        <v>982</v>
      </c>
      <c r="T247" s="156">
        <v>5</v>
      </c>
      <c r="U247" s="156" t="s">
        <v>1573</v>
      </c>
      <c r="V247" s="156" t="s">
        <v>3155</v>
      </c>
      <c r="AB247" s="156" t="s">
        <v>1431</v>
      </c>
      <c r="AC247" s="156">
        <v>347</v>
      </c>
      <c r="AD247" s="256">
        <v>43118</v>
      </c>
      <c r="AE247" s="256">
        <v>43133</v>
      </c>
      <c r="AF247" s="256" t="s">
        <v>3216</v>
      </c>
    </row>
    <row r="248" spans="16:32" x14ac:dyDescent="0.25">
      <c r="P248" s="156" t="s">
        <v>739</v>
      </c>
      <c r="Q248" s="156">
        <v>353</v>
      </c>
      <c r="R248" s="156" t="s">
        <v>3153</v>
      </c>
      <c r="S248" s="156" t="s">
        <v>982</v>
      </c>
      <c r="T248" s="156">
        <v>40</v>
      </c>
      <c r="U248" s="156" t="s">
        <v>1573</v>
      </c>
      <c r="V248" s="156" t="s">
        <v>3155</v>
      </c>
      <c r="AB248" s="156" t="s">
        <v>1431</v>
      </c>
      <c r="AC248" s="156">
        <v>340</v>
      </c>
      <c r="AD248" s="256">
        <v>43133</v>
      </c>
      <c r="AE248" s="256">
        <v>43168</v>
      </c>
      <c r="AF248" s="256" t="s">
        <v>3216</v>
      </c>
    </row>
    <row r="249" spans="16:32" x14ac:dyDescent="0.25">
      <c r="P249" s="156" t="s">
        <v>739</v>
      </c>
      <c r="Q249" s="156">
        <v>353</v>
      </c>
      <c r="R249" s="156" t="s">
        <v>3153</v>
      </c>
      <c r="S249" s="156" t="s">
        <v>982</v>
      </c>
      <c r="T249" s="156">
        <v>11</v>
      </c>
      <c r="U249" s="156" t="s">
        <v>1573</v>
      </c>
      <c r="V249" s="156" t="s">
        <v>3155</v>
      </c>
      <c r="AB249" s="156" t="s">
        <v>1431</v>
      </c>
      <c r="AC249" s="156">
        <v>340</v>
      </c>
      <c r="AD249" s="256">
        <v>43133</v>
      </c>
      <c r="AE249" s="256">
        <v>43168</v>
      </c>
      <c r="AF249" s="256" t="s">
        <v>3216</v>
      </c>
    </row>
    <row r="250" spans="16:32" x14ac:dyDescent="0.25">
      <c r="P250" s="156" t="s">
        <v>739</v>
      </c>
      <c r="Q250" s="156">
        <v>353</v>
      </c>
      <c r="R250" s="156" t="s">
        <v>3153</v>
      </c>
      <c r="S250" s="156" t="s">
        <v>983</v>
      </c>
      <c r="T250" s="156">
        <v>36</v>
      </c>
      <c r="U250" s="156" t="s">
        <v>1574</v>
      </c>
      <c r="V250" s="156" t="s">
        <v>3155</v>
      </c>
      <c r="AB250" s="156" t="s">
        <v>1431</v>
      </c>
      <c r="AC250" s="156">
        <v>357</v>
      </c>
      <c r="AD250" s="256">
        <v>43139</v>
      </c>
      <c r="AE250" s="256">
        <v>43164</v>
      </c>
      <c r="AF250" s="256" t="s">
        <v>3216</v>
      </c>
    </row>
    <row r="251" spans="16:32" x14ac:dyDescent="0.25">
      <c r="P251" s="156" t="s">
        <v>739</v>
      </c>
      <c r="Q251" s="156">
        <v>353</v>
      </c>
      <c r="R251" s="156" t="s">
        <v>3153</v>
      </c>
      <c r="S251" s="156" t="s">
        <v>1577</v>
      </c>
      <c r="T251" s="156">
        <v>4</v>
      </c>
      <c r="U251" s="156" t="s">
        <v>1578</v>
      </c>
      <c r="V251" s="156" t="s">
        <v>3155</v>
      </c>
      <c r="AB251" s="156" t="s">
        <v>1431</v>
      </c>
      <c r="AC251" s="156">
        <v>364</v>
      </c>
      <c r="AD251" s="256">
        <v>43168</v>
      </c>
      <c r="AE251" s="256">
        <v>43179</v>
      </c>
      <c r="AF251" s="256" t="s">
        <v>3216</v>
      </c>
    </row>
    <row r="252" spans="16:32" x14ac:dyDescent="0.25">
      <c r="P252" s="156" t="s">
        <v>739</v>
      </c>
      <c r="Q252" s="156">
        <v>353</v>
      </c>
      <c r="R252" s="156" t="s">
        <v>3153</v>
      </c>
      <c r="S252" s="156" t="s">
        <v>1579</v>
      </c>
      <c r="T252" s="156">
        <v>4</v>
      </c>
      <c r="U252" s="156" t="s">
        <v>1580</v>
      </c>
      <c r="V252" s="156" t="s">
        <v>3155</v>
      </c>
      <c r="AB252" s="156" t="s">
        <v>1431</v>
      </c>
      <c r="AC252" s="156">
        <v>353</v>
      </c>
      <c r="AD252" s="256">
        <v>43180</v>
      </c>
      <c r="AE252" s="256">
        <v>0</v>
      </c>
      <c r="AF252" s="256" t="s">
        <v>3215</v>
      </c>
    </row>
    <row r="253" spans="16:32" x14ac:dyDescent="0.25">
      <c r="P253" s="156" t="s">
        <v>739</v>
      </c>
      <c r="Q253" s="156">
        <v>353</v>
      </c>
      <c r="R253" s="156" t="s">
        <v>3153</v>
      </c>
      <c r="S253" s="156" t="s">
        <v>1581</v>
      </c>
      <c r="T253" s="156">
        <v>2</v>
      </c>
      <c r="U253" s="156" t="s">
        <v>1582</v>
      </c>
      <c r="V253" s="156" t="s">
        <v>3155</v>
      </c>
      <c r="AB253" s="156" t="s">
        <v>1431</v>
      </c>
      <c r="AC253" s="156">
        <v>353</v>
      </c>
      <c r="AD253" s="256">
        <v>43180</v>
      </c>
      <c r="AE253" s="256">
        <v>0</v>
      </c>
      <c r="AF253" s="256" t="s">
        <v>3215</v>
      </c>
    </row>
    <row r="254" spans="16:32" x14ac:dyDescent="0.25">
      <c r="P254" s="156" t="s">
        <v>739</v>
      </c>
      <c r="Q254" s="156">
        <v>353</v>
      </c>
      <c r="R254" s="156" t="s">
        <v>3153</v>
      </c>
      <c r="S254" s="156" t="s">
        <v>1583</v>
      </c>
      <c r="T254" s="156">
        <v>3</v>
      </c>
      <c r="U254" s="156" t="s">
        <v>1584</v>
      </c>
      <c r="V254" s="156" t="s">
        <v>3155</v>
      </c>
      <c r="AB254" s="156" t="s">
        <v>1433</v>
      </c>
      <c r="AC254" s="156">
        <v>353</v>
      </c>
      <c r="AD254" s="256">
        <v>43180</v>
      </c>
      <c r="AE254" s="256">
        <v>0</v>
      </c>
      <c r="AF254" s="256" t="s">
        <v>3215</v>
      </c>
    </row>
    <row r="255" spans="16:32" x14ac:dyDescent="0.25">
      <c r="P255" s="156" t="s">
        <v>739</v>
      </c>
      <c r="Q255" s="156">
        <v>353</v>
      </c>
      <c r="R255" s="156" t="s">
        <v>3153</v>
      </c>
      <c r="S255" s="156" t="s">
        <v>1583</v>
      </c>
      <c r="T255" s="156">
        <v>3</v>
      </c>
      <c r="U255" s="156" t="s">
        <v>1584</v>
      </c>
      <c r="V255" s="156" t="s">
        <v>3155</v>
      </c>
      <c r="AB255" s="156" t="s">
        <v>1435</v>
      </c>
      <c r="AC255" s="156">
        <v>364</v>
      </c>
      <c r="AD255" s="256">
        <v>43168</v>
      </c>
      <c r="AE255" s="256">
        <v>43179</v>
      </c>
      <c r="AF255" s="256" t="s">
        <v>3216</v>
      </c>
    </row>
    <row r="256" spans="16:32" x14ac:dyDescent="0.25">
      <c r="P256" s="156" t="s">
        <v>739</v>
      </c>
      <c r="Q256" s="156">
        <v>353</v>
      </c>
      <c r="R256" s="156" t="s">
        <v>3153</v>
      </c>
      <c r="S256" s="156" t="s">
        <v>1583</v>
      </c>
      <c r="T256" s="156">
        <v>2</v>
      </c>
      <c r="U256" s="156" t="s">
        <v>1584</v>
      </c>
      <c r="V256" s="156" t="s">
        <v>3155</v>
      </c>
      <c r="AB256" s="156" t="s">
        <v>1435</v>
      </c>
      <c r="AC256" s="156">
        <v>353</v>
      </c>
      <c r="AD256" s="256">
        <v>43180</v>
      </c>
      <c r="AE256" s="256">
        <v>0</v>
      </c>
      <c r="AF256" s="256" t="s">
        <v>3215</v>
      </c>
    </row>
    <row r="257" spans="16:32" x14ac:dyDescent="0.25">
      <c r="P257" s="156" t="s">
        <v>739</v>
      </c>
      <c r="Q257" s="156">
        <v>353</v>
      </c>
      <c r="R257" s="156" t="s">
        <v>3153</v>
      </c>
      <c r="S257" s="156" t="s">
        <v>3094</v>
      </c>
      <c r="T257" s="156">
        <v>2</v>
      </c>
      <c r="U257" s="156" t="s">
        <v>3162</v>
      </c>
      <c r="V257" s="156" t="s">
        <v>3155</v>
      </c>
      <c r="AB257" s="156" t="s">
        <v>1437</v>
      </c>
      <c r="AC257" s="156">
        <v>357</v>
      </c>
      <c r="AD257" s="256">
        <v>43139</v>
      </c>
      <c r="AE257" s="256">
        <v>43164</v>
      </c>
      <c r="AF257" s="256" t="s">
        <v>3216</v>
      </c>
    </row>
    <row r="258" spans="16:32" x14ac:dyDescent="0.25">
      <c r="P258" s="156" t="s">
        <v>739</v>
      </c>
      <c r="Q258" s="156">
        <v>353</v>
      </c>
      <c r="R258" s="156" t="s">
        <v>3153</v>
      </c>
      <c r="S258" s="156" t="s">
        <v>1585</v>
      </c>
      <c r="T258" s="156">
        <v>1</v>
      </c>
      <c r="U258" s="156" t="s">
        <v>1586</v>
      </c>
      <c r="V258" s="156" t="s">
        <v>3155</v>
      </c>
      <c r="AB258" s="156" t="s">
        <v>1437</v>
      </c>
      <c r="AC258" s="156">
        <v>353</v>
      </c>
      <c r="AD258" s="256">
        <v>43180</v>
      </c>
      <c r="AE258" s="256">
        <v>0</v>
      </c>
      <c r="AF258" s="256" t="s">
        <v>3215</v>
      </c>
    </row>
    <row r="259" spans="16:32" x14ac:dyDescent="0.25">
      <c r="P259" s="156" t="s">
        <v>739</v>
      </c>
      <c r="Q259" s="156">
        <v>353</v>
      </c>
      <c r="R259" s="156" t="s">
        <v>3153</v>
      </c>
      <c r="S259" s="156" t="s">
        <v>1587</v>
      </c>
      <c r="T259" s="156">
        <v>10</v>
      </c>
      <c r="U259" s="156" t="s">
        <v>1588</v>
      </c>
      <c r="V259" s="156" t="s">
        <v>3155</v>
      </c>
      <c r="AB259" s="156" t="s">
        <v>1439</v>
      </c>
      <c r="AC259" s="156">
        <v>347</v>
      </c>
      <c r="AD259" s="256">
        <v>43118</v>
      </c>
      <c r="AE259" s="256">
        <v>43133</v>
      </c>
      <c r="AF259" s="256" t="s">
        <v>3216</v>
      </c>
    </row>
    <row r="260" spans="16:32" x14ac:dyDescent="0.25">
      <c r="P260" s="156" t="s">
        <v>739</v>
      </c>
      <c r="Q260" s="156">
        <v>353</v>
      </c>
      <c r="R260" s="156" t="s">
        <v>3153</v>
      </c>
      <c r="S260" s="156" t="s">
        <v>1587</v>
      </c>
      <c r="T260" s="156">
        <v>10</v>
      </c>
      <c r="U260" s="156" t="s">
        <v>1588</v>
      </c>
      <c r="V260" s="156" t="s">
        <v>3155</v>
      </c>
      <c r="AB260" s="156" t="s">
        <v>1439</v>
      </c>
      <c r="AC260" s="156">
        <v>340</v>
      </c>
      <c r="AD260" s="256">
        <v>43133</v>
      </c>
      <c r="AE260" s="256">
        <v>43168</v>
      </c>
      <c r="AF260" s="256" t="s">
        <v>3216</v>
      </c>
    </row>
    <row r="261" spans="16:32" x14ac:dyDescent="0.25">
      <c r="P261" s="156" t="s">
        <v>739</v>
      </c>
      <c r="Q261" s="156">
        <v>353</v>
      </c>
      <c r="R261" s="156" t="s">
        <v>3153</v>
      </c>
      <c r="S261" s="156" t="s">
        <v>1587</v>
      </c>
      <c r="T261" s="156">
        <v>10</v>
      </c>
      <c r="U261" s="156" t="s">
        <v>1588</v>
      </c>
      <c r="V261" s="156" t="s">
        <v>3155</v>
      </c>
      <c r="AB261" s="156" t="s">
        <v>1439</v>
      </c>
      <c r="AC261" s="156">
        <v>374</v>
      </c>
      <c r="AD261" s="256">
        <v>43195</v>
      </c>
      <c r="AE261" s="256">
        <v>0</v>
      </c>
      <c r="AF261" s="256" t="s">
        <v>3215</v>
      </c>
    </row>
    <row r="262" spans="16:32" x14ac:dyDescent="0.25">
      <c r="P262" s="156" t="s">
        <v>739</v>
      </c>
      <c r="Q262" s="156">
        <v>353</v>
      </c>
      <c r="R262" s="156" t="s">
        <v>3153</v>
      </c>
      <c r="S262" s="156" t="s">
        <v>1587</v>
      </c>
      <c r="T262" s="156">
        <v>10</v>
      </c>
      <c r="U262" s="156" t="s">
        <v>1588</v>
      </c>
      <c r="V262" s="156" t="s">
        <v>3155</v>
      </c>
      <c r="AB262" s="156" t="s">
        <v>1441</v>
      </c>
      <c r="AC262" s="156">
        <v>347</v>
      </c>
      <c r="AD262" s="256">
        <v>43118</v>
      </c>
      <c r="AE262" s="256">
        <v>43133</v>
      </c>
      <c r="AF262" s="256" t="s">
        <v>3216</v>
      </c>
    </row>
    <row r="263" spans="16:32" x14ac:dyDescent="0.25">
      <c r="P263" s="156" t="s">
        <v>739</v>
      </c>
      <c r="Q263" s="156">
        <v>353</v>
      </c>
      <c r="R263" s="156" t="s">
        <v>3153</v>
      </c>
      <c r="S263" s="156" t="s">
        <v>1587</v>
      </c>
      <c r="T263" s="156">
        <v>10</v>
      </c>
      <c r="U263" s="156" t="s">
        <v>1588</v>
      </c>
      <c r="V263" s="156" t="s">
        <v>3155</v>
      </c>
      <c r="AB263" s="156" t="s">
        <v>1441</v>
      </c>
      <c r="AC263" s="156">
        <v>340</v>
      </c>
      <c r="AD263" s="256">
        <v>43133</v>
      </c>
      <c r="AE263" s="256">
        <v>43168</v>
      </c>
      <c r="AF263" s="256" t="s">
        <v>3216</v>
      </c>
    </row>
    <row r="264" spans="16:32" x14ac:dyDescent="0.25">
      <c r="P264" s="156" t="s">
        <v>739</v>
      </c>
      <c r="Q264" s="156">
        <v>353</v>
      </c>
      <c r="R264" s="156" t="s">
        <v>3153</v>
      </c>
      <c r="S264" s="156" t="s">
        <v>1587</v>
      </c>
      <c r="T264" s="156">
        <v>10</v>
      </c>
      <c r="U264" s="156" t="s">
        <v>1588</v>
      </c>
      <c r="V264" s="156" t="s">
        <v>3155</v>
      </c>
      <c r="AB264" s="156" t="s">
        <v>1441</v>
      </c>
      <c r="AC264" s="156">
        <v>340</v>
      </c>
      <c r="AD264" s="256">
        <v>43133</v>
      </c>
      <c r="AE264" s="256">
        <v>43168</v>
      </c>
      <c r="AF264" s="256" t="s">
        <v>3216</v>
      </c>
    </row>
    <row r="265" spans="16:32" x14ac:dyDescent="0.25">
      <c r="P265" s="156" t="s">
        <v>739</v>
      </c>
      <c r="Q265" s="156">
        <v>353</v>
      </c>
      <c r="R265" s="156" t="s">
        <v>3153</v>
      </c>
      <c r="S265" s="156" t="s">
        <v>1589</v>
      </c>
      <c r="T265" s="156">
        <v>1</v>
      </c>
      <c r="U265" s="156" t="s">
        <v>1590</v>
      </c>
      <c r="V265" s="156" t="s">
        <v>3155</v>
      </c>
      <c r="AB265" s="156" t="s">
        <v>1441</v>
      </c>
      <c r="AC265" s="156">
        <v>364</v>
      </c>
      <c r="AD265" s="256">
        <v>43168</v>
      </c>
      <c r="AE265" s="256">
        <v>43179</v>
      </c>
      <c r="AF265" s="256" t="s">
        <v>3216</v>
      </c>
    </row>
    <row r="266" spans="16:32" x14ac:dyDescent="0.25">
      <c r="P266" s="156" t="s">
        <v>739</v>
      </c>
      <c r="Q266" s="156">
        <v>353</v>
      </c>
      <c r="R266" s="156" t="s">
        <v>3153</v>
      </c>
      <c r="S266" s="156" t="s">
        <v>1591</v>
      </c>
      <c r="T266" s="156">
        <v>10</v>
      </c>
      <c r="U266" s="156" t="s">
        <v>1592</v>
      </c>
      <c r="V266" s="156" t="s">
        <v>3155</v>
      </c>
      <c r="AB266" s="156" t="s">
        <v>1441</v>
      </c>
      <c r="AC266" s="156">
        <v>353</v>
      </c>
      <c r="AD266" s="256">
        <v>43180</v>
      </c>
      <c r="AE266" s="256">
        <v>0</v>
      </c>
      <c r="AF266" s="256" t="s">
        <v>3215</v>
      </c>
    </row>
    <row r="267" spans="16:32" x14ac:dyDescent="0.25">
      <c r="P267" s="156" t="s">
        <v>739</v>
      </c>
      <c r="Q267" s="156">
        <v>353</v>
      </c>
      <c r="R267" s="156" t="s">
        <v>3153</v>
      </c>
      <c r="S267" s="156" t="s">
        <v>1595</v>
      </c>
      <c r="T267" s="156">
        <v>10</v>
      </c>
      <c r="U267" s="156" t="s">
        <v>1596</v>
      </c>
      <c r="V267" s="156" t="s">
        <v>3155</v>
      </c>
      <c r="AB267" s="156" t="s">
        <v>3218</v>
      </c>
      <c r="AC267" s="156">
        <v>347</v>
      </c>
      <c r="AD267" s="256">
        <v>43118</v>
      </c>
      <c r="AE267" s="256">
        <v>43133</v>
      </c>
      <c r="AF267" s="256" t="s">
        <v>3216</v>
      </c>
    </row>
    <row r="268" spans="16:32" x14ac:dyDescent="0.25">
      <c r="P268" s="156" t="s">
        <v>739</v>
      </c>
      <c r="Q268" s="156">
        <v>353</v>
      </c>
      <c r="R268" s="156" t="s">
        <v>3153</v>
      </c>
      <c r="S268" s="156" t="s">
        <v>1595</v>
      </c>
      <c r="T268" s="156">
        <v>2</v>
      </c>
      <c r="U268" s="156" t="s">
        <v>1596</v>
      </c>
      <c r="V268" s="156" t="s">
        <v>3155</v>
      </c>
      <c r="AB268" s="156" t="s">
        <v>3218</v>
      </c>
      <c r="AC268" s="156">
        <v>357</v>
      </c>
      <c r="AD268" s="256">
        <v>43139</v>
      </c>
      <c r="AE268" s="256">
        <v>43164</v>
      </c>
      <c r="AF268" s="256" t="s">
        <v>3216</v>
      </c>
    </row>
    <row r="269" spans="16:32" x14ac:dyDescent="0.25">
      <c r="P269" s="156" t="s">
        <v>739</v>
      </c>
      <c r="Q269" s="156">
        <v>353</v>
      </c>
      <c r="R269" s="156" t="s">
        <v>3153</v>
      </c>
      <c r="S269" s="156" t="s">
        <v>1595</v>
      </c>
      <c r="T269" s="156">
        <v>8</v>
      </c>
      <c r="U269" s="156" t="s">
        <v>1596</v>
      </c>
      <c r="V269" s="156" t="s">
        <v>3155</v>
      </c>
      <c r="AB269" s="156" t="s">
        <v>3218</v>
      </c>
      <c r="AC269" s="156">
        <v>364</v>
      </c>
      <c r="AD269" s="256">
        <v>43168</v>
      </c>
      <c r="AE269" s="256">
        <v>43179</v>
      </c>
      <c r="AF269" s="256" t="s">
        <v>3216</v>
      </c>
    </row>
    <row r="270" spans="16:32" x14ac:dyDescent="0.25">
      <c r="P270" s="156" t="s">
        <v>739</v>
      </c>
      <c r="Q270" s="156">
        <v>353</v>
      </c>
      <c r="R270" s="156" t="s">
        <v>3153</v>
      </c>
      <c r="S270" s="156" t="s">
        <v>1595</v>
      </c>
      <c r="T270" s="156">
        <v>2</v>
      </c>
      <c r="U270" s="156" t="s">
        <v>1596</v>
      </c>
      <c r="V270" s="156" t="s">
        <v>3155</v>
      </c>
      <c r="AB270" s="156" t="s">
        <v>1442</v>
      </c>
      <c r="AC270" s="156">
        <v>347</v>
      </c>
      <c r="AD270" s="256">
        <v>43118</v>
      </c>
      <c r="AE270" s="256">
        <v>43133</v>
      </c>
      <c r="AF270" s="256" t="s">
        <v>3216</v>
      </c>
    </row>
    <row r="271" spans="16:32" x14ac:dyDescent="0.25">
      <c r="P271" s="156" t="s">
        <v>739</v>
      </c>
      <c r="Q271" s="156">
        <v>353</v>
      </c>
      <c r="R271" s="156" t="s">
        <v>3153</v>
      </c>
      <c r="S271" s="156" t="s">
        <v>1595</v>
      </c>
      <c r="T271" s="156">
        <v>2</v>
      </c>
      <c r="U271" s="156" t="s">
        <v>1596</v>
      </c>
      <c r="V271" s="156" t="s">
        <v>3155</v>
      </c>
      <c r="AB271" s="156" t="s">
        <v>1442</v>
      </c>
      <c r="AC271" s="156">
        <v>340</v>
      </c>
      <c r="AD271" s="256">
        <v>43133</v>
      </c>
      <c r="AE271" s="256">
        <v>43168</v>
      </c>
      <c r="AF271" s="256" t="s">
        <v>3216</v>
      </c>
    </row>
    <row r="272" spans="16:32" x14ac:dyDescent="0.25">
      <c r="P272" s="156" t="s">
        <v>739</v>
      </c>
      <c r="Q272" s="156">
        <v>353</v>
      </c>
      <c r="R272" s="156" t="s">
        <v>3153</v>
      </c>
      <c r="S272" s="156" t="s">
        <v>1598</v>
      </c>
      <c r="T272" s="156">
        <v>5</v>
      </c>
      <c r="U272" s="156" t="s">
        <v>1599</v>
      </c>
      <c r="V272" s="156" t="s">
        <v>3155</v>
      </c>
      <c r="AB272" s="156" t="s">
        <v>1442</v>
      </c>
      <c r="AC272" s="156">
        <v>340</v>
      </c>
      <c r="AD272" s="256">
        <v>43133</v>
      </c>
      <c r="AE272" s="256">
        <v>43168</v>
      </c>
      <c r="AF272" s="256" t="s">
        <v>3216</v>
      </c>
    </row>
    <row r="273" spans="16:32" x14ac:dyDescent="0.25">
      <c r="P273" s="156" t="s">
        <v>739</v>
      </c>
      <c r="Q273" s="156">
        <v>353</v>
      </c>
      <c r="R273" s="156" t="s">
        <v>3153</v>
      </c>
      <c r="S273" s="156" t="s">
        <v>1598</v>
      </c>
      <c r="T273" s="156">
        <v>15</v>
      </c>
      <c r="U273" s="156" t="s">
        <v>1599</v>
      </c>
      <c r="V273" s="156" t="s">
        <v>3155</v>
      </c>
      <c r="AB273" s="156" t="s">
        <v>3158</v>
      </c>
      <c r="AC273" s="156">
        <v>364</v>
      </c>
      <c r="AD273" s="256">
        <v>43168</v>
      </c>
      <c r="AE273" s="256">
        <v>43179</v>
      </c>
      <c r="AF273" s="256" t="s">
        <v>3216</v>
      </c>
    </row>
    <row r="274" spans="16:32" x14ac:dyDescent="0.25">
      <c r="P274" s="156" t="s">
        <v>739</v>
      </c>
      <c r="Q274" s="156">
        <v>353</v>
      </c>
      <c r="R274" s="156" t="s">
        <v>3153</v>
      </c>
      <c r="S274" s="156" t="s">
        <v>1598</v>
      </c>
      <c r="T274" s="156">
        <v>3</v>
      </c>
      <c r="U274" s="156" t="s">
        <v>1599</v>
      </c>
      <c r="V274" s="156" t="s">
        <v>3155</v>
      </c>
      <c r="AB274" s="156" t="s">
        <v>3158</v>
      </c>
      <c r="AC274" s="156">
        <v>353</v>
      </c>
      <c r="AD274" s="256">
        <v>43180</v>
      </c>
      <c r="AE274" s="256">
        <v>0</v>
      </c>
      <c r="AF274" s="256" t="s">
        <v>3215</v>
      </c>
    </row>
    <row r="275" spans="16:32" x14ac:dyDescent="0.25">
      <c r="P275" s="156" t="s">
        <v>739</v>
      </c>
      <c r="Q275" s="156">
        <v>353</v>
      </c>
      <c r="R275" s="156" t="s">
        <v>3153</v>
      </c>
      <c r="S275" s="156" t="s">
        <v>1600</v>
      </c>
      <c r="T275" s="156">
        <v>2</v>
      </c>
      <c r="U275" s="156" t="s">
        <v>1601</v>
      </c>
      <c r="V275" s="156" t="s">
        <v>3155</v>
      </c>
      <c r="AB275" s="156" t="s">
        <v>1444</v>
      </c>
      <c r="AC275" s="156">
        <v>347</v>
      </c>
      <c r="AD275" s="256">
        <v>43118</v>
      </c>
      <c r="AE275" s="256">
        <v>43133</v>
      </c>
      <c r="AF275" s="256" t="s">
        <v>3216</v>
      </c>
    </row>
    <row r="276" spans="16:32" x14ac:dyDescent="0.25">
      <c r="P276" s="156" t="s">
        <v>739</v>
      </c>
      <c r="Q276" s="156">
        <v>353</v>
      </c>
      <c r="R276" s="156" t="s">
        <v>3153</v>
      </c>
      <c r="S276" s="156" t="s">
        <v>1600</v>
      </c>
      <c r="T276" s="156">
        <v>5</v>
      </c>
      <c r="U276" s="156" t="s">
        <v>1601</v>
      </c>
      <c r="V276" s="156" t="s">
        <v>3155</v>
      </c>
      <c r="AB276" s="156" t="s">
        <v>1444</v>
      </c>
      <c r="AC276" s="156">
        <v>335</v>
      </c>
      <c r="AD276" s="256">
        <v>43133</v>
      </c>
      <c r="AE276" s="256">
        <v>43147</v>
      </c>
      <c r="AF276" s="256" t="s">
        <v>3216</v>
      </c>
    </row>
    <row r="277" spans="16:32" x14ac:dyDescent="0.25">
      <c r="P277" s="156" t="s">
        <v>739</v>
      </c>
      <c r="Q277" s="156">
        <v>353</v>
      </c>
      <c r="R277" s="156" t="s">
        <v>3153</v>
      </c>
      <c r="S277" s="156" t="s">
        <v>1600</v>
      </c>
      <c r="T277" s="156">
        <v>5</v>
      </c>
      <c r="U277" s="156" t="s">
        <v>1601</v>
      </c>
      <c r="V277" s="156" t="s">
        <v>3155</v>
      </c>
      <c r="AB277" s="156" t="s">
        <v>1444</v>
      </c>
      <c r="AC277" s="156">
        <v>340</v>
      </c>
      <c r="AD277" s="256">
        <v>43133</v>
      </c>
      <c r="AE277" s="256">
        <v>43168</v>
      </c>
      <c r="AF277" s="256" t="s">
        <v>3216</v>
      </c>
    </row>
    <row r="278" spans="16:32" x14ac:dyDescent="0.25">
      <c r="P278" s="156" t="s">
        <v>739</v>
      </c>
      <c r="Q278" s="156">
        <v>353</v>
      </c>
      <c r="R278" s="156" t="s">
        <v>3153</v>
      </c>
      <c r="S278" s="156" t="s">
        <v>1602</v>
      </c>
      <c r="T278" s="156">
        <v>6</v>
      </c>
      <c r="U278" s="156" t="s">
        <v>1603</v>
      </c>
      <c r="V278" s="156" t="s">
        <v>3155</v>
      </c>
      <c r="AB278" s="156" t="s">
        <v>1444</v>
      </c>
      <c r="AC278" s="156">
        <v>374</v>
      </c>
      <c r="AD278" s="256">
        <v>43195</v>
      </c>
      <c r="AE278" s="256">
        <v>0</v>
      </c>
      <c r="AF278" s="256" t="s">
        <v>3215</v>
      </c>
    </row>
    <row r="279" spans="16:32" x14ac:dyDescent="0.25">
      <c r="P279" s="156" t="s">
        <v>739</v>
      </c>
      <c r="Q279" s="156">
        <v>353</v>
      </c>
      <c r="R279" s="156" t="s">
        <v>3153</v>
      </c>
      <c r="S279" s="156" t="s">
        <v>984</v>
      </c>
      <c r="T279" s="156">
        <v>421</v>
      </c>
      <c r="U279" s="156" t="s">
        <v>1606</v>
      </c>
      <c r="V279" s="156" t="s">
        <v>3155</v>
      </c>
      <c r="AB279" s="156" t="s">
        <v>1445</v>
      </c>
      <c r="AC279" s="156">
        <v>364</v>
      </c>
      <c r="AD279" s="256">
        <v>43168</v>
      </c>
      <c r="AE279" s="256">
        <v>43179</v>
      </c>
      <c r="AF279" s="256" t="s">
        <v>3216</v>
      </c>
    </row>
    <row r="280" spans="16:32" x14ac:dyDescent="0.25">
      <c r="P280" s="156" t="s">
        <v>739</v>
      </c>
      <c r="Q280" s="156">
        <v>353</v>
      </c>
      <c r="R280" s="156" t="s">
        <v>3153</v>
      </c>
      <c r="S280" s="156" t="s">
        <v>985</v>
      </c>
      <c r="T280" s="156">
        <v>1</v>
      </c>
      <c r="U280" s="156" t="s">
        <v>1607</v>
      </c>
      <c r="V280" s="156" t="s">
        <v>3155</v>
      </c>
      <c r="AB280" s="156" t="s">
        <v>1445</v>
      </c>
      <c r="AC280" s="156">
        <v>353</v>
      </c>
      <c r="AD280" s="256">
        <v>43180</v>
      </c>
      <c r="AE280" s="256">
        <v>0</v>
      </c>
      <c r="AF280" s="256" t="s">
        <v>3215</v>
      </c>
    </row>
    <row r="281" spans="16:32" x14ac:dyDescent="0.25">
      <c r="P281" s="156" t="s">
        <v>739</v>
      </c>
      <c r="Q281" s="156">
        <v>353</v>
      </c>
      <c r="R281" s="156" t="s">
        <v>3153</v>
      </c>
      <c r="S281" s="156" t="s">
        <v>985</v>
      </c>
      <c r="T281" s="156">
        <v>1</v>
      </c>
      <c r="U281" s="156" t="s">
        <v>1607</v>
      </c>
      <c r="V281" s="156" t="s">
        <v>3155</v>
      </c>
      <c r="AB281" s="156" t="s">
        <v>1445</v>
      </c>
      <c r="AC281" s="156">
        <v>353</v>
      </c>
      <c r="AD281" s="256">
        <v>43180</v>
      </c>
      <c r="AE281" s="256">
        <v>0</v>
      </c>
      <c r="AF281" s="256" t="s">
        <v>3215</v>
      </c>
    </row>
    <row r="282" spans="16:32" x14ac:dyDescent="0.25">
      <c r="P282" s="156" t="s">
        <v>739</v>
      </c>
      <c r="Q282" s="156">
        <v>353</v>
      </c>
      <c r="R282" s="156" t="s">
        <v>3153</v>
      </c>
      <c r="S282" s="156" t="s">
        <v>1609</v>
      </c>
      <c r="T282" s="156">
        <v>5</v>
      </c>
      <c r="U282" s="156" t="s">
        <v>1610</v>
      </c>
      <c r="V282" s="156" t="s">
        <v>3155</v>
      </c>
      <c r="AB282" s="156" t="s">
        <v>1445</v>
      </c>
      <c r="AC282" s="156">
        <v>353</v>
      </c>
      <c r="AD282" s="256">
        <v>43180</v>
      </c>
      <c r="AE282" s="256">
        <v>0</v>
      </c>
      <c r="AF282" s="256" t="s">
        <v>3215</v>
      </c>
    </row>
    <row r="283" spans="16:32" x14ac:dyDescent="0.25">
      <c r="P283" s="156" t="s">
        <v>739</v>
      </c>
      <c r="Q283" s="156">
        <v>353</v>
      </c>
      <c r="R283" s="156" t="s">
        <v>3153</v>
      </c>
      <c r="S283" s="156" t="s">
        <v>1611</v>
      </c>
      <c r="T283" s="156">
        <v>3</v>
      </c>
      <c r="U283" s="156" t="s">
        <v>1612</v>
      </c>
      <c r="V283" s="156" t="s">
        <v>3155</v>
      </c>
      <c r="AB283" s="156" t="s">
        <v>1447</v>
      </c>
      <c r="AC283" s="156">
        <v>357</v>
      </c>
      <c r="AD283" s="256">
        <v>43139</v>
      </c>
      <c r="AE283" s="256">
        <v>43164</v>
      </c>
      <c r="AF283" s="256" t="s">
        <v>3216</v>
      </c>
    </row>
    <row r="284" spans="16:32" x14ac:dyDescent="0.25">
      <c r="P284" s="156" t="s">
        <v>739</v>
      </c>
      <c r="Q284" s="156">
        <v>353</v>
      </c>
      <c r="R284" s="156" t="s">
        <v>3153</v>
      </c>
      <c r="S284" s="156" t="s">
        <v>1611</v>
      </c>
      <c r="T284" s="156">
        <v>25</v>
      </c>
      <c r="U284" s="156" t="s">
        <v>1612</v>
      </c>
      <c r="V284" s="156" t="s">
        <v>3155</v>
      </c>
      <c r="AB284" s="156" t="s">
        <v>1447</v>
      </c>
      <c r="AC284" s="156">
        <v>353</v>
      </c>
      <c r="AD284" s="256">
        <v>43180</v>
      </c>
      <c r="AE284" s="256">
        <v>0</v>
      </c>
      <c r="AF284" s="256" t="s">
        <v>3215</v>
      </c>
    </row>
    <row r="285" spans="16:32" x14ac:dyDescent="0.25">
      <c r="P285" s="156" t="s">
        <v>739</v>
      </c>
      <c r="Q285" s="156">
        <v>353</v>
      </c>
      <c r="R285" s="156" t="s">
        <v>3153</v>
      </c>
      <c r="S285" s="156" t="s">
        <v>1613</v>
      </c>
      <c r="T285" s="156">
        <v>2</v>
      </c>
      <c r="U285" s="156" t="s">
        <v>1614</v>
      </c>
      <c r="V285" s="156" t="s">
        <v>3155</v>
      </c>
      <c r="AB285" s="156" t="s">
        <v>1448</v>
      </c>
      <c r="AC285" s="156">
        <v>347</v>
      </c>
      <c r="AD285" s="256">
        <v>43118</v>
      </c>
      <c r="AE285" s="256">
        <v>43133</v>
      </c>
      <c r="AF285" s="256" t="s">
        <v>3216</v>
      </c>
    </row>
    <row r="286" spans="16:32" x14ac:dyDescent="0.25">
      <c r="P286" s="156" t="s">
        <v>739</v>
      </c>
      <c r="Q286" s="156">
        <v>353</v>
      </c>
      <c r="R286" s="156" t="s">
        <v>3153</v>
      </c>
      <c r="S286" s="156" t="s">
        <v>1613</v>
      </c>
      <c r="T286" s="156">
        <v>1</v>
      </c>
      <c r="U286" s="156" t="s">
        <v>1614</v>
      </c>
      <c r="V286" s="156" t="s">
        <v>3155</v>
      </c>
      <c r="AB286" s="156" t="s">
        <v>1448</v>
      </c>
      <c r="AC286" s="156">
        <v>340</v>
      </c>
      <c r="AD286" s="256">
        <v>43133</v>
      </c>
      <c r="AE286" s="256">
        <v>43168</v>
      </c>
      <c r="AF286" s="256" t="s">
        <v>3216</v>
      </c>
    </row>
    <row r="287" spans="16:32" x14ac:dyDescent="0.25">
      <c r="P287" s="156" t="s">
        <v>739</v>
      </c>
      <c r="Q287" s="156">
        <v>353</v>
      </c>
      <c r="R287" s="156" t="s">
        <v>3153</v>
      </c>
      <c r="S287" s="156" t="s">
        <v>1615</v>
      </c>
      <c r="T287" s="156">
        <v>1</v>
      </c>
      <c r="U287" s="156" t="s">
        <v>1616</v>
      </c>
      <c r="V287" s="156" t="s">
        <v>3155</v>
      </c>
      <c r="AB287" s="156" t="s">
        <v>1448</v>
      </c>
      <c r="AC287" s="156">
        <v>340</v>
      </c>
      <c r="AD287" s="256">
        <v>43133</v>
      </c>
      <c r="AE287" s="256">
        <v>43168</v>
      </c>
      <c r="AF287" s="256" t="s">
        <v>3216</v>
      </c>
    </row>
    <row r="288" spans="16:32" x14ac:dyDescent="0.25">
      <c r="P288" s="156" t="s">
        <v>739</v>
      </c>
      <c r="Q288" s="156">
        <v>353</v>
      </c>
      <c r="R288" s="156" t="s">
        <v>3153</v>
      </c>
      <c r="S288" s="156" t="s">
        <v>1618</v>
      </c>
      <c r="T288" s="156">
        <v>5</v>
      </c>
      <c r="U288" s="156" t="s">
        <v>1619</v>
      </c>
      <c r="V288" s="156" t="s">
        <v>3155</v>
      </c>
      <c r="AB288" s="156" t="s">
        <v>1450</v>
      </c>
      <c r="AC288" s="156">
        <v>347</v>
      </c>
      <c r="AD288" s="256">
        <v>43118</v>
      </c>
      <c r="AE288" s="256">
        <v>43133</v>
      </c>
      <c r="AF288" s="256" t="s">
        <v>3216</v>
      </c>
    </row>
    <row r="289" spans="16:32" x14ac:dyDescent="0.25">
      <c r="P289" s="156" t="s">
        <v>739</v>
      </c>
      <c r="Q289" s="156">
        <v>353</v>
      </c>
      <c r="R289" s="156" t="s">
        <v>3153</v>
      </c>
      <c r="S289" s="156" t="s">
        <v>1618</v>
      </c>
      <c r="T289" s="156">
        <v>1</v>
      </c>
      <c r="U289" s="156" t="s">
        <v>1619</v>
      </c>
      <c r="V289" s="156" t="s">
        <v>3155</v>
      </c>
      <c r="AB289" s="156" t="s">
        <v>1450</v>
      </c>
      <c r="AC289" s="156">
        <v>340</v>
      </c>
      <c r="AD289" s="256">
        <v>43133</v>
      </c>
      <c r="AE289" s="256">
        <v>43168</v>
      </c>
      <c r="AF289" s="256" t="s">
        <v>3216</v>
      </c>
    </row>
    <row r="290" spans="16:32" x14ac:dyDescent="0.25">
      <c r="P290" s="156" t="s">
        <v>739</v>
      </c>
      <c r="Q290" s="156">
        <v>353</v>
      </c>
      <c r="R290" s="156" t="s">
        <v>3153</v>
      </c>
      <c r="S290" s="156" t="s">
        <v>1618</v>
      </c>
      <c r="T290" s="156">
        <v>5</v>
      </c>
      <c r="U290" s="156" t="s">
        <v>1619</v>
      </c>
      <c r="V290" s="156" t="s">
        <v>3155</v>
      </c>
      <c r="AB290" s="156" t="s">
        <v>1450</v>
      </c>
      <c r="AC290" s="156">
        <v>340</v>
      </c>
      <c r="AD290" s="256">
        <v>43133</v>
      </c>
      <c r="AE290" s="256">
        <v>43168</v>
      </c>
      <c r="AF290" s="256" t="s">
        <v>3216</v>
      </c>
    </row>
    <row r="291" spans="16:32" x14ac:dyDescent="0.25">
      <c r="P291" s="156" t="s">
        <v>739</v>
      </c>
      <c r="Q291" s="156">
        <v>353</v>
      </c>
      <c r="R291" s="156" t="s">
        <v>3153</v>
      </c>
      <c r="S291" s="156" t="s">
        <v>1618</v>
      </c>
      <c r="T291" s="156">
        <v>1</v>
      </c>
      <c r="U291" s="156" t="s">
        <v>1619</v>
      </c>
      <c r="V291" s="156" t="s">
        <v>3155</v>
      </c>
      <c r="AB291" s="156" t="s">
        <v>1450</v>
      </c>
      <c r="AC291" s="156">
        <v>357</v>
      </c>
      <c r="AD291" s="256">
        <v>43139</v>
      </c>
      <c r="AE291" s="256">
        <v>43164</v>
      </c>
      <c r="AF291" s="256" t="s">
        <v>3216</v>
      </c>
    </row>
    <row r="292" spans="16:32" x14ac:dyDescent="0.25">
      <c r="P292" s="156" t="s">
        <v>739</v>
      </c>
      <c r="Q292" s="156">
        <v>353</v>
      </c>
      <c r="R292" s="156" t="s">
        <v>3153</v>
      </c>
      <c r="S292" s="156" t="s">
        <v>1620</v>
      </c>
      <c r="T292" s="156">
        <v>2</v>
      </c>
      <c r="U292" s="156" t="s">
        <v>1621</v>
      </c>
      <c r="V292" s="156" t="s">
        <v>3155</v>
      </c>
      <c r="AB292" s="156" t="s">
        <v>1450</v>
      </c>
      <c r="AC292" s="156">
        <v>364</v>
      </c>
      <c r="AD292" s="256">
        <v>43168</v>
      </c>
      <c r="AE292" s="256">
        <v>43179</v>
      </c>
      <c r="AF292" s="256" t="s">
        <v>3216</v>
      </c>
    </row>
    <row r="293" spans="16:32" x14ac:dyDescent="0.25">
      <c r="P293" s="156" t="s">
        <v>739</v>
      </c>
      <c r="Q293" s="156">
        <v>353</v>
      </c>
      <c r="R293" s="156" t="s">
        <v>3153</v>
      </c>
      <c r="S293" s="156" t="s">
        <v>1620</v>
      </c>
      <c r="T293" s="156">
        <v>3</v>
      </c>
      <c r="U293" s="156" t="s">
        <v>1621</v>
      </c>
      <c r="V293" s="156" t="s">
        <v>3155</v>
      </c>
      <c r="AB293" s="156" t="s">
        <v>1450</v>
      </c>
      <c r="AC293" s="156">
        <v>353</v>
      </c>
      <c r="AD293" s="256">
        <v>43180</v>
      </c>
      <c r="AE293" s="256">
        <v>0</v>
      </c>
      <c r="AF293" s="256" t="s">
        <v>3215</v>
      </c>
    </row>
    <row r="294" spans="16:32" x14ac:dyDescent="0.25">
      <c r="P294" s="156" t="s">
        <v>739</v>
      </c>
      <c r="Q294" s="156">
        <v>353</v>
      </c>
      <c r="R294" s="156" t="s">
        <v>3153</v>
      </c>
      <c r="S294" s="156" t="s">
        <v>1620</v>
      </c>
      <c r="T294" s="156">
        <v>6</v>
      </c>
      <c r="U294" s="156" t="s">
        <v>1621</v>
      </c>
      <c r="V294" s="156" t="s">
        <v>3155</v>
      </c>
      <c r="AB294" s="156" t="s">
        <v>1450</v>
      </c>
      <c r="AC294" s="156">
        <v>353</v>
      </c>
      <c r="AD294" s="256">
        <v>43180</v>
      </c>
      <c r="AE294" s="256">
        <v>0</v>
      </c>
      <c r="AF294" s="256" t="s">
        <v>3215</v>
      </c>
    </row>
    <row r="295" spans="16:32" x14ac:dyDescent="0.25">
      <c r="P295" s="156" t="s">
        <v>739</v>
      </c>
      <c r="Q295" s="156">
        <v>353</v>
      </c>
      <c r="R295" s="156" t="s">
        <v>3153</v>
      </c>
      <c r="S295" s="156" t="s">
        <v>1620</v>
      </c>
      <c r="T295" s="156">
        <v>2</v>
      </c>
      <c r="U295" s="156" t="s">
        <v>1621</v>
      </c>
      <c r="V295" s="156" t="s">
        <v>3155</v>
      </c>
      <c r="AB295" s="156" t="s">
        <v>1452</v>
      </c>
      <c r="AC295" s="156">
        <v>347</v>
      </c>
      <c r="AD295" s="256">
        <v>43118</v>
      </c>
      <c r="AE295" s="256">
        <v>43133</v>
      </c>
      <c r="AF295" s="256" t="s">
        <v>3216</v>
      </c>
    </row>
    <row r="296" spans="16:32" x14ac:dyDescent="0.25">
      <c r="P296" s="156" t="s">
        <v>739</v>
      </c>
      <c r="Q296" s="156">
        <v>353</v>
      </c>
      <c r="R296" s="156" t="s">
        <v>3153</v>
      </c>
      <c r="S296" s="156" t="s">
        <v>1622</v>
      </c>
      <c r="T296" s="156">
        <v>6</v>
      </c>
      <c r="U296" s="156" t="s">
        <v>1623</v>
      </c>
      <c r="V296" s="156" t="s">
        <v>3155</v>
      </c>
      <c r="AB296" s="156" t="s">
        <v>1452</v>
      </c>
      <c r="AC296" s="156">
        <v>340</v>
      </c>
      <c r="AD296" s="256">
        <v>43133</v>
      </c>
      <c r="AE296" s="256">
        <v>43168</v>
      </c>
      <c r="AF296" s="256" t="s">
        <v>3216</v>
      </c>
    </row>
    <row r="297" spans="16:32" x14ac:dyDescent="0.25">
      <c r="P297" s="156" t="s">
        <v>739</v>
      </c>
      <c r="Q297" s="156">
        <v>353</v>
      </c>
      <c r="R297" s="156" t="s">
        <v>3153</v>
      </c>
      <c r="S297" s="156" t="s">
        <v>1622</v>
      </c>
      <c r="T297" s="156">
        <v>6</v>
      </c>
      <c r="U297" s="156" t="s">
        <v>1623</v>
      </c>
      <c r="V297" s="156" t="s">
        <v>3155</v>
      </c>
      <c r="AB297" s="156" t="s">
        <v>1452</v>
      </c>
      <c r="AC297" s="156">
        <v>340</v>
      </c>
      <c r="AD297" s="256">
        <v>43133</v>
      </c>
      <c r="AE297" s="256">
        <v>43168</v>
      </c>
      <c r="AF297" s="256" t="s">
        <v>3216</v>
      </c>
    </row>
    <row r="298" spans="16:32" x14ac:dyDescent="0.25">
      <c r="P298" s="156" t="s">
        <v>739</v>
      </c>
      <c r="Q298" s="156">
        <v>353</v>
      </c>
      <c r="R298" s="156" t="s">
        <v>3153</v>
      </c>
      <c r="S298" s="156" t="s">
        <v>1622</v>
      </c>
      <c r="T298" s="156">
        <v>15</v>
      </c>
      <c r="U298" s="156" t="s">
        <v>1623</v>
      </c>
      <c r="V298" s="156" t="s">
        <v>3155</v>
      </c>
      <c r="AB298" s="156" t="s">
        <v>1452</v>
      </c>
      <c r="AC298" s="156">
        <v>364</v>
      </c>
      <c r="AD298" s="256">
        <v>43168</v>
      </c>
      <c r="AE298" s="256">
        <v>43179</v>
      </c>
      <c r="AF298" s="256" t="s">
        <v>3216</v>
      </c>
    </row>
    <row r="299" spans="16:32" x14ac:dyDescent="0.25">
      <c r="P299" s="156" t="s">
        <v>739</v>
      </c>
      <c r="Q299" s="156">
        <v>353</v>
      </c>
      <c r="R299" s="156" t="s">
        <v>3153</v>
      </c>
      <c r="S299" s="156" t="s">
        <v>1622</v>
      </c>
      <c r="T299" s="156">
        <v>11</v>
      </c>
      <c r="U299" s="156" t="s">
        <v>1623</v>
      </c>
      <c r="V299" s="156" t="s">
        <v>3155</v>
      </c>
      <c r="AB299" s="156" t="s">
        <v>1452</v>
      </c>
      <c r="AC299" s="156">
        <v>353</v>
      </c>
      <c r="AD299" s="256">
        <v>43180</v>
      </c>
      <c r="AE299" s="256">
        <v>0</v>
      </c>
      <c r="AF299" s="256" t="s">
        <v>3215</v>
      </c>
    </row>
    <row r="300" spans="16:32" x14ac:dyDescent="0.25">
      <c r="P300" s="156" t="s">
        <v>739</v>
      </c>
      <c r="Q300" s="156">
        <v>353</v>
      </c>
      <c r="R300" s="156" t="s">
        <v>3153</v>
      </c>
      <c r="S300" s="156" t="s">
        <v>1622</v>
      </c>
      <c r="T300" s="156">
        <v>6</v>
      </c>
      <c r="U300" s="156" t="s">
        <v>1623</v>
      </c>
      <c r="V300" s="156" t="s">
        <v>3155</v>
      </c>
      <c r="AB300" s="156" t="s">
        <v>1452</v>
      </c>
      <c r="AC300" s="156">
        <v>353</v>
      </c>
      <c r="AD300" s="256">
        <v>43180</v>
      </c>
      <c r="AE300" s="256">
        <v>0</v>
      </c>
      <c r="AF300" s="256" t="s">
        <v>3215</v>
      </c>
    </row>
    <row r="301" spans="16:32" x14ac:dyDescent="0.25">
      <c r="P301" s="156" t="s">
        <v>739</v>
      </c>
      <c r="Q301" s="156">
        <v>353</v>
      </c>
      <c r="R301" s="156" t="s">
        <v>3153</v>
      </c>
      <c r="S301" s="156" t="s">
        <v>987</v>
      </c>
      <c r="T301" s="156">
        <v>17</v>
      </c>
      <c r="U301" s="156" t="s">
        <v>1624</v>
      </c>
      <c r="V301" s="156" t="s">
        <v>3155</v>
      </c>
      <c r="AB301" s="156" t="s">
        <v>1452</v>
      </c>
      <c r="AC301" s="156">
        <v>353</v>
      </c>
      <c r="AD301" s="256">
        <v>43180</v>
      </c>
      <c r="AE301" s="256">
        <v>0</v>
      </c>
      <c r="AF301" s="256" t="s">
        <v>3215</v>
      </c>
    </row>
    <row r="302" spans="16:32" x14ac:dyDescent="0.25">
      <c r="P302" s="156" t="s">
        <v>739</v>
      </c>
      <c r="Q302" s="156">
        <v>353</v>
      </c>
      <c r="R302" s="156" t="s">
        <v>3153</v>
      </c>
      <c r="S302" s="156" t="s">
        <v>1625</v>
      </c>
      <c r="T302" s="156">
        <v>10</v>
      </c>
      <c r="U302" s="156" t="s">
        <v>1626</v>
      </c>
      <c r="V302" s="156" t="s">
        <v>3155</v>
      </c>
      <c r="AB302" s="156" t="s">
        <v>1454</v>
      </c>
      <c r="AC302" s="156">
        <v>364</v>
      </c>
      <c r="AD302" s="256">
        <v>43168</v>
      </c>
      <c r="AE302" s="256">
        <v>43179</v>
      </c>
      <c r="AF302" s="256" t="s">
        <v>3216</v>
      </c>
    </row>
    <row r="303" spans="16:32" x14ac:dyDescent="0.25">
      <c r="P303" s="156" t="s">
        <v>739</v>
      </c>
      <c r="Q303" s="156">
        <v>353</v>
      </c>
      <c r="R303" s="156" t="s">
        <v>3153</v>
      </c>
      <c r="S303" s="156" t="s">
        <v>1625</v>
      </c>
      <c r="T303" s="156">
        <v>12</v>
      </c>
      <c r="U303" s="156" t="s">
        <v>1626</v>
      </c>
      <c r="V303" s="156" t="s">
        <v>3155</v>
      </c>
      <c r="AB303" s="156" t="s">
        <v>1454</v>
      </c>
      <c r="AC303" s="156">
        <v>353</v>
      </c>
      <c r="AD303" s="256">
        <v>43180</v>
      </c>
      <c r="AE303" s="256">
        <v>0</v>
      </c>
      <c r="AF303" s="256" t="s">
        <v>3215</v>
      </c>
    </row>
    <row r="304" spans="16:32" x14ac:dyDescent="0.25">
      <c r="P304" s="156" t="s">
        <v>739</v>
      </c>
      <c r="Q304" s="156">
        <v>353</v>
      </c>
      <c r="R304" s="156" t="s">
        <v>3153</v>
      </c>
      <c r="S304" s="156" t="s">
        <v>1625</v>
      </c>
      <c r="T304" s="156">
        <v>12</v>
      </c>
      <c r="U304" s="156" t="s">
        <v>1626</v>
      </c>
      <c r="V304" s="156" t="s">
        <v>3155</v>
      </c>
      <c r="AB304" s="156" t="s">
        <v>1456</v>
      </c>
      <c r="AC304" s="156">
        <v>364</v>
      </c>
      <c r="AD304" s="256">
        <v>43168</v>
      </c>
      <c r="AE304" s="256">
        <v>43179</v>
      </c>
      <c r="AF304" s="256" t="s">
        <v>3216</v>
      </c>
    </row>
    <row r="305" spans="16:32" x14ac:dyDescent="0.25">
      <c r="P305" s="156" t="s">
        <v>739</v>
      </c>
      <c r="Q305" s="156">
        <v>353</v>
      </c>
      <c r="R305" s="156" t="s">
        <v>3153</v>
      </c>
      <c r="S305" s="156" t="s">
        <v>1625</v>
      </c>
      <c r="T305" s="156">
        <v>33</v>
      </c>
      <c r="U305" s="156" t="s">
        <v>1626</v>
      </c>
      <c r="V305" s="156" t="s">
        <v>3155</v>
      </c>
      <c r="AB305" s="156" t="s">
        <v>1456</v>
      </c>
      <c r="AC305" s="156">
        <v>353</v>
      </c>
      <c r="AD305" s="256">
        <v>43180</v>
      </c>
      <c r="AE305" s="256">
        <v>0</v>
      </c>
      <c r="AF305" s="256" t="s">
        <v>3215</v>
      </c>
    </row>
    <row r="306" spans="16:32" x14ac:dyDescent="0.25">
      <c r="P306" s="156" t="s">
        <v>739</v>
      </c>
      <c r="Q306" s="156">
        <v>353</v>
      </c>
      <c r="R306" s="156" t="s">
        <v>3153</v>
      </c>
      <c r="S306" s="156" t="s">
        <v>1625</v>
      </c>
      <c r="T306" s="156">
        <v>19</v>
      </c>
      <c r="U306" s="156" t="s">
        <v>1626</v>
      </c>
      <c r="V306" s="156" t="s">
        <v>3155</v>
      </c>
      <c r="AB306" s="156" t="s">
        <v>1458</v>
      </c>
      <c r="AC306" s="156">
        <v>357</v>
      </c>
      <c r="AD306" s="256">
        <v>43139</v>
      </c>
      <c r="AE306" s="256">
        <v>43164</v>
      </c>
      <c r="AF306" s="256" t="s">
        <v>3216</v>
      </c>
    </row>
    <row r="307" spans="16:32" x14ac:dyDescent="0.25">
      <c r="P307" s="156" t="s">
        <v>739</v>
      </c>
      <c r="Q307" s="156">
        <v>353</v>
      </c>
      <c r="R307" s="156" t="s">
        <v>3153</v>
      </c>
      <c r="S307" s="156" t="s">
        <v>1627</v>
      </c>
      <c r="T307" s="156">
        <v>7</v>
      </c>
      <c r="U307" s="156" t="s">
        <v>1628</v>
      </c>
      <c r="V307" s="156" t="s">
        <v>3155</v>
      </c>
      <c r="AB307" s="156" t="s">
        <v>1458</v>
      </c>
      <c r="AC307" s="156">
        <v>353</v>
      </c>
      <c r="AD307" s="256">
        <v>43180</v>
      </c>
      <c r="AE307" s="256">
        <v>0</v>
      </c>
      <c r="AF307" s="256" t="s">
        <v>3215</v>
      </c>
    </row>
    <row r="308" spans="16:32" x14ac:dyDescent="0.25">
      <c r="P308" s="156" t="s">
        <v>739</v>
      </c>
      <c r="Q308" s="156">
        <v>353</v>
      </c>
      <c r="R308" s="156" t="s">
        <v>3153</v>
      </c>
      <c r="S308" s="156" t="s">
        <v>1627</v>
      </c>
      <c r="T308" s="156">
        <v>5</v>
      </c>
      <c r="U308" s="156" t="s">
        <v>1628</v>
      </c>
      <c r="V308" s="156" t="s">
        <v>3155</v>
      </c>
      <c r="AB308" s="156" t="s">
        <v>1460</v>
      </c>
      <c r="AC308" s="156">
        <v>347</v>
      </c>
      <c r="AD308" s="256">
        <v>43118</v>
      </c>
      <c r="AE308" s="256">
        <v>43133</v>
      </c>
      <c r="AF308" s="256" t="s">
        <v>3216</v>
      </c>
    </row>
    <row r="309" spans="16:32" x14ac:dyDescent="0.25">
      <c r="P309" s="156" t="s">
        <v>739</v>
      </c>
      <c r="Q309" s="156">
        <v>353</v>
      </c>
      <c r="R309" s="156" t="s">
        <v>3153</v>
      </c>
      <c r="S309" s="156" t="s">
        <v>1627</v>
      </c>
      <c r="T309" s="156">
        <v>5</v>
      </c>
      <c r="U309" s="156" t="s">
        <v>1628</v>
      </c>
      <c r="V309" s="156" t="s">
        <v>3155</v>
      </c>
      <c r="AB309" s="156" t="s">
        <v>1460</v>
      </c>
      <c r="AC309" s="156">
        <v>340</v>
      </c>
      <c r="AD309" s="256">
        <v>43133</v>
      </c>
      <c r="AE309" s="256">
        <v>43168</v>
      </c>
      <c r="AF309" s="256" t="s">
        <v>3216</v>
      </c>
    </row>
    <row r="310" spans="16:32" x14ac:dyDescent="0.25">
      <c r="P310" s="156" t="s">
        <v>739</v>
      </c>
      <c r="Q310" s="156">
        <v>353</v>
      </c>
      <c r="R310" s="156" t="s">
        <v>3153</v>
      </c>
      <c r="S310" s="156" t="s">
        <v>988</v>
      </c>
      <c r="T310" s="156">
        <v>40</v>
      </c>
      <c r="U310" s="156" t="s">
        <v>1631</v>
      </c>
      <c r="V310" s="156" t="s">
        <v>3155</v>
      </c>
      <c r="AB310" s="156" t="s">
        <v>1460</v>
      </c>
      <c r="AC310" s="156">
        <v>340</v>
      </c>
      <c r="AD310" s="256">
        <v>43133</v>
      </c>
      <c r="AE310" s="256">
        <v>43168</v>
      </c>
      <c r="AF310" s="256" t="s">
        <v>3216</v>
      </c>
    </row>
    <row r="311" spans="16:32" x14ac:dyDescent="0.25">
      <c r="P311" s="156" t="s">
        <v>739</v>
      </c>
      <c r="Q311" s="156">
        <v>353</v>
      </c>
      <c r="R311" s="156" t="s">
        <v>3153</v>
      </c>
      <c r="S311" s="156" t="s">
        <v>988</v>
      </c>
      <c r="T311" s="156">
        <v>15</v>
      </c>
      <c r="U311" s="156" t="s">
        <v>1631</v>
      </c>
      <c r="V311" s="156" t="s">
        <v>3155</v>
      </c>
      <c r="AB311" s="156" t="s">
        <v>1460</v>
      </c>
      <c r="AC311" s="156">
        <v>357</v>
      </c>
      <c r="AD311" s="256">
        <v>43139</v>
      </c>
      <c r="AE311" s="256">
        <v>43164</v>
      </c>
      <c r="AF311" s="256" t="s">
        <v>3216</v>
      </c>
    </row>
    <row r="312" spans="16:32" x14ac:dyDescent="0.25">
      <c r="P312" s="156" t="s">
        <v>739</v>
      </c>
      <c r="Q312" s="156">
        <v>353</v>
      </c>
      <c r="R312" s="156" t="s">
        <v>3153</v>
      </c>
      <c r="S312" s="156" t="s">
        <v>1632</v>
      </c>
      <c r="T312" s="156">
        <v>1</v>
      </c>
      <c r="U312" s="156" t="s">
        <v>1633</v>
      </c>
      <c r="V312" s="156" t="s">
        <v>3155</v>
      </c>
      <c r="AB312" s="156" t="s">
        <v>1460</v>
      </c>
      <c r="AC312" s="156">
        <v>364</v>
      </c>
      <c r="AD312" s="256">
        <v>43168</v>
      </c>
      <c r="AE312" s="256">
        <v>43179</v>
      </c>
      <c r="AF312" s="256" t="s">
        <v>3216</v>
      </c>
    </row>
    <row r="313" spans="16:32" x14ac:dyDescent="0.25">
      <c r="P313" s="156" t="s">
        <v>739</v>
      </c>
      <c r="Q313" s="156">
        <v>353</v>
      </c>
      <c r="R313" s="156" t="s">
        <v>3153</v>
      </c>
      <c r="S313" s="156" t="s">
        <v>1632</v>
      </c>
      <c r="T313" s="156">
        <v>10</v>
      </c>
      <c r="U313" s="156" t="s">
        <v>1633</v>
      </c>
      <c r="V313" s="156" t="s">
        <v>3155</v>
      </c>
      <c r="AB313" s="156" t="s">
        <v>1460</v>
      </c>
      <c r="AC313" s="156">
        <v>353</v>
      </c>
      <c r="AD313" s="256">
        <v>43180</v>
      </c>
      <c r="AE313" s="256">
        <v>0</v>
      </c>
      <c r="AF313" s="256" t="s">
        <v>3215</v>
      </c>
    </row>
    <row r="314" spans="16:32" x14ac:dyDescent="0.25">
      <c r="P314" s="156" t="s">
        <v>739</v>
      </c>
      <c r="Q314" s="156">
        <v>353</v>
      </c>
      <c r="R314" s="156" t="s">
        <v>3153</v>
      </c>
      <c r="S314" s="156" t="s">
        <v>1634</v>
      </c>
      <c r="T314" s="156">
        <v>1</v>
      </c>
      <c r="U314" s="156" t="s">
        <v>1635</v>
      </c>
      <c r="V314" s="156" t="s">
        <v>3155</v>
      </c>
      <c r="AB314" s="156" t="s">
        <v>1460</v>
      </c>
      <c r="AC314" s="156">
        <v>353</v>
      </c>
      <c r="AD314" s="256">
        <v>43180</v>
      </c>
      <c r="AE314" s="256">
        <v>0</v>
      </c>
      <c r="AF314" s="256" t="s">
        <v>3215</v>
      </c>
    </row>
    <row r="315" spans="16:32" x14ac:dyDescent="0.25">
      <c r="P315" s="156" t="s">
        <v>739</v>
      </c>
      <c r="Q315" s="156">
        <v>353</v>
      </c>
      <c r="R315" s="156" t="s">
        <v>3153</v>
      </c>
      <c r="S315" s="156" t="s">
        <v>1636</v>
      </c>
      <c r="T315" s="156">
        <v>11</v>
      </c>
      <c r="U315" s="156" t="s">
        <v>1637</v>
      </c>
      <c r="V315" s="156" t="s">
        <v>3155</v>
      </c>
      <c r="AB315" s="156" t="s">
        <v>1460</v>
      </c>
      <c r="AC315" s="156">
        <v>353</v>
      </c>
      <c r="AD315" s="256">
        <v>43180</v>
      </c>
      <c r="AE315" s="256">
        <v>0</v>
      </c>
      <c r="AF315" s="256" t="s">
        <v>3215</v>
      </c>
    </row>
    <row r="316" spans="16:32" x14ac:dyDescent="0.25">
      <c r="P316" s="156" t="s">
        <v>739</v>
      </c>
      <c r="Q316" s="156">
        <v>353</v>
      </c>
      <c r="R316" s="156" t="s">
        <v>3153</v>
      </c>
      <c r="S316" s="156" t="s">
        <v>1638</v>
      </c>
      <c r="T316" s="156">
        <v>3</v>
      </c>
      <c r="U316" s="156" t="s">
        <v>1639</v>
      </c>
      <c r="V316" s="156" t="s">
        <v>3155</v>
      </c>
      <c r="AB316" s="156" t="s">
        <v>1460</v>
      </c>
      <c r="AC316" s="156">
        <v>353</v>
      </c>
      <c r="AD316" s="256">
        <v>43180</v>
      </c>
      <c r="AE316" s="256">
        <v>0</v>
      </c>
      <c r="AF316" s="256" t="s">
        <v>3215</v>
      </c>
    </row>
    <row r="317" spans="16:32" x14ac:dyDescent="0.25">
      <c r="P317" s="156" t="s">
        <v>739</v>
      </c>
      <c r="Q317" s="156">
        <v>353</v>
      </c>
      <c r="R317" s="156" t="s">
        <v>3153</v>
      </c>
      <c r="S317" s="156" t="s">
        <v>1640</v>
      </c>
      <c r="T317" s="156">
        <v>10</v>
      </c>
      <c r="U317" s="156" t="s">
        <v>1641</v>
      </c>
      <c r="V317" s="156" t="s">
        <v>3155</v>
      </c>
      <c r="AB317" s="156" t="s">
        <v>1462</v>
      </c>
      <c r="AC317" s="156">
        <v>353</v>
      </c>
      <c r="AD317" s="256">
        <v>43180</v>
      </c>
      <c r="AE317" s="256">
        <v>0</v>
      </c>
      <c r="AF317" s="256" t="s">
        <v>3215</v>
      </c>
    </row>
    <row r="318" spans="16:32" x14ac:dyDescent="0.25">
      <c r="P318" s="156" t="s">
        <v>739</v>
      </c>
      <c r="Q318" s="156">
        <v>353</v>
      </c>
      <c r="R318" s="156" t="s">
        <v>3153</v>
      </c>
      <c r="S318" s="156" t="s">
        <v>3095</v>
      </c>
      <c r="T318" s="156">
        <v>3</v>
      </c>
      <c r="U318" s="156" t="s">
        <v>3163</v>
      </c>
      <c r="V318" s="156" t="s">
        <v>3155</v>
      </c>
      <c r="AB318" s="156" t="s">
        <v>1464</v>
      </c>
      <c r="AC318" s="156">
        <v>364</v>
      </c>
      <c r="AD318" s="256">
        <v>43168</v>
      </c>
      <c r="AE318" s="256">
        <v>43179</v>
      </c>
      <c r="AF318" s="256" t="s">
        <v>3216</v>
      </c>
    </row>
    <row r="319" spans="16:32" x14ac:dyDescent="0.25">
      <c r="P319" s="156" t="s">
        <v>739</v>
      </c>
      <c r="Q319" s="156">
        <v>353</v>
      </c>
      <c r="R319" s="156" t="s">
        <v>3153</v>
      </c>
      <c r="S319" s="156" t="s">
        <v>3095</v>
      </c>
      <c r="T319" s="156">
        <v>4</v>
      </c>
      <c r="U319" s="156" t="s">
        <v>3163</v>
      </c>
      <c r="V319" s="156" t="s">
        <v>3155</v>
      </c>
      <c r="AB319" s="156" t="s">
        <v>1464</v>
      </c>
      <c r="AC319" s="156">
        <v>353</v>
      </c>
      <c r="AD319" s="256">
        <v>43180</v>
      </c>
      <c r="AE319" s="256">
        <v>0</v>
      </c>
      <c r="AF319" s="256" t="s">
        <v>3215</v>
      </c>
    </row>
    <row r="320" spans="16:32" x14ac:dyDescent="0.25">
      <c r="P320" s="156" t="s">
        <v>739</v>
      </c>
      <c r="Q320" s="156">
        <v>353</v>
      </c>
      <c r="R320" s="156" t="s">
        <v>3153</v>
      </c>
      <c r="S320" s="156" t="s">
        <v>3095</v>
      </c>
      <c r="T320" s="156">
        <v>3</v>
      </c>
      <c r="U320" s="156" t="s">
        <v>3163</v>
      </c>
      <c r="V320" s="156" t="s">
        <v>3155</v>
      </c>
      <c r="AB320" s="156" t="s">
        <v>1464</v>
      </c>
      <c r="AC320" s="156">
        <v>353</v>
      </c>
      <c r="AD320" s="256">
        <v>43180</v>
      </c>
      <c r="AE320" s="256">
        <v>0</v>
      </c>
      <c r="AF320" s="256" t="s">
        <v>3215</v>
      </c>
    </row>
    <row r="321" spans="16:32" x14ac:dyDescent="0.25">
      <c r="P321" s="156" t="s">
        <v>739</v>
      </c>
      <c r="Q321" s="156">
        <v>353</v>
      </c>
      <c r="R321" s="156" t="s">
        <v>3153</v>
      </c>
      <c r="S321" s="156" t="s">
        <v>3095</v>
      </c>
      <c r="T321" s="156">
        <v>3</v>
      </c>
      <c r="U321" s="156" t="s">
        <v>3163</v>
      </c>
      <c r="V321" s="156" t="s">
        <v>3155</v>
      </c>
      <c r="AB321" s="156" t="s">
        <v>1466</v>
      </c>
      <c r="AC321" s="156">
        <v>335</v>
      </c>
      <c r="AD321" s="256">
        <v>43133</v>
      </c>
      <c r="AE321" s="256">
        <v>43147</v>
      </c>
      <c r="AF321" s="256" t="s">
        <v>3216</v>
      </c>
    </row>
    <row r="322" spans="16:32" x14ac:dyDescent="0.25">
      <c r="P322" s="156" t="s">
        <v>739</v>
      </c>
      <c r="Q322" s="156">
        <v>353</v>
      </c>
      <c r="R322" s="156" t="s">
        <v>3153</v>
      </c>
      <c r="S322" s="156" t="s">
        <v>1647</v>
      </c>
      <c r="T322" s="156">
        <v>9</v>
      </c>
      <c r="U322" s="156" t="s">
        <v>1648</v>
      </c>
      <c r="V322" s="156" t="s">
        <v>3155</v>
      </c>
      <c r="AB322" s="156" t="s">
        <v>1466</v>
      </c>
      <c r="AC322" s="156">
        <v>353</v>
      </c>
      <c r="AD322" s="256">
        <v>43180</v>
      </c>
      <c r="AE322" s="256">
        <v>0</v>
      </c>
      <c r="AF322" s="256" t="s">
        <v>3215</v>
      </c>
    </row>
    <row r="323" spans="16:32" x14ac:dyDescent="0.25">
      <c r="P323" s="156" t="s">
        <v>739</v>
      </c>
      <c r="Q323" s="156">
        <v>353</v>
      </c>
      <c r="R323" s="156" t="s">
        <v>3153</v>
      </c>
      <c r="S323" s="156" t="s">
        <v>1647</v>
      </c>
      <c r="T323" s="156">
        <v>22</v>
      </c>
      <c r="U323" s="156" t="s">
        <v>1648</v>
      </c>
      <c r="V323" s="156" t="s">
        <v>3155</v>
      </c>
      <c r="AB323" s="156" t="s">
        <v>1466</v>
      </c>
      <c r="AC323" s="156">
        <v>353</v>
      </c>
      <c r="AD323" s="256">
        <v>43180</v>
      </c>
      <c r="AE323" s="256">
        <v>0</v>
      </c>
      <c r="AF323" s="256" t="s">
        <v>3215</v>
      </c>
    </row>
    <row r="324" spans="16:32" x14ac:dyDescent="0.25">
      <c r="P324" s="156" t="s">
        <v>739</v>
      </c>
      <c r="Q324" s="156">
        <v>353</v>
      </c>
      <c r="R324" s="156" t="s">
        <v>3153</v>
      </c>
      <c r="S324" s="156" t="s">
        <v>3096</v>
      </c>
      <c r="T324" s="156">
        <v>3</v>
      </c>
      <c r="U324" s="156" t="s">
        <v>3164</v>
      </c>
      <c r="V324" s="156" t="s">
        <v>3155</v>
      </c>
      <c r="AB324" s="156" t="s">
        <v>1466</v>
      </c>
      <c r="AC324" s="156">
        <v>353</v>
      </c>
      <c r="AD324" s="256">
        <v>43180</v>
      </c>
      <c r="AE324" s="256">
        <v>0</v>
      </c>
      <c r="AF324" s="256" t="s">
        <v>3215</v>
      </c>
    </row>
    <row r="325" spans="16:32" x14ac:dyDescent="0.25">
      <c r="P325" s="156" t="s">
        <v>739</v>
      </c>
      <c r="Q325" s="156">
        <v>353</v>
      </c>
      <c r="R325" s="156" t="s">
        <v>3153</v>
      </c>
      <c r="S325" s="156" t="s">
        <v>989</v>
      </c>
      <c r="T325" s="156">
        <v>10</v>
      </c>
      <c r="U325" s="156" t="s">
        <v>1664</v>
      </c>
      <c r="V325" s="156" t="s">
        <v>3155</v>
      </c>
      <c r="AB325" s="156" t="s">
        <v>1467</v>
      </c>
      <c r="AC325" s="156">
        <v>347</v>
      </c>
      <c r="AD325" s="256">
        <v>43118</v>
      </c>
      <c r="AE325" s="256">
        <v>43133</v>
      </c>
      <c r="AF325" s="256" t="s">
        <v>3216</v>
      </c>
    </row>
    <row r="326" spans="16:32" x14ac:dyDescent="0.25">
      <c r="P326" s="156" t="s">
        <v>739</v>
      </c>
      <c r="Q326" s="156">
        <v>353</v>
      </c>
      <c r="R326" s="156" t="s">
        <v>3153</v>
      </c>
      <c r="S326" s="156" t="s">
        <v>989</v>
      </c>
      <c r="T326" s="156">
        <v>10</v>
      </c>
      <c r="U326" s="156" t="s">
        <v>1664</v>
      </c>
      <c r="V326" s="156" t="s">
        <v>3155</v>
      </c>
      <c r="AB326" s="156" t="s">
        <v>1467</v>
      </c>
      <c r="AC326" s="156">
        <v>340</v>
      </c>
      <c r="AD326" s="256">
        <v>43133</v>
      </c>
      <c r="AE326" s="256">
        <v>43168</v>
      </c>
      <c r="AF326" s="256" t="s">
        <v>3216</v>
      </c>
    </row>
    <row r="327" spans="16:32" x14ac:dyDescent="0.25">
      <c r="P327" s="156" t="s">
        <v>739</v>
      </c>
      <c r="Q327" s="156">
        <v>353</v>
      </c>
      <c r="R327" s="156" t="s">
        <v>3153</v>
      </c>
      <c r="S327" s="156" t="s">
        <v>1665</v>
      </c>
      <c r="T327" s="156">
        <v>2</v>
      </c>
      <c r="U327" s="156" t="s">
        <v>1666</v>
      </c>
      <c r="V327" s="156" t="s">
        <v>3155</v>
      </c>
      <c r="AB327" s="156" t="s">
        <v>1469</v>
      </c>
      <c r="AC327" s="156">
        <v>364</v>
      </c>
      <c r="AD327" s="256">
        <v>43168</v>
      </c>
      <c r="AE327" s="256">
        <v>43179</v>
      </c>
      <c r="AF327" s="256" t="s">
        <v>3216</v>
      </c>
    </row>
    <row r="328" spans="16:32" x14ac:dyDescent="0.25">
      <c r="P328" s="156" t="s">
        <v>739</v>
      </c>
      <c r="Q328" s="156">
        <v>353</v>
      </c>
      <c r="R328" s="156" t="s">
        <v>3153</v>
      </c>
      <c r="S328" s="156" t="s">
        <v>1665</v>
      </c>
      <c r="T328" s="156">
        <v>8</v>
      </c>
      <c r="U328" s="156" t="s">
        <v>1666</v>
      </c>
      <c r="V328" s="156" t="s">
        <v>3155</v>
      </c>
      <c r="AB328" s="156" t="s">
        <v>1469</v>
      </c>
      <c r="AC328" s="156">
        <v>353</v>
      </c>
      <c r="AD328" s="256">
        <v>43180</v>
      </c>
      <c r="AE328" s="256">
        <v>0</v>
      </c>
      <c r="AF328" s="256" t="s">
        <v>3215</v>
      </c>
    </row>
    <row r="329" spans="16:32" x14ac:dyDescent="0.25">
      <c r="P329" s="156" t="s">
        <v>739</v>
      </c>
      <c r="Q329" s="156">
        <v>353</v>
      </c>
      <c r="R329" s="156" t="s">
        <v>3153</v>
      </c>
      <c r="S329" s="156" t="s">
        <v>1667</v>
      </c>
      <c r="T329" s="156">
        <v>2</v>
      </c>
      <c r="U329" s="156" t="s">
        <v>1668</v>
      </c>
      <c r="V329" s="156" t="s">
        <v>3155</v>
      </c>
      <c r="AB329" s="156" t="s">
        <v>1469</v>
      </c>
      <c r="AC329" s="156">
        <v>353</v>
      </c>
      <c r="AD329" s="256">
        <v>43180</v>
      </c>
      <c r="AE329" s="256">
        <v>0</v>
      </c>
      <c r="AF329" s="256" t="s">
        <v>3215</v>
      </c>
    </row>
    <row r="330" spans="16:32" x14ac:dyDescent="0.25">
      <c r="P330" s="156" t="s">
        <v>739</v>
      </c>
      <c r="Q330" s="156">
        <v>353</v>
      </c>
      <c r="R330" s="156" t="s">
        <v>3153</v>
      </c>
      <c r="S330" s="156" t="s">
        <v>1667</v>
      </c>
      <c r="T330" s="156">
        <v>5</v>
      </c>
      <c r="U330" s="156" t="s">
        <v>1668</v>
      </c>
      <c r="V330" s="156" t="s">
        <v>3155</v>
      </c>
      <c r="AB330" s="156" t="s">
        <v>1470</v>
      </c>
      <c r="AC330" s="156">
        <v>340</v>
      </c>
      <c r="AD330" s="256">
        <v>43133</v>
      </c>
      <c r="AE330" s="256">
        <v>43168</v>
      </c>
      <c r="AF330" s="256" t="s">
        <v>3216</v>
      </c>
    </row>
    <row r="331" spans="16:32" x14ac:dyDescent="0.25">
      <c r="P331" s="156" t="s">
        <v>739</v>
      </c>
      <c r="Q331" s="156">
        <v>353</v>
      </c>
      <c r="R331" s="156" t="s">
        <v>3153</v>
      </c>
      <c r="S331" s="156" t="s">
        <v>1667</v>
      </c>
      <c r="T331" s="156">
        <v>1</v>
      </c>
      <c r="U331" s="156" t="s">
        <v>1668</v>
      </c>
      <c r="V331" s="156" t="s">
        <v>3155</v>
      </c>
      <c r="AB331" s="156" t="s">
        <v>1472</v>
      </c>
      <c r="AC331" s="156">
        <v>340</v>
      </c>
      <c r="AD331" s="256">
        <v>43133</v>
      </c>
      <c r="AE331" s="256">
        <v>43168</v>
      </c>
      <c r="AF331" s="256" t="s">
        <v>3216</v>
      </c>
    </row>
    <row r="332" spans="16:32" x14ac:dyDescent="0.25">
      <c r="P332" s="156" t="s">
        <v>739</v>
      </c>
      <c r="Q332" s="156">
        <v>353</v>
      </c>
      <c r="R332" s="156" t="s">
        <v>3153</v>
      </c>
      <c r="S332" s="156" t="s">
        <v>990</v>
      </c>
      <c r="T332" s="156">
        <v>40</v>
      </c>
      <c r="U332" s="156" t="s">
        <v>1669</v>
      </c>
      <c r="V332" s="156" t="s">
        <v>3155</v>
      </c>
      <c r="AB332" s="156" t="s">
        <v>1472</v>
      </c>
      <c r="AC332" s="156">
        <v>357</v>
      </c>
      <c r="AD332" s="256">
        <v>43139</v>
      </c>
      <c r="AE332" s="256">
        <v>43164</v>
      </c>
      <c r="AF332" s="256" t="s">
        <v>3216</v>
      </c>
    </row>
    <row r="333" spans="16:32" x14ac:dyDescent="0.25">
      <c r="P333" s="156" t="s">
        <v>739</v>
      </c>
      <c r="Q333" s="156">
        <v>353</v>
      </c>
      <c r="R333" s="156" t="s">
        <v>3153</v>
      </c>
      <c r="S333" s="156" t="s">
        <v>3097</v>
      </c>
      <c r="T333" s="156">
        <v>1</v>
      </c>
      <c r="U333" s="156" t="s">
        <v>3165</v>
      </c>
      <c r="V333" s="156" t="s">
        <v>3155</v>
      </c>
      <c r="AB333" s="156" t="s">
        <v>1472</v>
      </c>
      <c r="AC333" s="156">
        <v>353</v>
      </c>
      <c r="AD333" s="256">
        <v>43180</v>
      </c>
      <c r="AE333" s="256">
        <v>0</v>
      </c>
      <c r="AF333" s="256" t="s">
        <v>3215</v>
      </c>
    </row>
    <row r="334" spans="16:32" x14ac:dyDescent="0.25">
      <c r="P334" s="156" t="s">
        <v>739</v>
      </c>
      <c r="Q334" s="156">
        <v>353</v>
      </c>
      <c r="R334" s="156" t="s">
        <v>3153</v>
      </c>
      <c r="S334" s="156" t="s">
        <v>1670</v>
      </c>
      <c r="T334" s="156">
        <v>3</v>
      </c>
      <c r="U334" s="156" t="s">
        <v>1671</v>
      </c>
      <c r="V334" s="156" t="s">
        <v>3155</v>
      </c>
      <c r="AB334" s="156" t="s">
        <v>1472</v>
      </c>
      <c r="AC334" s="156">
        <v>353</v>
      </c>
      <c r="AD334" s="256">
        <v>43180</v>
      </c>
      <c r="AE334" s="256">
        <v>0</v>
      </c>
      <c r="AF334" s="256" t="s">
        <v>3215</v>
      </c>
    </row>
    <row r="335" spans="16:32" x14ac:dyDescent="0.25">
      <c r="P335" s="156" t="s">
        <v>739</v>
      </c>
      <c r="Q335" s="156">
        <v>353</v>
      </c>
      <c r="R335" s="156" t="s">
        <v>3153</v>
      </c>
      <c r="S335" s="156" t="s">
        <v>1670</v>
      </c>
      <c r="T335" s="156">
        <v>10</v>
      </c>
      <c r="U335" s="156" t="s">
        <v>1671</v>
      </c>
      <c r="V335" s="156" t="s">
        <v>3155</v>
      </c>
      <c r="AB335" s="156" t="s">
        <v>1472</v>
      </c>
      <c r="AC335" s="156">
        <v>353</v>
      </c>
      <c r="AD335" s="256">
        <v>43180</v>
      </c>
      <c r="AE335" s="256">
        <v>0</v>
      </c>
      <c r="AF335" s="256" t="s">
        <v>3215</v>
      </c>
    </row>
    <row r="336" spans="16:32" x14ac:dyDescent="0.25">
      <c r="P336" s="156" t="s">
        <v>739</v>
      </c>
      <c r="Q336" s="156">
        <v>353</v>
      </c>
      <c r="R336" s="156" t="s">
        <v>3153</v>
      </c>
      <c r="S336" s="156" t="s">
        <v>1674</v>
      </c>
      <c r="T336" s="156">
        <v>16</v>
      </c>
      <c r="U336" s="156" t="s">
        <v>1675</v>
      </c>
      <c r="V336" s="156" t="s">
        <v>3155</v>
      </c>
      <c r="AB336" s="156" t="s">
        <v>1472</v>
      </c>
      <c r="AC336" s="156">
        <v>353</v>
      </c>
      <c r="AD336" s="256">
        <v>43180</v>
      </c>
      <c r="AE336" s="256">
        <v>0</v>
      </c>
      <c r="AF336" s="256" t="s">
        <v>3215</v>
      </c>
    </row>
    <row r="337" spans="16:32" x14ac:dyDescent="0.25">
      <c r="P337" s="156" t="s">
        <v>739</v>
      </c>
      <c r="Q337" s="156">
        <v>353</v>
      </c>
      <c r="R337" s="156" t="s">
        <v>3153</v>
      </c>
      <c r="S337" s="156" t="s">
        <v>1674</v>
      </c>
      <c r="T337" s="156">
        <v>10</v>
      </c>
      <c r="U337" s="156" t="s">
        <v>1675</v>
      </c>
      <c r="V337" s="156" t="s">
        <v>3155</v>
      </c>
      <c r="AB337" s="156" t="s">
        <v>1472</v>
      </c>
      <c r="AC337" s="156">
        <v>353</v>
      </c>
      <c r="AD337" s="256">
        <v>43180</v>
      </c>
      <c r="AE337" s="256">
        <v>0</v>
      </c>
      <c r="AF337" s="256" t="s">
        <v>3215</v>
      </c>
    </row>
    <row r="338" spans="16:32" x14ac:dyDescent="0.25">
      <c r="P338" s="156" t="s">
        <v>739</v>
      </c>
      <c r="Q338" s="156">
        <v>353</v>
      </c>
      <c r="R338" s="156" t="s">
        <v>3153</v>
      </c>
      <c r="S338" s="156" t="s">
        <v>992</v>
      </c>
      <c r="T338" s="156">
        <v>36</v>
      </c>
      <c r="U338" s="156" t="s">
        <v>1676</v>
      </c>
      <c r="V338" s="156" t="s">
        <v>3155</v>
      </c>
      <c r="AB338" s="156" t="s">
        <v>1472</v>
      </c>
      <c r="AC338" s="156">
        <v>353</v>
      </c>
      <c r="AD338" s="256">
        <v>43180</v>
      </c>
      <c r="AE338" s="256">
        <v>0</v>
      </c>
      <c r="AF338" s="256" t="s">
        <v>3215</v>
      </c>
    </row>
    <row r="339" spans="16:32" x14ac:dyDescent="0.25">
      <c r="P339" s="156" t="s">
        <v>739</v>
      </c>
      <c r="Q339" s="156">
        <v>353</v>
      </c>
      <c r="R339" s="156" t="s">
        <v>3153</v>
      </c>
      <c r="S339" s="156" t="s">
        <v>992</v>
      </c>
      <c r="T339" s="156">
        <v>5</v>
      </c>
      <c r="U339" s="156" t="s">
        <v>1676</v>
      </c>
      <c r="V339" s="156" t="s">
        <v>3155</v>
      </c>
      <c r="AB339" s="156" t="s">
        <v>1474</v>
      </c>
      <c r="AC339" s="156">
        <v>347</v>
      </c>
      <c r="AD339" s="256">
        <v>43118</v>
      </c>
      <c r="AE339" s="256">
        <v>43133</v>
      </c>
      <c r="AF339" s="256" t="s">
        <v>3216</v>
      </c>
    </row>
    <row r="340" spans="16:32" x14ac:dyDescent="0.25">
      <c r="P340" s="156" t="s">
        <v>739</v>
      </c>
      <c r="Q340" s="156">
        <v>353</v>
      </c>
      <c r="R340" s="156" t="s">
        <v>3153</v>
      </c>
      <c r="S340" s="156" t="s">
        <v>992</v>
      </c>
      <c r="T340" s="156">
        <v>2</v>
      </c>
      <c r="U340" s="156" t="s">
        <v>1676</v>
      </c>
      <c r="V340" s="156" t="s">
        <v>3155</v>
      </c>
      <c r="AB340" s="156" t="s">
        <v>1474</v>
      </c>
      <c r="AC340" s="156">
        <v>340</v>
      </c>
      <c r="AD340" s="256">
        <v>43133</v>
      </c>
      <c r="AE340" s="256">
        <v>43168</v>
      </c>
      <c r="AF340" s="256" t="s">
        <v>3216</v>
      </c>
    </row>
    <row r="341" spans="16:32" x14ac:dyDescent="0.25">
      <c r="P341" s="156" t="s">
        <v>739</v>
      </c>
      <c r="Q341" s="156">
        <v>353</v>
      </c>
      <c r="R341" s="156" t="s">
        <v>3153</v>
      </c>
      <c r="S341" s="156" t="s">
        <v>1677</v>
      </c>
      <c r="T341" s="156">
        <v>2</v>
      </c>
      <c r="U341" s="156" t="s">
        <v>1678</v>
      </c>
      <c r="V341" s="156" t="s">
        <v>3155</v>
      </c>
      <c r="AB341" s="156" t="s">
        <v>1474</v>
      </c>
      <c r="AC341" s="156">
        <v>340</v>
      </c>
      <c r="AD341" s="256">
        <v>43133</v>
      </c>
      <c r="AE341" s="256">
        <v>43168</v>
      </c>
      <c r="AF341" s="256" t="s">
        <v>3216</v>
      </c>
    </row>
    <row r="342" spans="16:32" x14ac:dyDescent="0.25">
      <c r="P342" s="156" t="s">
        <v>739</v>
      </c>
      <c r="Q342" s="156">
        <v>353</v>
      </c>
      <c r="R342" s="156" t="s">
        <v>3153</v>
      </c>
      <c r="S342" s="156" t="s">
        <v>1679</v>
      </c>
      <c r="T342" s="156">
        <v>10</v>
      </c>
      <c r="U342" s="156" t="s">
        <v>1680</v>
      </c>
      <c r="V342" s="156" t="s">
        <v>3155</v>
      </c>
      <c r="AB342" s="156" t="s">
        <v>1474</v>
      </c>
      <c r="AC342" s="156">
        <v>357</v>
      </c>
      <c r="AD342" s="256">
        <v>43139</v>
      </c>
      <c r="AE342" s="256">
        <v>43164</v>
      </c>
      <c r="AF342" s="256" t="s">
        <v>3216</v>
      </c>
    </row>
    <row r="343" spans="16:32" x14ac:dyDescent="0.25">
      <c r="P343" s="156" t="s">
        <v>739</v>
      </c>
      <c r="Q343" s="156">
        <v>353</v>
      </c>
      <c r="R343" s="156" t="s">
        <v>3153</v>
      </c>
      <c r="S343" s="156" t="s">
        <v>1679</v>
      </c>
      <c r="T343" s="156">
        <v>2</v>
      </c>
      <c r="U343" s="156" t="s">
        <v>1680</v>
      </c>
      <c r="V343" s="156" t="s">
        <v>3155</v>
      </c>
      <c r="AB343" s="156" t="s">
        <v>1474</v>
      </c>
      <c r="AC343" s="156">
        <v>353</v>
      </c>
      <c r="AD343" s="256">
        <v>43180</v>
      </c>
      <c r="AE343" s="256">
        <v>0</v>
      </c>
      <c r="AF343" s="256" t="s">
        <v>3215</v>
      </c>
    </row>
    <row r="344" spans="16:32" x14ac:dyDescent="0.25">
      <c r="P344" s="156" t="s">
        <v>739</v>
      </c>
      <c r="Q344" s="156">
        <v>353</v>
      </c>
      <c r="R344" s="156" t="s">
        <v>3153</v>
      </c>
      <c r="S344" s="156" t="s">
        <v>1679</v>
      </c>
      <c r="T344" s="156">
        <v>9</v>
      </c>
      <c r="U344" s="156" t="s">
        <v>1680</v>
      </c>
      <c r="V344" s="156" t="s">
        <v>3155</v>
      </c>
      <c r="AB344" s="156" t="s">
        <v>1476</v>
      </c>
      <c r="AC344" s="156">
        <v>347</v>
      </c>
      <c r="AD344" s="256">
        <v>43118</v>
      </c>
      <c r="AE344" s="256">
        <v>43133</v>
      </c>
      <c r="AF344" s="256" t="s">
        <v>3216</v>
      </c>
    </row>
    <row r="345" spans="16:32" x14ac:dyDescent="0.25">
      <c r="P345" s="156" t="s">
        <v>739</v>
      </c>
      <c r="Q345" s="156">
        <v>353</v>
      </c>
      <c r="R345" s="156" t="s">
        <v>3153</v>
      </c>
      <c r="S345" s="156" t="s">
        <v>1679</v>
      </c>
      <c r="T345" s="156">
        <v>2</v>
      </c>
      <c r="U345" s="156" t="s">
        <v>1680</v>
      </c>
      <c r="V345" s="156" t="s">
        <v>3155</v>
      </c>
      <c r="AB345" s="156" t="s">
        <v>1476</v>
      </c>
      <c r="AC345" s="156">
        <v>335</v>
      </c>
      <c r="AD345" s="256">
        <v>43133</v>
      </c>
      <c r="AE345" s="256">
        <v>43147</v>
      </c>
      <c r="AF345" s="256" t="s">
        <v>3216</v>
      </c>
    </row>
    <row r="346" spans="16:32" x14ac:dyDescent="0.25">
      <c r="P346" s="156" t="s">
        <v>739</v>
      </c>
      <c r="Q346" s="156">
        <v>353</v>
      </c>
      <c r="R346" s="156" t="s">
        <v>3153</v>
      </c>
      <c r="S346" s="156" t="s">
        <v>1679</v>
      </c>
      <c r="T346" s="156">
        <v>2</v>
      </c>
      <c r="U346" s="156" t="s">
        <v>1680</v>
      </c>
      <c r="V346" s="156" t="s">
        <v>3155</v>
      </c>
      <c r="AB346" s="156" t="s">
        <v>1476</v>
      </c>
      <c r="AC346" s="156">
        <v>340</v>
      </c>
      <c r="AD346" s="256">
        <v>43133</v>
      </c>
      <c r="AE346" s="256">
        <v>43168</v>
      </c>
      <c r="AF346" s="256" t="s">
        <v>3216</v>
      </c>
    </row>
    <row r="347" spans="16:32" x14ac:dyDescent="0.25">
      <c r="P347" s="156" t="s">
        <v>739</v>
      </c>
      <c r="Q347" s="156">
        <v>353</v>
      </c>
      <c r="R347" s="156" t="s">
        <v>3153</v>
      </c>
      <c r="S347" s="156" t="s">
        <v>1683</v>
      </c>
      <c r="T347" s="156">
        <v>6</v>
      </c>
      <c r="U347" s="156" t="s">
        <v>1684</v>
      </c>
      <c r="V347" s="156" t="s">
        <v>3155</v>
      </c>
      <c r="AB347" s="156" t="s">
        <v>1476</v>
      </c>
      <c r="AC347" s="156">
        <v>340</v>
      </c>
      <c r="AD347" s="256">
        <v>43133</v>
      </c>
      <c r="AE347" s="256">
        <v>43168</v>
      </c>
      <c r="AF347" s="256" t="s">
        <v>3216</v>
      </c>
    </row>
    <row r="348" spans="16:32" x14ac:dyDescent="0.25">
      <c r="P348" s="156" t="s">
        <v>739</v>
      </c>
      <c r="Q348" s="156">
        <v>353</v>
      </c>
      <c r="R348" s="156" t="s">
        <v>3153</v>
      </c>
      <c r="S348" s="156" t="s">
        <v>1683</v>
      </c>
      <c r="T348" s="156">
        <v>2</v>
      </c>
      <c r="U348" s="156" t="s">
        <v>1684</v>
      </c>
      <c r="V348" s="156" t="s">
        <v>3155</v>
      </c>
      <c r="AB348" s="156" t="s">
        <v>1476</v>
      </c>
      <c r="AC348" s="156">
        <v>374</v>
      </c>
      <c r="AD348" s="256">
        <v>43195</v>
      </c>
      <c r="AE348" s="256">
        <v>0</v>
      </c>
      <c r="AF348" s="256" t="s">
        <v>3215</v>
      </c>
    </row>
    <row r="349" spans="16:32" x14ac:dyDescent="0.25">
      <c r="P349" s="156" t="s">
        <v>739</v>
      </c>
      <c r="Q349" s="156">
        <v>353</v>
      </c>
      <c r="R349" s="156" t="s">
        <v>3153</v>
      </c>
      <c r="S349" s="156" t="s">
        <v>1687</v>
      </c>
      <c r="T349" s="156">
        <v>2</v>
      </c>
      <c r="U349" s="156" t="s">
        <v>1688</v>
      </c>
      <c r="V349" s="156" t="s">
        <v>3155</v>
      </c>
      <c r="AB349" s="156" t="s">
        <v>1478</v>
      </c>
      <c r="AC349" s="156">
        <v>347</v>
      </c>
      <c r="AD349" s="256">
        <v>43118</v>
      </c>
      <c r="AE349" s="256">
        <v>43133</v>
      </c>
      <c r="AF349" s="256" t="s">
        <v>3216</v>
      </c>
    </row>
    <row r="350" spans="16:32" x14ac:dyDescent="0.25">
      <c r="P350" s="156" t="s">
        <v>739</v>
      </c>
      <c r="Q350" s="156">
        <v>353</v>
      </c>
      <c r="R350" s="156" t="s">
        <v>3153</v>
      </c>
      <c r="S350" s="156" t="s">
        <v>1689</v>
      </c>
      <c r="T350" s="156">
        <v>2</v>
      </c>
      <c r="U350" s="156" t="s">
        <v>1690</v>
      </c>
      <c r="V350" s="156" t="s">
        <v>3155</v>
      </c>
      <c r="AB350" s="156" t="s">
        <v>1478</v>
      </c>
      <c r="AC350" s="156">
        <v>357</v>
      </c>
      <c r="AD350" s="256">
        <v>43139</v>
      </c>
      <c r="AE350" s="256">
        <v>43164</v>
      </c>
      <c r="AF350" s="256" t="s">
        <v>3216</v>
      </c>
    </row>
    <row r="351" spans="16:32" x14ac:dyDescent="0.25">
      <c r="P351" s="156" t="s">
        <v>739</v>
      </c>
      <c r="Q351" s="156">
        <v>353</v>
      </c>
      <c r="R351" s="156" t="s">
        <v>3153</v>
      </c>
      <c r="S351" s="156" t="s">
        <v>1691</v>
      </c>
      <c r="T351" s="156">
        <v>13</v>
      </c>
      <c r="U351" s="156" t="s">
        <v>1692</v>
      </c>
      <c r="V351" s="156" t="s">
        <v>3155</v>
      </c>
      <c r="AB351" s="156" t="s">
        <v>1478</v>
      </c>
      <c r="AC351" s="156">
        <v>364</v>
      </c>
      <c r="AD351" s="256">
        <v>43168</v>
      </c>
      <c r="AE351" s="256">
        <v>43179</v>
      </c>
      <c r="AF351" s="256" t="s">
        <v>3216</v>
      </c>
    </row>
    <row r="352" spans="16:32" x14ac:dyDescent="0.25">
      <c r="P352" s="156" t="s">
        <v>739</v>
      </c>
      <c r="Q352" s="156">
        <v>353</v>
      </c>
      <c r="R352" s="156" t="s">
        <v>3153</v>
      </c>
      <c r="S352" s="156" t="s">
        <v>1691</v>
      </c>
      <c r="T352" s="156">
        <v>5</v>
      </c>
      <c r="U352" s="156" t="s">
        <v>1692</v>
      </c>
      <c r="V352" s="156" t="s">
        <v>3155</v>
      </c>
      <c r="AB352" s="156" t="s">
        <v>1478</v>
      </c>
      <c r="AC352" s="156">
        <v>353</v>
      </c>
      <c r="AD352" s="256">
        <v>43180</v>
      </c>
      <c r="AE352" s="256">
        <v>0</v>
      </c>
      <c r="AF352" s="256" t="s">
        <v>3215</v>
      </c>
    </row>
    <row r="353" spans="16:32" x14ac:dyDescent="0.25">
      <c r="P353" s="156" t="s">
        <v>739</v>
      </c>
      <c r="Q353" s="156">
        <v>353</v>
      </c>
      <c r="R353" s="156" t="s">
        <v>3153</v>
      </c>
      <c r="S353" s="156" t="s">
        <v>1691</v>
      </c>
      <c r="T353" s="156">
        <v>10</v>
      </c>
      <c r="U353" s="156" t="s">
        <v>1692</v>
      </c>
      <c r="V353" s="156" t="s">
        <v>3155</v>
      </c>
      <c r="AB353" s="156" t="s">
        <v>1478</v>
      </c>
      <c r="AC353" s="156">
        <v>353</v>
      </c>
      <c r="AD353" s="256">
        <v>43180</v>
      </c>
      <c r="AE353" s="256">
        <v>0</v>
      </c>
      <c r="AF353" s="256" t="s">
        <v>3215</v>
      </c>
    </row>
    <row r="354" spans="16:32" x14ac:dyDescent="0.25">
      <c r="P354" s="156" t="s">
        <v>739</v>
      </c>
      <c r="Q354" s="156">
        <v>353</v>
      </c>
      <c r="R354" s="156" t="s">
        <v>3153</v>
      </c>
      <c r="S354" s="156" t="s">
        <v>1691</v>
      </c>
      <c r="T354" s="156">
        <v>2</v>
      </c>
      <c r="U354" s="156" t="s">
        <v>1692</v>
      </c>
      <c r="V354" s="156" t="s">
        <v>3155</v>
      </c>
      <c r="AB354" s="156" t="s">
        <v>1480</v>
      </c>
      <c r="AC354" s="156">
        <v>357</v>
      </c>
      <c r="AD354" s="256">
        <v>43139</v>
      </c>
      <c r="AE354" s="256">
        <v>43164</v>
      </c>
      <c r="AF354" s="256" t="s">
        <v>3216</v>
      </c>
    </row>
    <row r="355" spans="16:32" x14ac:dyDescent="0.25">
      <c r="P355" s="156" t="s">
        <v>739</v>
      </c>
      <c r="Q355" s="156">
        <v>353</v>
      </c>
      <c r="R355" s="156" t="s">
        <v>3153</v>
      </c>
      <c r="S355" s="156" t="s">
        <v>1691</v>
      </c>
      <c r="T355" s="156">
        <v>5</v>
      </c>
      <c r="U355" s="156" t="s">
        <v>1692</v>
      </c>
      <c r="V355" s="156" t="s">
        <v>3155</v>
      </c>
      <c r="AB355" s="156" t="s">
        <v>1480</v>
      </c>
      <c r="AC355" s="156">
        <v>353</v>
      </c>
      <c r="AD355" s="256">
        <v>43180</v>
      </c>
      <c r="AE355" s="256">
        <v>0</v>
      </c>
      <c r="AF355" s="256" t="s">
        <v>3215</v>
      </c>
    </row>
    <row r="356" spans="16:32" x14ac:dyDescent="0.25">
      <c r="P356" s="156" t="s">
        <v>739</v>
      </c>
      <c r="Q356" s="156">
        <v>353</v>
      </c>
      <c r="R356" s="156" t="s">
        <v>3153</v>
      </c>
      <c r="S356" s="156" t="s">
        <v>1694</v>
      </c>
      <c r="T356" s="156">
        <v>2</v>
      </c>
      <c r="U356" s="156" t="s">
        <v>1695</v>
      </c>
      <c r="V356" s="156" t="s">
        <v>3155</v>
      </c>
      <c r="AB356" s="156" t="s">
        <v>1480</v>
      </c>
      <c r="AC356" s="156">
        <v>353</v>
      </c>
      <c r="AD356" s="256">
        <v>43180</v>
      </c>
      <c r="AE356" s="256">
        <v>0</v>
      </c>
      <c r="AF356" s="256" t="s">
        <v>3215</v>
      </c>
    </row>
    <row r="357" spans="16:32" x14ac:dyDescent="0.25">
      <c r="P357" s="156" t="s">
        <v>739</v>
      </c>
      <c r="Q357" s="156">
        <v>353</v>
      </c>
      <c r="R357" s="156" t="s">
        <v>3153</v>
      </c>
      <c r="S357" s="156" t="s">
        <v>1694</v>
      </c>
      <c r="T357" s="156">
        <v>8</v>
      </c>
      <c r="U357" s="156" t="s">
        <v>1695</v>
      </c>
      <c r="V357" s="156" t="s">
        <v>3155</v>
      </c>
      <c r="AB357" s="156" t="s">
        <v>1482</v>
      </c>
      <c r="AC357" s="156">
        <v>364</v>
      </c>
      <c r="AD357" s="256">
        <v>43168</v>
      </c>
      <c r="AE357" s="256">
        <v>43179</v>
      </c>
      <c r="AF357" s="256" t="s">
        <v>3216</v>
      </c>
    </row>
    <row r="358" spans="16:32" x14ac:dyDescent="0.25">
      <c r="P358" s="156" t="s">
        <v>739</v>
      </c>
      <c r="Q358" s="156">
        <v>353</v>
      </c>
      <c r="R358" s="156" t="s">
        <v>3153</v>
      </c>
      <c r="S358" s="156" t="s">
        <v>1694</v>
      </c>
      <c r="T358" s="156">
        <v>5</v>
      </c>
      <c r="U358" s="156" t="s">
        <v>1695</v>
      </c>
      <c r="V358" s="156" t="s">
        <v>3155</v>
      </c>
      <c r="AB358" s="156" t="s">
        <v>1482</v>
      </c>
      <c r="AC358" s="156">
        <v>353</v>
      </c>
      <c r="AD358" s="256">
        <v>43180</v>
      </c>
      <c r="AE358" s="256">
        <v>0</v>
      </c>
      <c r="AF358" s="256" t="s">
        <v>3215</v>
      </c>
    </row>
    <row r="359" spans="16:32" x14ac:dyDescent="0.25">
      <c r="P359" s="156" t="s">
        <v>739</v>
      </c>
      <c r="Q359" s="156">
        <v>353</v>
      </c>
      <c r="R359" s="156" t="s">
        <v>3153</v>
      </c>
      <c r="S359" s="156" t="s">
        <v>993</v>
      </c>
      <c r="T359" s="156">
        <v>92</v>
      </c>
      <c r="U359" s="156" t="s">
        <v>1699</v>
      </c>
      <c r="V359" s="156" t="s">
        <v>3155</v>
      </c>
      <c r="AB359" s="156" t="s">
        <v>1484</v>
      </c>
      <c r="AC359" s="156">
        <v>347</v>
      </c>
      <c r="AD359" s="256">
        <v>43118</v>
      </c>
      <c r="AE359" s="256">
        <v>43133</v>
      </c>
      <c r="AF359" s="256" t="s">
        <v>3216</v>
      </c>
    </row>
    <row r="360" spans="16:32" x14ac:dyDescent="0.25">
      <c r="P360" s="156" t="s">
        <v>739</v>
      </c>
      <c r="Q360" s="156">
        <v>353</v>
      </c>
      <c r="R360" s="156" t="s">
        <v>3153</v>
      </c>
      <c r="S360" s="156" t="s">
        <v>994</v>
      </c>
      <c r="T360" s="156">
        <v>96</v>
      </c>
      <c r="U360" s="156" t="s">
        <v>3166</v>
      </c>
      <c r="V360" s="156" t="s">
        <v>3155</v>
      </c>
      <c r="AB360" s="156" t="s">
        <v>1484</v>
      </c>
      <c r="AC360" s="156">
        <v>357</v>
      </c>
      <c r="AD360" s="256">
        <v>43139</v>
      </c>
      <c r="AE360" s="256">
        <v>43164</v>
      </c>
      <c r="AF360" s="256" t="s">
        <v>3216</v>
      </c>
    </row>
    <row r="361" spans="16:32" x14ac:dyDescent="0.25">
      <c r="P361" s="156" t="s">
        <v>739</v>
      </c>
      <c r="Q361" s="156">
        <v>353</v>
      </c>
      <c r="R361" s="156" t="s">
        <v>3153</v>
      </c>
      <c r="S361" s="156" t="s">
        <v>1700</v>
      </c>
      <c r="T361" s="156">
        <v>5</v>
      </c>
      <c r="U361" s="156" t="s">
        <v>1701</v>
      </c>
      <c r="V361" s="156" t="s">
        <v>3155</v>
      </c>
      <c r="AB361" s="156" t="s">
        <v>1484</v>
      </c>
      <c r="AC361" s="156">
        <v>353</v>
      </c>
      <c r="AD361" s="256">
        <v>43180</v>
      </c>
      <c r="AE361" s="256">
        <v>0</v>
      </c>
      <c r="AF361" s="256" t="s">
        <v>3215</v>
      </c>
    </row>
    <row r="362" spans="16:32" x14ac:dyDescent="0.25">
      <c r="P362" s="156" t="s">
        <v>739</v>
      </c>
      <c r="Q362" s="156">
        <v>353</v>
      </c>
      <c r="R362" s="156" t="s">
        <v>3153</v>
      </c>
      <c r="S362" s="156" t="s">
        <v>995</v>
      </c>
      <c r="T362" s="156">
        <v>30</v>
      </c>
      <c r="U362" s="156" t="s">
        <v>1702</v>
      </c>
      <c r="V362" s="156" t="s">
        <v>3155</v>
      </c>
      <c r="AB362" s="156" t="s">
        <v>1486</v>
      </c>
      <c r="AC362" s="156">
        <v>364</v>
      </c>
      <c r="AD362" s="256">
        <v>43168</v>
      </c>
      <c r="AE362" s="256">
        <v>43179</v>
      </c>
      <c r="AF362" s="256" t="s">
        <v>3216</v>
      </c>
    </row>
    <row r="363" spans="16:32" x14ac:dyDescent="0.25">
      <c r="P363" s="156" t="s">
        <v>739</v>
      </c>
      <c r="Q363" s="156">
        <v>353</v>
      </c>
      <c r="R363" s="156" t="s">
        <v>3153</v>
      </c>
      <c r="S363" s="156" t="s">
        <v>995</v>
      </c>
      <c r="T363" s="156">
        <v>11</v>
      </c>
      <c r="U363" s="156" t="s">
        <v>1702</v>
      </c>
      <c r="V363" s="156" t="s">
        <v>3155</v>
      </c>
      <c r="AB363" s="156" t="s">
        <v>1486</v>
      </c>
      <c r="AC363" s="156">
        <v>353</v>
      </c>
      <c r="AD363" s="256">
        <v>43180</v>
      </c>
      <c r="AE363" s="256">
        <v>0</v>
      </c>
      <c r="AF363" s="256" t="s">
        <v>3215</v>
      </c>
    </row>
    <row r="364" spans="16:32" x14ac:dyDescent="0.25">
      <c r="P364" s="156" t="s">
        <v>739</v>
      </c>
      <c r="Q364" s="156">
        <v>353</v>
      </c>
      <c r="R364" s="156" t="s">
        <v>3153</v>
      </c>
      <c r="S364" s="156" t="s">
        <v>995</v>
      </c>
      <c r="T364" s="156">
        <v>25</v>
      </c>
      <c r="U364" s="156" t="s">
        <v>1702</v>
      </c>
      <c r="V364" s="156" t="s">
        <v>3155</v>
      </c>
      <c r="AB364" s="156" t="s">
        <v>1488</v>
      </c>
      <c r="AC364" s="156">
        <v>347</v>
      </c>
      <c r="AD364" s="256">
        <v>43118</v>
      </c>
      <c r="AE364" s="256">
        <v>43133</v>
      </c>
      <c r="AF364" s="256" t="s">
        <v>3216</v>
      </c>
    </row>
    <row r="365" spans="16:32" x14ac:dyDescent="0.25">
      <c r="P365" s="156" t="s">
        <v>739</v>
      </c>
      <c r="Q365" s="156">
        <v>353</v>
      </c>
      <c r="R365" s="156" t="s">
        <v>3153</v>
      </c>
      <c r="S365" s="156" t="s">
        <v>996</v>
      </c>
      <c r="T365" s="156">
        <v>40</v>
      </c>
      <c r="U365" s="156" t="s">
        <v>1703</v>
      </c>
      <c r="V365" s="156" t="s">
        <v>3155</v>
      </c>
      <c r="AB365" s="156" t="s">
        <v>1488</v>
      </c>
      <c r="AC365" s="156">
        <v>340</v>
      </c>
      <c r="AD365" s="256">
        <v>43133</v>
      </c>
      <c r="AE365" s="256">
        <v>43168</v>
      </c>
      <c r="AF365" s="256" t="s">
        <v>3216</v>
      </c>
    </row>
    <row r="366" spans="16:32" x14ac:dyDescent="0.25">
      <c r="P366" s="156" t="s">
        <v>739</v>
      </c>
      <c r="Q366" s="156">
        <v>353</v>
      </c>
      <c r="R366" s="156" t="s">
        <v>3153</v>
      </c>
      <c r="S366" s="156" t="s">
        <v>996</v>
      </c>
      <c r="T366" s="156">
        <v>13</v>
      </c>
      <c r="U366" s="156" t="s">
        <v>1703</v>
      </c>
      <c r="V366" s="156" t="s">
        <v>3155</v>
      </c>
      <c r="AB366" s="156" t="s">
        <v>1488</v>
      </c>
      <c r="AC366" s="156">
        <v>357</v>
      </c>
      <c r="AD366" s="256">
        <v>43139</v>
      </c>
      <c r="AE366" s="256">
        <v>43164</v>
      </c>
      <c r="AF366" s="256" t="s">
        <v>3216</v>
      </c>
    </row>
    <row r="367" spans="16:32" x14ac:dyDescent="0.25">
      <c r="P367" s="156" t="s">
        <v>739</v>
      </c>
      <c r="Q367" s="156">
        <v>353</v>
      </c>
      <c r="R367" s="156" t="s">
        <v>3153</v>
      </c>
      <c r="S367" s="156" t="s">
        <v>1704</v>
      </c>
      <c r="T367" s="156">
        <v>5</v>
      </c>
      <c r="U367" s="156" t="s">
        <v>1705</v>
      </c>
      <c r="V367" s="156" t="s">
        <v>3155</v>
      </c>
      <c r="AB367" s="156" t="s">
        <v>1488</v>
      </c>
      <c r="AC367" s="156">
        <v>353</v>
      </c>
      <c r="AD367" s="256">
        <v>43180</v>
      </c>
      <c r="AE367" s="256">
        <v>0</v>
      </c>
      <c r="AF367" s="256" t="s">
        <v>3215</v>
      </c>
    </row>
    <row r="368" spans="16:32" x14ac:dyDescent="0.25">
      <c r="P368" s="156" t="s">
        <v>739</v>
      </c>
      <c r="Q368" s="156">
        <v>353</v>
      </c>
      <c r="R368" s="156" t="s">
        <v>3153</v>
      </c>
      <c r="S368" s="156" t="s">
        <v>1704</v>
      </c>
      <c r="T368" s="156">
        <v>5</v>
      </c>
      <c r="U368" s="156" t="s">
        <v>1705</v>
      </c>
      <c r="V368" s="156" t="s">
        <v>3155</v>
      </c>
      <c r="AB368" s="156" t="s">
        <v>1488</v>
      </c>
      <c r="AC368" s="156">
        <v>353</v>
      </c>
      <c r="AD368" s="256">
        <v>43180</v>
      </c>
      <c r="AE368" s="256">
        <v>0</v>
      </c>
      <c r="AF368" s="256" t="s">
        <v>3215</v>
      </c>
    </row>
    <row r="369" spans="16:32" x14ac:dyDescent="0.25">
      <c r="P369" s="156" t="s">
        <v>739</v>
      </c>
      <c r="Q369" s="156">
        <v>353</v>
      </c>
      <c r="R369" s="156" t="s">
        <v>3153</v>
      </c>
      <c r="S369" s="156" t="s">
        <v>1704</v>
      </c>
      <c r="T369" s="156">
        <v>11</v>
      </c>
      <c r="U369" s="156" t="s">
        <v>1705</v>
      </c>
      <c r="V369" s="156" t="s">
        <v>3155</v>
      </c>
      <c r="AB369" s="156" t="s">
        <v>1488</v>
      </c>
      <c r="AC369" s="156">
        <v>353</v>
      </c>
      <c r="AD369" s="256">
        <v>43180</v>
      </c>
      <c r="AE369" s="256">
        <v>0</v>
      </c>
      <c r="AF369" s="256" t="s">
        <v>3215</v>
      </c>
    </row>
    <row r="370" spans="16:32" x14ac:dyDescent="0.25">
      <c r="P370" s="156" t="s">
        <v>739</v>
      </c>
      <c r="Q370" s="156">
        <v>353</v>
      </c>
      <c r="R370" s="156" t="s">
        <v>3153</v>
      </c>
      <c r="S370" s="156" t="s">
        <v>1706</v>
      </c>
      <c r="T370" s="156">
        <v>1</v>
      </c>
      <c r="U370" s="156" t="s">
        <v>1707</v>
      </c>
      <c r="V370" s="156" t="s">
        <v>3155</v>
      </c>
      <c r="AB370" s="156" t="s">
        <v>3159</v>
      </c>
      <c r="AC370" s="156">
        <v>357</v>
      </c>
      <c r="AD370" s="256">
        <v>43139</v>
      </c>
      <c r="AE370" s="256">
        <v>43164</v>
      </c>
      <c r="AF370" s="256" t="s">
        <v>3216</v>
      </c>
    </row>
    <row r="371" spans="16:32" x14ac:dyDescent="0.25">
      <c r="P371" s="156" t="s">
        <v>739</v>
      </c>
      <c r="Q371" s="156">
        <v>353</v>
      </c>
      <c r="R371" s="156" t="s">
        <v>3153</v>
      </c>
      <c r="S371" s="156" t="s">
        <v>1706</v>
      </c>
      <c r="T371" s="156">
        <v>1</v>
      </c>
      <c r="U371" s="156" t="s">
        <v>1707</v>
      </c>
      <c r="V371" s="156" t="s">
        <v>3155</v>
      </c>
      <c r="AB371" s="156" t="s">
        <v>3159</v>
      </c>
      <c r="AC371" s="156">
        <v>353</v>
      </c>
      <c r="AD371" s="256">
        <v>43180</v>
      </c>
      <c r="AE371" s="256">
        <v>0</v>
      </c>
      <c r="AF371" s="256" t="s">
        <v>3215</v>
      </c>
    </row>
    <row r="372" spans="16:32" x14ac:dyDescent="0.25">
      <c r="P372" s="156" t="s">
        <v>739</v>
      </c>
      <c r="Q372" s="156">
        <v>353</v>
      </c>
      <c r="R372" s="156" t="s">
        <v>3153</v>
      </c>
      <c r="S372" s="156" t="s">
        <v>1709</v>
      </c>
      <c r="T372" s="156">
        <v>1</v>
      </c>
      <c r="U372" s="156" t="s">
        <v>1710</v>
      </c>
      <c r="V372" s="156" t="s">
        <v>3155</v>
      </c>
      <c r="AB372" s="156" t="s">
        <v>1490</v>
      </c>
      <c r="AC372" s="156">
        <v>357</v>
      </c>
      <c r="AD372" s="256">
        <v>43139</v>
      </c>
      <c r="AE372" s="256">
        <v>43164</v>
      </c>
      <c r="AF372" s="256" t="s">
        <v>3216</v>
      </c>
    </row>
    <row r="373" spans="16:32" x14ac:dyDescent="0.25">
      <c r="P373" s="156" t="s">
        <v>739</v>
      </c>
      <c r="Q373" s="156">
        <v>353</v>
      </c>
      <c r="R373" s="156" t="s">
        <v>3153</v>
      </c>
      <c r="S373" s="156" t="s">
        <v>1709</v>
      </c>
      <c r="T373" s="156">
        <v>155</v>
      </c>
      <c r="U373" s="156" t="s">
        <v>1710</v>
      </c>
      <c r="V373" s="156" t="s">
        <v>3155</v>
      </c>
      <c r="AB373" s="156" t="s">
        <v>1490</v>
      </c>
      <c r="AC373" s="156">
        <v>353</v>
      </c>
      <c r="AD373" s="256">
        <v>43180</v>
      </c>
      <c r="AE373" s="256">
        <v>0</v>
      </c>
      <c r="AF373" s="256" t="s">
        <v>3215</v>
      </c>
    </row>
    <row r="374" spans="16:32" x14ac:dyDescent="0.25">
      <c r="P374" s="156" t="s">
        <v>739</v>
      </c>
      <c r="Q374" s="156">
        <v>353</v>
      </c>
      <c r="R374" s="156" t="s">
        <v>3153</v>
      </c>
      <c r="S374" s="156" t="s">
        <v>1709</v>
      </c>
      <c r="T374" s="156">
        <v>20</v>
      </c>
      <c r="U374" s="156" t="s">
        <v>1710</v>
      </c>
      <c r="V374" s="156" t="s">
        <v>3155</v>
      </c>
      <c r="AB374" s="156" t="s">
        <v>1492</v>
      </c>
      <c r="AC374" s="156">
        <v>357</v>
      </c>
      <c r="AD374" s="256">
        <v>43139</v>
      </c>
      <c r="AE374" s="256">
        <v>43164</v>
      </c>
      <c r="AF374" s="256" t="s">
        <v>3216</v>
      </c>
    </row>
    <row r="375" spans="16:32" x14ac:dyDescent="0.25">
      <c r="P375" s="156" t="s">
        <v>739</v>
      </c>
      <c r="Q375" s="156">
        <v>353</v>
      </c>
      <c r="R375" s="156" t="s">
        <v>3153</v>
      </c>
      <c r="S375" s="156" t="s">
        <v>1709</v>
      </c>
      <c r="T375" s="156">
        <v>35</v>
      </c>
      <c r="U375" s="156" t="s">
        <v>1710</v>
      </c>
      <c r="V375" s="156" t="s">
        <v>3155</v>
      </c>
      <c r="AB375" s="156" t="s">
        <v>1492</v>
      </c>
      <c r="AC375" s="156">
        <v>353</v>
      </c>
      <c r="AD375" s="256">
        <v>43180</v>
      </c>
      <c r="AE375" s="256">
        <v>0</v>
      </c>
      <c r="AF375" s="256" t="s">
        <v>3215</v>
      </c>
    </row>
    <row r="376" spans="16:32" x14ac:dyDescent="0.25">
      <c r="P376" s="156" t="s">
        <v>739</v>
      </c>
      <c r="Q376" s="156">
        <v>353</v>
      </c>
      <c r="R376" s="156" t="s">
        <v>3153</v>
      </c>
      <c r="S376" s="156" t="s">
        <v>1709</v>
      </c>
      <c r="T376" s="156">
        <v>7</v>
      </c>
      <c r="U376" s="156" t="s">
        <v>1710</v>
      </c>
      <c r="V376" s="156" t="s">
        <v>3155</v>
      </c>
      <c r="AB376" s="156" t="s">
        <v>1492</v>
      </c>
      <c r="AC376" s="156">
        <v>353</v>
      </c>
      <c r="AD376" s="256">
        <v>43180</v>
      </c>
      <c r="AE376" s="256">
        <v>0</v>
      </c>
      <c r="AF376" s="256" t="s">
        <v>3215</v>
      </c>
    </row>
    <row r="377" spans="16:32" x14ac:dyDescent="0.25">
      <c r="P377" s="156" t="s">
        <v>739</v>
      </c>
      <c r="Q377" s="156">
        <v>353</v>
      </c>
      <c r="R377" s="156" t="s">
        <v>3153</v>
      </c>
      <c r="S377" s="156" t="s">
        <v>998</v>
      </c>
      <c r="T377" s="156">
        <v>36</v>
      </c>
      <c r="U377" s="156" t="s">
        <v>1712</v>
      </c>
      <c r="V377" s="156" t="s">
        <v>3155</v>
      </c>
      <c r="AB377" s="156" t="s">
        <v>1494</v>
      </c>
      <c r="AC377" s="156">
        <v>347</v>
      </c>
      <c r="AD377" s="256">
        <v>43118</v>
      </c>
      <c r="AE377" s="256">
        <v>43133</v>
      </c>
      <c r="AF377" s="256" t="s">
        <v>3216</v>
      </c>
    </row>
    <row r="378" spans="16:32" x14ac:dyDescent="0.25">
      <c r="P378" s="156" t="s">
        <v>739</v>
      </c>
      <c r="Q378" s="156">
        <v>353</v>
      </c>
      <c r="R378" s="156" t="s">
        <v>3153</v>
      </c>
      <c r="S378" s="156" t="s">
        <v>998</v>
      </c>
      <c r="T378" s="156">
        <v>200</v>
      </c>
      <c r="U378" s="156" t="s">
        <v>1712</v>
      </c>
      <c r="V378" s="156" t="s">
        <v>3155</v>
      </c>
      <c r="AB378" s="156" t="s">
        <v>1494</v>
      </c>
      <c r="AC378" s="156">
        <v>340</v>
      </c>
      <c r="AD378" s="256">
        <v>43133</v>
      </c>
      <c r="AE378" s="256">
        <v>43168</v>
      </c>
      <c r="AF378" s="256" t="s">
        <v>3216</v>
      </c>
    </row>
    <row r="379" spans="16:32" x14ac:dyDescent="0.25">
      <c r="P379" s="156" t="s">
        <v>739</v>
      </c>
      <c r="Q379" s="156">
        <v>353</v>
      </c>
      <c r="R379" s="156" t="s">
        <v>3153</v>
      </c>
      <c r="S379" s="156" t="s">
        <v>1715</v>
      </c>
      <c r="T379" s="156">
        <v>5</v>
      </c>
      <c r="U379" s="156" t="s">
        <v>1716</v>
      </c>
      <c r="V379" s="156" t="s">
        <v>3155</v>
      </c>
      <c r="AB379" s="156" t="s">
        <v>1494</v>
      </c>
      <c r="AC379" s="156">
        <v>364</v>
      </c>
      <c r="AD379" s="256">
        <v>43168</v>
      </c>
      <c r="AE379" s="256">
        <v>43179</v>
      </c>
      <c r="AF379" s="256" t="s">
        <v>3216</v>
      </c>
    </row>
    <row r="380" spans="16:32" x14ac:dyDescent="0.25">
      <c r="P380" s="156" t="s">
        <v>739</v>
      </c>
      <c r="Q380" s="156">
        <v>353</v>
      </c>
      <c r="R380" s="156" t="s">
        <v>3153</v>
      </c>
      <c r="S380" s="156" t="s">
        <v>1715</v>
      </c>
      <c r="T380" s="156">
        <v>6</v>
      </c>
      <c r="U380" s="156" t="s">
        <v>1716</v>
      </c>
      <c r="V380" s="156" t="s">
        <v>3155</v>
      </c>
      <c r="AB380" s="156" t="s">
        <v>1494</v>
      </c>
      <c r="AC380" s="156">
        <v>353</v>
      </c>
      <c r="AD380" s="256">
        <v>43180</v>
      </c>
      <c r="AE380" s="256">
        <v>0</v>
      </c>
      <c r="AF380" s="256" t="s">
        <v>3215</v>
      </c>
    </row>
    <row r="381" spans="16:32" x14ac:dyDescent="0.25">
      <c r="P381" s="156" t="s">
        <v>739</v>
      </c>
      <c r="Q381" s="156">
        <v>353</v>
      </c>
      <c r="R381" s="156" t="s">
        <v>3153</v>
      </c>
      <c r="S381" s="156" t="s">
        <v>1715</v>
      </c>
      <c r="T381" s="156">
        <v>7</v>
      </c>
      <c r="U381" s="156" t="s">
        <v>1716</v>
      </c>
      <c r="V381" s="156" t="s">
        <v>3155</v>
      </c>
      <c r="AB381" s="156" t="s">
        <v>1494</v>
      </c>
      <c r="AC381" s="156">
        <v>353</v>
      </c>
      <c r="AD381" s="256">
        <v>43180</v>
      </c>
      <c r="AE381" s="256">
        <v>0</v>
      </c>
      <c r="AF381" s="256" t="s">
        <v>3215</v>
      </c>
    </row>
    <row r="382" spans="16:32" x14ac:dyDescent="0.25">
      <c r="P382" s="156" t="s">
        <v>739</v>
      </c>
      <c r="Q382" s="156">
        <v>353</v>
      </c>
      <c r="R382" s="156" t="s">
        <v>3153</v>
      </c>
      <c r="S382" s="156" t="s">
        <v>1717</v>
      </c>
      <c r="T382" s="156">
        <v>38</v>
      </c>
      <c r="U382" s="156" t="s">
        <v>1718</v>
      </c>
      <c r="V382" s="156" t="s">
        <v>3155</v>
      </c>
      <c r="AB382" s="156" t="s">
        <v>1494</v>
      </c>
      <c r="AC382" s="156">
        <v>353</v>
      </c>
      <c r="AD382" s="256">
        <v>43180</v>
      </c>
      <c r="AE382" s="256">
        <v>0</v>
      </c>
      <c r="AF382" s="256" t="s">
        <v>3215</v>
      </c>
    </row>
    <row r="383" spans="16:32" x14ac:dyDescent="0.25">
      <c r="P383" s="156" t="s">
        <v>739</v>
      </c>
      <c r="Q383" s="156">
        <v>353</v>
      </c>
      <c r="R383" s="156" t="s">
        <v>3153</v>
      </c>
      <c r="S383" s="156" t="s">
        <v>1717</v>
      </c>
      <c r="T383" s="156">
        <v>102</v>
      </c>
      <c r="U383" s="156" t="s">
        <v>1718</v>
      </c>
      <c r="V383" s="156" t="s">
        <v>3155</v>
      </c>
      <c r="AB383" s="156" t="s">
        <v>1494</v>
      </c>
      <c r="AC383" s="156">
        <v>353</v>
      </c>
      <c r="AD383" s="256">
        <v>43180</v>
      </c>
      <c r="AE383" s="256">
        <v>0</v>
      </c>
      <c r="AF383" s="256" t="s">
        <v>3215</v>
      </c>
    </row>
    <row r="384" spans="16:32" x14ac:dyDescent="0.25">
      <c r="P384" s="156" t="s">
        <v>739</v>
      </c>
      <c r="Q384" s="156">
        <v>353</v>
      </c>
      <c r="R384" s="156" t="s">
        <v>3153</v>
      </c>
      <c r="S384" s="156" t="s">
        <v>999</v>
      </c>
      <c r="T384" s="156">
        <v>60</v>
      </c>
      <c r="U384" s="156" t="s">
        <v>1719</v>
      </c>
      <c r="V384" s="156" t="s">
        <v>3155</v>
      </c>
      <c r="AB384" s="156" t="s">
        <v>1495</v>
      </c>
      <c r="AC384" s="156">
        <v>347</v>
      </c>
      <c r="AD384" s="256">
        <v>43118</v>
      </c>
      <c r="AE384" s="256">
        <v>43133</v>
      </c>
      <c r="AF384" s="256" t="s">
        <v>3216</v>
      </c>
    </row>
    <row r="385" spans="16:32" x14ac:dyDescent="0.25">
      <c r="P385" s="156" t="s">
        <v>739</v>
      </c>
      <c r="Q385" s="156">
        <v>353</v>
      </c>
      <c r="R385" s="156" t="s">
        <v>3153</v>
      </c>
      <c r="S385" s="156" t="s">
        <v>999</v>
      </c>
      <c r="T385" s="156">
        <v>71</v>
      </c>
      <c r="U385" s="156" t="s">
        <v>1719</v>
      </c>
      <c r="V385" s="156" t="s">
        <v>3155</v>
      </c>
      <c r="AB385" s="156" t="s">
        <v>1495</v>
      </c>
      <c r="AC385" s="156">
        <v>340</v>
      </c>
      <c r="AD385" s="256">
        <v>43133</v>
      </c>
      <c r="AE385" s="256">
        <v>43168</v>
      </c>
      <c r="AF385" s="256" t="s">
        <v>3216</v>
      </c>
    </row>
    <row r="386" spans="16:32" x14ac:dyDescent="0.25">
      <c r="P386" s="156" t="s">
        <v>739</v>
      </c>
      <c r="Q386" s="156">
        <v>353</v>
      </c>
      <c r="R386" s="156" t="s">
        <v>3153</v>
      </c>
      <c r="S386" s="156" t="s">
        <v>1000</v>
      </c>
      <c r="T386" s="156">
        <v>34</v>
      </c>
      <c r="U386" s="156" t="s">
        <v>1720</v>
      </c>
      <c r="V386" s="156" t="s">
        <v>3155</v>
      </c>
      <c r="AB386" s="156" t="s">
        <v>1495</v>
      </c>
      <c r="AC386" s="156">
        <v>340</v>
      </c>
      <c r="AD386" s="256">
        <v>43133</v>
      </c>
      <c r="AE386" s="256">
        <v>43168</v>
      </c>
      <c r="AF386" s="256" t="s">
        <v>3216</v>
      </c>
    </row>
    <row r="387" spans="16:32" x14ac:dyDescent="0.25">
      <c r="P387" s="156" t="s">
        <v>739</v>
      </c>
      <c r="Q387" s="156">
        <v>353</v>
      </c>
      <c r="R387" s="156" t="s">
        <v>3153</v>
      </c>
      <c r="S387" s="156" t="s">
        <v>1000</v>
      </c>
      <c r="T387" s="156">
        <v>25</v>
      </c>
      <c r="U387" s="156" t="s">
        <v>1720</v>
      </c>
      <c r="V387" s="156" t="s">
        <v>3155</v>
      </c>
      <c r="AB387" s="156" t="s">
        <v>1495</v>
      </c>
      <c r="AC387" s="156">
        <v>357</v>
      </c>
      <c r="AD387" s="256">
        <v>43139</v>
      </c>
      <c r="AE387" s="256">
        <v>43164</v>
      </c>
      <c r="AF387" s="256" t="s">
        <v>3216</v>
      </c>
    </row>
    <row r="388" spans="16:32" x14ac:dyDescent="0.25">
      <c r="P388" s="156" t="s">
        <v>739</v>
      </c>
      <c r="Q388" s="156">
        <v>353</v>
      </c>
      <c r="R388" s="156" t="s">
        <v>3153</v>
      </c>
      <c r="S388" s="156" t="s">
        <v>1721</v>
      </c>
      <c r="T388" s="156">
        <v>4</v>
      </c>
      <c r="U388" s="156" t="s">
        <v>1722</v>
      </c>
      <c r="V388" s="156" t="s">
        <v>3155</v>
      </c>
      <c r="AB388" s="156" t="s">
        <v>1495</v>
      </c>
      <c r="AC388" s="156">
        <v>353</v>
      </c>
      <c r="AD388" s="256">
        <v>43180</v>
      </c>
      <c r="AE388" s="256">
        <v>0</v>
      </c>
      <c r="AF388" s="256" t="s">
        <v>3215</v>
      </c>
    </row>
    <row r="389" spans="16:32" x14ac:dyDescent="0.25">
      <c r="P389" s="156" t="s">
        <v>739</v>
      </c>
      <c r="Q389" s="156">
        <v>353</v>
      </c>
      <c r="R389" s="156" t="s">
        <v>3153</v>
      </c>
      <c r="S389" s="156" t="s">
        <v>1001</v>
      </c>
      <c r="T389" s="156">
        <v>3</v>
      </c>
      <c r="U389" s="156" t="s">
        <v>1727</v>
      </c>
      <c r="V389" s="156" t="s">
        <v>3155</v>
      </c>
      <c r="AB389" s="156" t="s">
        <v>1495</v>
      </c>
      <c r="AC389" s="156">
        <v>353</v>
      </c>
      <c r="AD389" s="256">
        <v>43180</v>
      </c>
      <c r="AE389" s="256">
        <v>0</v>
      </c>
      <c r="AF389" s="256" t="s">
        <v>3215</v>
      </c>
    </row>
    <row r="390" spans="16:32" x14ac:dyDescent="0.25">
      <c r="P390" s="156" t="s">
        <v>739</v>
      </c>
      <c r="Q390" s="156">
        <v>353</v>
      </c>
      <c r="R390" s="156" t="s">
        <v>3153</v>
      </c>
      <c r="S390" s="156" t="s">
        <v>1001</v>
      </c>
      <c r="T390" s="156">
        <v>12</v>
      </c>
      <c r="U390" s="156" t="s">
        <v>1727</v>
      </c>
      <c r="V390" s="156" t="s">
        <v>3155</v>
      </c>
      <c r="AB390" s="156" t="s">
        <v>1495</v>
      </c>
      <c r="AC390" s="156">
        <v>353</v>
      </c>
      <c r="AD390" s="256">
        <v>43180</v>
      </c>
      <c r="AE390" s="256">
        <v>0</v>
      </c>
      <c r="AF390" s="256" t="s">
        <v>3215</v>
      </c>
    </row>
    <row r="391" spans="16:32" x14ac:dyDescent="0.25">
      <c r="P391" s="156" t="s">
        <v>739</v>
      </c>
      <c r="Q391" s="156">
        <v>353</v>
      </c>
      <c r="R391" s="156" t="s">
        <v>3153</v>
      </c>
      <c r="S391" s="156" t="s">
        <v>1001</v>
      </c>
      <c r="T391" s="156">
        <v>27</v>
      </c>
      <c r="U391" s="156" t="s">
        <v>1727</v>
      </c>
      <c r="V391" s="156" t="s">
        <v>3155</v>
      </c>
      <c r="AB391" s="156" t="s">
        <v>1497</v>
      </c>
      <c r="AC391" s="156">
        <v>357</v>
      </c>
      <c r="AD391" s="256">
        <v>43139</v>
      </c>
      <c r="AE391" s="256">
        <v>43164</v>
      </c>
      <c r="AF391" s="256" t="s">
        <v>3216</v>
      </c>
    </row>
    <row r="392" spans="16:32" x14ac:dyDescent="0.25">
      <c r="P392" s="156" t="s">
        <v>739</v>
      </c>
      <c r="Q392" s="156">
        <v>353</v>
      </c>
      <c r="R392" s="156" t="s">
        <v>3153</v>
      </c>
      <c r="S392" s="156" t="s">
        <v>1001</v>
      </c>
      <c r="T392" s="156">
        <v>72</v>
      </c>
      <c r="U392" s="156" t="s">
        <v>1727</v>
      </c>
      <c r="V392" s="156" t="s">
        <v>3155</v>
      </c>
      <c r="AB392" s="156" t="s">
        <v>1497</v>
      </c>
      <c r="AC392" s="156">
        <v>364</v>
      </c>
      <c r="AD392" s="256">
        <v>43168</v>
      </c>
      <c r="AE392" s="256">
        <v>43179</v>
      </c>
      <c r="AF392" s="256" t="s">
        <v>3216</v>
      </c>
    </row>
    <row r="393" spans="16:32" x14ac:dyDescent="0.25">
      <c r="P393" s="156" t="s">
        <v>739</v>
      </c>
      <c r="Q393" s="156">
        <v>353</v>
      </c>
      <c r="R393" s="156" t="s">
        <v>3153</v>
      </c>
      <c r="S393" s="156" t="s">
        <v>1001</v>
      </c>
      <c r="T393" s="156">
        <v>12</v>
      </c>
      <c r="U393" s="156" t="s">
        <v>1727</v>
      </c>
      <c r="V393" s="156" t="s">
        <v>3155</v>
      </c>
      <c r="AB393" s="156" t="s">
        <v>1497</v>
      </c>
      <c r="AC393" s="156">
        <v>353</v>
      </c>
      <c r="AD393" s="256">
        <v>43180</v>
      </c>
      <c r="AE393" s="256">
        <v>0</v>
      </c>
      <c r="AF393" s="256" t="s">
        <v>3215</v>
      </c>
    </row>
    <row r="394" spans="16:32" x14ac:dyDescent="0.25">
      <c r="P394" s="156" t="s">
        <v>739</v>
      </c>
      <c r="Q394" s="156">
        <v>353</v>
      </c>
      <c r="R394" s="156" t="s">
        <v>3153</v>
      </c>
      <c r="S394" s="156" t="s">
        <v>1001</v>
      </c>
      <c r="T394" s="156">
        <v>5</v>
      </c>
      <c r="U394" s="156" t="s">
        <v>1727</v>
      </c>
      <c r="V394" s="156" t="s">
        <v>3155</v>
      </c>
      <c r="AB394" s="156" t="s">
        <v>1497</v>
      </c>
      <c r="AC394" s="156">
        <v>353</v>
      </c>
      <c r="AD394" s="256">
        <v>43180</v>
      </c>
      <c r="AE394" s="256">
        <v>0</v>
      </c>
      <c r="AF394" s="256" t="s">
        <v>3215</v>
      </c>
    </row>
    <row r="395" spans="16:32" x14ac:dyDescent="0.25">
      <c r="P395" s="156" t="s">
        <v>739</v>
      </c>
      <c r="Q395" s="156">
        <v>353</v>
      </c>
      <c r="R395" s="156" t="s">
        <v>3153</v>
      </c>
      <c r="S395" s="156" t="s">
        <v>1728</v>
      </c>
      <c r="T395" s="156">
        <v>7</v>
      </c>
      <c r="U395" s="156" t="s">
        <v>1729</v>
      </c>
      <c r="V395" s="156" t="s">
        <v>3155</v>
      </c>
      <c r="AB395" s="156" t="s">
        <v>1497</v>
      </c>
      <c r="AC395" s="156">
        <v>353</v>
      </c>
      <c r="AD395" s="256">
        <v>43180</v>
      </c>
      <c r="AE395" s="256">
        <v>0</v>
      </c>
      <c r="AF395" s="256" t="s">
        <v>3215</v>
      </c>
    </row>
    <row r="396" spans="16:32" x14ac:dyDescent="0.25">
      <c r="P396" s="156" t="s">
        <v>739</v>
      </c>
      <c r="Q396" s="156">
        <v>353</v>
      </c>
      <c r="R396" s="156" t="s">
        <v>3153</v>
      </c>
      <c r="S396" s="156" t="s">
        <v>1732</v>
      </c>
      <c r="T396" s="156">
        <v>6</v>
      </c>
      <c r="U396" s="156" t="s">
        <v>1733</v>
      </c>
      <c r="V396" s="156" t="s">
        <v>3155</v>
      </c>
      <c r="AB396" s="156" t="s">
        <v>1497</v>
      </c>
      <c r="AC396" s="156">
        <v>353</v>
      </c>
      <c r="AD396" s="256">
        <v>43180</v>
      </c>
      <c r="AE396" s="256">
        <v>0</v>
      </c>
      <c r="AF396" s="256" t="s">
        <v>3215</v>
      </c>
    </row>
    <row r="397" spans="16:32" x14ac:dyDescent="0.25">
      <c r="P397" s="156" t="s">
        <v>739</v>
      </c>
      <c r="Q397" s="156">
        <v>353</v>
      </c>
      <c r="R397" s="156" t="s">
        <v>3153</v>
      </c>
      <c r="S397" s="156" t="s">
        <v>1735</v>
      </c>
      <c r="T397" s="156">
        <v>8</v>
      </c>
      <c r="U397" s="156" t="s">
        <v>1736</v>
      </c>
      <c r="V397" s="156" t="s">
        <v>3155</v>
      </c>
      <c r="AB397" s="156" t="s">
        <v>1497</v>
      </c>
      <c r="AC397" s="156">
        <v>353</v>
      </c>
      <c r="AD397" s="256">
        <v>43180</v>
      </c>
      <c r="AE397" s="256">
        <v>0</v>
      </c>
      <c r="AF397" s="256" t="s">
        <v>3215</v>
      </c>
    </row>
    <row r="398" spans="16:32" x14ac:dyDescent="0.25">
      <c r="P398" s="156" t="s">
        <v>739</v>
      </c>
      <c r="Q398" s="156">
        <v>353</v>
      </c>
      <c r="R398" s="156" t="s">
        <v>3153</v>
      </c>
      <c r="S398" s="156" t="s">
        <v>1738</v>
      </c>
      <c r="T398" s="156">
        <v>4</v>
      </c>
      <c r="U398" s="156" t="s">
        <v>1739</v>
      </c>
      <c r="V398" s="156" t="s">
        <v>3155</v>
      </c>
      <c r="AB398" s="156" t="s">
        <v>1499</v>
      </c>
      <c r="AC398" s="156">
        <v>347</v>
      </c>
      <c r="AD398" s="256">
        <v>43118</v>
      </c>
      <c r="AE398" s="256">
        <v>43133</v>
      </c>
      <c r="AF398" s="256" t="s">
        <v>3216</v>
      </c>
    </row>
    <row r="399" spans="16:32" x14ac:dyDescent="0.25">
      <c r="P399" s="156" t="s">
        <v>739</v>
      </c>
      <c r="Q399" s="156">
        <v>353</v>
      </c>
      <c r="R399" s="156" t="s">
        <v>3153</v>
      </c>
      <c r="S399" s="156" t="s">
        <v>1740</v>
      </c>
      <c r="T399" s="156">
        <v>8</v>
      </c>
      <c r="U399" s="156" t="s">
        <v>1741</v>
      </c>
      <c r="V399" s="156" t="s">
        <v>3155</v>
      </c>
      <c r="AB399" s="156" t="s">
        <v>1499</v>
      </c>
      <c r="AC399" s="156">
        <v>340</v>
      </c>
      <c r="AD399" s="256">
        <v>43133</v>
      </c>
      <c r="AE399" s="256">
        <v>43168</v>
      </c>
      <c r="AF399" s="256" t="s">
        <v>3216</v>
      </c>
    </row>
    <row r="400" spans="16:32" x14ac:dyDescent="0.25">
      <c r="P400" s="156" t="s">
        <v>739</v>
      </c>
      <c r="Q400" s="156">
        <v>353</v>
      </c>
      <c r="R400" s="156" t="s">
        <v>3153</v>
      </c>
      <c r="S400" s="156" t="s">
        <v>1740</v>
      </c>
      <c r="T400" s="156">
        <v>19</v>
      </c>
      <c r="U400" s="156" t="s">
        <v>1741</v>
      </c>
      <c r="V400" s="156" t="s">
        <v>3155</v>
      </c>
      <c r="AB400" s="156" t="s">
        <v>1499</v>
      </c>
      <c r="AC400" s="156">
        <v>340</v>
      </c>
      <c r="AD400" s="256">
        <v>43133</v>
      </c>
      <c r="AE400" s="256">
        <v>43168</v>
      </c>
      <c r="AF400" s="256" t="s">
        <v>3216</v>
      </c>
    </row>
    <row r="401" spans="16:32" x14ac:dyDescent="0.25">
      <c r="P401" s="156" t="s">
        <v>739</v>
      </c>
      <c r="Q401" s="156">
        <v>353</v>
      </c>
      <c r="R401" s="156" t="s">
        <v>3153</v>
      </c>
      <c r="S401" s="156" t="s">
        <v>1740</v>
      </c>
      <c r="T401" s="156">
        <v>105</v>
      </c>
      <c r="U401" s="156" t="s">
        <v>1741</v>
      </c>
      <c r="V401" s="156" t="s">
        <v>3155</v>
      </c>
      <c r="AB401" s="156" t="s">
        <v>1499</v>
      </c>
      <c r="AC401" s="156">
        <v>357</v>
      </c>
      <c r="AD401" s="256">
        <v>43139</v>
      </c>
      <c r="AE401" s="256">
        <v>43164</v>
      </c>
      <c r="AF401" s="256" t="s">
        <v>3216</v>
      </c>
    </row>
    <row r="402" spans="16:32" x14ac:dyDescent="0.25">
      <c r="P402" s="156" t="s">
        <v>739</v>
      </c>
      <c r="Q402" s="156">
        <v>353</v>
      </c>
      <c r="R402" s="156" t="s">
        <v>3153</v>
      </c>
      <c r="S402" s="156" t="s">
        <v>1742</v>
      </c>
      <c r="T402" s="156">
        <v>1</v>
      </c>
      <c r="U402" s="156" t="s">
        <v>1743</v>
      </c>
      <c r="V402" s="156" t="s">
        <v>3155</v>
      </c>
      <c r="AB402" s="156" t="s">
        <v>1499</v>
      </c>
      <c r="AC402" s="156">
        <v>353</v>
      </c>
      <c r="AD402" s="256">
        <v>43180</v>
      </c>
      <c r="AE402" s="256">
        <v>0</v>
      </c>
      <c r="AF402" s="256" t="s">
        <v>3215</v>
      </c>
    </row>
    <row r="403" spans="16:32" x14ac:dyDescent="0.25">
      <c r="P403" s="156" t="s">
        <v>739</v>
      </c>
      <c r="Q403" s="156">
        <v>353</v>
      </c>
      <c r="R403" s="156" t="s">
        <v>3153</v>
      </c>
      <c r="S403" s="156" t="s">
        <v>1744</v>
      </c>
      <c r="T403" s="156">
        <v>1</v>
      </c>
      <c r="U403" s="156" t="s">
        <v>1745</v>
      </c>
      <c r="V403" s="156" t="s">
        <v>3155</v>
      </c>
      <c r="AB403" s="156" t="s">
        <v>1499</v>
      </c>
      <c r="AC403" s="156">
        <v>353</v>
      </c>
      <c r="AD403" s="256">
        <v>43180</v>
      </c>
      <c r="AE403" s="256">
        <v>0</v>
      </c>
      <c r="AF403" s="256" t="s">
        <v>3215</v>
      </c>
    </row>
    <row r="404" spans="16:32" x14ac:dyDescent="0.25">
      <c r="P404" s="156" t="s">
        <v>739</v>
      </c>
      <c r="Q404" s="156">
        <v>353</v>
      </c>
      <c r="R404" s="156" t="s">
        <v>3153</v>
      </c>
      <c r="S404" s="156" t="s">
        <v>1744</v>
      </c>
      <c r="T404" s="156">
        <v>10</v>
      </c>
      <c r="U404" s="156" t="s">
        <v>1745</v>
      </c>
      <c r="V404" s="156" t="s">
        <v>3155</v>
      </c>
      <c r="AB404" s="156" t="s">
        <v>1499</v>
      </c>
      <c r="AC404" s="156">
        <v>353</v>
      </c>
      <c r="AD404" s="256">
        <v>43180</v>
      </c>
      <c r="AE404" s="256">
        <v>0</v>
      </c>
      <c r="AF404" s="256" t="s">
        <v>3215</v>
      </c>
    </row>
    <row r="405" spans="16:32" x14ac:dyDescent="0.25">
      <c r="P405" s="156" t="s">
        <v>739</v>
      </c>
      <c r="Q405" s="156">
        <v>353</v>
      </c>
      <c r="R405" s="156" t="s">
        <v>3153</v>
      </c>
      <c r="S405" s="156" t="s">
        <v>1744</v>
      </c>
      <c r="T405" s="156">
        <v>5</v>
      </c>
      <c r="U405" s="156" t="s">
        <v>1745</v>
      </c>
      <c r="V405" s="156" t="s">
        <v>3155</v>
      </c>
      <c r="AB405" s="156" t="s">
        <v>1501</v>
      </c>
      <c r="AC405" s="156">
        <v>347</v>
      </c>
      <c r="AD405" s="256">
        <v>43118</v>
      </c>
      <c r="AE405" s="256">
        <v>43133</v>
      </c>
      <c r="AF405" s="256" t="s">
        <v>3216</v>
      </c>
    </row>
    <row r="406" spans="16:32" x14ac:dyDescent="0.25">
      <c r="P406" s="156" t="s">
        <v>739</v>
      </c>
      <c r="Q406" s="156">
        <v>353</v>
      </c>
      <c r="R406" s="156" t="s">
        <v>3153</v>
      </c>
      <c r="S406" s="156" t="s">
        <v>1744</v>
      </c>
      <c r="T406" s="156">
        <v>5</v>
      </c>
      <c r="U406" s="156" t="s">
        <v>1745</v>
      </c>
      <c r="V406" s="156" t="s">
        <v>3155</v>
      </c>
      <c r="AB406" s="156" t="s">
        <v>1501</v>
      </c>
      <c r="AC406" s="156">
        <v>340</v>
      </c>
      <c r="AD406" s="256">
        <v>43133</v>
      </c>
      <c r="AE406" s="256">
        <v>43168</v>
      </c>
      <c r="AF406" s="256" t="s">
        <v>3216</v>
      </c>
    </row>
    <row r="407" spans="16:32" x14ac:dyDescent="0.25">
      <c r="P407" s="156" t="s">
        <v>739</v>
      </c>
      <c r="Q407" s="156">
        <v>353</v>
      </c>
      <c r="R407" s="156" t="s">
        <v>3153</v>
      </c>
      <c r="S407" s="156" t="s">
        <v>1746</v>
      </c>
      <c r="T407" s="156">
        <v>1</v>
      </c>
      <c r="U407" s="156" t="s">
        <v>1747</v>
      </c>
      <c r="V407" s="156" t="s">
        <v>3155</v>
      </c>
      <c r="AB407" s="156" t="s">
        <v>1501</v>
      </c>
      <c r="AC407" s="156">
        <v>357</v>
      </c>
      <c r="AD407" s="256">
        <v>43139</v>
      </c>
      <c r="AE407" s="256">
        <v>43164</v>
      </c>
      <c r="AF407" s="256" t="s">
        <v>3216</v>
      </c>
    </row>
    <row r="408" spans="16:32" x14ac:dyDescent="0.25">
      <c r="P408" s="156" t="s">
        <v>739</v>
      </c>
      <c r="Q408" s="156">
        <v>353</v>
      </c>
      <c r="R408" s="156" t="s">
        <v>3153</v>
      </c>
      <c r="S408" s="156" t="s">
        <v>1002</v>
      </c>
      <c r="T408" s="156">
        <v>100</v>
      </c>
      <c r="U408" s="156" t="s">
        <v>1748</v>
      </c>
      <c r="V408" s="156" t="s">
        <v>3155</v>
      </c>
      <c r="AB408" s="156" t="s">
        <v>1501</v>
      </c>
      <c r="AC408" s="156">
        <v>353</v>
      </c>
      <c r="AD408" s="256">
        <v>43180</v>
      </c>
      <c r="AE408" s="256">
        <v>0</v>
      </c>
      <c r="AF408" s="256" t="s">
        <v>3215</v>
      </c>
    </row>
    <row r="409" spans="16:32" x14ac:dyDescent="0.25">
      <c r="P409" s="156" t="s">
        <v>739</v>
      </c>
      <c r="Q409" s="156">
        <v>353</v>
      </c>
      <c r="R409" s="156" t="s">
        <v>3153</v>
      </c>
      <c r="S409" s="156" t="s">
        <v>1002</v>
      </c>
      <c r="T409" s="156">
        <v>5</v>
      </c>
      <c r="U409" s="156" t="s">
        <v>1748</v>
      </c>
      <c r="V409" s="156" t="s">
        <v>3155</v>
      </c>
      <c r="AB409" s="156" t="s">
        <v>1503</v>
      </c>
      <c r="AC409" s="156">
        <v>347</v>
      </c>
      <c r="AD409" s="256">
        <v>43118</v>
      </c>
      <c r="AE409" s="256">
        <v>43133</v>
      </c>
      <c r="AF409" s="256" t="s">
        <v>3216</v>
      </c>
    </row>
    <row r="410" spans="16:32" x14ac:dyDescent="0.25">
      <c r="P410" s="156" t="s">
        <v>739</v>
      </c>
      <c r="Q410" s="156">
        <v>353</v>
      </c>
      <c r="R410" s="156" t="s">
        <v>3153</v>
      </c>
      <c r="S410" s="156" t="s">
        <v>1002</v>
      </c>
      <c r="T410" s="156">
        <v>5</v>
      </c>
      <c r="U410" s="156" t="s">
        <v>1748</v>
      </c>
      <c r="V410" s="156" t="s">
        <v>3155</v>
      </c>
      <c r="AB410" s="156" t="s">
        <v>1503</v>
      </c>
      <c r="AC410" s="156">
        <v>340</v>
      </c>
      <c r="AD410" s="256">
        <v>43133</v>
      </c>
      <c r="AE410" s="256">
        <v>43168</v>
      </c>
      <c r="AF410" s="256" t="s">
        <v>3216</v>
      </c>
    </row>
    <row r="411" spans="16:32" x14ac:dyDescent="0.25">
      <c r="P411" s="156" t="s">
        <v>739</v>
      </c>
      <c r="Q411" s="156">
        <v>353</v>
      </c>
      <c r="R411" s="156" t="s">
        <v>3153</v>
      </c>
      <c r="S411" s="156" t="s">
        <v>1751</v>
      </c>
      <c r="T411" s="156">
        <v>10</v>
      </c>
      <c r="U411" s="156" t="s">
        <v>1752</v>
      </c>
      <c r="V411" s="156" t="s">
        <v>3155</v>
      </c>
      <c r="AB411" s="156" t="s">
        <v>1503</v>
      </c>
      <c r="AC411" s="156">
        <v>340</v>
      </c>
      <c r="AD411" s="256">
        <v>43133</v>
      </c>
      <c r="AE411" s="256">
        <v>43168</v>
      </c>
      <c r="AF411" s="256" t="s">
        <v>3216</v>
      </c>
    </row>
    <row r="412" spans="16:32" x14ac:dyDescent="0.25">
      <c r="P412" s="156" t="s">
        <v>739</v>
      </c>
      <c r="Q412" s="156">
        <v>353</v>
      </c>
      <c r="R412" s="156" t="s">
        <v>3153</v>
      </c>
      <c r="S412" s="156" t="s">
        <v>1751</v>
      </c>
      <c r="T412" s="156">
        <v>8</v>
      </c>
      <c r="U412" s="156" t="s">
        <v>1752</v>
      </c>
      <c r="V412" s="156" t="s">
        <v>3155</v>
      </c>
      <c r="AB412" s="156" t="s">
        <v>1503</v>
      </c>
      <c r="AC412" s="156">
        <v>353</v>
      </c>
      <c r="AD412" s="256">
        <v>43180</v>
      </c>
      <c r="AE412" s="256">
        <v>0</v>
      </c>
      <c r="AF412" s="256" t="s">
        <v>3215</v>
      </c>
    </row>
    <row r="413" spans="16:32" x14ac:dyDescent="0.25">
      <c r="P413" s="156" t="s">
        <v>739</v>
      </c>
      <c r="Q413" s="156">
        <v>353</v>
      </c>
      <c r="R413" s="156" t="s">
        <v>3153</v>
      </c>
      <c r="S413" s="156" t="s">
        <v>1003</v>
      </c>
      <c r="T413" s="156">
        <v>50</v>
      </c>
      <c r="U413" s="156" t="s">
        <v>1753</v>
      </c>
      <c r="V413" s="156" t="s">
        <v>3155</v>
      </c>
      <c r="AB413" s="156" t="s">
        <v>1505</v>
      </c>
      <c r="AC413" s="156">
        <v>347</v>
      </c>
      <c r="AD413" s="256">
        <v>43118</v>
      </c>
      <c r="AE413" s="256">
        <v>43133</v>
      </c>
      <c r="AF413" s="256" t="s">
        <v>3216</v>
      </c>
    </row>
    <row r="414" spans="16:32" x14ac:dyDescent="0.25">
      <c r="P414" s="156" t="s">
        <v>739</v>
      </c>
      <c r="Q414" s="156">
        <v>353</v>
      </c>
      <c r="R414" s="156" t="s">
        <v>3153</v>
      </c>
      <c r="S414" s="156" t="s">
        <v>1003</v>
      </c>
      <c r="T414" s="156">
        <v>11</v>
      </c>
      <c r="U414" s="156" t="s">
        <v>1753</v>
      </c>
      <c r="V414" s="156" t="s">
        <v>3155</v>
      </c>
      <c r="AB414" s="156" t="s">
        <v>1505</v>
      </c>
      <c r="AC414" s="156">
        <v>340</v>
      </c>
      <c r="AD414" s="256">
        <v>43133</v>
      </c>
      <c r="AE414" s="256">
        <v>43168</v>
      </c>
      <c r="AF414" s="256" t="s">
        <v>3216</v>
      </c>
    </row>
    <row r="415" spans="16:32" x14ac:dyDescent="0.25">
      <c r="P415" s="156" t="s">
        <v>739</v>
      </c>
      <c r="Q415" s="156">
        <v>353</v>
      </c>
      <c r="R415" s="156" t="s">
        <v>3153</v>
      </c>
      <c r="S415" s="156" t="s">
        <v>1003</v>
      </c>
      <c r="T415" s="156">
        <v>3</v>
      </c>
      <c r="U415" s="156" t="s">
        <v>1753</v>
      </c>
      <c r="V415" s="156" t="s">
        <v>3155</v>
      </c>
      <c r="AB415" s="156" t="s">
        <v>1505</v>
      </c>
      <c r="AC415" s="156">
        <v>340</v>
      </c>
      <c r="AD415" s="256">
        <v>43133</v>
      </c>
      <c r="AE415" s="256">
        <v>43168</v>
      </c>
      <c r="AF415" s="256" t="s">
        <v>3216</v>
      </c>
    </row>
    <row r="416" spans="16:32" x14ac:dyDescent="0.25">
      <c r="P416" s="156" t="s">
        <v>739</v>
      </c>
      <c r="Q416" s="156">
        <v>353</v>
      </c>
      <c r="R416" s="156" t="s">
        <v>3153</v>
      </c>
      <c r="S416" s="156" t="s">
        <v>1004</v>
      </c>
      <c r="T416" s="156">
        <v>250</v>
      </c>
      <c r="U416" s="156" t="s">
        <v>1754</v>
      </c>
      <c r="V416" s="156" t="s">
        <v>3155</v>
      </c>
      <c r="AB416" s="156" t="s">
        <v>1505</v>
      </c>
      <c r="AC416" s="156">
        <v>353</v>
      </c>
      <c r="AD416" s="256">
        <v>43180</v>
      </c>
      <c r="AE416" s="256">
        <v>0</v>
      </c>
      <c r="AF416" s="256" t="s">
        <v>3215</v>
      </c>
    </row>
    <row r="417" spans="16:32" x14ac:dyDescent="0.25">
      <c r="P417" s="156" t="s">
        <v>739</v>
      </c>
      <c r="Q417" s="156">
        <v>353</v>
      </c>
      <c r="R417" s="156" t="s">
        <v>3153</v>
      </c>
      <c r="S417" s="156" t="s">
        <v>1004</v>
      </c>
      <c r="T417" s="156">
        <v>25</v>
      </c>
      <c r="U417" s="156" t="s">
        <v>1754</v>
      </c>
      <c r="V417" s="156" t="s">
        <v>3155</v>
      </c>
      <c r="AB417" s="156" t="s">
        <v>1507</v>
      </c>
      <c r="AC417" s="156">
        <v>347</v>
      </c>
      <c r="AD417" s="256">
        <v>43118</v>
      </c>
      <c r="AE417" s="256">
        <v>43133</v>
      </c>
      <c r="AF417" s="256" t="s">
        <v>3216</v>
      </c>
    </row>
    <row r="418" spans="16:32" x14ac:dyDescent="0.25">
      <c r="P418" s="156" t="s">
        <v>739</v>
      </c>
      <c r="Q418" s="156">
        <v>353</v>
      </c>
      <c r="R418" s="156" t="s">
        <v>3153</v>
      </c>
      <c r="S418" s="156" t="s">
        <v>1004</v>
      </c>
      <c r="T418" s="156">
        <v>2</v>
      </c>
      <c r="U418" s="156" t="s">
        <v>1754</v>
      </c>
      <c r="V418" s="156" t="s">
        <v>3155</v>
      </c>
      <c r="AB418" s="156" t="s">
        <v>1507</v>
      </c>
      <c r="AC418" s="156">
        <v>340</v>
      </c>
      <c r="AD418" s="256">
        <v>43133</v>
      </c>
      <c r="AE418" s="256">
        <v>43168</v>
      </c>
      <c r="AF418" s="256" t="s">
        <v>3216</v>
      </c>
    </row>
    <row r="419" spans="16:32" x14ac:dyDescent="0.25">
      <c r="P419" s="156" t="s">
        <v>739</v>
      </c>
      <c r="Q419" s="156">
        <v>353</v>
      </c>
      <c r="R419" s="156" t="s">
        <v>3153</v>
      </c>
      <c r="S419" s="156" t="s">
        <v>1004</v>
      </c>
      <c r="T419" s="156">
        <v>7</v>
      </c>
      <c r="U419" s="156" t="s">
        <v>1754</v>
      </c>
      <c r="V419" s="156" t="s">
        <v>3155</v>
      </c>
      <c r="AB419" s="156" t="s">
        <v>1507</v>
      </c>
      <c r="AC419" s="156">
        <v>340</v>
      </c>
      <c r="AD419" s="256">
        <v>43133</v>
      </c>
      <c r="AE419" s="256">
        <v>43168</v>
      </c>
      <c r="AF419" s="256" t="s">
        <v>3216</v>
      </c>
    </row>
    <row r="420" spans="16:32" x14ac:dyDescent="0.25">
      <c r="P420" s="156" t="s">
        <v>739</v>
      </c>
      <c r="Q420" s="156">
        <v>353</v>
      </c>
      <c r="R420" s="156" t="s">
        <v>3153</v>
      </c>
      <c r="S420" s="156" t="s">
        <v>3100</v>
      </c>
      <c r="T420" s="156">
        <v>13</v>
      </c>
      <c r="U420" s="156" t="s">
        <v>3167</v>
      </c>
      <c r="V420" s="156" t="s">
        <v>3155</v>
      </c>
      <c r="AB420" s="156" t="s">
        <v>1507</v>
      </c>
      <c r="AC420" s="156">
        <v>374</v>
      </c>
      <c r="AD420" s="256">
        <v>43195</v>
      </c>
      <c r="AE420" s="256">
        <v>0</v>
      </c>
      <c r="AF420" s="256" t="s">
        <v>3215</v>
      </c>
    </row>
    <row r="421" spans="16:32" x14ac:dyDescent="0.25">
      <c r="P421" s="156" t="s">
        <v>739</v>
      </c>
      <c r="Q421" s="156">
        <v>353</v>
      </c>
      <c r="R421" s="156" t="s">
        <v>3153</v>
      </c>
      <c r="S421" s="156" t="s">
        <v>1006</v>
      </c>
      <c r="T421" s="156">
        <v>49</v>
      </c>
      <c r="U421" s="156" t="s">
        <v>1756</v>
      </c>
      <c r="V421" s="156" t="s">
        <v>3155</v>
      </c>
      <c r="AB421" s="156" t="s">
        <v>1508</v>
      </c>
      <c r="AC421" s="156">
        <v>347</v>
      </c>
      <c r="AD421" s="256">
        <v>43118</v>
      </c>
      <c r="AE421" s="256">
        <v>43133</v>
      </c>
      <c r="AF421" s="256" t="s">
        <v>3216</v>
      </c>
    </row>
    <row r="422" spans="16:32" x14ac:dyDescent="0.25">
      <c r="P422" s="156" t="s">
        <v>739</v>
      </c>
      <c r="Q422" s="156">
        <v>353</v>
      </c>
      <c r="R422" s="156" t="s">
        <v>3153</v>
      </c>
      <c r="S422" s="156" t="s">
        <v>1006</v>
      </c>
      <c r="T422" s="156">
        <v>200</v>
      </c>
      <c r="U422" s="156" t="s">
        <v>1756</v>
      </c>
      <c r="V422" s="156" t="s">
        <v>3155</v>
      </c>
      <c r="AB422" s="156" t="s">
        <v>1508</v>
      </c>
      <c r="AC422" s="156">
        <v>340</v>
      </c>
      <c r="AD422" s="256">
        <v>43133</v>
      </c>
      <c r="AE422" s="256">
        <v>43168</v>
      </c>
      <c r="AF422" s="256" t="s">
        <v>3216</v>
      </c>
    </row>
    <row r="423" spans="16:32" x14ac:dyDescent="0.25">
      <c r="P423" s="156" t="s">
        <v>739</v>
      </c>
      <c r="Q423" s="156">
        <v>353</v>
      </c>
      <c r="R423" s="156" t="s">
        <v>3153</v>
      </c>
      <c r="S423" s="156" t="s">
        <v>1006</v>
      </c>
      <c r="T423" s="156">
        <v>28</v>
      </c>
      <c r="U423" s="156" t="s">
        <v>1756</v>
      </c>
      <c r="V423" s="156" t="s">
        <v>3155</v>
      </c>
      <c r="AB423" s="156" t="s">
        <v>1509</v>
      </c>
      <c r="AC423" s="156">
        <v>347</v>
      </c>
      <c r="AD423" s="256">
        <v>43118</v>
      </c>
      <c r="AE423" s="256">
        <v>43133</v>
      </c>
      <c r="AF423" s="256" t="s">
        <v>3216</v>
      </c>
    </row>
    <row r="424" spans="16:32" x14ac:dyDescent="0.25">
      <c r="P424" s="156" t="s">
        <v>739</v>
      </c>
      <c r="Q424" s="156">
        <v>353</v>
      </c>
      <c r="R424" s="156" t="s">
        <v>3153</v>
      </c>
      <c r="S424" s="156" t="s">
        <v>1006</v>
      </c>
      <c r="T424" s="156">
        <v>138</v>
      </c>
      <c r="U424" s="156" t="s">
        <v>1756</v>
      </c>
      <c r="V424" s="156" t="s">
        <v>3155</v>
      </c>
      <c r="AB424" s="156" t="s">
        <v>1509</v>
      </c>
      <c r="AC424" s="156">
        <v>340</v>
      </c>
      <c r="AD424" s="256">
        <v>43133</v>
      </c>
      <c r="AE424" s="256">
        <v>43168</v>
      </c>
      <c r="AF424" s="256" t="s">
        <v>3216</v>
      </c>
    </row>
    <row r="425" spans="16:32" x14ac:dyDescent="0.25">
      <c r="P425" s="156" t="s">
        <v>739</v>
      </c>
      <c r="Q425" s="156">
        <v>353</v>
      </c>
      <c r="R425" s="156" t="s">
        <v>3153</v>
      </c>
      <c r="S425" s="156" t="s">
        <v>1757</v>
      </c>
      <c r="T425" s="156">
        <v>100</v>
      </c>
      <c r="U425" s="156" t="s">
        <v>1758</v>
      </c>
      <c r="V425" s="156" t="s">
        <v>3155</v>
      </c>
      <c r="AB425" s="156" t="s">
        <v>1509</v>
      </c>
      <c r="AC425" s="156">
        <v>340</v>
      </c>
      <c r="AD425" s="256">
        <v>43133</v>
      </c>
      <c r="AE425" s="256">
        <v>43168</v>
      </c>
      <c r="AF425" s="256" t="s">
        <v>3216</v>
      </c>
    </row>
    <row r="426" spans="16:32" x14ac:dyDescent="0.25">
      <c r="P426" s="156" t="s">
        <v>739</v>
      </c>
      <c r="Q426" s="156">
        <v>353</v>
      </c>
      <c r="R426" s="156" t="s">
        <v>3153</v>
      </c>
      <c r="S426" s="156" t="s">
        <v>1757</v>
      </c>
      <c r="T426" s="156">
        <v>42</v>
      </c>
      <c r="U426" s="156" t="s">
        <v>1758</v>
      </c>
      <c r="V426" s="156" t="s">
        <v>3155</v>
      </c>
      <c r="AB426" s="156" t="s">
        <v>1509</v>
      </c>
      <c r="AC426" s="156">
        <v>357</v>
      </c>
      <c r="AD426" s="256">
        <v>43139</v>
      </c>
      <c r="AE426" s="256">
        <v>43164</v>
      </c>
      <c r="AF426" s="256" t="s">
        <v>3216</v>
      </c>
    </row>
    <row r="427" spans="16:32" x14ac:dyDescent="0.25">
      <c r="P427" s="156" t="s">
        <v>739</v>
      </c>
      <c r="Q427" s="156">
        <v>353</v>
      </c>
      <c r="R427" s="156" t="s">
        <v>3153</v>
      </c>
      <c r="S427" s="156" t="s">
        <v>1759</v>
      </c>
      <c r="T427" s="156">
        <v>12</v>
      </c>
      <c r="U427" s="156" t="s">
        <v>1760</v>
      </c>
      <c r="V427" s="156" t="s">
        <v>3155</v>
      </c>
      <c r="AB427" s="156" t="s">
        <v>1509</v>
      </c>
      <c r="AC427" s="156">
        <v>364</v>
      </c>
      <c r="AD427" s="256">
        <v>43168</v>
      </c>
      <c r="AE427" s="256">
        <v>43179</v>
      </c>
      <c r="AF427" s="256" t="s">
        <v>3216</v>
      </c>
    </row>
    <row r="428" spans="16:32" x14ac:dyDescent="0.25">
      <c r="P428" s="156" t="s">
        <v>739</v>
      </c>
      <c r="Q428" s="156">
        <v>353</v>
      </c>
      <c r="R428" s="156" t="s">
        <v>3153</v>
      </c>
      <c r="S428" s="156" t="s">
        <v>1761</v>
      </c>
      <c r="T428" s="156">
        <v>100</v>
      </c>
      <c r="U428" s="156" t="s">
        <v>1762</v>
      </c>
      <c r="V428" s="156" t="s">
        <v>3155</v>
      </c>
      <c r="AB428" s="156" t="s">
        <v>1509</v>
      </c>
      <c r="AC428" s="156">
        <v>353</v>
      </c>
      <c r="AD428" s="256">
        <v>43180</v>
      </c>
      <c r="AE428" s="256">
        <v>0</v>
      </c>
      <c r="AF428" s="256" t="s">
        <v>3215</v>
      </c>
    </row>
    <row r="429" spans="16:32" x14ac:dyDescent="0.25">
      <c r="P429" s="156" t="s">
        <v>739</v>
      </c>
      <c r="Q429" s="156">
        <v>353</v>
      </c>
      <c r="R429" s="156" t="s">
        <v>3153</v>
      </c>
      <c r="S429" s="156" t="s">
        <v>1761</v>
      </c>
      <c r="T429" s="156">
        <v>94</v>
      </c>
      <c r="U429" s="156" t="s">
        <v>1762</v>
      </c>
      <c r="V429" s="156" t="s">
        <v>3155</v>
      </c>
      <c r="AB429" s="156" t="s">
        <v>1509</v>
      </c>
      <c r="AC429" s="156">
        <v>353</v>
      </c>
      <c r="AD429" s="256">
        <v>43180</v>
      </c>
      <c r="AE429" s="256">
        <v>0</v>
      </c>
      <c r="AF429" s="256" t="s">
        <v>3215</v>
      </c>
    </row>
    <row r="430" spans="16:32" x14ac:dyDescent="0.25">
      <c r="P430" s="156" t="s">
        <v>739</v>
      </c>
      <c r="Q430" s="156">
        <v>353</v>
      </c>
      <c r="R430" s="156" t="s">
        <v>3153</v>
      </c>
      <c r="S430" s="156" t="s">
        <v>1761</v>
      </c>
      <c r="T430" s="156">
        <v>175</v>
      </c>
      <c r="U430" s="156" t="s">
        <v>1762</v>
      </c>
      <c r="V430" s="156" t="s">
        <v>3155</v>
      </c>
      <c r="AB430" s="156" t="s">
        <v>1511</v>
      </c>
      <c r="AC430" s="156">
        <v>347</v>
      </c>
      <c r="AD430" s="256">
        <v>43118</v>
      </c>
      <c r="AE430" s="256">
        <v>43133</v>
      </c>
      <c r="AF430" s="256" t="s">
        <v>3216</v>
      </c>
    </row>
    <row r="431" spans="16:32" x14ac:dyDescent="0.25">
      <c r="P431" s="156" t="s">
        <v>739</v>
      </c>
      <c r="Q431" s="156">
        <v>353</v>
      </c>
      <c r="R431" s="156" t="s">
        <v>3153</v>
      </c>
      <c r="S431" s="156" t="s">
        <v>1007</v>
      </c>
      <c r="T431" s="156">
        <v>10</v>
      </c>
      <c r="U431" s="156" t="s">
        <v>1763</v>
      </c>
      <c r="V431" s="156" t="s">
        <v>3155</v>
      </c>
      <c r="AB431" s="156" t="s">
        <v>1511</v>
      </c>
      <c r="AC431" s="156">
        <v>335</v>
      </c>
      <c r="AD431" s="256">
        <v>43133</v>
      </c>
      <c r="AE431" s="256">
        <v>43147</v>
      </c>
      <c r="AF431" s="256" t="s">
        <v>3216</v>
      </c>
    </row>
    <row r="432" spans="16:32" x14ac:dyDescent="0.25">
      <c r="P432" s="156" t="s">
        <v>739</v>
      </c>
      <c r="Q432" s="156">
        <v>353</v>
      </c>
      <c r="R432" s="156" t="s">
        <v>3153</v>
      </c>
      <c r="S432" s="156" t="s">
        <v>1007</v>
      </c>
      <c r="T432" s="156">
        <v>100</v>
      </c>
      <c r="U432" s="156" t="s">
        <v>1763</v>
      </c>
      <c r="V432" s="156" t="s">
        <v>3155</v>
      </c>
      <c r="AB432" s="156" t="s">
        <v>1511</v>
      </c>
      <c r="AC432" s="156">
        <v>340</v>
      </c>
      <c r="AD432" s="256">
        <v>43133</v>
      </c>
      <c r="AE432" s="256">
        <v>43168</v>
      </c>
      <c r="AF432" s="256" t="s">
        <v>3216</v>
      </c>
    </row>
    <row r="433" spans="16:32" x14ac:dyDescent="0.25">
      <c r="P433" s="156" t="s">
        <v>739</v>
      </c>
      <c r="Q433" s="156">
        <v>353</v>
      </c>
      <c r="R433" s="156" t="s">
        <v>3153</v>
      </c>
      <c r="S433" s="156" t="s">
        <v>1007</v>
      </c>
      <c r="T433" s="156">
        <v>92</v>
      </c>
      <c r="U433" s="156" t="s">
        <v>1763</v>
      </c>
      <c r="V433" s="156" t="s">
        <v>3155</v>
      </c>
      <c r="AB433" s="156" t="s">
        <v>1511</v>
      </c>
      <c r="AC433" s="156">
        <v>340</v>
      </c>
      <c r="AD433" s="256">
        <v>43133</v>
      </c>
      <c r="AE433" s="256">
        <v>43168</v>
      </c>
      <c r="AF433" s="256" t="s">
        <v>3216</v>
      </c>
    </row>
    <row r="434" spans="16:32" x14ac:dyDescent="0.25">
      <c r="P434" s="156" t="s">
        <v>739</v>
      </c>
      <c r="Q434" s="156">
        <v>353</v>
      </c>
      <c r="R434" s="156" t="s">
        <v>3153</v>
      </c>
      <c r="S434" s="156" t="s">
        <v>1007</v>
      </c>
      <c r="T434" s="156">
        <v>83</v>
      </c>
      <c r="U434" s="156" t="s">
        <v>1763</v>
      </c>
      <c r="V434" s="156" t="s">
        <v>3155</v>
      </c>
      <c r="AB434" s="156" t="s">
        <v>1511</v>
      </c>
      <c r="AC434" s="156">
        <v>357</v>
      </c>
      <c r="AD434" s="256">
        <v>43139</v>
      </c>
      <c r="AE434" s="256">
        <v>43164</v>
      </c>
      <c r="AF434" s="256" t="s">
        <v>3216</v>
      </c>
    </row>
    <row r="435" spans="16:32" x14ac:dyDescent="0.25">
      <c r="P435" s="156" t="s">
        <v>739</v>
      </c>
      <c r="Q435" s="156">
        <v>353</v>
      </c>
      <c r="R435" s="156" t="s">
        <v>3153</v>
      </c>
      <c r="S435" s="156" t="s">
        <v>1007</v>
      </c>
      <c r="T435" s="156">
        <v>109</v>
      </c>
      <c r="U435" s="156" t="s">
        <v>1763</v>
      </c>
      <c r="V435" s="156" t="s">
        <v>3155</v>
      </c>
      <c r="AB435" s="156" t="s">
        <v>1511</v>
      </c>
      <c r="AC435" s="156">
        <v>364</v>
      </c>
      <c r="AD435" s="256">
        <v>43168</v>
      </c>
      <c r="AE435" s="256">
        <v>43179</v>
      </c>
      <c r="AF435" s="256" t="s">
        <v>3216</v>
      </c>
    </row>
    <row r="436" spans="16:32" x14ac:dyDescent="0.25">
      <c r="P436" s="156" t="s">
        <v>739</v>
      </c>
      <c r="Q436" s="156">
        <v>353</v>
      </c>
      <c r="R436" s="156" t="s">
        <v>3153</v>
      </c>
      <c r="S436" s="156" t="s">
        <v>1008</v>
      </c>
      <c r="T436" s="156">
        <v>20</v>
      </c>
      <c r="U436" s="156" t="s">
        <v>1764</v>
      </c>
      <c r="V436" s="156" t="s">
        <v>3155</v>
      </c>
      <c r="AB436" s="156" t="s">
        <v>1511</v>
      </c>
      <c r="AC436" s="156">
        <v>353</v>
      </c>
      <c r="AD436" s="256">
        <v>43180</v>
      </c>
      <c r="AE436" s="256">
        <v>0</v>
      </c>
      <c r="AF436" s="256" t="s">
        <v>3215</v>
      </c>
    </row>
    <row r="437" spans="16:32" x14ac:dyDescent="0.25">
      <c r="P437" s="156" t="s">
        <v>739</v>
      </c>
      <c r="Q437" s="156">
        <v>353</v>
      </c>
      <c r="R437" s="156" t="s">
        <v>3153</v>
      </c>
      <c r="S437" s="156" t="s">
        <v>1008</v>
      </c>
      <c r="T437" s="156">
        <v>30</v>
      </c>
      <c r="U437" s="156" t="s">
        <v>1764</v>
      </c>
      <c r="V437" s="156" t="s">
        <v>3155</v>
      </c>
      <c r="AB437" s="156" t="s">
        <v>1511</v>
      </c>
      <c r="AC437" s="156">
        <v>353</v>
      </c>
      <c r="AD437" s="256">
        <v>43180</v>
      </c>
      <c r="AE437" s="256">
        <v>0</v>
      </c>
      <c r="AF437" s="256" t="s">
        <v>3215</v>
      </c>
    </row>
    <row r="438" spans="16:32" x14ac:dyDescent="0.25">
      <c r="P438" s="156" t="s">
        <v>739</v>
      </c>
      <c r="Q438" s="156">
        <v>353</v>
      </c>
      <c r="R438" s="156" t="s">
        <v>3153</v>
      </c>
      <c r="S438" s="156" t="s">
        <v>1008</v>
      </c>
      <c r="T438" s="156">
        <v>30</v>
      </c>
      <c r="U438" s="156" t="s">
        <v>1764</v>
      </c>
      <c r="V438" s="156" t="s">
        <v>3155</v>
      </c>
      <c r="AB438" s="156" t="s">
        <v>1511</v>
      </c>
      <c r="AC438" s="156">
        <v>353</v>
      </c>
      <c r="AD438" s="256">
        <v>43180</v>
      </c>
      <c r="AE438" s="256">
        <v>0</v>
      </c>
      <c r="AF438" s="256" t="s">
        <v>3215</v>
      </c>
    </row>
    <row r="439" spans="16:32" x14ac:dyDescent="0.25">
      <c r="P439" s="156" t="s">
        <v>739</v>
      </c>
      <c r="Q439" s="156">
        <v>353</v>
      </c>
      <c r="R439" s="156" t="s">
        <v>3153</v>
      </c>
      <c r="S439" s="156" t="s">
        <v>1008</v>
      </c>
      <c r="T439" s="156">
        <v>80</v>
      </c>
      <c r="U439" s="156" t="s">
        <v>1764</v>
      </c>
      <c r="V439" s="156" t="s">
        <v>3155</v>
      </c>
      <c r="AB439" s="156" t="s">
        <v>1513</v>
      </c>
      <c r="AC439" s="156">
        <v>347</v>
      </c>
      <c r="AD439" s="256">
        <v>43118</v>
      </c>
      <c r="AE439" s="256">
        <v>43133</v>
      </c>
      <c r="AF439" s="256" t="s">
        <v>3216</v>
      </c>
    </row>
    <row r="440" spans="16:32" x14ac:dyDescent="0.25">
      <c r="P440" s="156" t="s">
        <v>739</v>
      </c>
      <c r="Q440" s="156">
        <v>353</v>
      </c>
      <c r="R440" s="156" t="s">
        <v>3153</v>
      </c>
      <c r="S440" s="156" t="s">
        <v>1765</v>
      </c>
      <c r="T440" s="156">
        <v>4</v>
      </c>
      <c r="U440" s="156" t="s">
        <v>1766</v>
      </c>
      <c r="V440" s="156" t="s">
        <v>3155</v>
      </c>
      <c r="AB440" s="156" t="s">
        <v>1513</v>
      </c>
      <c r="AC440" s="156">
        <v>340</v>
      </c>
      <c r="AD440" s="256">
        <v>43133</v>
      </c>
      <c r="AE440" s="256">
        <v>43168</v>
      </c>
      <c r="AF440" s="256" t="s">
        <v>3216</v>
      </c>
    </row>
    <row r="441" spans="16:32" x14ac:dyDescent="0.25">
      <c r="P441" s="156" t="s">
        <v>739</v>
      </c>
      <c r="Q441" s="156">
        <v>353</v>
      </c>
      <c r="R441" s="156" t="s">
        <v>3153</v>
      </c>
      <c r="S441" s="156" t="s">
        <v>1767</v>
      </c>
      <c r="T441" s="156">
        <v>1</v>
      </c>
      <c r="U441" s="156" t="s">
        <v>1768</v>
      </c>
      <c r="V441" s="156" t="s">
        <v>3155</v>
      </c>
      <c r="AB441" s="156" t="s">
        <v>1513</v>
      </c>
      <c r="AC441" s="156">
        <v>340</v>
      </c>
      <c r="AD441" s="256">
        <v>43133</v>
      </c>
      <c r="AE441" s="256">
        <v>43168</v>
      </c>
      <c r="AF441" s="256" t="s">
        <v>3216</v>
      </c>
    </row>
    <row r="442" spans="16:32" x14ac:dyDescent="0.25">
      <c r="P442" s="156" t="s">
        <v>739</v>
      </c>
      <c r="Q442" s="156">
        <v>353</v>
      </c>
      <c r="R442" s="156" t="s">
        <v>3153</v>
      </c>
      <c r="S442" s="156" t="s">
        <v>1009</v>
      </c>
      <c r="T442" s="156">
        <v>277</v>
      </c>
      <c r="U442" s="156" t="s">
        <v>1769</v>
      </c>
      <c r="V442" s="156" t="s">
        <v>3155</v>
      </c>
      <c r="AB442" s="156" t="s">
        <v>1513</v>
      </c>
      <c r="AC442" s="156">
        <v>357</v>
      </c>
      <c r="AD442" s="256">
        <v>43139</v>
      </c>
      <c r="AE442" s="256">
        <v>43164</v>
      </c>
      <c r="AF442" s="256" t="s">
        <v>3216</v>
      </c>
    </row>
    <row r="443" spans="16:32" x14ac:dyDescent="0.25">
      <c r="P443" s="156" t="s">
        <v>739</v>
      </c>
      <c r="Q443" s="156">
        <v>353</v>
      </c>
      <c r="R443" s="156" t="s">
        <v>3153</v>
      </c>
      <c r="S443" s="156" t="s">
        <v>1009</v>
      </c>
      <c r="T443" s="156">
        <v>110</v>
      </c>
      <c r="U443" s="156" t="s">
        <v>1769</v>
      </c>
      <c r="V443" s="156" t="s">
        <v>3155</v>
      </c>
      <c r="AB443" s="156" t="s">
        <v>1513</v>
      </c>
      <c r="AC443" s="156">
        <v>364</v>
      </c>
      <c r="AD443" s="256">
        <v>43168</v>
      </c>
      <c r="AE443" s="256">
        <v>43179</v>
      </c>
      <c r="AF443" s="256" t="s">
        <v>3216</v>
      </c>
    </row>
    <row r="444" spans="16:32" x14ac:dyDescent="0.25">
      <c r="P444" s="156" t="s">
        <v>739</v>
      </c>
      <c r="Q444" s="156">
        <v>353</v>
      </c>
      <c r="R444" s="156" t="s">
        <v>3153</v>
      </c>
      <c r="S444" s="156" t="s">
        <v>1772</v>
      </c>
      <c r="T444" s="156">
        <v>1</v>
      </c>
      <c r="U444" s="156" t="s">
        <v>1773</v>
      </c>
      <c r="V444" s="156" t="s">
        <v>3155</v>
      </c>
      <c r="AB444" s="156" t="s">
        <v>1513</v>
      </c>
      <c r="AC444" s="156">
        <v>353</v>
      </c>
      <c r="AD444" s="256">
        <v>43180</v>
      </c>
      <c r="AE444" s="256">
        <v>0</v>
      </c>
      <c r="AF444" s="256" t="s">
        <v>3215</v>
      </c>
    </row>
    <row r="445" spans="16:32" x14ac:dyDescent="0.25">
      <c r="P445" s="156" t="s">
        <v>739</v>
      </c>
      <c r="Q445" s="156">
        <v>353</v>
      </c>
      <c r="R445" s="156" t="s">
        <v>3153</v>
      </c>
      <c r="S445" s="156" t="s">
        <v>1774</v>
      </c>
      <c r="T445" s="156">
        <v>20</v>
      </c>
      <c r="U445" s="156" t="s">
        <v>1775</v>
      </c>
      <c r="V445" s="156" t="s">
        <v>3155</v>
      </c>
      <c r="AB445" s="156" t="s">
        <v>1513</v>
      </c>
      <c r="AC445" s="156">
        <v>353</v>
      </c>
      <c r="AD445" s="256">
        <v>43180</v>
      </c>
      <c r="AE445" s="256">
        <v>0</v>
      </c>
      <c r="AF445" s="256" t="s">
        <v>3215</v>
      </c>
    </row>
    <row r="446" spans="16:32" x14ac:dyDescent="0.25">
      <c r="P446" s="156" t="s">
        <v>739</v>
      </c>
      <c r="Q446" s="156">
        <v>353</v>
      </c>
      <c r="R446" s="156" t="s">
        <v>3153</v>
      </c>
      <c r="S446" s="156" t="s">
        <v>1774</v>
      </c>
      <c r="T446" s="156">
        <v>4</v>
      </c>
      <c r="U446" s="156" t="s">
        <v>1775</v>
      </c>
      <c r="V446" s="156" t="s">
        <v>3155</v>
      </c>
      <c r="AB446" s="156" t="s">
        <v>1515</v>
      </c>
      <c r="AC446" s="156">
        <v>347</v>
      </c>
      <c r="AD446" s="256">
        <v>43118</v>
      </c>
      <c r="AE446" s="256">
        <v>43133</v>
      </c>
      <c r="AF446" s="256" t="s">
        <v>3216</v>
      </c>
    </row>
    <row r="447" spans="16:32" x14ac:dyDescent="0.25">
      <c r="P447" s="156" t="s">
        <v>739</v>
      </c>
      <c r="Q447" s="156">
        <v>353</v>
      </c>
      <c r="R447" s="156" t="s">
        <v>3153</v>
      </c>
      <c r="S447" s="156" t="s">
        <v>1774</v>
      </c>
      <c r="T447" s="156">
        <v>3</v>
      </c>
      <c r="U447" s="156" t="s">
        <v>1775</v>
      </c>
      <c r="V447" s="156" t="s">
        <v>3155</v>
      </c>
      <c r="AB447" s="156" t="s">
        <v>1515</v>
      </c>
      <c r="AC447" s="156">
        <v>340</v>
      </c>
      <c r="AD447" s="256">
        <v>43133</v>
      </c>
      <c r="AE447" s="256">
        <v>43168</v>
      </c>
      <c r="AF447" s="256" t="s">
        <v>3216</v>
      </c>
    </row>
    <row r="448" spans="16:32" x14ac:dyDescent="0.25">
      <c r="P448" s="156" t="s">
        <v>739</v>
      </c>
      <c r="Q448" s="156">
        <v>353</v>
      </c>
      <c r="R448" s="156" t="s">
        <v>3153</v>
      </c>
      <c r="S448" s="156" t="s">
        <v>1774</v>
      </c>
      <c r="T448" s="156">
        <v>3</v>
      </c>
      <c r="U448" s="156" t="s">
        <v>1775</v>
      </c>
      <c r="V448" s="156" t="s">
        <v>3155</v>
      </c>
      <c r="AB448" s="156" t="s">
        <v>1515</v>
      </c>
      <c r="AC448" s="156">
        <v>364</v>
      </c>
      <c r="AD448" s="256">
        <v>43168</v>
      </c>
      <c r="AE448" s="256">
        <v>43179</v>
      </c>
      <c r="AF448" s="256" t="s">
        <v>3216</v>
      </c>
    </row>
    <row r="449" spans="16:32" x14ac:dyDescent="0.25">
      <c r="P449" s="156" t="s">
        <v>739</v>
      </c>
      <c r="Q449" s="156">
        <v>353</v>
      </c>
      <c r="R449" s="156" t="s">
        <v>3153</v>
      </c>
      <c r="S449" s="156" t="s">
        <v>1774</v>
      </c>
      <c r="T449" s="156">
        <v>3</v>
      </c>
      <c r="U449" s="156" t="s">
        <v>1775</v>
      </c>
      <c r="V449" s="156" t="s">
        <v>3155</v>
      </c>
      <c r="AB449" s="156" t="s">
        <v>1515</v>
      </c>
      <c r="AC449" s="156">
        <v>353</v>
      </c>
      <c r="AD449" s="256">
        <v>43180</v>
      </c>
      <c r="AE449" s="256">
        <v>0</v>
      </c>
      <c r="AF449" s="256" t="s">
        <v>3215</v>
      </c>
    </row>
    <row r="450" spans="16:32" x14ac:dyDescent="0.25">
      <c r="P450" s="156" t="s">
        <v>739</v>
      </c>
      <c r="Q450" s="156">
        <v>353</v>
      </c>
      <c r="R450" s="156" t="s">
        <v>3153</v>
      </c>
      <c r="S450" s="156" t="s">
        <v>1774</v>
      </c>
      <c r="T450" s="156">
        <v>3</v>
      </c>
      <c r="U450" s="156" t="s">
        <v>1775</v>
      </c>
      <c r="V450" s="156" t="s">
        <v>3155</v>
      </c>
      <c r="AB450" s="156" t="s">
        <v>1517</v>
      </c>
      <c r="AC450" s="156">
        <v>357</v>
      </c>
      <c r="AD450" s="256">
        <v>43139</v>
      </c>
      <c r="AE450" s="256">
        <v>43164</v>
      </c>
      <c r="AF450" s="256" t="s">
        <v>3216</v>
      </c>
    </row>
    <row r="451" spans="16:32" x14ac:dyDescent="0.25">
      <c r="P451" s="156" t="s">
        <v>739</v>
      </c>
      <c r="Q451" s="156">
        <v>353</v>
      </c>
      <c r="R451" s="156" t="s">
        <v>3153</v>
      </c>
      <c r="S451" s="156" t="s">
        <v>1774</v>
      </c>
      <c r="T451" s="156">
        <v>1</v>
      </c>
      <c r="U451" s="156" t="s">
        <v>1775</v>
      </c>
      <c r="V451" s="156" t="s">
        <v>3155</v>
      </c>
      <c r="AB451" s="156" t="s">
        <v>1517</v>
      </c>
      <c r="AC451" s="156">
        <v>353</v>
      </c>
      <c r="AD451" s="256">
        <v>43180</v>
      </c>
      <c r="AE451" s="256">
        <v>0</v>
      </c>
      <c r="AF451" s="256" t="s">
        <v>3215</v>
      </c>
    </row>
    <row r="452" spans="16:32" x14ac:dyDescent="0.25">
      <c r="P452" s="156" t="s">
        <v>739</v>
      </c>
      <c r="Q452" s="156">
        <v>353</v>
      </c>
      <c r="R452" s="156" t="s">
        <v>3153</v>
      </c>
      <c r="S452" s="156" t="s">
        <v>1774</v>
      </c>
      <c r="T452" s="156">
        <v>14</v>
      </c>
      <c r="U452" s="156" t="s">
        <v>1775</v>
      </c>
      <c r="V452" s="156" t="s">
        <v>3155</v>
      </c>
      <c r="AB452" s="156" t="s">
        <v>1519</v>
      </c>
      <c r="AC452" s="156">
        <v>357</v>
      </c>
      <c r="AD452" s="256">
        <v>43139</v>
      </c>
      <c r="AE452" s="256">
        <v>43164</v>
      </c>
      <c r="AF452" s="256" t="s">
        <v>3216</v>
      </c>
    </row>
    <row r="453" spans="16:32" x14ac:dyDescent="0.25">
      <c r="P453" s="156" t="s">
        <v>739</v>
      </c>
      <c r="Q453" s="156">
        <v>353</v>
      </c>
      <c r="R453" s="156" t="s">
        <v>3153</v>
      </c>
      <c r="S453" s="156" t="s">
        <v>1774</v>
      </c>
      <c r="T453" s="156">
        <v>3</v>
      </c>
      <c r="U453" s="156" t="s">
        <v>1775</v>
      </c>
      <c r="V453" s="156" t="s">
        <v>3155</v>
      </c>
      <c r="AB453" s="156" t="s">
        <v>1519</v>
      </c>
      <c r="AC453" s="156">
        <v>353</v>
      </c>
      <c r="AD453" s="256">
        <v>43180</v>
      </c>
      <c r="AE453" s="256">
        <v>0</v>
      </c>
      <c r="AF453" s="256" t="s">
        <v>3215</v>
      </c>
    </row>
    <row r="454" spans="16:32" x14ac:dyDescent="0.25">
      <c r="P454" s="156" t="s">
        <v>739</v>
      </c>
      <c r="Q454" s="156">
        <v>353</v>
      </c>
      <c r="R454" s="156" t="s">
        <v>3153</v>
      </c>
      <c r="S454" s="156" t="s">
        <v>1774</v>
      </c>
      <c r="T454" s="156">
        <v>4</v>
      </c>
      <c r="U454" s="156" t="s">
        <v>1775</v>
      </c>
      <c r="V454" s="156" t="s">
        <v>3155</v>
      </c>
      <c r="AB454" s="156" t="s">
        <v>1521</v>
      </c>
      <c r="AC454" s="156">
        <v>340</v>
      </c>
      <c r="AD454" s="256">
        <v>43133</v>
      </c>
      <c r="AE454" s="256">
        <v>43168</v>
      </c>
      <c r="AF454" s="256" t="s">
        <v>3216</v>
      </c>
    </row>
    <row r="455" spans="16:32" x14ac:dyDescent="0.25">
      <c r="P455" s="156" t="s">
        <v>739</v>
      </c>
      <c r="Q455" s="156">
        <v>353</v>
      </c>
      <c r="R455" s="156" t="s">
        <v>3153</v>
      </c>
      <c r="S455" s="156" t="s">
        <v>1776</v>
      </c>
      <c r="T455" s="156">
        <v>5</v>
      </c>
      <c r="U455" s="156" t="s">
        <v>1777</v>
      </c>
      <c r="V455" s="156" t="s">
        <v>3155</v>
      </c>
      <c r="AB455" s="156" t="s">
        <v>1521</v>
      </c>
      <c r="AC455" s="156">
        <v>357</v>
      </c>
      <c r="AD455" s="256">
        <v>43139</v>
      </c>
      <c r="AE455" s="256">
        <v>43164</v>
      </c>
      <c r="AF455" s="256" t="s">
        <v>3216</v>
      </c>
    </row>
    <row r="456" spans="16:32" x14ac:dyDescent="0.25">
      <c r="P456" s="156" t="s">
        <v>739</v>
      </c>
      <c r="Q456" s="156">
        <v>353</v>
      </c>
      <c r="R456" s="156" t="s">
        <v>3153</v>
      </c>
      <c r="S456" s="156" t="s">
        <v>1776</v>
      </c>
      <c r="T456" s="156">
        <v>8</v>
      </c>
      <c r="U456" s="156" t="s">
        <v>1777</v>
      </c>
      <c r="V456" s="156" t="s">
        <v>3155</v>
      </c>
      <c r="AB456" s="156" t="s">
        <v>1521</v>
      </c>
      <c r="AC456" s="156">
        <v>353</v>
      </c>
      <c r="AD456" s="256">
        <v>43180</v>
      </c>
      <c r="AE456" s="256">
        <v>0</v>
      </c>
      <c r="AF456" s="256" t="s">
        <v>3215</v>
      </c>
    </row>
    <row r="457" spans="16:32" x14ac:dyDescent="0.25">
      <c r="P457" s="156" t="s">
        <v>739</v>
      </c>
      <c r="Q457" s="156">
        <v>353</v>
      </c>
      <c r="R457" s="156" t="s">
        <v>3153</v>
      </c>
      <c r="S457" s="156" t="s">
        <v>1778</v>
      </c>
      <c r="T457" s="156">
        <v>20</v>
      </c>
      <c r="U457" s="156" t="s">
        <v>1779</v>
      </c>
      <c r="V457" s="156" t="s">
        <v>3155</v>
      </c>
      <c r="AB457" s="156" t="s">
        <v>1522</v>
      </c>
      <c r="AC457" s="156">
        <v>347</v>
      </c>
      <c r="AD457" s="256">
        <v>43118</v>
      </c>
      <c r="AE457" s="256">
        <v>43133</v>
      </c>
      <c r="AF457" s="256" t="s">
        <v>3216</v>
      </c>
    </row>
    <row r="458" spans="16:32" x14ac:dyDescent="0.25">
      <c r="P458" s="156" t="s">
        <v>739</v>
      </c>
      <c r="Q458" s="156">
        <v>353</v>
      </c>
      <c r="R458" s="156" t="s">
        <v>3153</v>
      </c>
      <c r="S458" s="156" t="s">
        <v>1780</v>
      </c>
      <c r="T458" s="156">
        <v>6</v>
      </c>
      <c r="U458" s="156" t="s">
        <v>1781</v>
      </c>
      <c r="V458" s="156" t="s">
        <v>3155</v>
      </c>
      <c r="AB458" s="156" t="s">
        <v>1524</v>
      </c>
      <c r="AC458" s="156">
        <v>364</v>
      </c>
      <c r="AD458" s="256">
        <v>43168</v>
      </c>
      <c r="AE458" s="256">
        <v>43179</v>
      </c>
      <c r="AF458" s="256" t="s">
        <v>3216</v>
      </c>
    </row>
    <row r="459" spans="16:32" x14ac:dyDescent="0.25">
      <c r="P459" s="156" t="s">
        <v>739</v>
      </c>
      <c r="Q459" s="156">
        <v>353</v>
      </c>
      <c r="R459" s="156" t="s">
        <v>3153</v>
      </c>
      <c r="S459" s="156" t="s">
        <v>1784</v>
      </c>
      <c r="T459" s="156">
        <v>9</v>
      </c>
      <c r="U459" s="156" t="s">
        <v>1785</v>
      </c>
      <c r="V459" s="156" t="s">
        <v>3155</v>
      </c>
      <c r="AB459" s="156" t="s">
        <v>1524</v>
      </c>
      <c r="AC459" s="156">
        <v>353</v>
      </c>
      <c r="AD459" s="256">
        <v>43180</v>
      </c>
      <c r="AE459" s="256">
        <v>0</v>
      </c>
      <c r="AF459" s="256" t="s">
        <v>3215</v>
      </c>
    </row>
    <row r="460" spans="16:32" x14ac:dyDescent="0.25">
      <c r="P460" s="156" t="s">
        <v>739</v>
      </c>
      <c r="Q460" s="156">
        <v>353</v>
      </c>
      <c r="R460" s="156" t="s">
        <v>3153</v>
      </c>
      <c r="S460" s="156" t="s">
        <v>1011</v>
      </c>
      <c r="T460" s="156">
        <v>28</v>
      </c>
      <c r="U460" s="156" t="s">
        <v>1787</v>
      </c>
      <c r="V460" s="156" t="s">
        <v>3155</v>
      </c>
      <c r="AB460" s="156" t="s">
        <v>1526</v>
      </c>
      <c r="AC460" s="156">
        <v>353</v>
      </c>
      <c r="AD460" s="256">
        <v>43180</v>
      </c>
      <c r="AE460" s="256">
        <v>0</v>
      </c>
      <c r="AF460" s="256" t="s">
        <v>3215</v>
      </c>
    </row>
    <row r="461" spans="16:32" x14ac:dyDescent="0.25">
      <c r="P461" s="156" t="s">
        <v>739</v>
      </c>
      <c r="Q461" s="156">
        <v>353</v>
      </c>
      <c r="R461" s="156" t="s">
        <v>3153</v>
      </c>
      <c r="S461" s="156" t="s">
        <v>1011</v>
      </c>
      <c r="T461" s="156">
        <v>75</v>
      </c>
      <c r="U461" s="156" t="s">
        <v>1787</v>
      </c>
      <c r="V461" s="156" t="s">
        <v>3155</v>
      </c>
      <c r="AB461" s="156" t="s">
        <v>1526</v>
      </c>
      <c r="AC461" s="156">
        <v>353</v>
      </c>
      <c r="AD461" s="256">
        <v>43180</v>
      </c>
      <c r="AE461" s="256">
        <v>0</v>
      </c>
      <c r="AF461" s="256" t="s">
        <v>3215</v>
      </c>
    </row>
    <row r="462" spans="16:32" x14ac:dyDescent="0.25">
      <c r="P462" s="156" t="s">
        <v>739</v>
      </c>
      <c r="Q462" s="156">
        <v>353</v>
      </c>
      <c r="R462" s="156" t="s">
        <v>3153</v>
      </c>
      <c r="S462" s="156" t="s">
        <v>1011</v>
      </c>
      <c r="T462" s="156">
        <v>20</v>
      </c>
      <c r="U462" s="156" t="s">
        <v>1787</v>
      </c>
      <c r="V462" s="156" t="s">
        <v>3155</v>
      </c>
      <c r="AB462" s="156" t="s">
        <v>1526</v>
      </c>
      <c r="AC462" s="156">
        <v>353</v>
      </c>
      <c r="AD462" s="256">
        <v>43180</v>
      </c>
      <c r="AE462" s="256">
        <v>0</v>
      </c>
      <c r="AF462" s="256" t="s">
        <v>3215</v>
      </c>
    </row>
    <row r="463" spans="16:32" x14ac:dyDescent="0.25">
      <c r="P463" s="156" t="s">
        <v>739</v>
      </c>
      <c r="Q463" s="156">
        <v>353</v>
      </c>
      <c r="R463" s="156" t="s">
        <v>3153</v>
      </c>
      <c r="S463" s="156" t="s">
        <v>1011</v>
      </c>
      <c r="T463" s="156">
        <v>12</v>
      </c>
      <c r="U463" s="156" t="s">
        <v>1787</v>
      </c>
      <c r="V463" s="156" t="s">
        <v>3155</v>
      </c>
      <c r="AB463" s="156" t="s">
        <v>1527</v>
      </c>
      <c r="AC463" s="156">
        <v>347</v>
      </c>
      <c r="AD463" s="256">
        <v>43118</v>
      </c>
      <c r="AE463" s="256">
        <v>43133</v>
      </c>
      <c r="AF463" s="256" t="s">
        <v>3216</v>
      </c>
    </row>
    <row r="464" spans="16:32" x14ac:dyDescent="0.25">
      <c r="P464" s="156" t="s">
        <v>739</v>
      </c>
      <c r="Q464" s="156">
        <v>353</v>
      </c>
      <c r="R464" s="156" t="s">
        <v>3153</v>
      </c>
      <c r="S464" s="156" t="s">
        <v>1011</v>
      </c>
      <c r="T464" s="156">
        <v>12</v>
      </c>
      <c r="U464" s="156" t="s">
        <v>1787</v>
      </c>
      <c r="V464" s="156" t="s">
        <v>3155</v>
      </c>
      <c r="AB464" s="156" t="s">
        <v>1527</v>
      </c>
      <c r="AC464" s="156">
        <v>340</v>
      </c>
      <c r="AD464" s="256">
        <v>43133</v>
      </c>
      <c r="AE464" s="256">
        <v>43168</v>
      </c>
      <c r="AF464" s="256" t="s">
        <v>3216</v>
      </c>
    </row>
    <row r="465" spans="16:32" x14ac:dyDescent="0.25">
      <c r="P465" s="156" t="s">
        <v>739</v>
      </c>
      <c r="Q465" s="156">
        <v>353</v>
      </c>
      <c r="R465" s="156" t="s">
        <v>3153</v>
      </c>
      <c r="S465" s="156" t="s">
        <v>1012</v>
      </c>
      <c r="T465" s="156">
        <v>40</v>
      </c>
      <c r="U465" s="156" t="s">
        <v>1789</v>
      </c>
      <c r="V465" s="156" t="s">
        <v>3155</v>
      </c>
      <c r="AB465" s="156" t="s">
        <v>1528</v>
      </c>
      <c r="AC465" s="156">
        <v>340</v>
      </c>
      <c r="AD465" s="256">
        <v>43133</v>
      </c>
      <c r="AE465" s="256">
        <v>43168</v>
      </c>
      <c r="AF465" s="256" t="s">
        <v>3216</v>
      </c>
    </row>
    <row r="466" spans="16:32" x14ac:dyDescent="0.25">
      <c r="P466" s="156" t="s">
        <v>739</v>
      </c>
      <c r="Q466" s="156">
        <v>353</v>
      </c>
      <c r="R466" s="156" t="s">
        <v>3153</v>
      </c>
      <c r="S466" s="156" t="s">
        <v>1012</v>
      </c>
      <c r="T466" s="156">
        <v>80</v>
      </c>
      <c r="U466" s="156" t="s">
        <v>1789</v>
      </c>
      <c r="V466" s="156" t="s">
        <v>3155</v>
      </c>
      <c r="AB466" s="156" t="s">
        <v>1528</v>
      </c>
      <c r="AC466" s="156">
        <v>340</v>
      </c>
      <c r="AD466" s="256">
        <v>43133</v>
      </c>
      <c r="AE466" s="256">
        <v>43168</v>
      </c>
      <c r="AF466" s="256" t="s">
        <v>3216</v>
      </c>
    </row>
    <row r="467" spans="16:32" x14ac:dyDescent="0.25">
      <c r="P467" s="156" t="s">
        <v>739</v>
      </c>
      <c r="Q467" s="156">
        <v>353</v>
      </c>
      <c r="R467" s="156" t="s">
        <v>3153</v>
      </c>
      <c r="S467" s="156" t="s">
        <v>1790</v>
      </c>
      <c r="T467" s="156">
        <v>20</v>
      </c>
      <c r="U467" s="156" t="s">
        <v>1791</v>
      </c>
      <c r="V467" s="156" t="s">
        <v>3155</v>
      </c>
      <c r="AB467" s="156" t="s">
        <v>1529</v>
      </c>
      <c r="AC467" s="156">
        <v>347</v>
      </c>
      <c r="AD467" s="256">
        <v>43118</v>
      </c>
      <c r="AE467" s="256">
        <v>43133</v>
      </c>
      <c r="AF467" s="256" t="s">
        <v>3216</v>
      </c>
    </row>
    <row r="468" spans="16:32" x14ac:dyDescent="0.25">
      <c r="P468" s="156" t="s">
        <v>739</v>
      </c>
      <c r="Q468" s="156">
        <v>353</v>
      </c>
      <c r="R468" s="156" t="s">
        <v>3153</v>
      </c>
      <c r="S468" s="156" t="s">
        <v>1790</v>
      </c>
      <c r="T468" s="156">
        <v>33</v>
      </c>
      <c r="U468" s="156" t="s">
        <v>1791</v>
      </c>
      <c r="V468" s="156" t="s">
        <v>3155</v>
      </c>
      <c r="AB468" s="156" t="s">
        <v>1529</v>
      </c>
      <c r="AC468" s="156">
        <v>340</v>
      </c>
      <c r="AD468" s="256">
        <v>43133</v>
      </c>
      <c r="AE468" s="256">
        <v>43168</v>
      </c>
      <c r="AF468" s="256" t="s">
        <v>3216</v>
      </c>
    </row>
    <row r="469" spans="16:32" x14ac:dyDescent="0.25">
      <c r="P469" s="156" t="s">
        <v>739</v>
      </c>
      <c r="Q469" s="156">
        <v>353</v>
      </c>
      <c r="R469" s="156" t="s">
        <v>3153</v>
      </c>
      <c r="S469" s="156" t="s">
        <v>1792</v>
      </c>
      <c r="T469" s="156">
        <v>15</v>
      </c>
      <c r="U469" s="156" t="s">
        <v>1793</v>
      </c>
      <c r="V469" s="156" t="s">
        <v>3155</v>
      </c>
      <c r="AB469" s="156" t="s">
        <v>1531</v>
      </c>
      <c r="AC469" s="156">
        <v>347</v>
      </c>
      <c r="AD469" s="256">
        <v>43118</v>
      </c>
      <c r="AE469" s="256">
        <v>43133</v>
      </c>
      <c r="AF469" s="256" t="s">
        <v>3216</v>
      </c>
    </row>
    <row r="470" spans="16:32" x14ac:dyDescent="0.25">
      <c r="P470" s="156" t="s">
        <v>739</v>
      </c>
      <c r="Q470" s="156">
        <v>353</v>
      </c>
      <c r="R470" s="156" t="s">
        <v>3153</v>
      </c>
      <c r="S470" s="156" t="s">
        <v>1792</v>
      </c>
      <c r="T470" s="156">
        <v>1</v>
      </c>
      <c r="U470" s="156" t="s">
        <v>1793</v>
      </c>
      <c r="V470" s="156" t="s">
        <v>3155</v>
      </c>
      <c r="AB470" s="156" t="s">
        <v>1531</v>
      </c>
      <c r="AC470" s="156">
        <v>340</v>
      </c>
      <c r="AD470" s="256">
        <v>43133</v>
      </c>
      <c r="AE470" s="256">
        <v>43168</v>
      </c>
      <c r="AF470" s="256" t="s">
        <v>3216</v>
      </c>
    </row>
    <row r="471" spans="16:32" x14ac:dyDescent="0.25">
      <c r="P471" s="156" t="s">
        <v>739</v>
      </c>
      <c r="Q471" s="156">
        <v>353</v>
      </c>
      <c r="R471" s="156" t="s">
        <v>3153</v>
      </c>
      <c r="S471" s="156" t="s">
        <v>1794</v>
      </c>
      <c r="T471" s="156">
        <v>26</v>
      </c>
      <c r="U471" s="156" t="s">
        <v>1795</v>
      </c>
      <c r="V471" s="156" t="s">
        <v>3155</v>
      </c>
      <c r="AB471" s="156" t="s">
        <v>1531</v>
      </c>
      <c r="AC471" s="156">
        <v>374</v>
      </c>
      <c r="AD471" s="256">
        <v>43195</v>
      </c>
      <c r="AE471" s="256">
        <v>0</v>
      </c>
      <c r="AF471" s="256" t="s">
        <v>3215</v>
      </c>
    </row>
    <row r="472" spans="16:32" x14ac:dyDescent="0.25">
      <c r="P472" s="156" t="s">
        <v>739</v>
      </c>
      <c r="Q472" s="156">
        <v>353</v>
      </c>
      <c r="R472" s="156" t="s">
        <v>3153</v>
      </c>
      <c r="S472" s="156" t="s">
        <v>1794</v>
      </c>
      <c r="T472" s="156">
        <v>7</v>
      </c>
      <c r="U472" s="156" t="s">
        <v>1795</v>
      </c>
      <c r="V472" s="156" t="s">
        <v>3155</v>
      </c>
      <c r="AB472" s="156" t="s">
        <v>1533</v>
      </c>
      <c r="AC472" s="156">
        <v>357</v>
      </c>
      <c r="AD472" s="256">
        <v>43139</v>
      </c>
      <c r="AE472" s="256">
        <v>43164</v>
      </c>
      <c r="AF472" s="256" t="s">
        <v>3216</v>
      </c>
    </row>
    <row r="473" spans="16:32" x14ac:dyDescent="0.25">
      <c r="P473" s="156" t="s">
        <v>739</v>
      </c>
      <c r="Q473" s="156">
        <v>353</v>
      </c>
      <c r="R473" s="156" t="s">
        <v>3153</v>
      </c>
      <c r="S473" s="156" t="s">
        <v>1796</v>
      </c>
      <c r="T473" s="156">
        <v>1</v>
      </c>
      <c r="U473" s="156" t="s">
        <v>1797</v>
      </c>
      <c r="V473" s="156" t="s">
        <v>3155</v>
      </c>
      <c r="AB473" s="156" t="s">
        <v>1533</v>
      </c>
      <c r="AC473" s="156">
        <v>353</v>
      </c>
      <c r="AD473" s="256">
        <v>43180</v>
      </c>
      <c r="AE473" s="256">
        <v>0</v>
      </c>
      <c r="AF473" s="256" t="s">
        <v>3215</v>
      </c>
    </row>
    <row r="474" spans="16:32" x14ac:dyDescent="0.25">
      <c r="P474" s="156" t="s">
        <v>739</v>
      </c>
      <c r="Q474" s="156">
        <v>353</v>
      </c>
      <c r="R474" s="156" t="s">
        <v>3153</v>
      </c>
      <c r="S474" s="156" t="s">
        <v>1796</v>
      </c>
      <c r="T474" s="156">
        <v>1</v>
      </c>
      <c r="U474" s="156" t="s">
        <v>1797</v>
      </c>
      <c r="V474" s="156" t="s">
        <v>3155</v>
      </c>
      <c r="AB474" s="156" t="s">
        <v>1535</v>
      </c>
      <c r="AC474" s="156">
        <v>347</v>
      </c>
      <c r="AD474" s="256">
        <v>43118</v>
      </c>
      <c r="AE474" s="256">
        <v>43133</v>
      </c>
      <c r="AF474" s="256" t="s">
        <v>3216</v>
      </c>
    </row>
    <row r="475" spans="16:32" x14ac:dyDescent="0.25">
      <c r="P475" s="156" t="s">
        <v>739</v>
      </c>
      <c r="Q475" s="156">
        <v>353</v>
      </c>
      <c r="R475" s="156" t="s">
        <v>3153</v>
      </c>
      <c r="S475" s="156" t="s">
        <v>1798</v>
      </c>
      <c r="T475" s="156">
        <v>3</v>
      </c>
      <c r="U475" s="156" t="s">
        <v>1799</v>
      </c>
      <c r="V475" s="156" t="s">
        <v>3155</v>
      </c>
      <c r="AB475" s="156" t="s">
        <v>1535</v>
      </c>
      <c r="AC475" s="156">
        <v>340</v>
      </c>
      <c r="AD475" s="256">
        <v>43133</v>
      </c>
      <c r="AE475" s="256">
        <v>43168</v>
      </c>
      <c r="AF475" s="256" t="s">
        <v>3216</v>
      </c>
    </row>
    <row r="476" spans="16:32" x14ac:dyDescent="0.25">
      <c r="P476" s="156" t="s">
        <v>739</v>
      </c>
      <c r="Q476" s="156">
        <v>353</v>
      </c>
      <c r="R476" s="156" t="s">
        <v>3153</v>
      </c>
      <c r="S476" s="156" t="s">
        <v>1800</v>
      </c>
      <c r="T476" s="156">
        <v>5</v>
      </c>
      <c r="U476" s="156" t="s">
        <v>1801</v>
      </c>
      <c r="V476" s="156" t="s">
        <v>3155</v>
      </c>
      <c r="AB476" s="156" t="s">
        <v>1535</v>
      </c>
      <c r="AC476" s="156">
        <v>357</v>
      </c>
      <c r="AD476" s="256">
        <v>43139</v>
      </c>
      <c r="AE476" s="256">
        <v>43164</v>
      </c>
      <c r="AF476" s="256" t="s">
        <v>3216</v>
      </c>
    </row>
    <row r="477" spans="16:32" x14ac:dyDescent="0.25">
      <c r="P477" s="156" t="s">
        <v>739</v>
      </c>
      <c r="Q477" s="156">
        <v>353</v>
      </c>
      <c r="R477" s="156" t="s">
        <v>3153</v>
      </c>
      <c r="S477" s="156" t="s">
        <v>1802</v>
      </c>
      <c r="T477" s="156">
        <v>4</v>
      </c>
      <c r="U477" s="156" t="s">
        <v>1803</v>
      </c>
      <c r="V477" s="156" t="s">
        <v>3155</v>
      </c>
      <c r="AB477" s="156" t="s">
        <v>1535</v>
      </c>
      <c r="AC477" s="156">
        <v>353</v>
      </c>
      <c r="AD477" s="256">
        <v>43180</v>
      </c>
      <c r="AE477" s="256">
        <v>0</v>
      </c>
      <c r="AF477" s="256" t="s">
        <v>3215</v>
      </c>
    </row>
    <row r="478" spans="16:32" x14ac:dyDescent="0.25">
      <c r="P478" s="156" t="s">
        <v>739</v>
      </c>
      <c r="Q478" s="156">
        <v>353</v>
      </c>
      <c r="R478" s="156" t="s">
        <v>3153</v>
      </c>
      <c r="S478" s="156" t="s">
        <v>1802</v>
      </c>
      <c r="T478" s="156">
        <v>5</v>
      </c>
      <c r="U478" s="156" t="s">
        <v>1803</v>
      </c>
      <c r="V478" s="156" t="s">
        <v>3155</v>
      </c>
      <c r="AB478" s="156" t="s">
        <v>1535</v>
      </c>
      <c r="AC478" s="156">
        <v>353</v>
      </c>
      <c r="AD478" s="256">
        <v>43180</v>
      </c>
      <c r="AE478" s="256">
        <v>0</v>
      </c>
      <c r="AF478" s="256" t="s">
        <v>3215</v>
      </c>
    </row>
    <row r="479" spans="16:32" x14ac:dyDescent="0.25">
      <c r="P479" s="156" t="s">
        <v>739</v>
      </c>
      <c r="Q479" s="156">
        <v>353</v>
      </c>
      <c r="R479" s="156" t="s">
        <v>3153</v>
      </c>
      <c r="S479" s="156" t="s">
        <v>1802</v>
      </c>
      <c r="T479" s="156">
        <v>4</v>
      </c>
      <c r="U479" s="156" t="s">
        <v>1803</v>
      </c>
      <c r="V479" s="156" t="s">
        <v>3155</v>
      </c>
      <c r="AB479" s="156" t="s">
        <v>1536</v>
      </c>
      <c r="AC479" s="156">
        <v>347</v>
      </c>
      <c r="AD479" s="256">
        <v>43118</v>
      </c>
      <c r="AE479" s="256">
        <v>43133</v>
      </c>
      <c r="AF479" s="256" t="s">
        <v>3216</v>
      </c>
    </row>
    <row r="480" spans="16:32" x14ac:dyDescent="0.25">
      <c r="P480" s="156" t="s">
        <v>739</v>
      </c>
      <c r="Q480" s="156">
        <v>353</v>
      </c>
      <c r="R480" s="156" t="s">
        <v>3153</v>
      </c>
      <c r="S480" s="156" t="s">
        <v>1013</v>
      </c>
      <c r="T480" s="156">
        <v>100</v>
      </c>
      <c r="U480" s="156" t="s">
        <v>1804</v>
      </c>
      <c r="V480" s="156" t="s">
        <v>3155</v>
      </c>
      <c r="AB480" s="156" t="s">
        <v>1536</v>
      </c>
      <c r="AC480" s="156">
        <v>340</v>
      </c>
      <c r="AD480" s="256">
        <v>43133</v>
      </c>
      <c r="AE480" s="256">
        <v>43168</v>
      </c>
      <c r="AF480" s="256" t="s">
        <v>3216</v>
      </c>
    </row>
    <row r="481" spans="16:32" x14ac:dyDescent="0.25">
      <c r="P481" s="156" t="s">
        <v>739</v>
      </c>
      <c r="Q481" s="156">
        <v>353</v>
      </c>
      <c r="R481" s="156" t="s">
        <v>3153</v>
      </c>
      <c r="S481" s="156" t="s">
        <v>1013</v>
      </c>
      <c r="T481" s="156">
        <v>425</v>
      </c>
      <c r="U481" s="156" t="s">
        <v>1804</v>
      </c>
      <c r="V481" s="156" t="s">
        <v>3155</v>
      </c>
      <c r="AB481" s="156" t="s">
        <v>1538</v>
      </c>
      <c r="AC481" s="156">
        <v>364</v>
      </c>
      <c r="AD481" s="256">
        <v>43168</v>
      </c>
      <c r="AE481" s="256">
        <v>43179</v>
      </c>
      <c r="AF481" s="256" t="s">
        <v>3216</v>
      </c>
    </row>
    <row r="482" spans="16:32" x14ac:dyDescent="0.25">
      <c r="P482" s="156" t="s">
        <v>739</v>
      </c>
      <c r="Q482" s="156">
        <v>353</v>
      </c>
      <c r="R482" s="156" t="s">
        <v>3153</v>
      </c>
      <c r="S482" s="156" t="s">
        <v>1013</v>
      </c>
      <c r="T482" s="156">
        <v>5</v>
      </c>
      <c r="U482" s="156" t="s">
        <v>1804</v>
      </c>
      <c r="V482" s="156" t="s">
        <v>3155</v>
      </c>
      <c r="AB482" s="156" t="s">
        <v>1538</v>
      </c>
      <c r="AC482" s="156">
        <v>353</v>
      </c>
      <c r="AD482" s="256">
        <v>43180</v>
      </c>
      <c r="AE482" s="256">
        <v>0</v>
      </c>
      <c r="AF482" s="256" t="s">
        <v>3215</v>
      </c>
    </row>
    <row r="483" spans="16:32" x14ac:dyDescent="0.25">
      <c r="P483" s="156" t="s">
        <v>739</v>
      </c>
      <c r="Q483" s="156">
        <v>353</v>
      </c>
      <c r="R483" s="156" t="s">
        <v>3153</v>
      </c>
      <c r="S483" s="156" t="s">
        <v>1013</v>
      </c>
      <c r="T483" s="156">
        <v>5</v>
      </c>
      <c r="U483" s="156" t="s">
        <v>1804</v>
      </c>
      <c r="V483" s="156" t="s">
        <v>3155</v>
      </c>
      <c r="AB483" s="156" t="s">
        <v>3160</v>
      </c>
      <c r="AC483" s="156">
        <v>347</v>
      </c>
      <c r="AD483" s="256">
        <v>43118</v>
      </c>
      <c r="AE483" s="256">
        <v>43133</v>
      </c>
      <c r="AF483" s="256" t="s">
        <v>3216</v>
      </c>
    </row>
    <row r="484" spans="16:32" x14ac:dyDescent="0.25">
      <c r="P484" s="156" t="s">
        <v>739</v>
      </c>
      <c r="Q484" s="156">
        <v>353</v>
      </c>
      <c r="R484" s="156" t="s">
        <v>3153</v>
      </c>
      <c r="S484" s="156" t="s">
        <v>1013</v>
      </c>
      <c r="T484" s="156">
        <v>47</v>
      </c>
      <c r="U484" s="156" t="s">
        <v>1804</v>
      </c>
      <c r="V484" s="156" t="s">
        <v>3155</v>
      </c>
      <c r="AB484" s="156" t="s">
        <v>3160</v>
      </c>
      <c r="AC484" s="156">
        <v>335</v>
      </c>
      <c r="AD484" s="256">
        <v>43133</v>
      </c>
      <c r="AE484" s="256">
        <v>43147</v>
      </c>
      <c r="AF484" s="256" t="s">
        <v>3216</v>
      </c>
    </row>
    <row r="485" spans="16:32" x14ac:dyDescent="0.25">
      <c r="P485" s="156" t="s">
        <v>739</v>
      </c>
      <c r="Q485" s="156">
        <v>353</v>
      </c>
      <c r="R485" s="156" t="s">
        <v>3153</v>
      </c>
      <c r="S485" s="156" t="s">
        <v>1805</v>
      </c>
      <c r="T485" s="156">
        <v>1</v>
      </c>
      <c r="U485" s="156" t="s">
        <v>1806</v>
      </c>
      <c r="V485" s="156" t="s">
        <v>3155</v>
      </c>
      <c r="AB485" s="156" t="s">
        <v>3160</v>
      </c>
      <c r="AC485" s="156">
        <v>340</v>
      </c>
      <c r="AD485" s="256">
        <v>43133</v>
      </c>
      <c r="AE485" s="256">
        <v>43168</v>
      </c>
      <c r="AF485" s="256" t="s">
        <v>3216</v>
      </c>
    </row>
    <row r="486" spans="16:32" x14ac:dyDescent="0.25">
      <c r="P486" s="156" t="s">
        <v>739</v>
      </c>
      <c r="Q486" s="156">
        <v>353</v>
      </c>
      <c r="R486" s="156" t="s">
        <v>3153</v>
      </c>
      <c r="S486" s="156" t="s">
        <v>1807</v>
      </c>
      <c r="T486" s="156">
        <v>7</v>
      </c>
      <c r="U486" s="156" t="s">
        <v>1808</v>
      </c>
      <c r="V486" s="156" t="s">
        <v>3155</v>
      </c>
      <c r="AB486" s="156" t="s">
        <v>3160</v>
      </c>
      <c r="AC486" s="156">
        <v>364</v>
      </c>
      <c r="AD486" s="256">
        <v>43168</v>
      </c>
      <c r="AE486" s="256">
        <v>43179</v>
      </c>
      <c r="AF486" s="256" t="s">
        <v>3216</v>
      </c>
    </row>
    <row r="487" spans="16:32" x14ac:dyDescent="0.25">
      <c r="P487" s="156" t="s">
        <v>739</v>
      </c>
      <c r="Q487" s="156">
        <v>353</v>
      </c>
      <c r="R487" s="156" t="s">
        <v>3153</v>
      </c>
      <c r="S487" s="156" t="s">
        <v>1807</v>
      </c>
      <c r="T487" s="156">
        <v>15</v>
      </c>
      <c r="U487" s="156" t="s">
        <v>1808</v>
      </c>
      <c r="V487" s="156" t="s">
        <v>3155</v>
      </c>
      <c r="AB487" s="156" t="s">
        <v>3160</v>
      </c>
      <c r="AC487" s="156">
        <v>353</v>
      </c>
      <c r="AD487" s="256">
        <v>43180</v>
      </c>
      <c r="AE487" s="256">
        <v>0</v>
      </c>
      <c r="AF487" s="256" t="s">
        <v>3215</v>
      </c>
    </row>
    <row r="488" spans="16:32" x14ac:dyDescent="0.25">
      <c r="P488" s="156" t="s">
        <v>739</v>
      </c>
      <c r="Q488" s="156">
        <v>353</v>
      </c>
      <c r="R488" s="156" t="s">
        <v>3153</v>
      </c>
      <c r="S488" s="156" t="s">
        <v>1815</v>
      </c>
      <c r="T488" s="156">
        <v>3</v>
      </c>
      <c r="U488" s="156" t="s">
        <v>1816</v>
      </c>
      <c r="V488" s="156" t="s">
        <v>3155</v>
      </c>
      <c r="AB488" s="156" t="s">
        <v>3160</v>
      </c>
      <c r="AC488" s="156">
        <v>353</v>
      </c>
      <c r="AD488" s="256">
        <v>43180</v>
      </c>
      <c r="AE488" s="256">
        <v>0</v>
      </c>
      <c r="AF488" s="256" t="s">
        <v>3215</v>
      </c>
    </row>
    <row r="489" spans="16:32" x14ac:dyDescent="0.25">
      <c r="P489" s="156" t="s">
        <v>739</v>
      </c>
      <c r="Q489" s="156">
        <v>353</v>
      </c>
      <c r="R489" s="156" t="s">
        <v>3153</v>
      </c>
      <c r="S489" s="156" t="s">
        <v>1815</v>
      </c>
      <c r="T489" s="156">
        <v>22</v>
      </c>
      <c r="U489" s="156" t="s">
        <v>1816</v>
      </c>
      <c r="V489" s="156" t="s">
        <v>3155</v>
      </c>
      <c r="AB489" s="156" t="s">
        <v>3160</v>
      </c>
      <c r="AC489" s="156">
        <v>353</v>
      </c>
      <c r="AD489" s="256">
        <v>43180</v>
      </c>
      <c r="AE489" s="256">
        <v>0</v>
      </c>
      <c r="AF489" s="256" t="s">
        <v>3215</v>
      </c>
    </row>
    <row r="490" spans="16:32" x14ac:dyDescent="0.25">
      <c r="P490" s="156" t="s">
        <v>739</v>
      </c>
      <c r="Q490" s="156">
        <v>353</v>
      </c>
      <c r="R490" s="156" t="s">
        <v>3153</v>
      </c>
      <c r="S490" s="156" t="s">
        <v>1815</v>
      </c>
      <c r="T490" s="156">
        <v>3</v>
      </c>
      <c r="U490" s="156" t="s">
        <v>1816</v>
      </c>
      <c r="V490" s="156" t="s">
        <v>3155</v>
      </c>
      <c r="AB490" s="156" t="s">
        <v>3160</v>
      </c>
      <c r="AC490" s="156">
        <v>374</v>
      </c>
      <c r="AD490" s="256">
        <v>43195</v>
      </c>
      <c r="AE490" s="256">
        <v>0</v>
      </c>
      <c r="AF490" s="256" t="s">
        <v>3215</v>
      </c>
    </row>
    <row r="491" spans="16:32" x14ac:dyDescent="0.25">
      <c r="P491" s="156" t="s">
        <v>739</v>
      </c>
      <c r="Q491" s="156">
        <v>353</v>
      </c>
      <c r="R491" s="156" t="s">
        <v>3153</v>
      </c>
      <c r="S491" s="156" t="s">
        <v>1815</v>
      </c>
      <c r="T491" s="156">
        <v>3</v>
      </c>
      <c r="U491" s="156" t="s">
        <v>1816</v>
      </c>
      <c r="V491" s="156" t="s">
        <v>3155</v>
      </c>
      <c r="AB491" s="156" t="s">
        <v>1540</v>
      </c>
      <c r="AC491" s="156">
        <v>340</v>
      </c>
      <c r="AD491" s="256">
        <v>43133</v>
      </c>
      <c r="AE491" s="256">
        <v>43168</v>
      </c>
      <c r="AF491" s="256" t="s">
        <v>3216</v>
      </c>
    </row>
    <row r="492" spans="16:32" x14ac:dyDescent="0.25">
      <c r="P492" s="156" t="s">
        <v>739</v>
      </c>
      <c r="Q492" s="156">
        <v>353</v>
      </c>
      <c r="R492" s="156" t="s">
        <v>3153</v>
      </c>
      <c r="S492" s="156" t="s">
        <v>1817</v>
      </c>
      <c r="T492" s="156">
        <v>20</v>
      </c>
      <c r="U492" s="156" t="s">
        <v>1818</v>
      </c>
      <c r="V492" s="156" t="s">
        <v>3155</v>
      </c>
      <c r="AB492" s="156" t="s">
        <v>1540</v>
      </c>
      <c r="AC492" s="156">
        <v>357</v>
      </c>
      <c r="AD492" s="256">
        <v>43139</v>
      </c>
      <c r="AE492" s="256">
        <v>43164</v>
      </c>
      <c r="AF492" s="256" t="s">
        <v>3216</v>
      </c>
    </row>
    <row r="493" spans="16:32" x14ac:dyDescent="0.25">
      <c r="P493" s="156" t="s">
        <v>739</v>
      </c>
      <c r="Q493" s="156">
        <v>353</v>
      </c>
      <c r="R493" s="156" t="s">
        <v>3153</v>
      </c>
      <c r="S493" s="156" t="s">
        <v>1817</v>
      </c>
      <c r="T493" s="156">
        <v>10</v>
      </c>
      <c r="U493" s="156" t="s">
        <v>1818</v>
      </c>
      <c r="V493" s="156" t="s">
        <v>3155</v>
      </c>
      <c r="AB493" s="156" t="s">
        <v>1540</v>
      </c>
      <c r="AC493" s="156">
        <v>364</v>
      </c>
      <c r="AD493" s="256">
        <v>43168</v>
      </c>
      <c r="AE493" s="256">
        <v>43179</v>
      </c>
      <c r="AF493" s="256" t="s">
        <v>3216</v>
      </c>
    </row>
    <row r="494" spans="16:32" x14ac:dyDescent="0.25">
      <c r="P494" s="156" t="s">
        <v>739</v>
      </c>
      <c r="Q494" s="156">
        <v>353</v>
      </c>
      <c r="R494" s="156" t="s">
        <v>3153</v>
      </c>
      <c r="S494" s="156" t="s">
        <v>1819</v>
      </c>
      <c r="T494" s="156">
        <v>16</v>
      </c>
      <c r="U494" s="156" t="s">
        <v>1820</v>
      </c>
      <c r="V494" s="156" t="s">
        <v>3155</v>
      </c>
      <c r="AB494" s="156" t="s">
        <v>1540</v>
      </c>
      <c r="AC494" s="156">
        <v>353</v>
      </c>
      <c r="AD494" s="256">
        <v>43180</v>
      </c>
      <c r="AE494" s="256">
        <v>0</v>
      </c>
      <c r="AF494" s="256" t="s">
        <v>3215</v>
      </c>
    </row>
    <row r="495" spans="16:32" x14ac:dyDescent="0.25">
      <c r="P495" s="156" t="s">
        <v>739</v>
      </c>
      <c r="Q495" s="156">
        <v>353</v>
      </c>
      <c r="R495" s="156" t="s">
        <v>3153</v>
      </c>
      <c r="S495" s="156" t="s">
        <v>1819</v>
      </c>
      <c r="T495" s="156">
        <v>50</v>
      </c>
      <c r="U495" s="156" t="s">
        <v>1820</v>
      </c>
      <c r="V495" s="156" t="s">
        <v>3155</v>
      </c>
      <c r="AB495" s="156" t="s">
        <v>1540</v>
      </c>
      <c r="AC495" s="156">
        <v>353</v>
      </c>
      <c r="AD495" s="256">
        <v>43180</v>
      </c>
      <c r="AE495" s="256">
        <v>0</v>
      </c>
      <c r="AF495" s="256" t="s">
        <v>3215</v>
      </c>
    </row>
    <row r="496" spans="16:32" x14ac:dyDescent="0.25">
      <c r="P496" s="156" t="s">
        <v>739</v>
      </c>
      <c r="Q496" s="156">
        <v>353</v>
      </c>
      <c r="R496" s="156" t="s">
        <v>3153</v>
      </c>
      <c r="S496" s="156" t="s">
        <v>1819</v>
      </c>
      <c r="T496" s="156">
        <v>55</v>
      </c>
      <c r="U496" s="156" t="s">
        <v>1820</v>
      </c>
      <c r="V496" s="156" t="s">
        <v>3155</v>
      </c>
      <c r="AB496" s="156" t="s">
        <v>3161</v>
      </c>
      <c r="AC496" s="156">
        <v>347</v>
      </c>
      <c r="AD496" s="256">
        <v>43118</v>
      </c>
      <c r="AE496" s="256">
        <v>43133</v>
      </c>
      <c r="AF496" s="256" t="s">
        <v>3216</v>
      </c>
    </row>
    <row r="497" spans="16:32" x14ac:dyDescent="0.25">
      <c r="P497" s="156" t="s">
        <v>739</v>
      </c>
      <c r="Q497" s="156">
        <v>353</v>
      </c>
      <c r="R497" s="156" t="s">
        <v>3153</v>
      </c>
      <c r="S497" s="156" t="s">
        <v>1822</v>
      </c>
      <c r="T497" s="156">
        <v>50</v>
      </c>
      <c r="U497" s="156" t="s">
        <v>1823</v>
      </c>
      <c r="V497" s="156" t="s">
        <v>3155</v>
      </c>
      <c r="AB497" s="156" t="s">
        <v>3161</v>
      </c>
      <c r="AC497" s="156">
        <v>340</v>
      </c>
      <c r="AD497" s="256">
        <v>43133</v>
      </c>
      <c r="AE497" s="256">
        <v>43168</v>
      </c>
      <c r="AF497" s="256" t="s">
        <v>3216</v>
      </c>
    </row>
    <row r="498" spans="16:32" x14ac:dyDescent="0.25">
      <c r="P498" s="156" t="s">
        <v>739</v>
      </c>
      <c r="Q498" s="156">
        <v>353</v>
      </c>
      <c r="R498" s="156" t="s">
        <v>3153</v>
      </c>
      <c r="S498" s="156" t="s">
        <v>1822</v>
      </c>
      <c r="T498" s="156">
        <v>20</v>
      </c>
      <c r="U498" s="156" t="s">
        <v>1823</v>
      </c>
      <c r="V498" s="156" t="s">
        <v>3155</v>
      </c>
      <c r="AB498" s="156" t="s">
        <v>3161</v>
      </c>
      <c r="AC498" s="156">
        <v>340</v>
      </c>
      <c r="AD498" s="256">
        <v>43133</v>
      </c>
      <c r="AE498" s="256">
        <v>43168</v>
      </c>
      <c r="AF498" s="256" t="s">
        <v>3216</v>
      </c>
    </row>
    <row r="499" spans="16:32" x14ac:dyDescent="0.25">
      <c r="P499" s="156" t="s">
        <v>739</v>
      </c>
      <c r="Q499" s="156">
        <v>353</v>
      </c>
      <c r="R499" s="156" t="s">
        <v>3153</v>
      </c>
      <c r="S499" s="156" t="s">
        <v>1822</v>
      </c>
      <c r="T499" s="156">
        <v>48</v>
      </c>
      <c r="U499" s="156" t="s">
        <v>1823</v>
      </c>
      <c r="V499" s="156" t="s">
        <v>3155</v>
      </c>
      <c r="AB499" s="156" t="s">
        <v>3161</v>
      </c>
      <c r="AC499" s="156">
        <v>353</v>
      </c>
      <c r="AD499" s="256">
        <v>43180</v>
      </c>
      <c r="AE499" s="256">
        <v>0</v>
      </c>
      <c r="AF499" s="256" t="s">
        <v>3215</v>
      </c>
    </row>
    <row r="500" spans="16:32" x14ac:dyDescent="0.25">
      <c r="P500" s="156" t="s">
        <v>739</v>
      </c>
      <c r="Q500" s="156">
        <v>353</v>
      </c>
      <c r="R500" s="156" t="s">
        <v>3153</v>
      </c>
      <c r="S500" s="156" t="s">
        <v>1016</v>
      </c>
      <c r="T500" s="156">
        <v>100</v>
      </c>
      <c r="U500" s="156" t="s">
        <v>1826</v>
      </c>
      <c r="V500" s="156" t="s">
        <v>3155</v>
      </c>
      <c r="AB500" s="156" t="s">
        <v>1542</v>
      </c>
      <c r="AC500" s="156">
        <v>347</v>
      </c>
      <c r="AD500" s="256">
        <v>43118</v>
      </c>
      <c r="AE500" s="256">
        <v>43133</v>
      </c>
      <c r="AF500" s="256" t="s">
        <v>3216</v>
      </c>
    </row>
    <row r="501" spans="16:32" x14ac:dyDescent="0.25">
      <c r="P501" s="156" t="s">
        <v>739</v>
      </c>
      <c r="Q501" s="156">
        <v>353</v>
      </c>
      <c r="R501" s="156" t="s">
        <v>3153</v>
      </c>
      <c r="S501" s="156" t="s">
        <v>1016</v>
      </c>
      <c r="T501" s="156">
        <v>180</v>
      </c>
      <c r="U501" s="156" t="s">
        <v>1826</v>
      </c>
      <c r="V501" s="156" t="s">
        <v>3155</v>
      </c>
      <c r="AB501" s="156" t="s">
        <v>1542</v>
      </c>
      <c r="AC501" s="156">
        <v>340</v>
      </c>
      <c r="AD501" s="256">
        <v>43133</v>
      </c>
      <c r="AE501" s="256">
        <v>43168</v>
      </c>
      <c r="AF501" s="256" t="s">
        <v>3216</v>
      </c>
    </row>
    <row r="502" spans="16:32" x14ac:dyDescent="0.25">
      <c r="P502" s="156" t="s">
        <v>739</v>
      </c>
      <c r="Q502" s="156">
        <v>353</v>
      </c>
      <c r="R502" s="156" t="s">
        <v>3153</v>
      </c>
      <c r="S502" s="156" t="s">
        <v>1016</v>
      </c>
      <c r="T502" s="156">
        <v>103</v>
      </c>
      <c r="U502" s="156" t="s">
        <v>1826</v>
      </c>
      <c r="V502" s="156" t="s">
        <v>3155</v>
      </c>
      <c r="AB502" s="156" t="s">
        <v>1542</v>
      </c>
      <c r="AC502" s="156">
        <v>340</v>
      </c>
      <c r="AD502" s="256">
        <v>43133</v>
      </c>
      <c r="AE502" s="256">
        <v>43168</v>
      </c>
      <c r="AF502" s="256" t="s">
        <v>3216</v>
      </c>
    </row>
    <row r="503" spans="16:32" x14ac:dyDescent="0.25">
      <c r="P503" s="156" t="s">
        <v>739</v>
      </c>
      <c r="Q503" s="156">
        <v>353</v>
      </c>
      <c r="R503" s="156" t="s">
        <v>3153</v>
      </c>
      <c r="S503" s="156" t="s">
        <v>1016</v>
      </c>
      <c r="T503" s="156">
        <v>24</v>
      </c>
      <c r="U503" s="156" t="s">
        <v>1826</v>
      </c>
      <c r="V503" s="156" t="s">
        <v>3155</v>
      </c>
      <c r="AB503" s="156" t="s">
        <v>1542</v>
      </c>
      <c r="AC503" s="156">
        <v>374</v>
      </c>
      <c r="AD503" s="256">
        <v>43195</v>
      </c>
      <c r="AE503" s="256">
        <v>0</v>
      </c>
      <c r="AF503" s="256" t="s">
        <v>3215</v>
      </c>
    </row>
    <row r="504" spans="16:32" x14ac:dyDescent="0.25">
      <c r="P504" s="156" t="s">
        <v>739</v>
      </c>
      <c r="Q504" s="156">
        <v>353</v>
      </c>
      <c r="R504" s="156" t="s">
        <v>3153</v>
      </c>
      <c r="S504" s="156" t="s">
        <v>1016</v>
      </c>
      <c r="T504" s="156">
        <v>30</v>
      </c>
      <c r="U504" s="156" t="s">
        <v>1826</v>
      </c>
      <c r="V504" s="156" t="s">
        <v>3155</v>
      </c>
      <c r="AB504" s="156" t="s">
        <v>1543</v>
      </c>
      <c r="AC504" s="156">
        <v>347</v>
      </c>
      <c r="AD504" s="256">
        <v>43118</v>
      </c>
      <c r="AE504" s="256">
        <v>43133</v>
      </c>
      <c r="AF504" s="256" t="s">
        <v>3216</v>
      </c>
    </row>
    <row r="505" spans="16:32" x14ac:dyDescent="0.25">
      <c r="P505" s="156" t="s">
        <v>739</v>
      </c>
      <c r="Q505" s="156">
        <v>353</v>
      </c>
      <c r="R505" s="156" t="s">
        <v>3153</v>
      </c>
      <c r="S505" s="156" t="s">
        <v>1016</v>
      </c>
      <c r="T505" s="156">
        <v>180</v>
      </c>
      <c r="U505" s="156" t="s">
        <v>1826</v>
      </c>
      <c r="V505" s="156" t="s">
        <v>3155</v>
      </c>
      <c r="AB505" s="156" t="s">
        <v>1543</v>
      </c>
      <c r="AC505" s="156">
        <v>340</v>
      </c>
      <c r="AD505" s="256">
        <v>43133</v>
      </c>
      <c r="AE505" s="256">
        <v>43168</v>
      </c>
      <c r="AF505" s="256" t="s">
        <v>3216</v>
      </c>
    </row>
    <row r="506" spans="16:32" x14ac:dyDescent="0.25">
      <c r="P506" s="156" t="s">
        <v>739</v>
      </c>
      <c r="Q506" s="156">
        <v>353</v>
      </c>
      <c r="R506" s="156" t="s">
        <v>3153</v>
      </c>
      <c r="S506" s="156" t="s">
        <v>1016</v>
      </c>
      <c r="T506" s="156">
        <v>14</v>
      </c>
      <c r="U506" s="156" t="s">
        <v>1826</v>
      </c>
      <c r="V506" s="156" t="s">
        <v>3155</v>
      </c>
      <c r="AB506" s="156" t="s">
        <v>1543</v>
      </c>
      <c r="AC506" s="156">
        <v>340</v>
      </c>
      <c r="AD506" s="256">
        <v>43133</v>
      </c>
      <c r="AE506" s="256">
        <v>43168</v>
      </c>
      <c r="AF506" s="256" t="s">
        <v>3216</v>
      </c>
    </row>
    <row r="507" spans="16:32" x14ac:dyDescent="0.25">
      <c r="P507" s="156" t="s">
        <v>739</v>
      </c>
      <c r="Q507" s="156">
        <v>353</v>
      </c>
      <c r="R507" s="156" t="s">
        <v>3153</v>
      </c>
      <c r="S507" s="156" t="s">
        <v>1016</v>
      </c>
      <c r="T507" s="156">
        <v>38</v>
      </c>
      <c r="U507" s="156" t="s">
        <v>1826</v>
      </c>
      <c r="V507" s="156" t="s">
        <v>3155</v>
      </c>
      <c r="AB507" s="156" t="s">
        <v>1543</v>
      </c>
      <c r="AC507" s="156">
        <v>357</v>
      </c>
      <c r="AD507" s="256">
        <v>43139</v>
      </c>
      <c r="AE507" s="256">
        <v>43164</v>
      </c>
      <c r="AF507" s="256" t="s">
        <v>3216</v>
      </c>
    </row>
    <row r="508" spans="16:32" x14ac:dyDescent="0.25">
      <c r="P508" s="156" t="s">
        <v>739</v>
      </c>
      <c r="Q508" s="156">
        <v>353</v>
      </c>
      <c r="R508" s="156" t="s">
        <v>3153</v>
      </c>
      <c r="S508" s="156" t="s">
        <v>1016</v>
      </c>
      <c r="T508" s="156">
        <v>30</v>
      </c>
      <c r="U508" s="156" t="s">
        <v>1826</v>
      </c>
      <c r="V508" s="156" t="s">
        <v>3155</v>
      </c>
      <c r="AB508" s="156" t="s">
        <v>1543</v>
      </c>
      <c r="AC508" s="156">
        <v>353</v>
      </c>
      <c r="AD508" s="256">
        <v>43180</v>
      </c>
      <c r="AE508" s="256">
        <v>0</v>
      </c>
      <c r="AF508" s="256" t="s">
        <v>3215</v>
      </c>
    </row>
    <row r="509" spans="16:32" x14ac:dyDescent="0.25">
      <c r="P509" s="156" t="s">
        <v>739</v>
      </c>
      <c r="Q509" s="156">
        <v>353</v>
      </c>
      <c r="R509" s="156" t="s">
        <v>3153</v>
      </c>
      <c r="S509" s="156" t="s">
        <v>1016</v>
      </c>
      <c r="T509" s="156">
        <v>1</v>
      </c>
      <c r="U509" s="156" t="s">
        <v>1826</v>
      </c>
      <c r="V509" s="156" t="s">
        <v>3155</v>
      </c>
      <c r="AB509" s="156" t="s">
        <v>1543</v>
      </c>
      <c r="AC509" s="156">
        <v>353</v>
      </c>
      <c r="AD509" s="256">
        <v>43180</v>
      </c>
      <c r="AE509" s="256">
        <v>0</v>
      </c>
      <c r="AF509" s="256" t="s">
        <v>3215</v>
      </c>
    </row>
    <row r="510" spans="16:32" x14ac:dyDescent="0.25">
      <c r="P510" s="156" t="s">
        <v>739</v>
      </c>
      <c r="Q510" s="156">
        <v>353</v>
      </c>
      <c r="R510" s="156" t="s">
        <v>3153</v>
      </c>
      <c r="S510" s="156" t="s">
        <v>1016</v>
      </c>
      <c r="T510" s="156">
        <v>164</v>
      </c>
      <c r="U510" s="156" t="s">
        <v>1826</v>
      </c>
      <c r="V510" s="156" t="s">
        <v>3155</v>
      </c>
      <c r="AB510" s="156" t="s">
        <v>1543</v>
      </c>
      <c r="AC510" s="156">
        <v>353</v>
      </c>
      <c r="AD510" s="256">
        <v>43180</v>
      </c>
      <c r="AE510" s="256">
        <v>0</v>
      </c>
      <c r="AF510" s="256" t="s">
        <v>3215</v>
      </c>
    </row>
    <row r="511" spans="16:32" x14ac:dyDescent="0.25">
      <c r="P511" s="156" t="s">
        <v>739</v>
      </c>
      <c r="Q511" s="156">
        <v>353</v>
      </c>
      <c r="R511" s="156" t="s">
        <v>3153</v>
      </c>
      <c r="S511" s="156" t="s">
        <v>1016</v>
      </c>
      <c r="T511" s="156">
        <v>61</v>
      </c>
      <c r="U511" s="156" t="s">
        <v>1826</v>
      </c>
      <c r="V511" s="156" t="s">
        <v>3155</v>
      </c>
      <c r="AB511" s="156" t="s">
        <v>1545</v>
      </c>
      <c r="AC511" s="156">
        <v>347</v>
      </c>
      <c r="AD511" s="256">
        <v>43118</v>
      </c>
      <c r="AE511" s="256">
        <v>43133</v>
      </c>
      <c r="AF511" s="256" t="s">
        <v>3216</v>
      </c>
    </row>
    <row r="512" spans="16:32" x14ac:dyDescent="0.25">
      <c r="P512" s="156" t="s">
        <v>739</v>
      </c>
      <c r="Q512" s="156">
        <v>353</v>
      </c>
      <c r="R512" s="156" t="s">
        <v>3153</v>
      </c>
      <c r="S512" s="156" t="s">
        <v>1017</v>
      </c>
      <c r="T512" s="156">
        <v>10</v>
      </c>
      <c r="U512" s="156" t="s">
        <v>1829</v>
      </c>
      <c r="V512" s="156" t="s">
        <v>3155</v>
      </c>
      <c r="AB512" s="156" t="s">
        <v>1545</v>
      </c>
      <c r="AC512" s="156">
        <v>340</v>
      </c>
      <c r="AD512" s="256">
        <v>43133</v>
      </c>
      <c r="AE512" s="256">
        <v>43168</v>
      </c>
      <c r="AF512" s="256" t="s">
        <v>3216</v>
      </c>
    </row>
    <row r="513" spans="16:32" x14ac:dyDescent="0.25">
      <c r="P513" s="156" t="s">
        <v>739</v>
      </c>
      <c r="Q513" s="156">
        <v>353</v>
      </c>
      <c r="R513" s="156" t="s">
        <v>3153</v>
      </c>
      <c r="S513" s="156" t="s">
        <v>1017</v>
      </c>
      <c r="T513" s="156">
        <v>203</v>
      </c>
      <c r="U513" s="156" t="s">
        <v>1829</v>
      </c>
      <c r="V513" s="156" t="s">
        <v>3155</v>
      </c>
      <c r="AB513" s="156" t="s">
        <v>1545</v>
      </c>
      <c r="AC513" s="156">
        <v>340</v>
      </c>
      <c r="AD513" s="256">
        <v>43133</v>
      </c>
      <c r="AE513" s="256">
        <v>43168</v>
      </c>
      <c r="AF513" s="256" t="s">
        <v>3216</v>
      </c>
    </row>
    <row r="514" spans="16:32" x14ac:dyDescent="0.25">
      <c r="P514" s="156" t="s">
        <v>739</v>
      </c>
      <c r="Q514" s="156">
        <v>353</v>
      </c>
      <c r="R514" s="156" t="s">
        <v>3153</v>
      </c>
      <c r="S514" s="156" t="s">
        <v>1017</v>
      </c>
      <c r="T514" s="156">
        <v>22</v>
      </c>
      <c r="U514" s="156" t="s">
        <v>1829</v>
      </c>
      <c r="V514" s="156" t="s">
        <v>3155</v>
      </c>
      <c r="AB514" s="156" t="s">
        <v>1545</v>
      </c>
      <c r="AC514" s="156">
        <v>364</v>
      </c>
      <c r="AD514" s="256">
        <v>43168</v>
      </c>
      <c r="AE514" s="256">
        <v>43179</v>
      </c>
      <c r="AF514" s="256" t="s">
        <v>3216</v>
      </c>
    </row>
    <row r="515" spans="16:32" x14ac:dyDescent="0.25">
      <c r="P515" s="156" t="s">
        <v>739</v>
      </c>
      <c r="Q515" s="156">
        <v>353</v>
      </c>
      <c r="R515" s="156" t="s">
        <v>3153</v>
      </c>
      <c r="S515" s="156" t="s">
        <v>1018</v>
      </c>
      <c r="T515" s="156">
        <v>400</v>
      </c>
      <c r="U515" s="156" t="s">
        <v>1830</v>
      </c>
      <c r="V515" s="156" t="s">
        <v>3155</v>
      </c>
      <c r="AB515" s="156" t="s">
        <v>1545</v>
      </c>
      <c r="AC515" s="156">
        <v>353</v>
      </c>
      <c r="AD515" s="256">
        <v>43180</v>
      </c>
      <c r="AE515" s="256">
        <v>0</v>
      </c>
      <c r="AF515" s="256" t="s">
        <v>3215</v>
      </c>
    </row>
    <row r="516" spans="16:32" x14ac:dyDescent="0.25">
      <c r="P516" s="156" t="s">
        <v>739</v>
      </c>
      <c r="Q516" s="156">
        <v>353</v>
      </c>
      <c r="R516" s="156" t="s">
        <v>3153</v>
      </c>
      <c r="S516" s="156" t="s">
        <v>1018</v>
      </c>
      <c r="T516" s="156">
        <v>48</v>
      </c>
      <c r="U516" s="156" t="s">
        <v>1830</v>
      </c>
      <c r="V516" s="156" t="s">
        <v>3155</v>
      </c>
      <c r="AB516" s="156" t="s">
        <v>1545</v>
      </c>
      <c r="AC516" s="156">
        <v>353</v>
      </c>
      <c r="AD516" s="256">
        <v>43180</v>
      </c>
      <c r="AE516" s="256">
        <v>0</v>
      </c>
      <c r="AF516" s="256" t="s">
        <v>3215</v>
      </c>
    </row>
    <row r="517" spans="16:32" x14ac:dyDescent="0.25">
      <c r="P517" s="156" t="s">
        <v>739</v>
      </c>
      <c r="Q517" s="156">
        <v>353</v>
      </c>
      <c r="R517" s="156" t="s">
        <v>3153</v>
      </c>
      <c r="S517" s="156" t="s">
        <v>1018</v>
      </c>
      <c r="T517" s="156">
        <v>37</v>
      </c>
      <c r="U517" s="156" t="s">
        <v>1830</v>
      </c>
      <c r="V517" s="156" t="s">
        <v>3155</v>
      </c>
      <c r="AB517" s="156" t="s">
        <v>1547</v>
      </c>
      <c r="AC517" s="156">
        <v>347</v>
      </c>
      <c r="AD517" s="256">
        <v>43118</v>
      </c>
      <c r="AE517" s="256">
        <v>43133</v>
      </c>
      <c r="AF517" s="256" t="s">
        <v>3216</v>
      </c>
    </row>
    <row r="518" spans="16:32" x14ac:dyDescent="0.25">
      <c r="P518" s="156" t="s">
        <v>739</v>
      </c>
      <c r="Q518" s="156">
        <v>353</v>
      </c>
      <c r="R518" s="156" t="s">
        <v>3153</v>
      </c>
      <c r="S518" s="156" t="s">
        <v>1018</v>
      </c>
      <c r="T518" s="156">
        <v>608</v>
      </c>
      <c r="U518" s="156" t="s">
        <v>1830</v>
      </c>
      <c r="V518" s="156" t="s">
        <v>3155</v>
      </c>
      <c r="AB518" s="156" t="s">
        <v>1547</v>
      </c>
      <c r="AC518" s="156">
        <v>340</v>
      </c>
      <c r="AD518" s="256">
        <v>43133</v>
      </c>
      <c r="AE518" s="256">
        <v>43168</v>
      </c>
      <c r="AF518" s="256" t="s">
        <v>3216</v>
      </c>
    </row>
    <row r="519" spans="16:32" x14ac:dyDescent="0.25">
      <c r="P519" s="156" t="s">
        <v>739</v>
      </c>
      <c r="Q519" s="156">
        <v>353</v>
      </c>
      <c r="R519" s="156" t="s">
        <v>3153</v>
      </c>
      <c r="S519" s="156" t="s">
        <v>1018</v>
      </c>
      <c r="T519" s="156">
        <v>297</v>
      </c>
      <c r="U519" s="156" t="s">
        <v>1830</v>
      </c>
      <c r="V519" s="156" t="s">
        <v>3155</v>
      </c>
      <c r="AB519" s="156" t="s">
        <v>1547</v>
      </c>
      <c r="AC519" s="156">
        <v>340</v>
      </c>
      <c r="AD519" s="256">
        <v>43133</v>
      </c>
      <c r="AE519" s="256">
        <v>43168</v>
      </c>
      <c r="AF519" s="256" t="s">
        <v>3216</v>
      </c>
    </row>
    <row r="520" spans="16:32" x14ac:dyDescent="0.25">
      <c r="P520" s="156" t="s">
        <v>739</v>
      </c>
      <c r="Q520" s="156">
        <v>353</v>
      </c>
      <c r="R520" s="156" t="s">
        <v>3153</v>
      </c>
      <c r="S520" s="156" t="s">
        <v>1018</v>
      </c>
      <c r="T520" s="156">
        <v>55</v>
      </c>
      <c r="U520" s="156" t="s">
        <v>1830</v>
      </c>
      <c r="V520" s="156" t="s">
        <v>3155</v>
      </c>
      <c r="AB520" s="156" t="s">
        <v>1547</v>
      </c>
      <c r="AC520" s="156">
        <v>340</v>
      </c>
      <c r="AD520" s="256">
        <v>43133</v>
      </c>
      <c r="AE520" s="256">
        <v>43168</v>
      </c>
      <c r="AF520" s="256" t="s">
        <v>3216</v>
      </c>
    </row>
    <row r="521" spans="16:32" x14ac:dyDescent="0.25">
      <c r="P521" s="156" t="s">
        <v>739</v>
      </c>
      <c r="Q521" s="156">
        <v>353</v>
      </c>
      <c r="R521" s="156" t="s">
        <v>3153</v>
      </c>
      <c r="S521" s="156" t="s">
        <v>1018</v>
      </c>
      <c r="T521" s="156">
        <v>49</v>
      </c>
      <c r="U521" s="156" t="s">
        <v>1830</v>
      </c>
      <c r="V521" s="156" t="s">
        <v>3155</v>
      </c>
      <c r="AB521" s="156" t="s">
        <v>1547</v>
      </c>
      <c r="AC521" s="156">
        <v>357</v>
      </c>
      <c r="AD521" s="256">
        <v>43139</v>
      </c>
      <c r="AE521" s="256">
        <v>43164</v>
      </c>
      <c r="AF521" s="256" t="s">
        <v>3216</v>
      </c>
    </row>
    <row r="522" spans="16:32" x14ac:dyDescent="0.25">
      <c r="P522" s="156" t="s">
        <v>739</v>
      </c>
      <c r="Q522" s="156">
        <v>353</v>
      </c>
      <c r="R522" s="156" t="s">
        <v>3153</v>
      </c>
      <c r="S522" s="156" t="s">
        <v>1018</v>
      </c>
      <c r="T522" s="156">
        <v>40</v>
      </c>
      <c r="U522" s="156" t="s">
        <v>1830</v>
      </c>
      <c r="V522" s="156" t="s">
        <v>3155</v>
      </c>
      <c r="AB522" s="156" t="s">
        <v>1547</v>
      </c>
      <c r="AC522" s="156">
        <v>353</v>
      </c>
      <c r="AD522" s="256">
        <v>43180</v>
      </c>
      <c r="AE522" s="256">
        <v>0</v>
      </c>
      <c r="AF522" s="256" t="s">
        <v>3215</v>
      </c>
    </row>
    <row r="523" spans="16:32" x14ac:dyDescent="0.25">
      <c r="P523" s="156" t="s">
        <v>739</v>
      </c>
      <c r="Q523" s="156">
        <v>353</v>
      </c>
      <c r="R523" s="156" t="s">
        <v>3153</v>
      </c>
      <c r="S523" s="156" t="s">
        <v>1019</v>
      </c>
      <c r="T523" s="156">
        <v>22</v>
      </c>
      <c r="U523" s="156" t="s">
        <v>1831</v>
      </c>
      <c r="V523" s="156" t="s">
        <v>3155</v>
      </c>
      <c r="AB523" s="156" t="s">
        <v>1547</v>
      </c>
      <c r="AC523" s="156">
        <v>353</v>
      </c>
      <c r="AD523" s="256">
        <v>43180</v>
      </c>
      <c r="AE523" s="256">
        <v>0</v>
      </c>
      <c r="AF523" s="256" t="s">
        <v>3215</v>
      </c>
    </row>
    <row r="524" spans="16:32" x14ac:dyDescent="0.25">
      <c r="P524" s="156" t="s">
        <v>739</v>
      </c>
      <c r="Q524" s="156">
        <v>353</v>
      </c>
      <c r="R524" s="156" t="s">
        <v>3153</v>
      </c>
      <c r="S524" s="156" t="s">
        <v>1019</v>
      </c>
      <c r="T524" s="156">
        <v>10</v>
      </c>
      <c r="U524" s="156" t="s">
        <v>1831</v>
      </c>
      <c r="V524" s="156" t="s">
        <v>3155</v>
      </c>
      <c r="AB524" s="156" t="s">
        <v>1549</v>
      </c>
      <c r="AC524" s="156">
        <v>340</v>
      </c>
      <c r="AD524" s="256">
        <v>43133</v>
      </c>
      <c r="AE524" s="256">
        <v>43168</v>
      </c>
      <c r="AF524" s="256" t="s">
        <v>3216</v>
      </c>
    </row>
    <row r="525" spans="16:32" x14ac:dyDescent="0.25">
      <c r="P525" s="156" t="s">
        <v>739</v>
      </c>
      <c r="Q525" s="156">
        <v>353</v>
      </c>
      <c r="R525" s="156" t="s">
        <v>3153</v>
      </c>
      <c r="S525" s="156" t="s">
        <v>1019</v>
      </c>
      <c r="T525" s="156">
        <v>32</v>
      </c>
      <c r="U525" s="156" t="s">
        <v>1831</v>
      </c>
      <c r="V525" s="156" t="s">
        <v>3155</v>
      </c>
      <c r="AB525" s="156" t="s">
        <v>1549</v>
      </c>
      <c r="AC525" s="156">
        <v>364</v>
      </c>
      <c r="AD525" s="256">
        <v>43168</v>
      </c>
      <c r="AE525" s="256">
        <v>43179</v>
      </c>
      <c r="AF525" s="256" t="s">
        <v>3216</v>
      </c>
    </row>
    <row r="526" spans="16:32" x14ac:dyDescent="0.25">
      <c r="P526" s="156" t="s">
        <v>739</v>
      </c>
      <c r="Q526" s="156">
        <v>353</v>
      </c>
      <c r="R526" s="156" t="s">
        <v>3153</v>
      </c>
      <c r="S526" s="156" t="s">
        <v>1019</v>
      </c>
      <c r="T526" s="156">
        <v>20</v>
      </c>
      <c r="U526" s="156" t="s">
        <v>1831</v>
      </c>
      <c r="V526" s="156" t="s">
        <v>3155</v>
      </c>
      <c r="AB526" s="156" t="s">
        <v>1549</v>
      </c>
      <c r="AC526" s="156">
        <v>353</v>
      </c>
      <c r="AD526" s="256">
        <v>43180</v>
      </c>
      <c r="AE526" s="256">
        <v>0</v>
      </c>
      <c r="AF526" s="256" t="s">
        <v>3215</v>
      </c>
    </row>
    <row r="527" spans="16:32" x14ac:dyDescent="0.25">
      <c r="P527" s="156" t="s">
        <v>739</v>
      </c>
      <c r="Q527" s="156">
        <v>353</v>
      </c>
      <c r="R527" s="156" t="s">
        <v>3153</v>
      </c>
      <c r="S527" s="156" t="s">
        <v>1019</v>
      </c>
      <c r="T527" s="156">
        <v>150</v>
      </c>
      <c r="U527" s="156" t="s">
        <v>1831</v>
      </c>
      <c r="V527" s="156" t="s">
        <v>3155</v>
      </c>
      <c r="AB527" s="156" t="s">
        <v>1550</v>
      </c>
      <c r="AC527" s="156">
        <v>340</v>
      </c>
      <c r="AD527" s="256">
        <v>43133</v>
      </c>
      <c r="AE527" s="256">
        <v>43168</v>
      </c>
      <c r="AF527" s="256" t="s">
        <v>3216</v>
      </c>
    </row>
    <row r="528" spans="16:32" x14ac:dyDescent="0.25">
      <c r="P528" s="156" t="s">
        <v>739</v>
      </c>
      <c r="Q528" s="156">
        <v>353</v>
      </c>
      <c r="R528" s="156" t="s">
        <v>3153</v>
      </c>
      <c r="S528" s="156" t="s">
        <v>1019</v>
      </c>
      <c r="T528" s="156">
        <v>170</v>
      </c>
      <c r="U528" s="156" t="s">
        <v>1831</v>
      </c>
      <c r="V528" s="156" t="s">
        <v>3155</v>
      </c>
      <c r="AB528" s="156" t="s">
        <v>1552</v>
      </c>
      <c r="AC528" s="156">
        <v>364</v>
      </c>
      <c r="AD528" s="256">
        <v>43168</v>
      </c>
      <c r="AE528" s="256">
        <v>43179</v>
      </c>
      <c r="AF528" s="256" t="s">
        <v>3216</v>
      </c>
    </row>
    <row r="529" spans="16:32" x14ac:dyDescent="0.25">
      <c r="P529" s="156" t="s">
        <v>739</v>
      </c>
      <c r="Q529" s="156">
        <v>353</v>
      </c>
      <c r="R529" s="156" t="s">
        <v>3153</v>
      </c>
      <c r="S529" s="156" t="s">
        <v>1019</v>
      </c>
      <c r="T529" s="156">
        <v>20</v>
      </c>
      <c r="U529" s="156" t="s">
        <v>1831</v>
      </c>
      <c r="V529" s="156" t="s">
        <v>3155</v>
      </c>
      <c r="AB529" s="156" t="s">
        <v>1552</v>
      </c>
      <c r="AC529" s="156">
        <v>353</v>
      </c>
      <c r="AD529" s="256">
        <v>43180</v>
      </c>
      <c r="AE529" s="256">
        <v>0</v>
      </c>
      <c r="AF529" s="256" t="s">
        <v>3215</v>
      </c>
    </row>
    <row r="530" spans="16:32" x14ac:dyDescent="0.25">
      <c r="P530" s="156" t="s">
        <v>739</v>
      </c>
      <c r="Q530" s="156">
        <v>353</v>
      </c>
      <c r="R530" s="156" t="s">
        <v>3153</v>
      </c>
      <c r="S530" s="156" t="s">
        <v>1019</v>
      </c>
      <c r="T530" s="156">
        <v>10</v>
      </c>
      <c r="U530" s="156" t="s">
        <v>1831</v>
      </c>
      <c r="V530" s="156" t="s">
        <v>3155</v>
      </c>
      <c r="AB530" s="156" t="s">
        <v>1553</v>
      </c>
      <c r="AC530" s="156">
        <v>340</v>
      </c>
      <c r="AD530" s="256">
        <v>43133</v>
      </c>
      <c r="AE530" s="256">
        <v>43168</v>
      </c>
      <c r="AF530" s="256" t="s">
        <v>3216</v>
      </c>
    </row>
    <row r="531" spans="16:32" x14ac:dyDescent="0.25">
      <c r="P531" s="156" t="s">
        <v>739</v>
      </c>
      <c r="Q531" s="156">
        <v>353</v>
      </c>
      <c r="R531" s="156" t="s">
        <v>3153</v>
      </c>
      <c r="S531" s="156" t="s">
        <v>1019</v>
      </c>
      <c r="T531" s="156">
        <v>230</v>
      </c>
      <c r="U531" s="156" t="s">
        <v>1831</v>
      </c>
      <c r="V531" s="156" t="s">
        <v>3155</v>
      </c>
      <c r="AB531" s="156" t="s">
        <v>1555</v>
      </c>
      <c r="AC531" s="156">
        <v>357</v>
      </c>
      <c r="AD531" s="256">
        <v>43139</v>
      </c>
      <c r="AE531" s="256">
        <v>43164</v>
      </c>
      <c r="AF531" s="256" t="s">
        <v>3216</v>
      </c>
    </row>
    <row r="532" spans="16:32" x14ac:dyDescent="0.25">
      <c r="P532" s="156" t="s">
        <v>739</v>
      </c>
      <c r="Q532" s="156">
        <v>353</v>
      </c>
      <c r="R532" s="156" t="s">
        <v>3153</v>
      </c>
      <c r="S532" s="156" t="s">
        <v>1832</v>
      </c>
      <c r="T532" s="156">
        <v>1</v>
      </c>
      <c r="U532" s="156" t="s">
        <v>1833</v>
      </c>
      <c r="V532" s="156" t="s">
        <v>3155</v>
      </c>
      <c r="AB532" s="156" t="s">
        <v>1555</v>
      </c>
      <c r="AC532" s="156">
        <v>364</v>
      </c>
      <c r="AD532" s="256">
        <v>43168</v>
      </c>
      <c r="AE532" s="256">
        <v>43179</v>
      </c>
      <c r="AF532" s="256" t="s">
        <v>3216</v>
      </c>
    </row>
    <row r="533" spans="16:32" x14ac:dyDescent="0.25">
      <c r="P533" s="156" t="s">
        <v>739</v>
      </c>
      <c r="Q533" s="156">
        <v>353</v>
      </c>
      <c r="R533" s="156" t="s">
        <v>3153</v>
      </c>
      <c r="S533" s="156" t="s">
        <v>1834</v>
      </c>
      <c r="T533" s="156">
        <v>40</v>
      </c>
      <c r="U533" s="156" t="s">
        <v>1835</v>
      </c>
      <c r="V533" s="156" t="s">
        <v>3155</v>
      </c>
      <c r="AB533" s="156" t="s">
        <v>1555</v>
      </c>
      <c r="AC533" s="156">
        <v>353</v>
      </c>
      <c r="AD533" s="256">
        <v>43180</v>
      </c>
      <c r="AE533" s="256">
        <v>0</v>
      </c>
      <c r="AF533" s="256" t="s">
        <v>3215</v>
      </c>
    </row>
    <row r="534" spans="16:32" x14ac:dyDescent="0.25">
      <c r="P534" s="156" t="s">
        <v>739</v>
      </c>
      <c r="Q534" s="156">
        <v>353</v>
      </c>
      <c r="R534" s="156" t="s">
        <v>3153</v>
      </c>
      <c r="S534" s="156" t="s">
        <v>1836</v>
      </c>
      <c r="T534" s="156">
        <v>3</v>
      </c>
      <c r="U534" s="156" t="s">
        <v>1837</v>
      </c>
      <c r="V534" s="156" t="s">
        <v>3155</v>
      </c>
      <c r="AB534" s="156" t="s">
        <v>1555</v>
      </c>
      <c r="AC534" s="156">
        <v>353</v>
      </c>
      <c r="AD534" s="256">
        <v>43180</v>
      </c>
      <c r="AE534" s="256">
        <v>0</v>
      </c>
      <c r="AF534" s="256" t="s">
        <v>3215</v>
      </c>
    </row>
    <row r="535" spans="16:32" x14ac:dyDescent="0.25">
      <c r="P535" s="156" t="s">
        <v>739</v>
      </c>
      <c r="Q535" s="156">
        <v>353</v>
      </c>
      <c r="R535" s="156" t="s">
        <v>3153</v>
      </c>
      <c r="S535" s="156" t="s">
        <v>1836</v>
      </c>
      <c r="T535" s="156">
        <v>1</v>
      </c>
      <c r="U535" s="156" t="s">
        <v>1837</v>
      </c>
      <c r="V535" s="156" t="s">
        <v>3155</v>
      </c>
      <c r="AB535" s="156" t="s">
        <v>1555</v>
      </c>
      <c r="AC535" s="156">
        <v>353</v>
      </c>
      <c r="AD535" s="256">
        <v>43180</v>
      </c>
      <c r="AE535" s="256">
        <v>0</v>
      </c>
      <c r="AF535" s="256" t="s">
        <v>3215</v>
      </c>
    </row>
    <row r="536" spans="16:32" x14ac:dyDescent="0.25">
      <c r="P536" s="156" t="s">
        <v>739</v>
      </c>
      <c r="Q536" s="156">
        <v>353</v>
      </c>
      <c r="R536" s="156" t="s">
        <v>3153</v>
      </c>
      <c r="S536" s="156" t="s">
        <v>1020</v>
      </c>
      <c r="T536" s="156">
        <v>180</v>
      </c>
      <c r="U536" s="156" t="s">
        <v>1838</v>
      </c>
      <c r="V536" s="156" t="s">
        <v>3155</v>
      </c>
      <c r="AB536" s="156" t="s">
        <v>1555</v>
      </c>
      <c r="AC536" s="156">
        <v>353</v>
      </c>
      <c r="AD536" s="256">
        <v>43180</v>
      </c>
      <c r="AE536" s="256">
        <v>0</v>
      </c>
      <c r="AF536" s="256" t="s">
        <v>3215</v>
      </c>
    </row>
    <row r="537" spans="16:32" x14ac:dyDescent="0.25">
      <c r="P537" s="156" t="s">
        <v>739</v>
      </c>
      <c r="Q537" s="156">
        <v>353</v>
      </c>
      <c r="R537" s="156" t="s">
        <v>3153</v>
      </c>
      <c r="S537" s="156" t="s">
        <v>1839</v>
      </c>
      <c r="T537" s="156">
        <v>5</v>
      </c>
      <c r="U537" s="156" t="s">
        <v>1840</v>
      </c>
      <c r="V537" s="156" t="s">
        <v>3155</v>
      </c>
      <c r="AB537" s="156" t="s">
        <v>1557</v>
      </c>
      <c r="AC537" s="156">
        <v>347</v>
      </c>
      <c r="AD537" s="256">
        <v>43118</v>
      </c>
      <c r="AE537" s="256">
        <v>43133</v>
      </c>
      <c r="AF537" s="256" t="s">
        <v>3216</v>
      </c>
    </row>
    <row r="538" spans="16:32" x14ac:dyDescent="0.25">
      <c r="P538" s="156" t="s">
        <v>739</v>
      </c>
      <c r="Q538" s="156">
        <v>353</v>
      </c>
      <c r="R538" s="156" t="s">
        <v>3153</v>
      </c>
      <c r="S538" s="156" t="s">
        <v>1839</v>
      </c>
      <c r="T538" s="156">
        <v>26</v>
      </c>
      <c r="U538" s="156" t="s">
        <v>1840</v>
      </c>
      <c r="V538" s="156" t="s">
        <v>3155</v>
      </c>
      <c r="AB538" s="156" t="s">
        <v>1557</v>
      </c>
      <c r="AC538" s="156">
        <v>340</v>
      </c>
      <c r="AD538" s="256">
        <v>43133</v>
      </c>
      <c r="AE538" s="256">
        <v>43168</v>
      </c>
      <c r="AF538" s="256" t="s">
        <v>3216</v>
      </c>
    </row>
    <row r="539" spans="16:32" x14ac:dyDescent="0.25">
      <c r="P539" s="156" t="s">
        <v>739</v>
      </c>
      <c r="Q539" s="156">
        <v>353</v>
      </c>
      <c r="R539" s="156" t="s">
        <v>3153</v>
      </c>
      <c r="S539" s="156" t="s">
        <v>1022</v>
      </c>
      <c r="T539" s="156">
        <v>49</v>
      </c>
      <c r="U539" s="156" t="s">
        <v>1841</v>
      </c>
      <c r="V539" s="156" t="s">
        <v>3155</v>
      </c>
      <c r="AB539" s="156" t="s">
        <v>1557</v>
      </c>
      <c r="AC539" s="156">
        <v>357</v>
      </c>
      <c r="AD539" s="256">
        <v>43139</v>
      </c>
      <c r="AE539" s="256">
        <v>43164</v>
      </c>
      <c r="AF539" s="256" t="s">
        <v>3216</v>
      </c>
    </row>
    <row r="540" spans="16:32" x14ac:dyDescent="0.25">
      <c r="P540" s="156" t="s">
        <v>739</v>
      </c>
      <c r="Q540" s="156">
        <v>353</v>
      </c>
      <c r="R540" s="156" t="s">
        <v>3153</v>
      </c>
      <c r="S540" s="156" t="s">
        <v>1022</v>
      </c>
      <c r="T540" s="156">
        <v>130</v>
      </c>
      <c r="U540" s="156" t="s">
        <v>1841</v>
      </c>
      <c r="V540" s="156" t="s">
        <v>3155</v>
      </c>
      <c r="AB540" s="156" t="s">
        <v>1557</v>
      </c>
      <c r="AC540" s="156">
        <v>353</v>
      </c>
      <c r="AD540" s="256">
        <v>43180</v>
      </c>
      <c r="AE540" s="256">
        <v>0</v>
      </c>
      <c r="AF540" s="256" t="s">
        <v>3215</v>
      </c>
    </row>
    <row r="541" spans="16:32" x14ac:dyDescent="0.25">
      <c r="P541" s="156" t="s">
        <v>739</v>
      </c>
      <c r="Q541" s="156">
        <v>353</v>
      </c>
      <c r="R541" s="156" t="s">
        <v>3153</v>
      </c>
      <c r="S541" s="156" t="s">
        <v>1022</v>
      </c>
      <c r="T541" s="156">
        <v>47</v>
      </c>
      <c r="U541" s="156" t="s">
        <v>1841</v>
      </c>
      <c r="V541" s="156" t="s">
        <v>3155</v>
      </c>
      <c r="AB541" s="156" t="s">
        <v>1557</v>
      </c>
      <c r="AC541" s="156">
        <v>353</v>
      </c>
      <c r="AD541" s="256">
        <v>43180</v>
      </c>
      <c r="AE541" s="256">
        <v>0</v>
      </c>
      <c r="AF541" s="256" t="s">
        <v>3215</v>
      </c>
    </row>
    <row r="542" spans="16:32" x14ac:dyDescent="0.25">
      <c r="P542" s="156" t="s">
        <v>739</v>
      </c>
      <c r="Q542" s="156">
        <v>353</v>
      </c>
      <c r="R542" s="156" t="s">
        <v>3153</v>
      </c>
      <c r="S542" s="156" t="s">
        <v>1023</v>
      </c>
      <c r="T542" s="156">
        <v>16</v>
      </c>
      <c r="U542" s="156" t="s">
        <v>1842</v>
      </c>
      <c r="V542" s="156" t="s">
        <v>3155</v>
      </c>
      <c r="AB542" s="156" t="s">
        <v>1559</v>
      </c>
      <c r="AC542" s="156">
        <v>347</v>
      </c>
      <c r="AD542" s="256">
        <v>43118</v>
      </c>
      <c r="AE542" s="256">
        <v>43133</v>
      </c>
      <c r="AF542" s="256" t="s">
        <v>3216</v>
      </c>
    </row>
    <row r="543" spans="16:32" x14ac:dyDescent="0.25">
      <c r="P543" s="156" t="s">
        <v>739</v>
      </c>
      <c r="Q543" s="156">
        <v>353</v>
      </c>
      <c r="R543" s="156" t="s">
        <v>3153</v>
      </c>
      <c r="S543" s="156" t="s">
        <v>1023</v>
      </c>
      <c r="T543" s="156">
        <v>57</v>
      </c>
      <c r="U543" s="156" t="s">
        <v>1842</v>
      </c>
      <c r="V543" s="156" t="s">
        <v>3155</v>
      </c>
      <c r="AB543" s="156" t="s">
        <v>1559</v>
      </c>
      <c r="AC543" s="156">
        <v>340</v>
      </c>
      <c r="AD543" s="256">
        <v>43133</v>
      </c>
      <c r="AE543" s="256">
        <v>43168</v>
      </c>
      <c r="AF543" s="256" t="s">
        <v>3216</v>
      </c>
    </row>
    <row r="544" spans="16:32" x14ac:dyDescent="0.25">
      <c r="P544" s="156" t="s">
        <v>739</v>
      </c>
      <c r="Q544" s="156">
        <v>353</v>
      </c>
      <c r="R544" s="156" t="s">
        <v>3153</v>
      </c>
      <c r="S544" s="156" t="s">
        <v>1023</v>
      </c>
      <c r="T544" s="156">
        <v>16</v>
      </c>
      <c r="U544" s="156" t="s">
        <v>1842</v>
      </c>
      <c r="V544" s="156" t="s">
        <v>3155</v>
      </c>
      <c r="AB544" s="156" t="s">
        <v>1559</v>
      </c>
      <c r="AC544" s="156">
        <v>357</v>
      </c>
      <c r="AD544" s="256">
        <v>43139</v>
      </c>
      <c r="AE544" s="256">
        <v>43164</v>
      </c>
      <c r="AF544" s="256" t="s">
        <v>3216</v>
      </c>
    </row>
    <row r="545" spans="16:32" x14ac:dyDescent="0.25">
      <c r="P545" s="156" t="s">
        <v>739</v>
      </c>
      <c r="Q545" s="156">
        <v>353</v>
      </c>
      <c r="R545" s="156" t="s">
        <v>3153</v>
      </c>
      <c r="S545" s="156" t="s">
        <v>1023</v>
      </c>
      <c r="T545" s="156">
        <v>25</v>
      </c>
      <c r="U545" s="156" t="s">
        <v>1842</v>
      </c>
      <c r="V545" s="156" t="s">
        <v>3155</v>
      </c>
      <c r="AB545" s="156" t="s">
        <v>1559</v>
      </c>
      <c r="AC545" s="156">
        <v>364</v>
      </c>
      <c r="AD545" s="256">
        <v>43168</v>
      </c>
      <c r="AE545" s="256">
        <v>43179</v>
      </c>
      <c r="AF545" s="256" t="s">
        <v>3216</v>
      </c>
    </row>
    <row r="546" spans="16:32" x14ac:dyDescent="0.25">
      <c r="P546" s="156" t="s">
        <v>739</v>
      </c>
      <c r="Q546" s="156">
        <v>353</v>
      </c>
      <c r="R546" s="156" t="s">
        <v>3153</v>
      </c>
      <c r="S546" s="156" t="s">
        <v>1023</v>
      </c>
      <c r="T546" s="156">
        <v>29</v>
      </c>
      <c r="U546" s="156" t="s">
        <v>1842</v>
      </c>
      <c r="V546" s="156" t="s">
        <v>3155</v>
      </c>
      <c r="AB546" s="156" t="s">
        <v>1559</v>
      </c>
      <c r="AC546" s="156">
        <v>353</v>
      </c>
      <c r="AD546" s="256">
        <v>43180</v>
      </c>
      <c r="AE546" s="256">
        <v>0</v>
      </c>
      <c r="AF546" s="256" t="s">
        <v>3215</v>
      </c>
    </row>
    <row r="547" spans="16:32" x14ac:dyDescent="0.25">
      <c r="P547" s="156" t="s">
        <v>739</v>
      </c>
      <c r="Q547" s="156">
        <v>353</v>
      </c>
      <c r="R547" s="156" t="s">
        <v>3153</v>
      </c>
      <c r="S547" s="156" t="s">
        <v>1843</v>
      </c>
      <c r="T547" s="156">
        <v>1</v>
      </c>
      <c r="U547" s="156" t="s">
        <v>1844</v>
      </c>
      <c r="V547" s="156" t="s">
        <v>3155</v>
      </c>
      <c r="AB547" s="156" t="s">
        <v>1559</v>
      </c>
      <c r="AC547" s="156">
        <v>353</v>
      </c>
      <c r="AD547" s="256">
        <v>43180</v>
      </c>
      <c r="AE547" s="256">
        <v>0</v>
      </c>
      <c r="AF547" s="256" t="s">
        <v>3215</v>
      </c>
    </row>
    <row r="548" spans="16:32" x14ac:dyDescent="0.25">
      <c r="P548" s="156" t="s">
        <v>739</v>
      </c>
      <c r="Q548" s="156">
        <v>353</v>
      </c>
      <c r="R548" s="156" t="s">
        <v>3153</v>
      </c>
      <c r="S548" s="156" t="s">
        <v>3101</v>
      </c>
      <c r="T548" s="156">
        <v>2</v>
      </c>
      <c r="U548" s="156" t="s">
        <v>3168</v>
      </c>
      <c r="V548" s="156" t="s">
        <v>3155</v>
      </c>
      <c r="AB548" s="156" t="s">
        <v>1561</v>
      </c>
      <c r="AC548" s="156">
        <v>340</v>
      </c>
      <c r="AD548" s="256">
        <v>43133</v>
      </c>
      <c r="AE548" s="256">
        <v>43168</v>
      </c>
      <c r="AF548" s="256" t="s">
        <v>3216</v>
      </c>
    </row>
    <row r="549" spans="16:32" x14ac:dyDescent="0.25">
      <c r="P549" s="156" t="s">
        <v>739</v>
      </c>
      <c r="Q549" s="156">
        <v>353</v>
      </c>
      <c r="R549" s="156" t="s">
        <v>3153</v>
      </c>
      <c r="S549" s="156" t="s">
        <v>1845</v>
      </c>
      <c r="T549" s="156">
        <v>55</v>
      </c>
      <c r="U549" s="156" t="s">
        <v>1846</v>
      </c>
      <c r="V549" s="156" t="s">
        <v>3155</v>
      </c>
      <c r="AB549" s="156" t="s">
        <v>1561</v>
      </c>
      <c r="AC549" s="156">
        <v>357</v>
      </c>
      <c r="AD549" s="256">
        <v>43139</v>
      </c>
      <c r="AE549" s="256">
        <v>43164</v>
      </c>
      <c r="AF549" s="256" t="s">
        <v>3216</v>
      </c>
    </row>
    <row r="550" spans="16:32" x14ac:dyDescent="0.25">
      <c r="P550" s="156" t="s">
        <v>739</v>
      </c>
      <c r="Q550" s="156">
        <v>353</v>
      </c>
      <c r="R550" s="156" t="s">
        <v>3153</v>
      </c>
      <c r="S550" s="156" t="s">
        <v>1845</v>
      </c>
      <c r="T550" s="156">
        <v>24</v>
      </c>
      <c r="U550" s="156" t="s">
        <v>1846</v>
      </c>
      <c r="V550" s="156" t="s">
        <v>3155</v>
      </c>
      <c r="AB550" s="156" t="s">
        <v>1561</v>
      </c>
      <c r="AC550" s="156">
        <v>353</v>
      </c>
      <c r="AD550" s="256">
        <v>43180</v>
      </c>
      <c r="AE550" s="256">
        <v>0</v>
      </c>
      <c r="AF550" s="256" t="s">
        <v>3215</v>
      </c>
    </row>
    <row r="551" spans="16:32" x14ac:dyDescent="0.25">
      <c r="P551" s="156" t="s">
        <v>739</v>
      </c>
      <c r="Q551" s="156">
        <v>353</v>
      </c>
      <c r="R551" s="156" t="s">
        <v>3153</v>
      </c>
      <c r="S551" s="156" t="s">
        <v>1847</v>
      </c>
      <c r="T551" s="156">
        <v>11</v>
      </c>
      <c r="U551" s="156" t="s">
        <v>1848</v>
      </c>
      <c r="V551" s="156" t="s">
        <v>3155</v>
      </c>
      <c r="AB551" s="156" t="s">
        <v>1561</v>
      </c>
      <c r="AC551" s="156">
        <v>353</v>
      </c>
      <c r="AD551" s="256">
        <v>43180</v>
      </c>
      <c r="AE551" s="256">
        <v>0</v>
      </c>
      <c r="AF551" s="256" t="s">
        <v>3215</v>
      </c>
    </row>
    <row r="552" spans="16:32" x14ac:dyDescent="0.25">
      <c r="P552" s="156" t="s">
        <v>739</v>
      </c>
      <c r="Q552" s="156">
        <v>353</v>
      </c>
      <c r="R552" s="156" t="s">
        <v>3153</v>
      </c>
      <c r="S552" s="156" t="s">
        <v>1024</v>
      </c>
      <c r="T552" s="156">
        <v>3</v>
      </c>
      <c r="U552" s="156" t="s">
        <v>1849</v>
      </c>
      <c r="V552" s="156" t="s">
        <v>3155</v>
      </c>
      <c r="AB552" s="156" t="s">
        <v>1562</v>
      </c>
      <c r="AC552" s="156">
        <v>347</v>
      </c>
      <c r="AD552" s="256">
        <v>43118</v>
      </c>
      <c r="AE552" s="256">
        <v>43133</v>
      </c>
      <c r="AF552" s="256" t="s">
        <v>3216</v>
      </c>
    </row>
    <row r="553" spans="16:32" x14ac:dyDescent="0.25">
      <c r="P553" s="156" t="s">
        <v>739</v>
      </c>
      <c r="Q553" s="156">
        <v>353</v>
      </c>
      <c r="R553" s="156" t="s">
        <v>3153</v>
      </c>
      <c r="S553" s="156" t="s">
        <v>1024</v>
      </c>
      <c r="T553" s="156">
        <v>23</v>
      </c>
      <c r="U553" s="156" t="s">
        <v>1849</v>
      </c>
      <c r="V553" s="156" t="s">
        <v>3155</v>
      </c>
      <c r="AB553" s="156" t="s">
        <v>1562</v>
      </c>
      <c r="AC553" s="156">
        <v>340</v>
      </c>
      <c r="AD553" s="256">
        <v>43133</v>
      </c>
      <c r="AE553" s="256">
        <v>43168</v>
      </c>
      <c r="AF553" s="256" t="s">
        <v>3216</v>
      </c>
    </row>
    <row r="554" spans="16:32" x14ac:dyDescent="0.25">
      <c r="P554" s="156" t="s">
        <v>739</v>
      </c>
      <c r="Q554" s="156">
        <v>353</v>
      </c>
      <c r="R554" s="156" t="s">
        <v>3153</v>
      </c>
      <c r="S554" s="156" t="s">
        <v>1024</v>
      </c>
      <c r="T554" s="156">
        <v>197</v>
      </c>
      <c r="U554" s="156" t="s">
        <v>1849</v>
      </c>
      <c r="V554" s="156" t="s">
        <v>3155</v>
      </c>
      <c r="AB554" s="156" t="s">
        <v>1562</v>
      </c>
      <c r="AC554" s="156">
        <v>340</v>
      </c>
      <c r="AD554" s="256">
        <v>43133</v>
      </c>
      <c r="AE554" s="256">
        <v>43168</v>
      </c>
      <c r="AF554" s="256" t="s">
        <v>3216</v>
      </c>
    </row>
    <row r="555" spans="16:32" x14ac:dyDescent="0.25">
      <c r="P555" s="156" t="s">
        <v>739</v>
      </c>
      <c r="Q555" s="156">
        <v>353</v>
      </c>
      <c r="R555" s="156" t="s">
        <v>3153</v>
      </c>
      <c r="S555" s="156" t="s">
        <v>1025</v>
      </c>
      <c r="T555" s="156">
        <v>30</v>
      </c>
      <c r="U555" s="156" t="s">
        <v>1850</v>
      </c>
      <c r="V555" s="156" t="s">
        <v>3155</v>
      </c>
      <c r="AB555" s="156" t="s">
        <v>1562</v>
      </c>
      <c r="AC555" s="156">
        <v>357</v>
      </c>
      <c r="AD555" s="256">
        <v>43139</v>
      </c>
      <c r="AE555" s="256">
        <v>43164</v>
      </c>
      <c r="AF555" s="256" t="s">
        <v>3216</v>
      </c>
    </row>
    <row r="556" spans="16:32" x14ac:dyDescent="0.25">
      <c r="P556" s="156" t="s">
        <v>739</v>
      </c>
      <c r="Q556" s="156">
        <v>353</v>
      </c>
      <c r="R556" s="156" t="s">
        <v>3153</v>
      </c>
      <c r="S556" s="156" t="s">
        <v>1025</v>
      </c>
      <c r="T556" s="156">
        <v>102</v>
      </c>
      <c r="U556" s="156" t="s">
        <v>1850</v>
      </c>
      <c r="V556" s="156" t="s">
        <v>3155</v>
      </c>
      <c r="AB556" s="156" t="s">
        <v>1562</v>
      </c>
      <c r="AC556" s="156">
        <v>353</v>
      </c>
      <c r="AD556" s="256">
        <v>43180</v>
      </c>
      <c r="AE556" s="256">
        <v>0</v>
      </c>
      <c r="AF556" s="256" t="s">
        <v>3215</v>
      </c>
    </row>
    <row r="557" spans="16:32" x14ac:dyDescent="0.25">
      <c r="P557" s="156" t="s">
        <v>739</v>
      </c>
      <c r="Q557" s="156">
        <v>353</v>
      </c>
      <c r="R557" s="156" t="s">
        <v>3153</v>
      </c>
      <c r="S557" s="156" t="s">
        <v>1025</v>
      </c>
      <c r="T557" s="156">
        <v>100</v>
      </c>
      <c r="U557" s="156" t="s">
        <v>1850</v>
      </c>
      <c r="V557" s="156" t="s">
        <v>3155</v>
      </c>
      <c r="AB557" s="156" t="s">
        <v>1562</v>
      </c>
      <c r="AC557" s="156">
        <v>353</v>
      </c>
      <c r="AD557" s="256">
        <v>43180</v>
      </c>
      <c r="AE557" s="256">
        <v>0</v>
      </c>
      <c r="AF557" s="256" t="s">
        <v>3215</v>
      </c>
    </row>
    <row r="558" spans="16:32" x14ac:dyDescent="0.25">
      <c r="P558" s="156" t="s">
        <v>739</v>
      </c>
      <c r="Q558" s="156">
        <v>353</v>
      </c>
      <c r="R558" s="156" t="s">
        <v>3153</v>
      </c>
      <c r="S558" s="156" t="s">
        <v>1025</v>
      </c>
      <c r="T558" s="156">
        <v>212</v>
      </c>
      <c r="U558" s="156" t="s">
        <v>1850</v>
      </c>
      <c r="V558" s="156" t="s">
        <v>3155</v>
      </c>
      <c r="AB558" s="156" t="s">
        <v>1564</v>
      </c>
      <c r="AC558" s="156">
        <v>347</v>
      </c>
      <c r="AD558" s="256">
        <v>43118</v>
      </c>
      <c r="AE558" s="256">
        <v>43133</v>
      </c>
      <c r="AF558" s="256" t="s">
        <v>3216</v>
      </c>
    </row>
    <row r="559" spans="16:32" x14ac:dyDescent="0.25">
      <c r="P559" s="156" t="s">
        <v>739</v>
      </c>
      <c r="Q559" s="156">
        <v>353</v>
      </c>
      <c r="R559" s="156" t="s">
        <v>3153</v>
      </c>
      <c r="S559" s="156" t="s">
        <v>1851</v>
      </c>
      <c r="T559" s="156">
        <v>6</v>
      </c>
      <c r="U559" s="156" t="s">
        <v>1852</v>
      </c>
      <c r="V559" s="156" t="s">
        <v>3155</v>
      </c>
      <c r="AB559" s="156" t="s">
        <v>1564</v>
      </c>
      <c r="AC559" s="156">
        <v>340</v>
      </c>
      <c r="AD559" s="256">
        <v>43133</v>
      </c>
      <c r="AE559" s="256">
        <v>43168</v>
      </c>
      <c r="AF559" s="256" t="s">
        <v>3216</v>
      </c>
    </row>
    <row r="560" spans="16:32" x14ac:dyDescent="0.25">
      <c r="P560" s="156" t="s">
        <v>739</v>
      </c>
      <c r="Q560" s="156">
        <v>353</v>
      </c>
      <c r="R560" s="156" t="s">
        <v>3153</v>
      </c>
      <c r="S560" s="156" t="s">
        <v>1851</v>
      </c>
      <c r="T560" s="156">
        <v>3</v>
      </c>
      <c r="U560" s="156" t="s">
        <v>1852</v>
      </c>
      <c r="V560" s="156" t="s">
        <v>3155</v>
      </c>
      <c r="AB560" s="156" t="s">
        <v>1564</v>
      </c>
      <c r="AC560" s="156">
        <v>340</v>
      </c>
      <c r="AD560" s="256">
        <v>43133</v>
      </c>
      <c r="AE560" s="256">
        <v>43168</v>
      </c>
      <c r="AF560" s="256" t="s">
        <v>3216</v>
      </c>
    </row>
    <row r="561" spans="16:32" x14ac:dyDescent="0.25">
      <c r="P561" s="156" t="s">
        <v>739</v>
      </c>
      <c r="Q561" s="156">
        <v>353</v>
      </c>
      <c r="R561" s="156" t="s">
        <v>3153</v>
      </c>
      <c r="S561" s="156" t="s">
        <v>1853</v>
      </c>
      <c r="T561" s="156">
        <v>1</v>
      </c>
      <c r="U561" s="156" t="s">
        <v>1854</v>
      </c>
      <c r="V561" s="156" t="s">
        <v>3155</v>
      </c>
      <c r="AB561" s="156" t="s">
        <v>1564</v>
      </c>
      <c r="AC561" s="156">
        <v>374</v>
      </c>
      <c r="AD561" s="256">
        <v>43195</v>
      </c>
      <c r="AE561" s="256">
        <v>0</v>
      </c>
      <c r="AF561" s="256" t="s">
        <v>3215</v>
      </c>
    </row>
    <row r="562" spans="16:32" x14ac:dyDescent="0.25">
      <c r="P562" s="156" t="s">
        <v>739</v>
      </c>
      <c r="Q562" s="156">
        <v>353</v>
      </c>
      <c r="R562" s="156" t="s">
        <v>3153</v>
      </c>
      <c r="S562" s="156" t="s">
        <v>1853</v>
      </c>
      <c r="T562" s="156">
        <v>2</v>
      </c>
      <c r="U562" s="156" t="s">
        <v>1854</v>
      </c>
      <c r="V562" s="156" t="s">
        <v>3155</v>
      </c>
      <c r="AB562" s="156" t="s">
        <v>1566</v>
      </c>
      <c r="AC562" s="156">
        <v>347</v>
      </c>
      <c r="AD562" s="256">
        <v>43118</v>
      </c>
      <c r="AE562" s="256">
        <v>43133</v>
      </c>
      <c r="AF562" s="256" t="s">
        <v>3216</v>
      </c>
    </row>
    <row r="563" spans="16:32" x14ac:dyDescent="0.25">
      <c r="P563" s="156" t="s">
        <v>739</v>
      </c>
      <c r="Q563" s="156">
        <v>353</v>
      </c>
      <c r="R563" s="156" t="s">
        <v>3153</v>
      </c>
      <c r="S563" s="156" t="s">
        <v>1853</v>
      </c>
      <c r="T563" s="156">
        <v>2</v>
      </c>
      <c r="U563" s="156" t="s">
        <v>1854</v>
      </c>
      <c r="V563" s="156" t="s">
        <v>3155</v>
      </c>
      <c r="AB563" s="156" t="s">
        <v>1566</v>
      </c>
      <c r="AC563" s="156">
        <v>340</v>
      </c>
      <c r="AD563" s="256">
        <v>43133</v>
      </c>
      <c r="AE563" s="256">
        <v>43168</v>
      </c>
      <c r="AF563" s="256" t="s">
        <v>3216</v>
      </c>
    </row>
    <row r="564" spans="16:32" x14ac:dyDescent="0.25">
      <c r="P564" s="156" t="s">
        <v>739</v>
      </c>
      <c r="Q564" s="156">
        <v>353</v>
      </c>
      <c r="R564" s="156" t="s">
        <v>3153</v>
      </c>
      <c r="S564" s="156" t="s">
        <v>1853</v>
      </c>
      <c r="T564" s="156">
        <v>2</v>
      </c>
      <c r="U564" s="156" t="s">
        <v>1854</v>
      </c>
      <c r="V564" s="156" t="s">
        <v>3155</v>
      </c>
      <c r="AB564" s="156" t="s">
        <v>1566</v>
      </c>
      <c r="AC564" s="156">
        <v>340</v>
      </c>
      <c r="AD564" s="256">
        <v>43133</v>
      </c>
      <c r="AE564" s="256">
        <v>43168</v>
      </c>
      <c r="AF564" s="256" t="s">
        <v>3216</v>
      </c>
    </row>
    <row r="565" spans="16:32" x14ac:dyDescent="0.25">
      <c r="P565" s="156" t="s">
        <v>739</v>
      </c>
      <c r="Q565" s="156">
        <v>353</v>
      </c>
      <c r="R565" s="156" t="s">
        <v>3153</v>
      </c>
      <c r="S565" s="156" t="s">
        <v>1026</v>
      </c>
      <c r="T565" s="156">
        <v>43</v>
      </c>
      <c r="U565" s="156" t="s">
        <v>1855</v>
      </c>
      <c r="V565" s="156" t="s">
        <v>3155</v>
      </c>
      <c r="AB565" s="156" t="s">
        <v>1566</v>
      </c>
      <c r="AC565" s="156">
        <v>364</v>
      </c>
      <c r="AD565" s="256">
        <v>43168</v>
      </c>
      <c r="AE565" s="256">
        <v>43179</v>
      </c>
      <c r="AF565" s="256" t="s">
        <v>3216</v>
      </c>
    </row>
    <row r="566" spans="16:32" x14ac:dyDescent="0.25">
      <c r="P566" s="156" t="s">
        <v>739</v>
      </c>
      <c r="Q566" s="156">
        <v>353</v>
      </c>
      <c r="R566" s="156" t="s">
        <v>3153</v>
      </c>
      <c r="S566" s="156" t="s">
        <v>1026</v>
      </c>
      <c r="T566" s="156">
        <v>4</v>
      </c>
      <c r="U566" s="156" t="s">
        <v>1855</v>
      </c>
      <c r="V566" s="156" t="s">
        <v>3155</v>
      </c>
      <c r="AB566" s="156" t="s">
        <v>1566</v>
      </c>
      <c r="AC566" s="156">
        <v>353</v>
      </c>
      <c r="AD566" s="256">
        <v>43180</v>
      </c>
      <c r="AE566" s="256">
        <v>0</v>
      </c>
      <c r="AF566" s="256" t="s">
        <v>3215</v>
      </c>
    </row>
    <row r="567" spans="16:32" x14ac:dyDescent="0.25">
      <c r="P567" s="156" t="s">
        <v>739</v>
      </c>
      <c r="Q567" s="156">
        <v>353</v>
      </c>
      <c r="R567" s="156" t="s">
        <v>3153</v>
      </c>
      <c r="S567" s="156" t="s">
        <v>1026</v>
      </c>
      <c r="T567" s="156">
        <v>80</v>
      </c>
      <c r="U567" s="156" t="s">
        <v>1855</v>
      </c>
      <c r="V567" s="156" t="s">
        <v>3155</v>
      </c>
      <c r="AB567" s="156" t="s">
        <v>1566</v>
      </c>
      <c r="AC567" s="156">
        <v>353</v>
      </c>
      <c r="AD567" s="256">
        <v>43180</v>
      </c>
      <c r="AE567" s="256">
        <v>0</v>
      </c>
      <c r="AF567" s="256" t="s">
        <v>3215</v>
      </c>
    </row>
    <row r="568" spans="16:32" x14ac:dyDescent="0.25">
      <c r="P568" s="156" t="s">
        <v>739</v>
      </c>
      <c r="Q568" s="156">
        <v>353</v>
      </c>
      <c r="R568" s="156" t="s">
        <v>3153</v>
      </c>
      <c r="S568" s="156" t="s">
        <v>1026</v>
      </c>
      <c r="T568" s="156">
        <v>20</v>
      </c>
      <c r="U568" s="156" t="s">
        <v>1855</v>
      </c>
      <c r="V568" s="156" t="s">
        <v>3155</v>
      </c>
      <c r="AB568" s="156" t="s">
        <v>1566</v>
      </c>
      <c r="AC568" s="156">
        <v>353</v>
      </c>
      <c r="AD568" s="256">
        <v>43180</v>
      </c>
      <c r="AE568" s="256">
        <v>0</v>
      </c>
      <c r="AF568" s="256" t="s">
        <v>3215</v>
      </c>
    </row>
    <row r="569" spans="16:32" x14ac:dyDescent="0.25">
      <c r="P569" s="156" t="s">
        <v>739</v>
      </c>
      <c r="Q569" s="156">
        <v>353</v>
      </c>
      <c r="R569" s="156" t="s">
        <v>3153</v>
      </c>
      <c r="S569" s="156" t="s">
        <v>1026</v>
      </c>
      <c r="T569" s="156">
        <v>8</v>
      </c>
      <c r="U569" s="156" t="s">
        <v>1855</v>
      </c>
      <c r="V569" s="156" t="s">
        <v>3155</v>
      </c>
      <c r="AB569" s="156" t="s">
        <v>1566</v>
      </c>
      <c r="AC569" s="156">
        <v>353</v>
      </c>
      <c r="AD569" s="256">
        <v>43180</v>
      </c>
      <c r="AE569" s="256">
        <v>0</v>
      </c>
      <c r="AF569" s="256" t="s">
        <v>3215</v>
      </c>
    </row>
    <row r="570" spans="16:32" x14ac:dyDescent="0.25">
      <c r="P570" s="156" t="s">
        <v>739</v>
      </c>
      <c r="Q570" s="156">
        <v>353</v>
      </c>
      <c r="R570" s="156" t="s">
        <v>3153</v>
      </c>
      <c r="S570" s="156" t="s">
        <v>1026</v>
      </c>
      <c r="T570" s="156">
        <v>10</v>
      </c>
      <c r="U570" s="156" t="s">
        <v>1855</v>
      </c>
      <c r="V570" s="156" t="s">
        <v>3155</v>
      </c>
      <c r="AB570" s="156" t="s">
        <v>1566</v>
      </c>
      <c r="AC570" s="156">
        <v>353</v>
      </c>
      <c r="AD570" s="256">
        <v>43180</v>
      </c>
      <c r="AE570" s="256">
        <v>0</v>
      </c>
      <c r="AF570" s="256" t="s">
        <v>3215</v>
      </c>
    </row>
    <row r="571" spans="16:32" x14ac:dyDescent="0.25">
      <c r="P571" s="156" t="s">
        <v>739</v>
      </c>
      <c r="Q571" s="156">
        <v>353</v>
      </c>
      <c r="R571" s="156" t="s">
        <v>3153</v>
      </c>
      <c r="S571" s="156" t="s">
        <v>1026</v>
      </c>
      <c r="T571" s="156">
        <v>51</v>
      </c>
      <c r="U571" s="156" t="s">
        <v>1855</v>
      </c>
      <c r="V571" s="156" t="s">
        <v>3155</v>
      </c>
      <c r="AB571" s="156" t="s">
        <v>1566</v>
      </c>
      <c r="AC571" s="156">
        <v>353</v>
      </c>
      <c r="AD571" s="256">
        <v>43180</v>
      </c>
      <c r="AE571" s="256">
        <v>0</v>
      </c>
      <c r="AF571" s="256" t="s">
        <v>3215</v>
      </c>
    </row>
    <row r="572" spans="16:32" x14ac:dyDescent="0.25">
      <c r="P572" s="156" t="s">
        <v>739</v>
      </c>
      <c r="Q572" s="156">
        <v>353</v>
      </c>
      <c r="R572" s="156" t="s">
        <v>3153</v>
      </c>
      <c r="S572" s="156" t="s">
        <v>1026</v>
      </c>
      <c r="T572" s="156">
        <v>4</v>
      </c>
      <c r="U572" s="156" t="s">
        <v>1855</v>
      </c>
      <c r="V572" s="156" t="s">
        <v>3155</v>
      </c>
      <c r="AB572" s="156" t="s">
        <v>1566</v>
      </c>
      <c r="AC572" s="156">
        <v>353</v>
      </c>
      <c r="AD572" s="256">
        <v>43180</v>
      </c>
      <c r="AE572" s="256">
        <v>0</v>
      </c>
      <c r="AF572" s="256" t="s">
        <v>3215</v>
      </c>
    </row>
    <row r="573" spans="16:32" x14ac:dyDescent="0.25">
      <c r="P573" s="156" t="s">
        <v>739</v>
      </c>
      <c r="Q573" s="156">
        <v>353</v>
      </c>
      <c r="R573" s="156" t="s">
        <v>3153</v>
      </c>
      <c r="S573" s="156" t="s">
        <v>1026</v>
      </c>
      <c r="T573" s="156">
        <v>4</v>
      </c>
      <c r="U573" s="156" t="s">
        <v>1855</v>
      </c>
      <c r="V573" s="156" t="s">
        <v>3155</v>
      </c>
      <c r="AB573" s="156" t="s">
        <v>1567</v>
      </c>
      <c r="AC573" s="156">
        <v>374</v>
      </c>
      <c r="AD573" s="256">
        <v>43195</v>
      </c>
      <c r="AE573" s="256">
        <v>0</v>
      </c>
      <c r="AF573" s="256" t="s">
        <v>3215</v>
      </c>
    </row>
    <row r="574" spans="16:32" x14ac:dyDescent="0.25">
      <c r="P574" s="156" t="s">
        <v>739</v>
      </c>
      <c r="Q574" s="156">
        <v>353</v>
      </c>
      <c r="R574" s="156" t="s">
        <v>3153</v>
      </c>
      <c r="S574" s="156" t="s">
        <v>1026</v>
      </c>
      <c r="T574" s="156">
        <v>5</v>
      </c>
      <c r="U574" s="156" t="s">
        <v>1855</v>
      </c>
      <c r="V574" s="156" t="s">
        <v>3155</v>
      </c>
      <c r="AB574" s="156" t="s">
        <v>1569</v>
      </c>
      <c r="AC574" s="156">
        <v>347</v>
      </c>
      <c r="AD574" s="256">
        <v>43118</v>
      </c>
      <c r="AE574" s="256">
        <v>43133</v>
      </c>
      <c r="AF574" s="256" t="s">
        <v>3216</v>
      </c>
    </row>
    <row r="575" spans="16:32" x14ac:dyDescent="0.25">
      <c r="P575" s="156" t="s">
        <v>739</v>
      </c>
      <c r="Q575" s="156">
        <v>353</v>
      </c>
      <c r="R575" s="156" t="s">
        <v>3153</v>
      </c>
      <c r="S575" s="156" t="s">
        <v>1026</v>
      </c>
      <c r="T575" s="156">
        <v>10</v>
      </c>
      <c r="U575" s="156" t="s">
        <v>1855</v>
      </c>
      <c r="V575" s="156" t="s">
        <v>3155</v>
      </c>
      <c r="AB575" s="156" t="s">
        <v>1569</v>
      </c>
      <c r="AC575" s="156">
        <v>357</v>
      </c>
      <c r="AD575" s="256">
        <v>43139</v>
      </c>
      <c r="AE575" s="256">
        <v>43164</v>
      </c>
      <c r="AF575" s="256" t="s">
        <v>3216</v>
      </c>
    </row>
    <row r="576" spans="16:32" x14ac:dyDescent="0.25">
      <c r="P576" s="156" t="s">
        <v>739</v>
      </c>
      <c r="Q576" s="156">
        <v>353</v>
      </c>
      <c r="R576" s="156" t="s">
        <v>3153</v>
      </c>
      <c r="S576" s="156" t="s">
        <v>1027</v>
      </c>
      <c r="T576" s="156">
        <v>4</v>
      </c>
      <c r="U576" s="156" t="s">
        <v>1856</v>
      </c>
      <c r="V576" s="156" t="s">
        <v>3155</v>
      </c>
      <c r="AB576" s="156" t="s">
        <v>1569</v>
      </c>
      <c r="AC576" s="156">
        <v>364</v>
      </c>
      <c r="AD576" s="256">
        <v>43168</v>
      </c>
      <c r="AE576" s="256">
        <v>43179</v>
      </c>
      <c r="AF576" s="256" t="s">
        <v>3216</v>
      </c>
    </row>
    <row r="577" spans="16:32" x14ac:dyDescent="0.25">
      <c r="P577" s="156" t="s">
        <v>739</v>
      </c>
      <c r="Q577" s="156">
        <v>353</v>
      </c>
      <c r="R577" s="156" t="s">
        <v>3153</v>
      </c>
      <c r="S577" s="156" t="s">
        <v>1027</v>
      </c>
      <c r="T577" s="156">
        <v>10</v>
      </c>
      <c r="U577" s="156" t="s">
        <v>1856</v>
      </c>
      <c r="V577" s="156" t="s">
        <v>3155</v>
      </c>
      <c r="AB577" s="156" t="s">
        <v>1569</v>
      </c>
      <c r="AC577" s="156">
        <v>353</v>
      </c>
      <c r="AD577" s="256">
        <v>43180</v>
      </c>
      <c r="AE577" s="256">
        <v>0</v>
      </c>
      <c r="AF577" s="256" t="s">
        <v>3215</v>
      </c>
    </row>
    <row r="578" spans="16:32" x14ac:dyDescent="0.25">
      <c r="P578" s="156" t="s">
        <v>739</v>
      </c>
      <c r="Q578" s="156">
        <v>353</v>
      </c>
      <c r="R578" s="156" t="s">
        <v>3153</v>
      </c>
      <c r="S578" s="156" t="s">
        <v>1857</v>
      </c>
      <c r="T578" s="156">
        <v>1</v>
      </c>
      <c r="U578" s="156" t="s">
        <v>1858</v>
      </c>
      <c r="V578" s="156" t="s">
        <v>3155</v>
      </c>
      <c r="AB578" s="156" t="s">
        <v>1569</v>
      </c>
      <c r="AC578" s="156">
        <v>353</v>
      </c>
      <c r="AD578" s="256">
        <v>43180</v>
      </c>
      <c r="AE578" s="256">
        <v>0</v>
      </c>
      <c r="AF578" s="256" t="s">
        <v>3215</v>
      </c>
    </row>
    <row r="579" spans="16:32" x14ac:dyDescent="0.25">
      <c r="P579" s="156" t="s">
        <v>739</v>
      </c>
      <c r="Q579" s="156">
        <v>353</v>
      </c>
      <c r="R579" s="156" t="s">
        <v>3153</v>
      </c>
      <c r="S579" s="156" t="s">
        <v>1859</v>
      </c>
      <c r="T579" s="156">
        <v>5</v>
      </c>
      <c r="U579" s="156" t="s">
        <v>1860</v>
      </c>
      <c r="V579" s="156" t="s">
        <v>3155</v>
      </c>
      <c r="AB579" s="156" t="s">
        <v>1569</v>
      </c>
      <c r="AC579" s="156">
        <v>353</v>
      </c>
      <c r="AD579" s="256">
        <v>43180</v>
      </c>
      <c r="AE579" s="256">
        <v>0</v>
      </c>
      <c r="AF579" s="256" t="s">
        <v>3215</v>
      </c>
    </row>
    <row r="580" spans="16:32" x14ac:dyDescent="0.25">
      <c r="P580" s="156" t="s">
        <v>739</v>
      </c>
      <c r="Q580" s="156">
        <v>353</v>
      </c>
      <c r="R580" s="156" t="s">
        <v>3153</v>
      </c>
      <c r="S580" s="156" t="s">
        <v>1859</v>
      </c>
      <c r="T580" s="156">
        <v>4</v>
      </c>
      <c r="U580" s="156" t="s">
        <v>1860</v>
      </c>
      <c r="V580" s="156" t="s">
        <v>3155</v>
      </c>
      <c r="AB580" s="156" t="s">
        <v>1569</v>
      </c>
      <c r="AC580" s="156">
        <v>353</v>
      </c>
      <c r="AD580" s="256">
        <v>43180</v>
      </c>
      <c r="AE580" s="256">
        <v>0</v>
      </c>
      <c r="AF580" s="256" t="s">
        <v>3215</v>
      </c>
    </row>
    <row r="581" spans="16:32" x14ac:dyDescent="0.25">
      <c r="P581" s="156" t="s">
        <v>739</v>
      </c>
      <c r="Q581" s="156">
        <v>353</v>
      </c>
      <c r="R581" s="156" t="s">
        <v>3153</v>
      </c>
      <c r="S581" s="156" t="s">
        <v>1859</v>
      </c>
      <c r="T581" s="156">
        <v>6</v>
      </c>
      <c r="U581" s="156" t="s">
        <v>1860</v>
      </c>
      <c r="V581" s="156" t="s">
        <v>3155</v>
      </c>
      <c r="AB581" s="156" t="s">
        <v>1569</v>
      </c>
      <c r="AC581" s="156">
        <v>353</v>
      </c>
      <c r="AD581" s="256">
        <v>43180</v>
      </c>
      <c r="AE581" s="256">
        <v>0</v>
      </c>
      <c r="AF581" s="256" t="s">
        <v>3215</v>
      </c>
    </row>
    <row r="582" spans="16:32" x14ac:dyDescent="0.25">
      <c r="P582" s="156" t="s">
        <v>739</v>
      </c>
      <c r="Q582" s="156">
        <v>353</v>
      </c>
      <c r="R582" s="156" t="s">
        <v>3153</v>
      </c>
      <c r="S582" s="156" t="s">
        <v>1859</v>
      </c>
      <c r="T582" s="156">
        <v>2</v>
      </c>
      <c r="U582" s="156" t="s">
        <v>1860</v>
      </c>
      <c r="V582" s="156" t="s">
        <v>3155</v>
      </c>
      <c r="AB582" s="156" t="s">
        <v>1569</v>
      </c>
      <c r="AC582" s="156">
        <v>353</v>
      </c>
      <c r="AD582" s="256">
        <v>43180</v>
      </c>
      <c r="AE582" s="256">
        <v>0</v>
      </c>
      <c r="AF582" s="256" t="s">
        <v>3215</v>
      </c>
    </row>
    <row r="583" spans="16:32" x14ac:dyDescent="0.25">
      <c r="P583" s="156" t="s">
        <v>739</v>
      </c>
      <c r="Q583" s="156">
        <v>353</v>
      </c>
      <c r="R583" s="156" t="s">
        <v>3153</v>
      </c>
      <c r="S583" s="156" t="s">
        <v>1859</v>
      </c>
      <c r="T583" s="156">
        <v>15</v>
      </c>
      <c r="U583" s="156" t="s">
        <v>1860</v>
      </c>
      <c r="V583" s="156" t="s">
        <v>3155</v>
      </c>
      <c r="AB583" s="156" t="s">
        <v>1570</v>
      </c>
      <c r="AC583" s="156">
        <v>340</v>
      </c>
      <c r="AD583" s="256">
        <v>43133</v>
      </c>
      <c r="AE583" s="256">
        <v>43168</v>
      </c>
      <c r="AF583" s="256" t="s">
        <v>3216</v>
      </c>
    </row>
    <row r="584" spans="16:32" x14ac:dyDescent="0.25">
      <c r="P584" s="156" t="s">
        <v>739</v>
      </c>
      <c r="Q584" s="156">
        <v>353</v>
      </c>
      <c r="R584" s="156" t="s">
        <v>3153</v>
      </c>
      <c r="S584" s="156" t="s">
        <v>1862</v>
      </c>
      <c r="T584" s="156">
        <v>3</v>
      </c>
      <c r="U584" s="156" t="s">
        <v>1863</v>
      </c>
      <c r="V584" s="156" t="s">
        <v>3155</v>
      </c>
      <c r="AB584" s="156" t="s">
        <v>1572</v>
      </c>
      <c r="AC584" s="156">
        <v>335</v>
      </c>
      <c r="AD584" s="256">
        <v>43133</v>
      </c>
      <c r="AE584" s="256">
        <v>43147</v>
      </c>
      <c r="AF584" s="256" t="s">
        <v>3216</v>
      </c>
    </row>
    <row r="585" spans="16:32" x14ac:dyDescent="0.25">
      <c r="P585" s="156" t="s">
        <v>739</v>
      </c>
      <c r="Q585" s="156">
        <v>353</v>
      </c>
      <c r="R585" s="156" t="s">
        <v>3153</v>
      </c>
      <c r="S585" s="156" t="s">
        <v>1029</v>
      </c>
      <c r="T585" s="156">
        <v>12</v>
      </c>
      <c r="U585" s="156" t="s">
        <v>1864</v>
      </c>
      <c r="V585" s="156" t="s">
        <v>3155</v>
      </c>
      <c r="AB585" s="156" t="s">
        <v>1572</v>
      </c>
      <c r="AC585" s="156">
        <v>340</v>
      </c>
      <c r="AD585" s="256">
        <v>43133</v>
      </c>
      <c r="AE585" s="256">
        <v>43168</v>
      </c>
      <c r="AF585" s="256" t="s">
        <v>3216</v>
      </c>
    </row>
    <row r="586" spans="16:32" x14ac:dyDescent="0.25">
      <c r="P586" s="156" t="s">
        <v>739</v>
      </c>
      <c r="Q586" s="156">
        <v>353</v>
      </c>
      <c r="R586" s="156" t="s">
        <v>3153</v>
      </c>
      <c r="S586" s="156" t="s">
        <v>1865</v>
      </c>
      <c r="T586" s="156">
        <v>25</v>
      </c>
      <c r="U586" s="156" t="s">
        <v>1866</v>
      </c>
      <c r="V586" s="156" t="s">
        <v>3155</v>
      </c>
      <c r="AB586" s="156" t="s">
        <v>1572</v>
      </c>
      <c r="AC586" s="156">
        <v>374</v>
      </c>
      <c r="AD586" s="256">
        <v>43195</v>
      </c>
      <c r="AE586" s="256">
        <v>0</v>
      </c>
      <c r="AF586" s="256" t="s">
        <v>3215</v>
      </c>
    </row>
    <row r="587" spans="16:32" x14ac:dyDescent="0.25">
      <c r="P587" s="156" t="s">
        <v>739</v>
      </c>
      <c r="Q587" s="156">
        <v>353</v>
      </c>
      <c r="R587" s="156" t="s">
        <v>3153</v>
      </c>
      <c r="S587" s="156" t="s">
        <v>1865</v>
      </c>
      <c r="T587" s="156">
        <v>15</v>
      </c>
      <c r="U587" s="156" t="s">
        <v>1866</v>
      </c>
      <c r="V587" s="156" t="s">
        <v>3155</v>
      </c>
      <c r="AB587" s="156" t="s">
        <v>1573</v>
      </c>
      <c r="AC587" s="156">
        <v>347</v>
      </c>
      <c r="AD587" s="256">
        <v>43118</v>
      </c>
      <c r="AE587" s="256">
        <v>43133</v>
      </c>
      <c r="AF587" s="256" t="s">
        <v>3216</v>
      </c>
    </row>
    <row r="588" spans="16:32" x14ac:dyDescent="0.25">
      <c r="P588" s="156" t="s">
        <v>739</v>
      </c>
      <c r="Q588" s="156">
        <v>353</v>
      </c>
      <c r="R588" s="156" t="s">
        <v>3153</v>
      </c>
      <c r="S588" s="156" t="s">
        <v>1865</v>
      </c>
      <c r="T588" s="156">
        <v>15</v>
      </c>
      <c r="U588" s="156" t="s">
        <v>1866</v>
      </c>
      <c r="V588" s="156" t="s">
        <v>3155</v>
      </c>
      <c r="AB588" s="156" t="s">
        <v>1573</v>
      </c>
      <c r="AC588" s="156">
        <v>340</v>
      </c>
      <c r="AD588" s="256">
        <v>43133</v>
      </c>
      <c r="AE588" s="256">
        <v>43168</v>
      </c>
      <c r="AF588" s="256" t="s">
        <v>3216</v>
      </c>
    </row>
    <row r="589" spans="16:32" x14ac:dyDescent="0.25">
      <c r="P589" s="156" t="s">
        <v>739</v>
      </c>
      <c r="Q589" s="156">
        <v>353</v>
      </c>
      <c r="R589" s="156" t="s">
        <v>3153</v>
      </c>
      <c r="S589" s="156" t="s">
        <v>1867</v>
      </c>
      <c r="T589" s="156">
        <v>1</v>
      </c>
      <c r="U589" s="156" t="s">
        <v>1868</v>
      </c>
      <c r="V589" s="156" t="s">
        <v>3155</v>
      </c>
      <c r="AB589" s="156" t="s">
        <v>1573</v>
      </c>
      <c r="AC589" s="156">
        <v>340</v>
      </c>
      <c r="AD589" s="256">
        <v>43133</v>
      </c>
      <c r="AE589" s="256">
        <v>43168</v>
      </c>
      <c r="AF589" s="256" t="s">
        <v>3216</v>
      </c>
    </row>
    <row r="590" spans="16:32" x14ac:dyDescent="0.25">
      <c r="P590" s="156" t="s">
        <v>739</v>
      </c>
      <c r="Q590" s="156">
        <v>353</v>
      </c>
      <c r="R590" s="156" t="s">
        <v>3153</v>
      </c>
      <c r="S590" s="156" t="s">
        <v>1030</v>
      </c>
      <c r="T590" s="156">
        <v>50</v>
      </c>
      <c r="U590" s="156" t="s">
        <v>1870</v>
      </c>
      <c r="V590" s="156" t="s">
        <v>3155</v>
      </c>
      <c r="AB590" s="156" t="s">
        <v>1573</v>
      </c>
      <c r="AC590" s="156">
        <v>357</v>
      </c>
      <c r="AD590" s="256">
        <v>43139</v>
      </c>
      <c r="AE590" s="256">
        <v>43164</v>
      </c>
      <c r="AF590" s="256" t="s">
        <v>3216</v>
      </c>
    </row>
    <row r="591" spans="16:32" x14ac:dyDescent="0.25">
      <c r="P591" s="156" t="s">
        <v>739</v>
      </c>
      <c r="Q591" s="156">
        <v>353</v>
      </c>
      <c r="R591" s="156" t="s">
        <v>3153</v>
      </c>
      <c r="S591" s="156" t="s">
        <v>1030</v>
      </c>
      <c r="T591" s="156">
        <v>40</v>
      </c>
      <c r="U591" s="156" t="s">
        <v>1870</v>
      </c>
      <c r="V591" s="156" t="s">
        <v>3155</v>
      </c>
      <c r="AB591" s="156" t="s">
        <v>1573</v>
      </c>
      <c r="AC591" s="156">
        <v>364</v>
      </c>
      <c r="AD591" s="256">
        <v>43168</v>
      </c>
      <c r="AE591" s="256">
        <v>43179</v>
      </c>
      <c r="AF591" s="256" t="s">
        <v>3216</v>
      </c>
    </row>
    <row r="592" spans="16:32" x14ac:dyDescent="0.25">
      <c r="P592" s="156" t="s">
        <v>739</v>
      </c>
      <c r="Q592" s="156">
        <v>353</v>
      </c>
      <c r="R592" s="156" t="s">
        <v>3153</v>
      </c>
      <c r="S592" s="156" t="s">
        <v>1873</v>
      </c>
      <c r="T592" s="156">
        <v>30</v>
      </c>
      <c r="U592" s="156" t="s">
        <v>1874</v>
      </c>
      <c r="V592" s="156" t="s">
        <v>3155</v>
      </c>
      <c r="AB592" s="156" t="s">
        <v>1573</v>
      </c>
      <c r="AC592" s="156">
        <v>353</v>
      </c>
      <c r="AD592" s="256">
        <v>43180</v>
      </c>
      <c r="AE592" s="256">
        <v>0</v>
      </c>
      <c r="AF592" s="256" t="s">
        <v>3215</v>
      </c>
    </row>
    <row r="593" spans="16:32" x14ac:dyDescent="0.25">
      <c r="P593" s="156" t="s">
        <v>739</v>
      </c>
      <c r="Q593" s="156">
        <v>353</v>
      </c>
      <c r="R593" s="156" t="s">
        <v>3153</v>
      </c>
      <c r="S593" s="156" t="s">
        <v>1875</v>
      </c>
      <c r="T593" s="156">
        <v>83</v>
      </c>
      <c r="U593" s="156" t="s">
        <v>1876</v>
      </c>
      <c r="V593" s="156" t="s">
        <v>3155</v>
      </c>
      <c r="AB593" s="156" t="s">
        <v>1573</v>
      </c>
      <c r="AC593" s="156">
        <v>353</v>
      </c>
      <c r="AD593" s="256">
        <v>43180</v>
      </c>
      <c r="AE593" s="256">
        <v>0</v>
      </c>
      <c r="AF593" s="256" t="s">
        <v>3215</v>
      </c>
    </row>
    <row r="594" spans="16:32" x14ac:dyDescent="0.25">
      <c r="P594" s="156" t="s">
        <v>739</v>
      </c>
      <c r="Q594" s="156">
        <v>353</v>
      </c>
      <c r="R594" s="156" t="s">
        <v>3153</v>
      </c>
      <c r="S594" s="156" t="s">
        <v>1875</v>
      </c>
      <c r="T594" s="156">
        <v>49</v>
      </c>
      <c r="U594" s="156" t="s">
        <v>1876</v>
      </c>
      <c r="V594" s="156" t="s">
        <v>3155</v>
      </c>
      <c r="AB594" s="156" t="s">
        <v>1573</v>
      </c>
      <c r="AC594" s="156">
        <v>353</v>
      </c>
      <c r="AD594" s="256">
        <v>43180</v>
      </c>
      <c r="AE594" s="256">
        <v>0</v>
      </c>
      <c r="AF594" s="256" t="s">
        <v>3215</v>
      </c>
    </row>
    <row r="595" spans="16:32" x14ac:dyDescent="0.25">
      <c r="P595" s="156" t="s">
        <v>739</v>
      </c>
      <c r="Q595" s="156">
        <v>353</v>
      </c>
      <c r="R595" s="156" t="s">
        <v>3153</v>
      </c>
      <c r="S595" s="156" t="s">
        <v>1031</v>
      </c>
      <c r="T595" s="156">
        <v>30</v>
      </c>
      <c r="U595" s="156" t="s">
        <v>1877</v>
      </c>
      <c r="V595" s="156" t="s">
        <v>3155</v>
      </c>
      <c r="AB595" s="156" t="s">
        <v>1573</v>
      </c>
      <c r="AC595" s="156">
        <v>353</v>
      </c>
      <c r="AD595" s="256">
        <v>43180</v>
      </c>
      <c r="AE595" s="256">
        <v>0</v>
      </c>
      <c r="AF595" s="256" t="s">
        <v>3215</v>
      </c>
    </row>
    <row r="596" spans="16:32" x14ac:dyDescent="0.25">
      <c r="P596" s="156" t="s">
        <v>739</v>
      </c>
      <c r="Q596" s="156">
        <v>353</v>
      </c>
      <c r="R596" s="156" t="s">
        <v>3153</v>
      </c>
      <c r="S596" s="156" t="s">
        <v>1031</v>
      </c>
      <c r="T596" s="156">
        <v>12</v>
      </c>
      <c r="U596" s="156" t="s">
        <v>1877</v>
      </c>
      <c r="V596" s="156" t="s">
        <v>3155</v>
      </c>
      <c r="AB596" s="156" t="s">
        <v>1574</v>
      </c>
      <c r="AC596" s="156">
        <v>347</v>
      </c>
      <c r="AD596" s="256">
        <v>43118</v>
      </c>
      <c r="AE596" s="256">
        <v>43133</v>
      </c>
      <c r="AF596" s="256" t="s">
        <v>3216</v>
      </c>
    </row>
    <row r="597" spans="16:32" x14ac:dyDescent="0.25">
      <c r="P597" s="156" t="s">
        <v>739</v>
      </c>
      <c r="Q597" s="156">
        <v>353</v>
      </c>
      <c r="R597" s="156" t="s">
        <v>3153</v>
      </c>
      <c r="S597" s="156" t="s">
        <v>1032</v>
      </c>
      <c r="T597" s="156">
        <v>203</v>
      </c>
      <c r="U597" s="156" t="s">
        <v>1878</v>
      </c>
      <c r="V597" s="156" t="s">
        <v>3155</v>
      </c>
      <c r="AB597" s="156" t="s">
        <v>1574</v>
      </c>
      <c r="AC597" s="156">
        <v>335</v>
      </c>
      <c r="AD597" s="256">
        <v>43133</v>
      </c>
      <c r="AE597" s="256">
        <v>43147</v>
      </c>
      <c r="AF597" s="256" t="s">
        <v>3216</v>
      </c>
    </row>
    <row r="598" spans="16:32" x14ac:dyDescent="0.25">
      <c r="P598" s="156" t="s">
        <v>739</v>
      </c>
      <c r="Q598" s="156">
        <v>353</v>
      </c>
      <c r="R598" s="156" t="s">
        <v>3153</v>
      </c>
      <c r="S598" s="156" t="s">
        <v>1032</v>
      </c>
      <c r="T598" s="156">
        <v>10</v>
      </c>
      <c r="U598" s="156" t="s">
        <v>1878</v>
      </c>
      <c r="V598" s="156" t="s">
        <v>3155</v>
      </c>
      <c r="AB598" s="156" t="s">
        <v>1574</v>
      </c>
      <c r="AC598" s="156">
        <v>340</v>
      </c>
      <c r="AD598" s="256">
        <v>43133</v>
      </c>
      <c r="AE598" s="256">
        <v>43168</v>
      </c>
      <c r="AF598" s="256" t="s">
        <v>3216</v>
      </c>
    </row>
    <row r="599" spans="16:32" x14ac:dyDescent="0.25">
      <c r="P599" s="156" t="s">
        <v>739</v>
      </c>
      <c r="Q599" s="156">
        <v>353</v>
      </c>
      <c r="R599" s="156" t="s">
        <v>3153</v>
      </c>
      <c r="S599" s="156" t="s">
        <v>1032</v>
      </c>
      <c r="T599" s="156">
        <v>36</v>
      </c>
      <c r="U599" s="156" t="s">
        <v>1878</v>
      </c>
      <c r="V599" s="156" t="s">
        <v>3155</v>
      </c>
      <c r="AB599" s="156" t="s">
        <v>1574</v>
      </c>
      <c r="AC599" s="156">
        <v>353</v>
      </c>
      <c r="AD599" s="256">
        <v>43180</v>
      </c>
      <c r="AE599" s="256">
        <v>0</v>
      </c>
      <c r="AF599" s="256" t="s">
        <v>3215</v>
      </c>
    </row>
    <row r="600" spans="16:32" x14ac:dyDescent="0.25">
      <c r="P600" s="156" t="s">
        <v>739</v>
      </c>
      <c r="Q600" s="156">
        <v>353</v>
      </c>
      <c r="R600" s="156" t="s">
        <v>3153</v>
      </c>
      <c r="S600" s="156" t="s">
        <v>1032</v>
      </c>
      <c r="T600" s="156">
        <v>87</v>
      </c>
      <c r="U600" s="156" t="s">
        <v>1878</v>
      </c>
      <c r="V600" s="156" t="s">
        <v>3155</v>
      </c>
      <c r="AB600" s="156" t="s">
        <v>1576</v>
      </c>
      <c r="AC600" s="156">
        <v>340</v>
      </c>
      <c r="AD600" s="256">
        <v>43133</v>
      </c>
      <c r="AE600" s="256">
        <v>43168</v>
      </c>
      <c r="AF600" s="256" t="s">
        <v>3216</v>
      </c>
    </row>
    <row r="601" spans="16:32" x14ac:dyDescent="0.25">
      <c r="P601" s="156" t="s">
        <v>739</v>
      </c>
      <c r="Q601" s="156">
        <v>353</v>
      </c>
      <c r="R601" s="156" t="s">
        <v>3153</v>
      </c>
      <c r="S601" s="156" t="s">
        <v>1032</v>
      </c>
      <c r="T601" s="156">
        <v>40</v>
      </c>
      <c r="U601" s="156" t="s">
        <v>1878</v>
      </c>
      <c r="V601" s="156" t="s">
        <v>3155</v>
      </c>
      <c r="AB601" s="156" t="s">
        <v>1576</v>
      </c>
      <c r="AC601" s="156">
        <v>374</v>
      </c>
      <c r="AD601" s="256">
        <v>43195</v>
      </c>
      <c r="AE601" s="256">
        <v>0</v>
      </c>
      <c r="AF601" s="256" t="s">
        <v>3215</v>
      </c>
    </row>
    <row r="602" spans="16:32" x14ac:dyDescent="0.25">
      <c r="P602" s="156" t="s">
        <v>739</v>
      </c>
      <c r="Q602" s="156">
        <v>353</v>
      </c>
      <c r="R602" s="156" t="s">
        <v>3153</v>
      </c>
      <c r="S602" s="156" t="s">
        <v>1032</v>
      </c>
      <c r="T602" s="156">
        <v>10</v>
      </c>
      <c r="U602" s="156" t="s">
        <v>1878</v>
      </c>
      <c r="V602" s="156" t="s">
        <v>3155</v>
      </c>
      <c r="AB602" s="156" t="s">
        <v>1578</v>
      </c>
      <c r="AC602" s="156">
        <v>357</v>
      </c>
      <c r="AD602" s="256">
        <v>43139</v>
      </c>
      <c r="AE602" s="256">
        <v>43164</v>
      </c>
      <c r="AF602" s="256" t="s">
        <v>3216</v>
      </c>
    </row>
    <row r="603" spans="16:32" x14ac:dyDescent="0.25">
      <c r="P603" s="156" t="s">
        <v>739</v>
      </c>
      <c r="Q603" s="156">
        <v>353</v>
      </c>
      <c r="R603" s="156" t="s">
        <v>3153</v>
      </c>
      <c r="S603" s="156" t="s">
        <v>1032</v>
      </c>
      <c r="T603" s="156">
        <v>6</v>
      </c>
      <c r="U603" s="156" t="s">
        <v>1878</v>
      </c>
      <c r="V603" s="156" t="s">
        <v>3155</v>
      </c>
      <c r="AB603" s="156" t="s">
        <v>1578</v>
      </c>
      <c r="AC603" s="156">
        <v>353</v>
      </c>
      <c r="AD603" s="256">
        <v>43180</v>
      </c>
      <c r="AE603" s="256">
        <v>0</v>
      </c>
      <c r="AF603" s="256" t="s">
        <v>3215</v>
      </c>
    </row>
    <row r="604" spans="16:32" x14ac:dyDescent="0.25">
      <c r="P604" s="156" t="s">
        <v>739</v>
      </c>
      <c r="Q604" s="156">
        <v>353</v>
      </c>
      <c r="R604" s="156" t="s">
        <v>3153</v>
      </c>
      <c r="S604" s="156" t="s">
        <v>1033</v>
      </c>
      <c r="T604" s="156">
        <v>141</v>
      </c>
      <c r="U604" s="156" t="s">
        <v>1879</v>
      </c>
      <c r="V604" s="156" t="s">
        <v>3155</v>
      </c>
      <c r="AB604" s="156" t="s">
        <v>1580</v>
      </c>
      <c r="AC604" s="156">
        <v>364</v>
      </c>
      <c r="AD604" s="256">
        <v>43168</v>
      </c>
      <c r="AE604" s="256">
        <v>43179</v>
      </c>
      <c r="AF604" s="256" t="s">
        <v>3216</v>
      </c>
    </row>
    <row r="605" spans="16:32" x14ac:dyDescent="0.25">
      <c r="P605" s="156" t="s">
        <v>739</v>
      </c>
      <c r="Q605" s="156">
        <v>353</v>
      </c>
      <c r="R605" s="156" t="s">
        <v>3153</v>
      </c>
      <c r="S605" s="156" t="s">
        <v>1033</v>
      </c>
      <c r="T605" s="156">
        <v>13</v>
      </c>
      <c r="U605" s="156" t="s">
        <v>1879</v>
      </c>
      <c r="V605" s="156" t="s">
        <v>3155</v>
      </c>
      <c r="AB605" s="156" t="s">
        <v>1580</v>
      </c>
      <c r="AC605" s="156">
        <v>353</v>
      </c>
      <c r="AD605" s="256">
        <v>43180</v>
      </c>
      <c r="AE605" s="256">
        <v>0</v>
      </c>
      <c r="AF605" s="256" t="s">
        <v>3215</v>
      </c>
    </row>
    <row r="606" spans="16:32" x14ac:dyDescent="0.25">
      <c r="P606" s="156" t="s">
        <v>739</v>
      </c>
      <c r="Q606" s="156">
        <v>353</v>
      </c>
      <c r="R606" s="156" t="s">
        <v>3153</v>
      </c>
      <c r="S606" s="156" t="s">
        <v>1033</v>
      </c>
      <c r="T606" s="156">
        <v>40</v>
      </c>
      <c r="U606" s="156" t="s">
        <v>1879</v>
      </c>
      <c r="V606" s="156" t="s">
        <v>3155</v>
      </c>
      <c r="AB606" s="156" t="s">
        <v>1582</v>
      </c>
      <c r="AC606" s="156">
        <v>364</v>
      </c>
      <c r="AD606" s="256">
        <v>43168</v>
      </c>
      <c r="AE606" s="256">
        <v>43179</v>
      </c>
      <c r="AF606" s="256" t="s">
        <v>3216</v>
      </c>
    </row>
    <row r="607" spans="16:32" x14ac:dyDescent="0.25">
      <c r="P607" s="156" t="s">
        <v>739</v>
      </c>
      <c r="Q607" s="156">
        <v>353</v>
      </c>
      <c r="R607" s="156" t="s">
        <v>3153</v>
      </c>
      <c r="S607" s="156" t="s">
        <v>1034</v>
      </c>
      <c r="T607" s="156">
        <v>10</v>
      </c>
      <c r="U607" s="156" t="s">
        <v>1880</v>
      </c>
      <c r="V607" s="156" t="s">
        <v>3155</v>
      </c>
      <c r="AB607" s="156" t="s">
        <v>1582</v>
      </c>
      <c r="AC607" s="156">
        <v>353</v>
      </c>
      <c r="AD607" s="256">
        <v>43180</v>
      </c>
      <c r="AE607" s="256">
        <v>0</v>
      </c>
      <c r="AF607" s="256" t="s">
        <v>3215</v>
      </c>
    </row>
    <row r="608" spans="16:32" x14ac:dyDescent="0.25">
      <c r="P608" s="156" t="s">
        <v>739</v>
      </c>
      <c r="Q608" s="156">
        <v>353</v>
      </c>
      <c r="R608" s="156" t="s">
        <v>3153</v>
      </c>
      <c r="S608" s="156" t="s">
        <v>1034</v>
      </c>
      <c r="T608" s="156">
        <v>300</v>
      </c>
      <c r="U608" s="156" t="s">
        <v>1880</v>
      </c>
      <c r="V608" s="156" t="s">
        <v>3155</v>
      </c>
      <c r="AB608" s="156" t="s">
        <v>1584</v>
      </c>
      <c r="AC608" s="156">
        <v>364</v>
      </c>
      <c r="AD608" s="256">
        <v>43168</v>
      </c>
      <c r="AE608" s="256">
        <v>43179</v>
      </c>
      <c r="AF608" s="256" t="s">
        <v>3216</v>
      </c>
    </row>
    <row r="609" spans="16:32" x14ac:dyDescent="0.25">
      <c r="P609" s="156" t="s">
        <v>739</v>
      </c>
      <c r="Q609" s="156">
        <v>353</v>
      </c>
      <c r="R609" s="156" t="s">
        <v>3153</v>
      </c>
      <c r="S609" s="156" t="s">
        <v>1034</v>
      </c>
      <c r="T609" s="156">
        <v>50</v>
      </c>
      <c r="U609" s="156" t="s">
        <v>1880</v>
      </c>
      <c r="V609" s="156" t="s">
        <v>3155</v>
      </c>
      <c r="AB609" s="156" t="s">
        <v>1584</v>
      </c>
      <c r="AC609" s="156">
        <v>353</v>
      </c>
      <c r="AD609" s="256">
        <v>43180</v>
      </c>
      <c r="AE609" s="256">
        <v>0</v>
      </c>
      <c r="AF609" s="256" t="s">
        <v>3215</v>
      </c>
    </row>
    <row r="610" spans="16:32" x14ac:dyDescent="0.25">
      <c r="P610" s="156" t="s">
        <v>739</v>
      </c>
      <c r="Q610" s="156">
        <v>353</v>
      </c>
      <c r="R610" s="156" t="s">
        <v>3153</v>
      </c>
      <c r="S610" s="156" t="s">
        <v>1034</v>
      </c>
      <c r="T610" s="156">
        <v>103</v>
      </c>
      <c r="U610" s="156" t="s">
        <v>1880</v>
      </c>
      <c r="V610" s="156" t="s">
        <v>3155</v>
      </c>
      <c r="AB610" s="156" t="s">
        <v>1584</v>
      </c>
      <c r="AC610" s="156">
        <v>353</v>
      </c>
      <c r="AD610" s="256">
        <v>43180</v>
      </c>
      <c r="AE610" s="256">
        <v>0</v>
      </c>
      <c r="AF610" s="256" t="s">
        <v>3215</v>
      </c>
    </row>
    <row r="611" spans="16:32" x14ac:dyDescent="0.25">
      <c r="P611" s="156" t="s">
        <v>739</v>
      </c>
      <c r="Q611" s="156">
        <v>353</v>
      </c>
      <c r="R611" s="156" t="s">
        <v>3153</v>
      </c>
      <c r="S611" s="156" t="s">
        <v>1034</v>
      </c>
      <c r="T611" s="156">
        <v>10</v>
      </c>
      <c r="U611" s="156" t="s">
        <v>1880</v>
      </c>
      <c r="V611" s="156" t="s">
        <v>3155</v>
      </c>
      <c r="AB611" s="156" t="s">
        <v>1584</v>
      </c>
      <c r="AC611" s="156">
        <v>353</v>
      </c>
      <c r="AD611" s="256">
        <v>43180</v>
      </c>
      <c r="AE611" s="256">
        <v>0</v>
      </c>
      <c r="AF611" s="256" t="s">
        <v>3215</v>
      </c>
    </row>
    <row r="612" spans="16:32" x14ac:dyDescent="0.25">
      <c r="P612" s="156" t="s">
        <v>739</v>
      </c>
      <c r="Q612" s="156">
        <v>353</v>
      </c>
      <c r="R612" s="156" t="s">
        <v>3153</v>
      </c>
      <c r="S612" s="156" t="s">
        <v>1034</v>
      </c>
      <c r="T612" s="156">
        <v>5</v>
      </c>
      <c r="U612" s="156" t="s">
        <v>1880</v>
      </c>
      <c r="V612" s="156" t="s">
        <v>3155</v>
      </c>
      <c r="AB612" s="156" t="s">
        <v>3162</v>
      </c>
      <c r="AC612" s="156">
        <v>347</v>
      </c>
      <c r="AD612" s="256">
        <v>43118</v>
      </c>
      <c r="AE612" s="256">
        <v>43133</v>
      </c>
      <c r="AF612" s="256" t="s">
        <v>3216</v>
      </c>
    </row>
    <row r="613" spans="16:32" x14ac:dyDescent="0.25">
      <c r="P613" s="156" t="s">
        <v>739</v>
      </c>
      <c r="Q613" s="156">
        <v>353</v>
      </c>
      <c r="R613" s="156" t="s">
        <v>3153</v>
      </c>
      <c r="S613" s="156" t="s">
        <v>1034</v>
      </c>
      <c r="T613" s="156">
        <v>23</v>
      </c>
      <c r="U613" s="156" t="s">
        <v>1880</v>
      </c>
      <c r="V613" s="156" t="s">
        <v>3155</v>
      </c>
      <c r="AB613" s="156" t="s">
        <v>3162</v>
      </c>
      <c r="AC613" s="156">
        <v>340</v>
      </c>
      <c r="AD613" s="256">
        <v>43133</v>
      </c>
      <c r="AE613" s="256">
        <v>43168</v>
      </c>
      <c r="AF613" s="256" t="s">
        <v>3216</v>
      </c>
    </row>
    <row r="614" spans="16:32" x14ac:dyDescent="0.25">
      <c r="P614" s="156" t="s">
        <v>739</v>
      </c>
      <c r="Q614" s="156">
        <v>353</v>
      </c>
      <c r="R614" s="156" t="s">
        <v>3153</v>
      </c>
      <c r="S614" s="156" t="s">
        <v>1034</v>
      </c>
      <c r="T614" s="156">
        <v>10</v>
      </c>
      <c r="U614" s="156" t="s">
        <v>1880</v>
      </c>
      <c r="V614" s="156" t="s">
        <v>3155</v>
      </c>
      <c r="AB614" s="156" t="s">
        <v>3162</v>
      </c>
      <c r="AC614" s="156">
        <v>364</v>
      </c>
      <c r="AD614" s="256">
        <v>43168</v>
      </c>
      <c r="AE614" s="256">
        <v>43179</v>
      </c>
      <c r="AF614" s="256" t="s">
        <v>3216</v>
      </c>
    </row>
    <row r="615" spans="16:32" x14ac:dyDescent="0.25">
      <c r="P615" s="156" t="s">
        <v>739</v>
      </c>
      <c r="Q615" s="156">
        <v>353</v>
      </c>
      <c r="R615" s="156" t="s">
        <v>3153</v>
      </c>
      <c r="S615" s="156" t="s">
        <v>1034</v>
      </c>
      <c r="T615" s="156">
        <v>34</v>
      </c>
      <c r="U615" s="156" t="s">
        <v>1880</v>
      </c>
      <c r="V615" s="156" t="s">
        <v>3155</v>
      </c>
      <c r="AB615" s="156" t="s">
        <v>3162</v>
      </c>
      <c r="AC615" s="156">
        <v>353</v>
      </c>
      <c r="AD615" s="256">
        <v>43180</v>
      </c>
      <c r="AE615" s="256">
        <v>0</v>
      </c>
      <c r="AF615" s="256" t="s">
        <v>3215</v>
      </c>
    </row>
    <row r="616" spans="16:32" x14ac:dyDescent="0.25">
      <c r="P616" s="156" t="s">
        <v>739</v>
      </c>
      <c r="Q616" s="156">
        <v>353</v>
      </c>
      <c r="R616" s="156" t="s">
        <v>3153</v>
      </c>
      <c r="S616" s="156" t="s">
        <v>1034</v>
      </c>
      <c r="T616" s="156">
        <v>116</v>
      </c>
      <c r="U616" s="156" t="s">
        <v>1880</v>
      </c>
      <c r="V616" s="156" t="s">
        <v>3155</v>
      </c>
      <c r="AB616" s="156" t="s">
        <v>1586</v>
      </c>
      <c r="AC616" s="156">
        <v>340</v>
      </c>
      <c r="AD616" s="256">
        <v>43133</v>
      </c>
      <c r="AE616" s="256">
        <v>43168</v>
      </c>
      <c r="AF616" s="256" t="s">
        <v>3216</v>
      </c>
    </row>
    <row r="617" spans="16:32" x14ac:dyDescent="0.25">
      <c r="P617" s="156" t="s">
        <v>739</v>
      </c>
      <c r="Q617" s="156">
        <v>353</v>
      </c>
      <c r="R617" s="156" t="s">
        <v>3153</v>
      </c>
      <c r="S617" s="156" t="s">
        <v>1034</v>
      </c>
      <c r="T617" s="156">
        <v>90</v>
      </c>
      <c r="U617" s="156" t="s">
        <v>1880</v>
      </c>
      <c r="V617" s="156" t="s">
        <v>3155</v>
      </c>
      <c r="AB617" s="156" t="s">
        <v>1586</v>
      </c>
      <c r="AC617" s="156">
        <v>364</v>
      </c>
      <c r="AD617" s="256">
        <v>43168</v>
      </c>
      <c r="AE617" s="256">
        <v>43179</v>
      </c>
      <c r="AF617" s="256" t="s">
        <v>3216</v>
      </c>
    </row>
    <row r="618" spans="16:32" x14ac:dyDescent="0.25">
      <c r="P618" s="156" t="s">
        <v>739</v>
      </c>
      <c r="Q618" s="156">
        <v>353</v>
      </c>
      <c r="R618" s="156" t="s">
        <v>3153</v>
      </c>
      <c r="S618" s="156" t="s">
        <v>1034</v>
      </c>
      <c r="T618" s="156">
        <v>5</v>
      </c>
      <c r="U618" s="156" t="s">
        <v>1880</v>
      </c>
      <c r="V618" s="156" t="s">
        <v>3155</v>
      </c>
      <c r="AB618" s="156" t="s">
        <v>1586</v>
      </c>
      <c r="AC618" s="156">
        <v>353</v>
      </c>
      <c r="AD618" s="256">
        <v>43180</v>
      </c>
      <c r="AE618" s="256">
        <v>0</v>
      </c>
      <c r="AF618" s="256" t="s">
        <v>3215</v>
      </c>
    </row>
    <row r="619" spans="16:32" x14ac:dyDescent="0.25">
      <c r="P619" s="156" t="s">
        <v>739</v>
      </c>
      <c r="Q619" s="156">
        <v>353</v>
      </c>
      <c r="R619" s="156" t="s">
        <v>3153</v>
      </c>
      <c r="S619" s="156" t="s">
        <v>1034</v>
      </c>
      <c r="T619" s="156">
        <v>229</v>
      </c>
      <c r="U619" s="156" t="s">
        <v>1880</v>
      </c>
      <c r="V619" s="156" t="s">
        <v>3155</v>
      </c>
      <c r="AB619" s="156" t="s">
        <v>1588</v>
      </c>
      <c r="AC619" s="156">
        <v>347</v>
      </c>
      <c r="AD619" s="256">
        <v>43118</v>
      </c>
      <c r="AE619" s="256">
        <v>43133</v>
      </c>
      <c r="AF619" s="256" t="s">
        <v>3216</v>
      </c>
    </row>
    <row r="620" spans="16:32" x14ac:dyDescent="0.25">
      <c r="P620" s="156" t="s">
        <v>739</v>
      </c>
      <c r="Q620" s="156">
        <v>353</v>
      </c>
      <c r="R620" s="156" t="s">
        <v>3153</v>
      </c>
      <c r="S620" s="156" t="s">
        <v>1034</v>
      </c>
      <c r="T620" s="156">
        <v>30</v>
      </c>
      <c r="U620" s="156" t="s">
        <v>1880</v>
      </c>
      <c r="V620" s="156" t="s">
        <v>3155</v>
      </c>
      <c r="AB620" s="156" t="s">
        <v>1588</v>
      </c>
      <c r="AC620" s="156">
        <v>340</v>
      </c>
      <c r="AD620" s="256">
        <v>43133</v>
      </c>
      <c r="AE620" s="256">
        <v>43168</v>
      </c>
      <c r="AF620" s="256" t="s">
        <v>3216</v>
      </c>
    </row>
    <row r="621" spans="16:32" x14ac:dyDescent="0.25">
      <c r="P621" s="156" t="s">
        <v>739</v>
      </c>
      <c r="Q621" s="156">
        <v>353</v>
      </c>
      <c r="R621" s="156" t="s">
        <v>3153</v>
      </c>
      <c r="S621" s="156" t="s">
        <v>1034</v>
      </c>
      <c r="T621" s="156">
        <v>35</v>
      </c>
      <c r="U621" s="156" t="s">
        <v>1880</v>
      </c>
      <c r="V621" s="156" t="s">
        <v>3155</v>
      </c>
      <c r="AB621" s="156" t="s">
        <v>1588</v>
      </c>
      <c r="AC621" s="156">
        <v>357</v>
      </c>
      <c r="AD621" s="256">
        <v>43139</v>
      </c>
      <c r="AE621" s="256">
        <v>43164</v>
      </c>
      <c r="AF621" s="256" t="s">
        <v>3216</v>
      </c>
    </row>
    <row r="622" spans="16:32" x14ac:dyDescent="0.25">
      <c r="P622" s="156" t="s">
        <v>739</v>
      </c>
      <c r="Q622" s="156">
        <v>353</v>
      </c>
      <c r="R622" s="156" t="s">
        <v>3153</v>
      </c>
      <c r="S622" s="156" t="s">
        <v>1036</v>
      </c>
      <c r="T622" s="156">
        <v>7</v>
      </c>
      <c r="U622" s="156" t="s">
        <v>1884</v>
      </c>
      <c r="V622" s="156" t="s">
        <v>3155</v>
      </c>
      <c r="AB622" s="156" t="s">
        <v>1588</v>
      </c>
      <c r="AC622" s="156">
        <v>364</v>
      </c>
      <c r="AD622" s="256">
        <v>43168</v>
      </c>
      <c r="AE622" s="256">
        <v>43179</v>
      </c>
      <c r="AF622" s="256" t="s">
        <v>3216</v>
      </c>
    </row>
    <row r="623" spans="16:32" x14ac:dyDescent="0.25">
      <c r="P623" s="156" t="s">
        <v>739</v>
      </c>
      <c r="Q623" s="156">
        <v>353</v>
      </c>
      <c r="R623" s="156" t="s">
        <v>3153</v>
      </c>
      <c r="S623" s="156" t="s">
        <v>1885</v>
      </c>
      <c r="T623" s="156">
        <v>6</v>
      </c>
      <c r="U623" s="156" t="s">
        <v>1886</v>
      </c>
      <c r="V623" s="156" t="s">
        <v>3155</v>
      </c>
      <c r="AB623" s="156" t="s">
        <v>1588</v>
      </c>
      <c r="AC623" s="156">
        <v>353</v>
      </c>
      <c r="AD623" s="256">
        <v>43180</v>
      </c>
      <c r="AE623" s="256">
        <v>0</v>
      </c>
      <c r="AF623" s="256" t="s">
        <v>3215</v>
      </c>
    </row>
    <row r="624" spans="16:32" x14ac:dyDescent="0.25">
      <c r="P624" s="156" t="s">
        <v>739</v>
      </c>
      <c r="Q624" s="156">
        <v>353</v>
      </c>
      <c r="R624" s="156" t="s">
        <v>3153</v>
      </c>
      <c r="S624" s="156" t="s">
        <v>1885</v>
      </c>
      <c r="T624" s="156">
        <v>5</v>
      </c>
      <c r="U624" s="156" t="s">
        <v>1886</v>
      </c>
      <c r="V624" s="156" t="s">
        <v>3155</v>
      </c>
      <c r="AB624" s="156" t="s">
        <v>1588</v>
      </c>
      <c r="AC624" s="156">
        <v>353</v>
      </c>
      <c r="AD624" s="256">
        <v>43180</v>
      </c>
      <c r="AE624" s="256">
        <v>0</v>
      </c>
      <c r="AF624" s="256" t="s">
        <v>3215</v>
      </c>
    </row>
    <row r="625" spans="16:32" x14ac:dyDescent="0.25">
      <c r="P625" s="156" t="s">
        <v>739</v>
      </c>
      <c r="Q625" s="156">
        <v>353</v>
      </c>
      <c r="R625" s="156" t="s">
        <v>3153</v>
      </c>
      <c r="S625" s="156" t="s">
        <v>1885</v>
      </c>
      <c r="T625" s="156">
        <v>4</v>
      </c>
      <c r="U625" s="156" t="s">
        <v>1886</v>
      </c>
      <c r="V625" s="156" t="s">
        <v>3155</v>
      </c>
      <c r="AB625" s="156" t="s">
        <v>1588</v>
      </c>
      <c r="AC625" s="156">
        <v>353</v>
      </c>
      <c r="AD625" s="256">
        <v>43180</v>
      </c>
      <c r="AE625" s="256">
        <v>0</v>
      </c>
      <c r="AF625" s="256" t="s">
        <v>3215</v>
      </c>
    </row>
    <row r="626" spans="16:32" x14ac:dyDescent="0.25">
      <c r="P626" s="156" t="s">
        <v>739</v>
      </c>
      <c r="Q626" s="156">
        <v>353</v>
      </c>
      <c r="R626" s="156" t="s">
        <v>3153</v>
      </c>
      <c r="S626" s="156" t="s">
        <v>1887</v>
      </c>
      <c r="T626" s="156">
        <v>6</v>
      </c>
      <c r="U626" s="156" t="s">
        <v>1888</v>
      </c>
      <c r="V626" s="156" t="s">
        <v>3155</v>
      </c>
      <c r="AB626" s="156" t="s">
        <v>1588</v>
      </c>
      <c r="AC626" s="156">
        <v>353</v>
      </c>
      <c r="AD626" s="256">
        <v>43180</v>
      </c>
      <c r="AE626" s="256">
        <v>0</v>
      </c>
      <c r="AF626" s="256" t="s">
        <v>3215</v>
      </c>
    </row>
    <row r="627" spans="16:32" x14ac:dyDescent="0.25">
      <c r="P627" s="156" t="s">
        <v>739</v>
      </c>
      <c r="Q627" s="156">
        <v>353</v>
      </c>
      <c r="R627" s="156" t="s">
        <v>3153</v>
      </c>
      <c r="S627" s="156" t="s">
        <v>1889</v>
      </c>
      <c r="T627" s="156">
        <v>3</v>
      </c>
      <c r="U627" s="156" t="s">
        <v>1890</v>
      </c>
      <c r="V627" s="156" t="s">
        <v>3155</v>
      </c>
      <c r="AB627" s="156" t="s">
        <v>1588</v>
      </c>
      <c r="AC627" s="156">
        <v>353</v>
      </c>
      <c r="AD627" s="256">
        <v>43180</v>
      </c>
      <c r="AE627" s="256">
        <v>0</v>
      </c>
      <c r="AF627" s="256" t="s">
        <v>3215</v>
      </c>
    </row>
    <row r="628" spans="16:32" x14ac:dyDescent="0.25">
      <c r="P628" s="156" t="s">
        <v>739</v>
      </c>
      <c r="Q628" s="156">
        <v>353</v>
      </c>
      <c r="R628" s="156" t="s">
        <v>3153</v>
      </c>
      <c r="S628" s="156" t="s">
        <v>1889</v>
      </c>
      <c r="T628" s="156">
        <v>6</v>
      </c>
      <c r="U628" s="156" t="s">
        <v>1890</v>
      </c>
      <c r="V628" s="156" t="s">
        <v>3155</v>
      </c>
      <c r="AB628" s="156" t="s">
        <v>1588</v>
      </c>
      <c r="AC628" s="156">
        <v>353</v>
      </c>
      <c r="AD628" s="256">
        <v>43180</v>
      </c>
      <c r="AE628" s="256">
        <v>0</v>
      </c>
      <c r="AF628" s="256" t="s">
        <v>3215</v>
      </c>
    </row>
    <row r="629" spans="16:32" x14ac:dyDescent="0.25">
      <c r="P629" s="156" t="s">
        <v>739</v>
      </c>
      <c r="Q629" s="156">
        <v>353</v>
      </c>
      <c r="R629" s="156" t="s">
        <v>3153</v>
      </c>
      <c r="S629" s="156" t="s">
        <v>1892</v>
      </c>
      <c r="T629" s="156">
        <v>6</v>
      </c>
      <c r="U629" s="156" t="s">
        <v>1893</v>
      </c>
      <c r="V629" s="156" t="s">
        <v>3155</v>
      </c>
      <c r="AB629" s="156" t="s">
        <v>3219</v>
      </c>
      <c r="AC629" s="156">
        <v>340</v>
      </c>
      <c r="AD629" s="256">
        <v>43133</v>
      </c>
      <c r="AE629" s="256">
        <v>43168</v>
      </c>
      <c r="AF629" s="256" t="s">
        <v>3216</v>
      </c>
    </row>
    <row r="630" spans="16:32" x14ac:dyDescent="0.25">
      <c r="P630" s="156" t="s">
        <v>739</v>
      </c>
      <c r="Q630" s="156">
        <v>353</v>
      </c>
      <c r="R630" s="156" t="s">
        <v>3153</v>
      </c>
      <c r="S630" s="156" t="s">
        <v>1892</v>
      </c>
      <c r="T630" s="156">
        <v>6</v>
      </c>
      <c r="U630" s="156" t="s">
        <v>1893</v>
      </c>
      <c r="V630" s="156" t="s">
        <v>3155</v>
      </c>
      <c r="AB630" s="156" t="s">
        <v>1590</v>
      </c>
      <c r="AC630" s="156">
        <v>364</v>
      </c>
      <c r="AD630" s="256">
        <v>43168</v>
      </c>
      <c r="AE630" s="256">
        <v>43179</v>
      </c>
      <c r="AF630" s="256" t="s">
        <v>3216</v>
      </c>
    </row>
    <row r="631" spans="16:32" x14ac:dyDescent="0.25">
      <c r="P631" s="156" t="s">
        <v>739</v>
      </c>
      <c r="Q631" s="156">
        <v>353</v>
      </c>
      <c r="R631" s="156" t="s">
        <v>3153</v>
      </c>
      <c r="S631" s="156" t="s">
        <v>1038</v>
      </c>
      <c r="T631" s="156">
        <v>10</v>
      </c>
      <c r="U631" s="156" t="s">
        <v>1894</v>
      </c>
      <c r="V631" s="156" t="s">
        <v>3155</v>
      </c>
      <c r="AB631" s="156" t="s">
        <v>1590</v>
      </c>
      <c r="AC631" s="156">
        <v>353</v>
      </c>
      <c r="AD631" s="256">
        <v>43180</v>
      </c>
      <c r="AE631" s="256">
        <v>0</v>
      </c>
      <c r="AF631" s="256" t="s">
        <v>3215</v>
      </c>
    </row>
    <row r="632" spans="16:32" x14ac:dyDescent="0.25">
      <c r="P632" s="156" t="s">
        <v>739</v>
      </c>
      <c r="Q632" s="156">
        <v>353</v>
      </c>
      <c r="R632" s="156" t="s">
        <v>3153</v>
      </c>
      <c r="S632" s="156" t="s">
        <v>1038</v>
      </c>
      <c r="T632" s="156">
        <v>85</v>
      </c>
      <c r="U632" s="156" t="s">
        <v>1894</v>
      </c>
      <c r="V632" s="156" t="s">
        <v>3155</v>
      </c>
      <c r="AB632" s="156" t="s">
        <v>1592</v>
      </c>
      <c r="AC632" s="156">
        <v>357</v>
      </c>
      <c r="AD632" s="256">
        <v>43139</v>
      </c>
      <c r="AE632" s="256">
        <v>43164</v>
      </c>
      <c r="AF632" s="256" t="s">
        <v>3216</v>
      </c>
    </row>
    <row r="633" spans="16:32" x14ac:dyDescent="0.25">
      <c r="P633" s="156" t="s">
        <v>739</v>
      </c>
      <c r="Q633" s="156">
        <v>353</v>
      </c>
      <c r="R633" s="156" t="s">
        <v>3153</v>
      </c>
      <c r="S633" s="156" t="s">
        <v>1038</v>
      </c>
      <c r="T633" s="156">
        <v>27</v>
      </c>
      <c r="U633" s="156" t="s">
        <v>1894</v>
      </c>
      <c r="V633" s="156" t="s">
        <v>3155</v>
      </c>
      <c r="AB633" s="156" t="s">
        <v>1592</v>
      </c>
      <c r="AC633" s="156">
        <v>353</v>
      </c>
      <c r="AD633" s="256">
        <v>43180</v>
      </c>
      <c r="AE633" s="256">
        <v>0</v>
      </c>
      <c r="AF633" s="256" t="s">
        <v>3215</v>
      </c>
    </row>
    <row r="634" spans="16:32" x14ac:dyDescent="0.25">
      <c r="P634" s="156" t="s">
        <v>739</v>
      </c>
      <c r="Q634" s="156">
        <v>353</v>
      </c>
      <c r="R634" s="156" t="s">
        <v>3153</v>
      </c>
      <c r="S634" s="156" t="s">
        <v>1038</v>
      </c>
      <c r="T634" s="156">
        <v>10</v>
      </c>
      <c r="U634" s="156" t="s">
        <v>1894</v>
      </c>
      <c r="V634" s="156" t="s">
        <v>3155</v>
      </c>
      <c r="AB634" s="156" t="s">
        <v>1593</v>
      </c>
      <c r="AC634" s="156">
        <v>340</v>
      </c>
      <c r="AD634" s="256">
        <v>43133</v>
      </c>
      <c r="AE634" s="256">
        <v>43168</v>
      </c>
      <c r="AF634" s="256" t="s">
        <v>3216</v>
      </c>
    </row>
    <row r="635" spans="16:32" x14ac:dyDescent="0.25">
      <c r="P635" s="156" t="s">
        <v>739</v>
      </c>
      <c r="Q635" s="156">
        <v>353</v>
      </c>
      <c r="R635" s="156" t="s">
        <v>3153</v>
      </c>
      <c r="S635" s="156" t="s">
        <v>1038</v>
      </c>
      <c r="T635" s="156">
        <v>40</v>
      </c>
      <c r="U635" s="156" t="s">
        <v>1894</v>
      </c>
      <c r="V635" s="156" t="s">
        <v>3155</v>
      </c>
      <c r="AB635" s="156" t="s">
        <v>1594</v>
      </c>
      <c r="AC635" s="156">
        <v>347</v>
      </c>
      <c r="AD635" s="256">
        <v>43118</v>
      </c>
      <c r="AE635" s="256">
        <v>43133</v>
      </c>
      <c r="AF635" s="256" t="s">
        <v>3216</v>
      </c>
    </row>
    <row r="636" spans="16:32" x14ac:dyDescent="0.25">
      <c r="P636" s="156" t="s">
        <v>739</v>
      </c>
      <c r="Q636" s="156">
        <v>353</v>
      </c>
      <c r="R636" s="156" t="s">
        <v>3153</v>
      </c>
      <c r="S636" s="156" t="s">
        <v>1038</v>
      </c>
      <c r="T636" s="156">
        <v>17</v>
      </c>
      <c r="U636" s="156" t="s">
        <v>1894</v>
      </c>
      <c r="V636" s="156" t="s">
        <v>3155</v>
      </c>
      <c r="AB636" s="156" t="s">
        <v>1594</v>
      </c>
      <c r="AC636" s="156">
        <v>340</v>
      </c>
      <c r="AD636" s="256">
        <v>43133</v>
      </c>
      <c r="AE636" s="256">
        <v>43168</v>
      </c>
      <c r="AF636" s="256" t="s">
        <v>3216</v>
      </c>
    </row>
    <row r="637" spans="16:32" x14ac:dyDescent="0.25">
      <c r="P637" s="156" t="s">
        <v>739</v>
      </c>
      <c r="Q637" s="156">
        <v>353</v>
      </c>
      <c r="R637" s="156" t="s">
        <v>3153</v>
      </c>
      <c r="S637" s="156" t="s">
        <v>1895</v>
      </c>
      <c r="T637" s="156">
        <v>90</v>
      </c>
      <c r="U637" s="156" t="s">
        <v>1896</v>
      </c>
      <c r="V637" s="156" t="s">
        <v>3155</v>
      </c>
      <c r="AB637" s="156" t="s">
        <v>1596</v>
      </c>
      <c r="AC637" s="156">
        <v>340</v>
      </c>
      <c r="AD637" s="256">
        <v>43133</v>
      </c>
      <c r="AE637" s="256">
        <v>43168</v>
      </c>
      <c r="AF637" s="256" t="s">
        <v>3216</v>
      </c>
    </row>
    <row r="638" spans="16:32" x14ac:dyDescent="0.25">
      <c r="P638" s="156" t="s">
        <v>739</v>
      </c>
      <c r="Q638" s="156">
        <v>353</v>
      </c>
      <c r="R638" s="156" t="s">
        <v>3153</v>
      </c>
      <c r="S638" s="156" t="s">
        <v>1895</v>
      </c>
      <c r="T638" s="156">
        <v>50</v>
      </c>
      <c r="U638" s="156" t="s">
        <v>1896</v>
      </c>
      <c r="V638" s="156" t="s">
        <v>3155</v>
      </c>
      <c r="AB638" s="156" t="s">
        <v>1596</v>
      </c>
      <c r="AC638" s="156">
        <v>353</v>
      </c>
      <c r="AD638" s="256">
        <v>43180</v>
      </c>
      <c r="AE638" s="256">
        <v>0</v>
      </c>
      <c r="AF638" s="256" t="s">
        <v>3215</v>
      </c>
    </row>
    <row r="639" spans="16:32" x14ac:dyDescent="0.25">
      <c r="P639" s="156" t="s">
        <v>739</v>
      </c>
      <c r="Q639" s="156">
        <v>353</v>
      </c>
      <c r="R639" s="156" t="s">
        <v>3153</v>
      </c>
      <c r="S639" s="156" t="s">
        <v>1897</v>
      </c>
      <c r="T639" s="156">
        <v>3</v>
      </c>
      <c r="U639" s="156" t="s">
        <v>1898</v>
      </c>
      <c r="V639" s="156" t="s">
        <v>3155</v>
      </c>
      <c r="AB639" s="156" t="s">
        <v>1596</v>
      </c>
      <c r="AC639" s="156">
        <v>353</v>
      </c>
      <c r="AD639" s="256">
        <v>43180</v>
      </c>
      <c r="AE639" s="256">
        <v>0</v>
      </c>
      <c r="AF639" s="256" t="s">
        <v>3215</v>
      </c>
    </row>
    <row r="640" spans="16:32" x14ac:dyDescent="0.25">
      <c r="P640" s="156" t="s">
        <v>739</v>
      </c>
      <c r="Q640" s="156">
        <v>353</v>
      </c>
      <c r="R640" s="156" t="s">
        <v>3153</v>
      </c>
      <c r="S640" s="156" t="s">
        <v>1039</v>
      </c>
      <c r="T640" s="156">
        <v>8</v>
      </c>
      <c r="U640" s="156" t="s">
        <v>1899</v>
      </c>
      <c r="V640" s="156" t="s">
        <v>3155</v>
      </c>
      <c r="AB640" s="156" t="s">
        <v>1596</v>
      </c>
      <c r="AC640" s="156">
        <v>353</v>
      </c>
      <c r="AD640" s="256">
        <v>43180</v>
      </c>
      <c r="AE640" s="256">
        <v>0</v>
      </c>
      <c r="AF640" s="256" t="s">
        <v>3215</v>
      </c>
    </row>
    <row r="641" spans="16:32" x14ac:dyDescent="0.25">
      <c r="P641" s="156" t="s">
        <v>739</v>
      </c>
      <c r="Q641" s="156">
        <v>353</v>
      </c>
      <c r="R641" s="156" t="s">
        <v>3153</v>
      </c>
      <c r="S641" s="156" t="s">
        <v>1900</v>
      </c>
      <c r="T641" s="156">
        <v>10</v>
      </c>
      <c r="U641" s="156" t="s">
        <v>1901</v>
      </c>
      <c r="V641" s="156" t="s">
        <v>3155</v>
      </c>
      <c r="AB641" s="156" t="s">
        <v>1596</v>
      </c>
      <c r="AC641" s="156">
        <v>353</v>
      </c>
      <c r="AD641" s="256">
        <v>43180</v>
      </c>
      <c r="AE641" s="256">
        <v>0</v>
      </c>
      <c r="AF641" s="256" t="s">
        <v>3215</v>
      </c>
    </row>
    <row r="642" spans="16:32" x14ac:dyDescent="0.25">
      <c r="P642" s="156" t="s">
        <v>739</v>
      </c>
      <c r="Q642" s="156">
        <v>353</v>
      </c>
      <c r="R642" s="156" t="s">
        <v>3153</v>
      </c>
      <c r="S642" s="156" t="s">
        <v>1040</v>
      </c>
      <c r="T642" s="156">
        <v>172</v>
      </c>
      <c r="U642" s="156" t="s">
        <v>1903</v>
      </c>
      <c r="V642" s="156" t="s">
        <v>3155</v>
      </c>
      <c r="AB642" s="156" t="s">
        <v>1596</v>
      </c>
      <c r="AC642" s="156">
        <v>353</v>
      </c>
      <c r="AD642" s="256">
        <v>43180</v>
      </c>
      <c r="AE642" s="256">
        <v>0</v>
      </c>
      <c r="AF642" s="256" t="s">
        <v>3215</v>
      </c>
    </row>
    <row r="643" spans="16:32" x14ac:dyDescent="0.25">
      <c r="P643" s="156" t="s">
        <v>739</v>
      </c>
      <c r="Q643" s="156">
        <v>353</v>
      </c>
      <c r="R643" s="156" t="s">
        <v>3153</v>
      </c>
      <c r="S643" s="156" t="s">
        <v>1040</v>
      </c>
      <c r="T643" s="156">
        <v>105</v>
      </c>
      <c r="U643" s="156" t="s">
        <v>1903</v>
      </c>
      <c r="V643" s="156" t="s">
        <v>3155</v>
      </c>
      <c r="AB643" s="156" t="s">
        <v>1597</v>
      </c>
      <c r="AC643" s="156">
        <v>347</v>
      </c>
      <c r="AD643" s="256">
        <v>43118</v>
      </c>
      <c r="AE643" s="256">
        <v>43133</v>
      </c>
      <c r="AF643" s="256" t="s">
        <v>3216</v>
      </c>
    </row>
    <row r="644" spans="16:32" x14ac:dyDescent="0.25">
      <c r="P644" s="156" t="s">
        <v>739</v>
      </c>
      <c r="Q644" s="156">
        <v>353</v>
      </c>
      <c r="R644" s="156" t="s">
        <v>3153</v>
      </c>
      <c r="S644" s="156" t="s">
        <v>1041</v>
      </c>
      <c r="T644" s="156">
        <v>5</v>
      </c>
      <c r="U644" s="156" t="s">
        <v>1904</v>
      </c>
      <c r="V644" s="156" t="s">
        <v>3155</v>
      </c>
      <c r="AB644" s="156" t="s">
        <v>1597</v>
      </c>
      <c r="AC644" s="156">
        <v>340</v>
      </c>
      <c r="AD644" s="256">
        <v>43133</v>
      </c>
      <c r="AE644" s="256">
        <v>43168</v>
      </c>
      <c r="AF644" s="256" t="s">
        <v>3216</v>
      </c>
    </row>
    <row r="645" spans="16:32" x14ac:dyDescent="0.25">
      <c r="P645" s="156" t="s">
        <v>739</v>
      </c>
      <c r="Q645" s="156">
        <v>353</v>
      </c>
      <c r="R645" s="156" t="s">
        <v>3153</v>
      </c>
      <c r="S645" s="156" t="s">
        <v>1041</v>
      </c>
      <c r="T645" s="156">
        <v>60</v>
      </c>
      <c r="U645" s="156" t="s">
        <v>1904</v>
      </c>
      <c r="V645" s="156" t="s">
        <v>3155</v>
      </c>
      <c r="AB645" s="156" t="s">
        <v>3220</v>
      </c>
      <c r="AC645" s="156">
        <v>340</v>
      </c>
      <c r="AD645" s="256">
        <v>43133</v>
      </c>
      <c r="AE645" s="256">
        <v>43168</v>
      </c>
      <c r="AF645" s="256" t="s">
        <v>3216</v>
      </c>
    </row>
    <row r="646" spans="16:32" x14ac:dyDescent="0.25">
      <c r="P646" s="156" t="s">
        <v>739</v>
      </c>
      <c r="Q646" s="156">
        <v>353</v>
      </c>
      <c r="R646" s="156" t="s">
        <v>3153</v>
      </c>
      <c r="S646" s="156" t="s">
        <v>1041</v>
      </c>
      <c r="T646" s="156">
        <v>5</v>
      </c>
      <c r="U646" s="156" t="s">
        <v>1904</v>
      </c>
      <c r="V646" s="156" t="s">
        <v>3155</v>
      </c>
      <c r="AB646" s="156" t="s">
        <v>3221</v>
      </c>
      <c r="AC646" s="156">
        <v>347</v>
      </c>
      <c r="AD646" s="256">
        <v>43118</v>
      </c>
      <c r="AE646" s="256">
        <v>43133</v>
      </c>
      <c r="AF646" s="256" t="s">
        <v>3216</v>
      </c>
    </row>
    <row r="647" spans="16:32" x14ac:dyDescent="0.25">
      <c r="P647" s="156" t="s">
        <v>739</v>
      </c>
      <c r="Q647" s="156">
        <v>353</v>
      </c>
      <c r="R647" s="156" t="s">
        <v>3153</v>
      </c>
      <c r="S647" s="156" t="s">
        <v>1041</v>
      </c>
      <c r="T647" s="156">
        <v>80</v>
      </c>
      <c r="U647" s="156" t="s">
        <v>1904</v>
      </c>
      <c r="V647" s="156" t="s">
        <v>3155</v>
      </c>
      <c r="AB647" s="156" t="s">
        <v>3221</v>
      </c>
      <c r="AC647" s="156">
        <v>357</v>
      </c>
      <c r="AD647" s="256">
        <v>43139</v>
      </c>
      <c r="AE647" s="256">
        <v>43164</v>
      </c>
      <c r="AF647" s="256" t="s">
        <v>3216</v>
      </c>
    </row>
    <row r="648" spans="16:32" x14ac:dyDescent="0.25">
      <c r="P648" s="156" t="s">
        <v>739</v>
      </c>
      <c r="Q648" s="156">
        <v>353</v>
      </c>
      <c r="R648" s="156" t="s">
        <v>3153</v>
      </c>
      <c r="S648" s="156" t="s">
        <v>1042</v>
      </c>
      <c r="T648" s="156">
        <v>470</v>
      </c>
      <c r="U648" s="156" t="s">
        <v>1905</v>
      </c>
      <c r="V648" s="156" t="s">
        <v>3155</v>
      </c>
      <c r="AB648" s="156" t="s">
        <v>3221</v>
      </c>
      <c r="AC648" s="156">
        <v>364</v>
      </c>
      <c r="AD648" s="256">
        <v>43168</v>
      </c>
      <c r="AE648" s="256">
        <v>43179</v>
      </c>
      <c r="AF648" s="256" t="s">
        <v>3216</v>
      </c>
    </row>
    <row r="649" spans="16:32" x14ac:dyDescent="0.25">
      <c r="P649" s="156" t="s">
        <v>739</v>
      </c>
      <c r="Q649" s="156">
        <v>353</v>
      </c>
      <c r="R649" s="156" t="s">
        <v>3153</v>
      </c>
      <c r="S649" s="156" t="s">
        <v>1042</v>
      </c>
      <c r="T649" s="156">
        <v>9</v>
      </c>
      <c r="U649" s="156" t="s">
        <v>1905</v>
      </c>
      <c r="V649" s="156" t="s">
        <v>3155</v>
      </c>
      <c r="AB649" s="156" t="s">
        <v>1599</v>
      </c>
      <c r="AC649" s="156">
        <v>335</v>
      </c>
      <c r="AD649" s="256">
        <v>43133</v>
      </c>
      <c r="AE649" s="256">
        <v>43147</v>
      </c>
      <c r="AF649" s="256" t="s">
        <v>3216</v>
      </c>
    </row>
    <row r="650" spans="16:32" x14ac:dyDescent="0.25">
      <c r="P650" s="156" t="s">
        <v>739</v>
      </c>
      <c r="Q650" s="156">
        <v>353</v>
      </c>
      <c r="R650" s="156" t="s">
        <v>3153</v>
      </c>
      <c r="S650" s="156" t="s">
        <v>1042</v>
      </c>
      <c r="T650" s="156">
        <v>78</v>
      </c>
      <c r="U650" s="156" t="s">
        <v>1905</v>
      </c>
      <c r="V650" s="156" t="s">
        <v>3155</v>
      </c>
      <c r="AB650" s="156" t="s">
        <v>1599</v>
      </c>
      <c r="AC650" s="156">
        <v>357</v>
      </c>
      <c r="AD650" s="256">
        <v>43139</v>
      </c>
      <c r="AE650" s="256">
        <v>43164</v>
      </c>
      <c r="AF650" s="256" t="s">
        <v>3216</v>
      </c>
    </row>
    <row r="651" spans="16:32" x14ac:dyDescent="0.25">
      <c r="P651" s="156" t="s">
        <v>739</v>
      </c>
      <c r="Q651" s="156">
        <v>353</v>
      </c>
      <c r="R651" s="156" t="s">
        <v>3153</v>
      </c>
      <c r="S651" s="156" t="s">
        <v>1043</v>
      </c>
      <c r="T651" s="156">
        <v>15</v>
      </c>
      <c r="U651" s="156" t="s">
        <v>1908</v>
      </c>
      <c r="V651" s="156" t="s">
        <v>3155</v>
      </c>
      <c r="AB651" s="156" t="s">
        <v>1599</v>
      </c>
      <c r="AC651" s="156">
        <v>364</v>
      </c>
      <c r="AD651" s="256">
        <v>43168</v>
      </c>
      <c r="AE651" s="256">
        <v>43179</v>
      </c>
      <c r="AF651" s="256" t="s">
        <v>3216</v>
      </c>
    </row>
    <row r="652" spans="16:32" x14ac:dyDescent="0.25">
      <c r="P652" s="156" t="s">
        <v>739</v>
      </c>
      <c r="Q652" s="156">
        <v>353</v>
      </c>
      <c r="R652" s="156" t="s">
        <v>3153</v>
      </c>
      <c r="S652" s="156" t="s">
        <v>1043</v>
      </c>
      <c r="T652" s="156">
        <v>57</v>
      </c>
      <c r="U652" s="156" t="s">
        <v>1908</v>
      </c>
      <c r="V652" s="156" t="s">
        <v>3155</v>
      </c>
      <c r="AB652" s="156" t="s">
        <v>1599</v>
      </c>
      <c r="AC652" s="156">
        <v>353</v>
      </c>
      <c r="AD652" s="256">
        <v>43180</v>
      </c>
      <c r="AE652" s="256">
        <v>0</v>
      </c>
      <c r="AF652" s="256" t="s">
        <v>3215</v>
      </c>
    </row>
    <row r="653" spans="16:32" x14ac:dyDescent="0.25">
      <c r="P653" s="156" t="s">
        <v>739</v>
      </c>
      <c r="Q653" s="156">
        <v>353</v>
      </c>
      <c r="R653" s="156" t="s">
        <v>3153</v>
      </c>
      <c r="S653" s="156" t="s">
        <v>1043</v>
      </c>
      <c r="T653" s="156">
        <v>5</v>
      </c>
      <c r="U653" s="156" t="s">
        <v>1908</v>
      </c>
      <c r="V653" s="156" t="s">
        <v>3155</v>
      </c>
      <c r="AB653" s="156" t="s">
        <v>1599</v>
      </c>
      <c r="AC653" s="156">
        <v>353</v>
      </c>
      <c r="AD653" s="256">
        <v>43180</v>
      </c>
      <c r="AE653" s="256">
        <v>0</v>
      </c>
      <c r="AF653" s="256" t="s">
        <v>3215</v>
      </c>
    </row>
    <row r="654" spans="16:32" x14ac:dyDescent="0.25">
      <c r="P654" s="156" t="s">
        <v>739</v>
      </c>
      <c r="Q654" s="156">
        <v>353</v>
      </c>
      <c r="R654" s="156" t="s">
        <v>3153</v>
      </c>
      <c r="S654" s="156" t="s">
        <v>1043</v>
      </c>
      <c r="T654" s="156">
        <v>15</v>
      </c>
      <c r="U654" s="156" t="s">
        <v>1908</v>
      </c>
      <c r="V654" s="156" t="s">
        <v>3155</v>
      </c>
      <c r="AB654" s="156" t="s">
        <v>1599</v>
      </c>
      <c r="AC654" s="156">
        <v>353</v>
      </c>
      <c r="AD654" s="256">
        <v>43180</v>
      </c>
      <c r="AE654" s="256">
        <v>0</v>
      </c>
      <c r="AF654" s="256" t="s">
        <v>3215</v>
      </c>
    </row>
    <row r="655" spans="16:32" x14ac:dyDescent="0.25">
      <c r="P655" s="156" t="s">
        <v>739</v>
      </c>
      <c r="Q655" s="156">
        <v>353</v>
      </c>
      <c r="R655" s="156" t="s">
        <v>3153</v>
      </c>
      <c r="S655" s="156" t="s">
        <v>1043</v>
      </c>
      <c r="T655" s="156">
        <v>61</v>
      </c>
      <c r="U655" s="156" t="s">
        <v>1908</v>
      </c>
      <c r="V655" s="156" t="s">
        <v>3155</v>
      </c>
      <c r="AB655" s="156" t="s">
        <v>1601</v>
      </c>
      <c r="AC655" s="156">
        <v>335</v>
      </c>
      <c r="AD655" s="256">
        <v>43133</v>
      </c>
      <c r="AE655" s="256">
        <v>43147</v>
      </c>
      <c r="AF655" s="256" t="s">
        <v>3216</v>
      </c>
    </row>
    <row r="656" spans="16:32" x14ac:dyDescent="0.25">
      <c r="P656" s="156" t="s">
        <v>739</v>
      </c>
      <c r="Q656" s="156">
        <v>353</v>
      </c>
      <c r="R656" s="156" t="s">
        <v>3153</v>
      </c>
      <c r="S656" s="156" t="s">
        <v>1043</v>
      </c>
      <c r="T656" s="156">
        <v>13</v>
      </c>
      <c r="U656" s="156" t="s">
        <v>1908</v>
      </c>
      <c r="V656" s="156" t="s">
        <v>3155</v>
      </c>
      <c r="AB656" s="156" t="s">
        <v>1601</v>
      </c>
      <c r="AC656" s="156">
        <v>340</v>
      </c>
      <c r="AD656" s="256">
        <v>43133</v>
      </c>
      <c r="AE656" s="256">
        <v>43168</v>
      </c>
      <c r="AF656" s="256" t="s">
        <v>3216</v>
      </c>
    </row>
    <row r="657" spans="16:32" x14ac:dyDescent="0.25">
      <c r="P657" s="156" t="s">
        <v>739</v>
      </c>
      <c r="Q657" s="156">
        <v>353</v>
      </c>
      <c r="R657" s="156" t="s">
        <v>3153</v>
      </c>
      <c r="S657" s="156" t="s">
        <v>1043</v>
      </c>
      <c r="T657" s="156">
        <v>29</v>
      </c>
      <c r="U657" s="156" t="s">
        <v>1908</v>
      </c>
      <c r="V657" s="156" t="s">
        <v>3155</v>
      </c>
      <c r="AB657" s="156" t="s">
        <v>1601</v>
      </c>
      <c r="AC657" s="156">
        <v>364</v>
      </c>
      <c r="AD657" s="256">
        <v>43168</v>
      </c>
      <c r="AE657" s="256">
        <v>43179</v>
      </c>
      <c r="AF657" s="256" t="s">
        <v>3216</v>
      </c>
    </row>
    <row r="658" spans="16:32" x14ac:dyDescent="0.25">
      <c r="P658" s="156" t="s">
        <v>739</v>
      </c>
      <c r="Q658" s="156">
        <v>353</v>
      </c>
      <c r="R658" s="156" t="s">
        <v>3153</v>
      </c>
      <c r="S658" s="156" t="s">
        <v>1909</v>
      </c>
      <c r="T658" s="156">
        <v>30</v>
      </c>
      <c r="U658" s="156" t="s">
        <v>1910</v>
      </c>
      <c r="V658" s="156" t="s">
        <v>3155</v>
      </c>
      <c r="AB658" s="156" t="s">
        <v>1601</v>
      </c>
      <c r="AC658" s="156">
        <v>353</v>
      </c>
      <c r="AD658" s="256">
        <v>43180</v>
      </c>
      <c r="AE658" s="256">
        <v>0</v>
      </c>
      <c r="AF658" s="256" t="s">
        <v>3215</v>
      </c>
    </row>
    <row r="659" spans="16:32" x14ac:dyDescent="0.25">
      <c r="P659" s="156" t="s">
        <v>739</v>
      </c>
      <c r="Q659" s="156">
        <v>353</v>
      </c>
      <c r="R659" s="156" t="s">
        <v>3153</v>
      </c>
      <c r="S659" s="156" t="s">
        <v>1909</v>
      </c>
      <c r="T659" s="156">
        <v>4</v>
      </c>
      <c r="U659" s="156" t="s">
        <v>1910</v>
      </c>
      <c r="V659" s="156" t="s">
        <v>3155</v>
      </c>
      <c r="AB659" s="156" t="s">
        <v>1601</v>
      </c>
      <c r="AC659" s="156">
        <v>353</v>
      </c>
      <c r="AD659" s="256">
        <v>43180</v>
      </c>
      <c r="AE659" s="256">
        <v>0</v>
      </c>
      <c r="AF659" s="256" t="s">
        <v>3215</v>
      </c>
    </row>
    <row r="660" spans="16:32" x14ac:dyDescent="0.25">
      <c r="P660" s="156" t="s">
        <v>739</v>
      </c>
      <c r="Q660" s="156">
        <v>353</v>
      </c>
      <c r="R660" s="156" t="s">
        <v>3153</v>
      </c>
      <c r="S660" s="156" t="s">
        <v>1909</v>
      </c>
      <c r="T660" s="156">
        <v>20</v>
      </c>
      <c r="U660" s="156" t="s">
        <v>1910</v>
      </c>
      <c r="V660" s="156" t="s">
        <v>3155</v>
      </c>
      <c r="AB660" s="156" t="s">
        <v>1601</v>
      </c>
      <c r="AC660" s="156">
        <v>353</v>
      </c>
      <c r="AD660" s="256">
        <v>43180</v>
      </c>
      <c r="AE660" s="256">
        <v>0</v>
      </c>
      <c r="AF660" s="256" t="s">
        <v>3215</v>
      </c>
    </row>
    <row r="661" spans="16:32" x14ac:dyDescent="0.25">
      <c r="P661" s="156" t="s">
        <v>739</v>
      </c>
      <c r="Q661" s="156">
        <v>353</v>
      </c>
      <c r="R661" s="156" t="s">
        <v>3153</v>
      </c>
      <c r="S661" s="156" t="s">
        <v>1911</v>
      </c>
      <c r="T661" s="156">
        <v>1</v>
      </c>
      <c r="U661" s="156" t="s">
        <v>1912</v>
      </c>
      <c r="V661" s="156" t="s">
        <v>3155</v>
      </c>
      <c r="AB661" s="156" t="s">
        <v>1603</v>
      </c>
      <c r="AC661" s="156">
        <v>347</v>
      </c>
      <c r="AD661" s="256">
        <v>43118</v>
      </c>
      <c r="AE661" s="256">
        <v>43133</v>
      </c>
      <c r="AF661" s="256" t="s">
        <v>3216</v>
      </c>
    </row>
    <row r="662" spans="16:32" x14ac:dyDescent="0.25">
      <c r="P662" s="156" t="s">
        <v>739</v>
      </c>
      <c r="Q662" s="156">
        <v>353</v>
      </c>
      <c r="R662" s="156" t="s">
        <v>3153</v>
      </c>
      <c r="S662" s="156" t="s">
        <v>1911</v>
      </c>
      <c r="T662" s="156">
        <v>1</v>
      </c>
      <c r="U662" s="156" t="s">
        <v>1912</v>
      </c>
      <c r="V662" s="156" t="s">
        <v>3155</v>
      </c>
      <c r="AB662" s="156" t="s">
        <v>1603</v>
      </c>
      <c r="AC662" s="156">
        <v>340</v>
      </c>
      <c r="AD662" s="256">
        <v>43133</v>
      </c>
      <c r="AE662" s="256">
        <v>43168</v>
      </c>
      <c r="AF662" s="256" t="s">
        <v>3216</v>
      </c>
    </row>
    <row r="663" spans="16:32" x14ac:dyDescent="0.25">
      <c r="P663" s="156" t="s">
        <v>739</v>
      </c>
      <c r="Q663" s="156">
        <v>353</v>
      </c>
      <c r="R663" s="156" t="s">
        <v>3153</v>
      </c>
      <c r="S663" s="156" t="s">
        <v>1911</v>
      </c>
      <c r="T663" s="156">
        <v>2</v>
      </c>
      <c r="U663" s="156" t="s">
        <v>1912</v>
      </c>
      <c r="V663" s="156" t="s">
        <v>3155</v>
      </c>
      <c r="AB663" s="156" t="s">
        <v>1603</v>
      </c>
      <c r="AC663" s="156">
        <v>357</v>
      </c>
      <c r="AD663" s="256">
        <v>43139</v>
      </c>
      <c r="AE663" s="256">
        <v>43164</v>
      </c>
      <c r="AF663" s="256" t="s">
        <v>3216</v>
      </c>
    </row>
    <row r="664" spans="16:32" x14ac:dyDescent="0.25">
      <c r="P664" s="156" t="s">
        <v>739</v>
      </c>
      <c r="Q664" s="156">
        <v>353</v>
      </c>
      <c r="R664" s="156" t="s">
        <v>3153</v>
      </c>
      <c r="S664" s="156" t="s">
        <v>1911</v>
      </c>
      <c r="T664" s="156">
        <v>4</v>
      </c>
      <c r="U664" s="156" t="s">
        <v>1912</v>
      </c>
      <c r="V664" s="156" t="s">
        <v>3155</v>
      </c>
      <c r="AB664" s="156" t="s">
        <v>1603</v>
      </c>
      <c r="AC664" s="156">
        <v>353</v>
      </c>
      <c r="AD664" s="256">
        <v>43180</v>
      </c>
      <c r="AE664" s="256">
        <v>0</v>
      </c>
      <c r="AF664" s="256" t="s">
        <v>3215</v>
      </c>
    </row>
    <row r="665" spans="16:32" x14ac:dyDescent="0.25">
      <c r="P665" s="156" t="s">
        <v>739</v>
      </c>
      <c r="Q665" s="156">
        <v>353</v>
      </c>
      <c r="R665" s="156" t="s">
        <v>3153</v>
      </c>
      <c r="S665" s="156" t="s">
        <v>1911</v>
      </c>
      <c r="T665" s="156">
        <v>2</v>
      </c>
      <c r="U665" s="156" t="s">
        <v>1912</v>
      </c>
      <c r="V665" s="156" t="s">
        <v>3155</v>
      </c>
      <c r="AB665" s="156" t="s">
        <v>1605</v>
      </c>
      <c r="AC665" s="156">
        <v>347</v>
      </c>
      <c r="AD665" s="256">
        <v>43118</v>
      </c>
      <c r="AE665" s="256">
        <v>43133</v>
      </c>
      <c r="AF665" s="256" t="s">
        <v>3216</v>
      </c>
    </row>
    <row r="666" spans="16:32" x14ac:dyDescent="0.25">
      <c r="P666" s="156" t="s">
        <v>739</v>
      </c>
      <c r="Q666" s="156">
        <v>353</v>
      </c>
      <c r="R666" s="156" t="s">
        <v>3153</v>
      </c>
      <c r="S666" s="156" t="s">
        <v>1044</v>
      </c>
      <c r="T666" s="156">
        <v>10</v>
      </c>
      <c r="U666" s="156" t="s">
        <v>1913</v>
      </c>
      <c r="V666" s="156" t="s">
        <v>3155</v>
      </c>
      <c r="AB666" s="156" t="s">
        <v>1605</v>
      </c>
      <c r="AC666" s="156">
        <v>340</v>
      </c>
      <c r="AD666" s="256">
        <v>43133</v>
      </c>
      <c r="AE666" s="256">
        <v>43168</v>
      </c>
      <c r="AF666" s="256" t="s">
        <v>3216</v>
      </c>
    </row>
    <row r="667" spans="16:32" x14ac:dyDescent="0.25">
      <c r="P667" s="156" t="s">
        <v>739</v>
      </c>
      <c r="Q667" s="156">
        <v>353</v>
      </c>
      <c r="R667" s="156" t="s">
        <v>3153</v>
      </c>
      <c r="S667" s="156" t="s">
        <v>1044</v>
      </c>
      <c r="T667" s="156">
        <v>10</v>
      </c>
      <c r="U667" s="156" t="s">
        <v>1913</v>
      </c>
      <c r="V667" s="156" t="s">
        <v>3155</v>
      </c>
      <c r="AB667" s="156" t="s">
        <v>1605</v>
      </c>
      <c r="AC667" s="156">
        <v>340</v>
      </c>
      <c r="AD667" s="256">
        <v>43133</v>
      </c>
      <c r="AE667" s="256">
        <v>43168</v>
      </c>
      <c r="AF667" s="256" t="s">
        <v>3216</v>
      </c>
    </row>
    <row r="668" spans="16:32" x14ac:dyDescent="0.25">
      <c r="P668" s="156" t="s">
        <v>739</v>
      </c>
      <c r="Q668" s="156">
        <v>353</v>
      </c>
      <c r="R668" s="156" t="s">
        <v>3153</v>
      </c>
      <c r="S668" s="156" t="s">
        <v>1044</v>
      </c>
      <c r="T668" s="156">
        <v>184</v>
      </c>
      <c r="U668" s="156" t="s">
        <v>1913</v>
      </c>
      <c r="V668" s="156" t="s">
        <v>3155</v>
      </c>
      <c r="AB668" s="156" t="s">
        <v>1605</v>
      </c>
      <c r="AC668" s="156">
        <v>374</v>
      </c>
      <c r="AD668" s="256">
        <v>43195</v>
      </c>
      <c r="AE668" s="256">
        <v>0</v>
      </c>
      <c r="AF668" s="256" t="s">
        <v>3215</v>
      </c>
    </row>
    <row r="669" spans="16:32" x14ac:dyDescent="0.25">
      <c r="P669" s="156" t="s">
        <v>739</v>
      </c>
      <c r="Q669" s="156">
        <v>353</v>
      </c>
      <c r="R669" s="156" t="s">
        <v>3153</v>
      </c>
      <c r="S669" s="156" t="s">
        <v>1044</v>
      </c>
      <c r="T669" s="156">
        <v>200</v>
      </c>
      <c r="U669" s="156" t="s">
        <v>1913</v>
      </c>
      <c r="V669" s="156" t="s">
        <v>3155</v>
      </c>
      <c r="AB669" s="156" t="s">
        <v>1606</v>
      </c>
      <c r="AC669" s="156">
        <v>353</v>
      </c>
      <c r="AD669" s="256">
        <v>43180</v>
      </c>
      <c r="AE669" s="256">
        <v>0</v>
      </c>
      <c r="AF669" s="256" t="s">
        <v>3215</v>
      </c>
    </row>
    <row r="670" spans="16:32" x14ac:dyDescent="0.25">
      <c r="P670" s="156" t="s">
        <v>739</v>
      </c>
      <c r="Q670" s="156">
        <v>353</v>
      </c>
      <c r="R670" s="156" t="s">
        <v>3153</v>
      </c>
      <c r="S670" s="156" t="s">
        <v>1044</v>
      </c>
      <c r="T670" s="156">
        <v>630</v>
      </c>
      <c r="U670" s="156" t="s">
        <v>1913</v>
      </c>
      <c r="V670" s="156" t="s">
        <v>3155</v>
      </c>
      <c r="AB670" s="156" t="s">
        <v>1606</v>
      </c>
      <c r="AC670" s="156">
        <v>374</v>
      </c>
      <c r="AD670" s="256">
        <v>43195</v>
      </c>
      <c r="AE670" s="256">
        <v>0</v>
      </c>
      <c r="AF670" s="256" t="s">
        <v>3215</v>
      </c>
    </row>
    <row r="671" spans="16:32" x14ac:dyDescent="0.25">
      <c r="P671" s="156" t="s">
        <v>739</v>
      </c>
      <c r="Q671" s="156">
        <v>353</v>
      </c>
      <c r="R671" s="156" t="s">
        <v>3153</v>
      </c>
      <c r="S671" s="156" t="s">
        <v>1914</v>
      </c>
      <c r="T671" s="156">
        <v>3</v>
      </c>
      <c r="U671" s="156" t="s">
        <v>1915</v>
      </c>
      <c r="V671" s="156" t="s">
        <v>3155</v>
      </c>
      <c r="AB671" s="156" t="s">
        <v>1607</v>
      </c>
      <c r="AC671" s="156">
        <v>347</v>
      </c>
      <c r="AD671" s="256">
        <v>43118</v>
      </c>
      <c r="AE671" s="256">
        <v>43133</v>
      </c>
      <c r="AF671" s="256" t="s">
        <v>3216</v>
      </c>
    </row>
    <row r="672" spans="16:32" x14ac:dyDescent="0.25">
      <c r="P672" s="156" t="s">
        <v>739</v>
      </c>
      <c r="Q672" s="156">
        <v>353</v>
      </c>
      <c r="R672" s="156" t="s">
        <v>3153</v>
      </c>
      <c r="S672" s="156" t="s">
        <v>1914</v>
      </c>
      <c r="T672" s="156">
        <v>10</v>
      </c>
      <c r="U672" s="156" t="s">
        <v>1915</v>
      </c>
      <c r="V672" s="156" t="s">
        <v>3155</v>
      </c>
      <c r="AB672" s="156" t="s">
        <v>1607</v>
      </c>
      <c r="AC672" s="156">
        <v>340</v>
      </c>
      <c r="AD672" s="256">
        <v>43133</v>
      </c>
      <c r="AE672" s="256">
        <v>43168</v>
      </c>
      <c r="AF672" s="256" t="s">
        <v>3216</v>
      </c>
    </row>
    <row r="673" spans="16:32" x14ac:dyDescent="0.25">
      <c r="P673" s="156" t="s">
        <v>739</v>
      </c>
      <c r="Q673" s="156">
        <v>353</v>
      </c>
      <c r="R673" s="156" t="s">
        <v>3153</v>
      </c>
      <c r="S673" s="156" t="s">
        <v>1914</v>
      </c>
      <c r="T673" s="156">
        <v>3</v>
      </c>
      <c r="U673" s="156" t="s">
        <v>1915</v>
      </c>
      <c r="V673" s="156" t="s">
        <v>3155</v>
      </c>
      <c r="AB673" s="156" t="s">
        <v>1607</v>
      </c>
      <c r="AC673" s="156">
        <v>340</v>
      </c>
      <c r="AD673" s="256">
        <v>43133</v>
      </c>
      <c r="AE673" s="256">
        <v>43168</v>
      </c>
      <c r="AF673" s="256" t="s">
        <v>3216</v>
      </c>
    </row>
    <row r="674" spans="16:32" x14ac:dyDescent="0.25">
      <c r="P674" s="156" t="s">
        <v>739</v>
      </c>
      <c r="Q674" s="156">
        <v>353</v>
      </c>
      <c r="R674" s="156" t="s">
        <v>3153</v>
      </c>
      <c r="S674" s="156" t="s">
        <v>1914</v>
      </c>
      <c r="T674" s="156">
        <v>10</v>
      </c>
      <c r="U674" s="156" t="s">
        <v>1915</v>
      </c>
      <c r="V674" s="156" t="s">
        <v>3155</v>
      </c>
      <c r="AB674" s="156" t="s">
        <v>1607</v>
      </c>
      <c r="AC674" s="156">
        <v>364</v>
      </c>
      <c r="AD674" s="256">
        <v>43168</v>
      </c>
      <c r="AE674" s="256">
        <v>43179</v>
      </c>
      <c r="AF674" s="256" t="s">
        <v>3216</v>
      </c>
    </row>
    <row r="675" spans="16:32" x14ac:dyDescent="0.25">
      <c r="P675" s="156" t="s">
        <v>739</v>
      </c>
      <c r="Q675" s="156">
        <v>353</v>
      </c>
      <c r="R675" s="156" t="s">
        <v>3153</v>
      </c>
      <c r="S675" s="156" t="s">
        <v>1914</v>
      </c>
      <c r="T675" s="156">
        <v>4</v>
      </c>
      <c r="U675" s="156" t="s">
        <v>1915</v>
      </c>
      <c r="V675" s="156" t="s">
        <v>3155</v>
      </c>
      <c r="AB675" s="156" t="s">
        <v>1607</v>
      </c>
      <c r="AC675" s="156">
        <v>353</v>
      </c>
      <c r="AD675" s="256">
        <v>43180</v>
      </c>
      <c r="AE675" s="256">
        <v>0</v>
      </c>
      <c r="AF675" s="256" t="s">
        <v>3215</v>
      </c>
    </row>
    <row r="676" spans="16:32" x14ac:dyDescent="0.25">
      <c r="P676" s="156" t="s">
        <v>739</v>
      </c>
      <c r="Q676" s="156">
        <v>353</v>
      </c>
      <c r="R676" s="156" t="s">
        <v>3153</v>
      </c>
      <c r="S676" s="156" t="s">
        <v>1916</v>
      </c>
      <c r="T676" s="156">
        <v>5</v>
      </c>
      <c r="U676" s="156" t="s">
        <v>1917</v>
      </c>
      <c r="V676" s="156" t="s">
        <v>3155</v>
      </c>
      <c r="AB676" s="156" t="s">
        <v>1607</v>
      </c>
      <c r="AC676" s="156">
        <v>353</v>
      </c>
      <c r="AD676" s="256">
        <v>43180</v>
      </c>
      <c r="AE676" s="256">
        <v>0</v>
      </c>
      <c r="AF676" s="256" t="s">
        <v>3215</v>
      </c>
    </row>
    <row r="677" spans="16:32" x14ac:dyDescent="0.25">
      <c r="P677" s="156" t="s">
        <v>739</v>
      </c>
      <c r="Q677" s="156">
        <v>353</v>
      </c>
      <c r="R677" s="156" t="s">
        <v>3153</v>
      </c>
      <c r="S677" s="156" t="s">
        <v>1916</v>
      </c>
      <c r="T677" s="156">
        <v>50</v>
      </c>
      <c r="U677" s="156" t="s">
        <v>1917</v>
      </c>
      <c r="V677" s="156" t="s">
        <v>3155</v>
      </c>
      <c r="AB677" s="156" t="s">
        <v>1608</v>
      </c>
      <c r="AC677" s="156">
        <v>347</v>
      </c>
      <c r="AD677" s="256">
        <v>43118</v>
      </c>
      <c r="AE677" s="256">
        <v>43133</v>
      </c>
      <c r="AF677" s="256" t="s">
        <v>3216</v>
      </c>
    </row>
    <row r="678" spans="16:32" x14ac:dyDescent="0.25">
      <c r="P678" s="156" t="s">
        <v>739</v>
      </c>
      <c r="Q678" s="156">
        <v>353</v>
      </c>
      <c r="R678" s="156" t="s">
        <v>3153</v>
      </c>
      <c r="S678" s="156" t="s">
        <v>1916</v>
      </c>
      <c r="T678" s="156">
        <v>5</v>
      </c>
      <c r="U678" s="156" t="s">
        <v>1917</v>
      </c>
      <c r="V678" s="156" t="s">
        <v>3155</v>
      </c>
      <c r="AB678" s="156" t="s">
        <v>1608</v>
      </c>
      <c r="AC678" s="156">
        <v>340</v>
      </c>
      <c r="AD678" s="256">
        <v>43133</v>
      </c>
      <c r="AE678" s="256">
        <v>43168</v>
      </c>
      <c r="AF678" s="256" t="s">
        <v>3216</v>
      </c>
    </row>
    <row r="679" spans="16:32" x14ac:dyDescent="0.25">
      <c r="P679" s="156" t="s">
        <v>739</v>
      </c>
      <c r="Q679" s="156">
        <v>353</v>
      </c>
      <c r="R679" s="156" t="s">
        <v>3153</v>
      </c>
      <c r="S679" s="156" t="s">
        <v>1916</v>
      </c>
      <c r="T679" s="156">
        <v>14</v>
      </c>
      <c r="U679" s="156" t="s">
        <v>1917</v>
      </c>
      <c r="V679" s="156" t="s">
        <v>3155</v>
      </c>
      <c r="AB679" s="156" t="s">
        <v>1610</v>
      </c>
      <c r="AC679" s="156">
        <v>353</v>
      </c>
      <c r="AD679" s="256">
        <v>43180</v>
      </c>
      <c r="AE679" s="256">
        <v>0</v>
      </c>
      <c r="AF679" s="256" t="s">
        <v>3215</v>
      </c>
    </row>
    <row r="680" spans="16:32" x14ac:dyDescent="0.25">
      <c r="P680" s="156" t="s">
        <v>739</v>
      </c>
      <c r="Q680" s="156">
        <v>353</v>
      </c>
      <c r="R680" s="156" t="s">
        <v>3153</v>
      </c>
      <c r="S680" s="156" t="s">
        <v>1045</v>
      </c>
      <c r="T680" s="156">
        <v>14</v>
      </c>
      <c r="U680" s="156" t="s">
        <v>1918</v>
      </c>
      <c r="V680" s="156" t="s">
        <v>3155</v>
      </c>
      <c r="AB680" s="156" t="s">
        <v>1612</v>
      </c>
      <c r="AC680" s="156">
        <v>347</v>
      </c>
      <c r="AD680" s="256">
        <v>43118</v>
      </c>
      <c r="AE680" s="256">
        <v>43133</v>
      </c>
      <c r="AF680" s="256" t="s">
        <v>3216</v>
      </c>
    </row>
    <row r="681" spans="16:32" x14ac:dyDescent="0.25">
      <c r="P681" s="156" t="s">
        <v>739</v>
      </c>
      <c r="Q681" s="156">
        <v>353</v>
      </c>
      <c r="R681" s="156" t="s">
        <v>3153</v>
      </c>
      <c r="S681" s="156" t="s">
        <v>1045</v>
      </c>
      <c r="T681" s="156">
        <v>38</v>
      </c>
      <c r="U681" s="156" t="s">
        <v>1918</v>
      </c>
      <c r="V681" s="156" t="s">
        <v>3155</v>
      </c>
      <c r="AB681" s="156" t="s">
        <v>1612</v>
      </c>
      <c r="AC681" s="156">
        <v>340</v>
      </c>
      <c r="AD681" s="256">
        <v>43133</v>
      </c>
      <c r="AE681" s="256">
        <v>43168</v>
      </c>
      <c r="AF681" s="256" t="s">
        <v>3216</v>
      </c>
    </row>
    <row r="682" spans="16:32" x14ac:dyDescent="0.25">
      <c r="P682" s="156" t="s">
        <v>739</v>
      </c>
      <c r="Q682" s="156">
        <v>353</v>
      </c>
      <c r="R682" s="156" t="s">
        <v>3153</v>
      </c>
      <c r="S682" s="156" t="s">
        <v>1921</v>
      </c>
      <c r="T682" s="156">
        <v>15</v>
      </c>
      <c r="U682" s="156" t="s">
        <v>1922</v>
      </c>
      <c r="V682" s="156" t="s">
        <v>3155</v>
      </c>
      <c r="AB682" s="156" t="s">
        <v>1612</v>
      </c>
      <c r="AC682" s="156">
        <v>357</v>
      </c>
      <c r="AD682" s="256">
        <v>43139</v>
      </c>
      <c r="AE682" s="256">
        <v>43164</v>
      </c>
      <c r="AF682" s="256" t="s">
        <v>3216</v>
      </c>
    </row>
    <row r="683" spans="16:32" x14ac:dyDescent="0.25">
      <c r="P683" s="156" t="s">
        <v>739</v>
      </c>
      <c r="Q683" s="156">
        <v>353</v>
      </c>
      <c r="R683" s="156" t="s">
        <v>3153</v>
      </c>
      <c r="S683" s="156" t="s">
        <v>1921</v>
      </c>
      <c r="T683" s="156">
        <v>7</v>
      </c>
      <c r="U683" s="156" t="s">
        <v>1922</v>
      </c>
      <c r="V683" s="156" t="s">
        <v>3155</v>
      </c>
      <c r="AB683" s="156" t="s">
        <v>1612</v>
      </c>
      <c r="AC683" s="156">
        <v>353</v>
      </c>
      <c r="AD683" s="256">
        <v>43180</v>
      </c>
      <c r="AE683" s="256">
        <v>0</v>
      </c>
      <c r="AF683" s="256" t="s">
        <v>3215</v>
      </c>
    </row>
    <row r="684" spans="16:32" x14ac:dyDescent="0.25">
      <c r="P684" s="156" t="s">
        <v>739</v>
      </c>
      <c r="Q684" s="156">
        <v>353</v>
      </c>
      <c r="R684" s="156" t="s">
        <v>3153</v>
      </c>
      <c r="S684" s="156" t="s">
        <v>1923</v>
      </c>
      <c r="T684" s="156">
        <v>10</v>
      </c>
      <c r="U684" s="156" t="s">
        <v>1924</v>
      </c>
      <c r="V684" s="156" t="s">
        <v>3155</v>
      </c>
      <c r="AB684" s="156" t="s">
        <v>1612</v>
      </c>
      <c r="AC684" s="156">
        <v>353</v>
      </c>
      <c r="AD684" s="256">
        <v>43180</v>
      </c>
      <c r="AE684" s="256">
        <v>0</v>
      </c>
      <c r="AF684" s="256" t="s">
        <v>3215</v>
      </c>
    </row>
    <row r="685" spans="16:32" x14ac:dyDescent="0.25">
      <c r="P685" s="156" t="s">
        <v>739</v>
      </c>
      <c r="Q685" s="156">
        <v>353</v>
      </c>
      <c r="R685" s="156" t="s">
        <v>3153</v>
      </c>
      <c r="S685" s="156" t="s">
        <v>1923</v>
      </c>
      <c r="T685" s="156">
        <v>3</v>
      </c>
      <c r="U685" s="156" t="s">
        <v>1924</v>
      </c>
      <c r="V685" s="156" t="s">
        <v>3155</v>
      </c>
      <c r="AB685" s="156" t="s">
        <v>1614</v>
      </c>
      <c r="AC685" s="156">
        <v>357</v>
      </c>
      <c r="AD685" s="256">
        <v>43139</v>
      </c>
      <c r="AE685" s="256">
        <v>43164</v>
      </c>
      <c r="AF685" s="256" t="s">
        <v>3216</v>
      </c>
    </row>
    <row r="686" spans="16:32" x14ac:dyDescent="0.25">
      <c r="P686" s="156" t="s">
        <v>739</v>
      </c>
      <c r="Q686" s="156">
        <v>353</v>
      </c>
      <c r="R686" s="156" t="s">
        <v>3153</v>
      </c>
      <c r="S686" s="156" t="s">
        <v>1925</v>
      </c>
      <c r="T686" s="156">
        <v>5</v>
      </c>
      <c r="U686" s="156" t="s">
        <v>1926</v>
      </c>
      <c r="V686" s="156" t="s">
        <v>3155</v>
      </c>
      <c r="AB686" s="156" t="s">
        <v>1614</v>
      </c>
      <c r="AC686" s="156">
        <v>364</v>
      </c>
      <c r="AD686" s="256">
        <v>43168</v>
      </c>
      <c r="AE686" s="256">
        <v>43179</v>
      </c>
      <c r="AF686" s="256" t="s">
        <v>3216</v>
      </c>
    </row>
    <row r="687" spans="16:32" x14ac:dyDescent="0.25">
      <c r="P687" s="156" t="s">
        <v>739</v>
      </c>
      <c r="Q687" s="156">
        <v>353</v>
      </c>
      <c r="R687" s="156" t="s">
        <v>3153</v>
      </c>
      <c r="S687" s="156" t="s">
        <v>1927</v>
      </c>
      <c r="T687" s="156">
        <v>10</v>
      </c>
      <c r="U687" s="156" t="s">
        <v>1928</v>
      </c>
      <c r="V687" s="156" t="s">
        <v>3155</v>
      </c>
      <c r="AB687" s="156" t="s">
        <v>1614</v>
      </c>
      <c r="AC687" s="156">
        <v>353</v>
      </c>
      <c r="AD687" s="256">
        <v>43180</v>
      </c>
      <c r="AE687" s="256">
        <v>0</v>
      </c>
      <c r="AF687" s="256" t="s">
        <v>3215</v>
      </c>
    </row>
    <row r="688" spans="16:32" x14ac:dyDescent="0.25">
      <c r="P688" s="156" t="s">
        <v>739</v>
      </c>
      <c r="Q688" s="156">
        <v>353</v>
      </c>
      <c r="R688" s="156" t="s">
        <v>3153</v>
      </c>
      <c r="S688" s="156" t="s">
        <v>1929</v>
      </c>
      <c r="T688" s="156">
        <v>68</v>
      </c>
      <c r="U688" s="156" t="s">
        <v>1930</v>
      </c>
      <c r="V688" s="156" t="s">
        <v>3155</v>
      </c>
      <c r="AB688" s="156" t="s">
        <v>1614</v>
      </c>
      <c r="AC688" s="156">
        <v>353</v>
      </c>
      <c r="AD688" s="256">
        <v>43180</v>
      </c>
      <c r="AE688" s="256">
        <v>0</v>
      </c>
      <c r="AF688" s="256" t="s">
        <v>3215</v>
      </c>
    </row>
    <row r="689" spans="16:32" x14ac:dyDescent="0.25">
      <c r="P689" s="156" t="s">
        <v>739</v>
      </c>
      <c r="Q689" s="156">
        <v>353</v>
      </c>
      <c r="R689" s="156" t="s">
        <v>3153</v>
      </c>
      <c r="S689" s="156" t="s">
        <v>1929</v>
      </c>
      <c r="T689" s="156">
        <v>58</v>
      </c>
      <c r="U689" s="156" t="s">
        <v>1930</v>
      </c>
      <c r="V689" s="156" t="s">
        <v>3155</v>
      </c>
      <c r="AB689" s="156" t="s">
        <v>3197</v>
      </c>
      <c r="AC689" s="156">
        <v>347</v>
      </c>
      <c r="AD689" s="256">
        <v>43118</v>
      </c>
      <c r="AE689" s="256">
        <v>43133</v>
      </c>
      <c r="AF689" s="256" t="s">
        <v>3216</v>
      </c>
    </row>
    <row r="690" spans="16:32" x14ac:dyDescent="0.25">
      <c r="P690" s="156" t="s">
        <v>739</v>
      </c>
      <c r="Q690" s="156">
        <v>353</v>
      </c>
      <c r="R690" s="156" t="s">
        <v>3153</v>
      </c>
      <c r="S690" s="156" t="s">
        <v>1929</v>
      </c>
      <c r="T690" s="156">
        <v>4</v>
      </c>
      <c r="U690" s="156" t="s">
        <v>1930</v>
      </c>
      <c r="V690" s="156" t="s">
        <v>3155</v>
      </c>
      <c r="AB690" s="156" t="s">
        <v>3197</v>
      </c>
      <c r="AC690" s="156">
        <v>340</v>
      </c>
      <c r="AD690" s="256">
        <v>43133</v>
      </c>
      <c r="AE690" s="256">
        <v>43168</v>
      </c>
      <c r="AF690" s="256" t="s">
        <v>3216</v>
      </c>
    </row>
    <row r="691" spans="16:32" x14ac:dyDescent="0.25">
      <c r="P691" s="156" t="s">
        <v>739</v>
      </c>
      <c r="Q691" s="156">
        <v>353</v>
      </c>
      <c r="R691" s="156" t="s">
        <v>3153</v>
      </c>
      <c r="S691" s="156" t="s">
        <v>1929</v>
      </c>
      <c r="T691" s="156">
        <v>5</v>
      </c>
      <c r="U691" s="156" t="s">
        <v>1930</v>
      </c>
      <c r="V691" s="156" t="s">
        <v>3155</v>
      </c>
      <c r="AB691" s="156" t="s">
        <v>3197</v>
      </c>
      <c r="AC691" s="156">
        <v>340</v>
      </c>
      <c r="AD691" s="256">
        <v>43133</v>
      </c>
      <c r="AE691" s="256">
        <v>43168</v>
      </c>
      <c r="AF691" s="256" t="s">
        <v>3216</v>
      </c>
    </row>
    <row r="692" spans="16:32" x14ac:dyDescent="0.25">
      <c r="P692" s="156" t="s">
        <v>739</v>
      </c>
      <c r="Q692" s="156">
        <v>353</v>
      </c>
      <c r="R692" s="156" t="s">
        <v>3153</v>
      </c>
      <c r="S692" s="156" t="s">
        <v>1929</v>
      </c>
      <c r="T692" s="156">
        <v>80</v>
      </c>
      <c r="U692" s="156" t="s">
        <v>1930</v>
      </c>
      <c r="V692" s="156" t="s">
        <v>3155</v>
      </c>
      <c r="AB692" s="156" t="s">
        <v>3197</v>
      </c>
      <c r="AC692" s="156">
        <v>374</v>
      </c>
      <c r="AD692" s="256">
        <v>43195</v>
      </c>
      <c r="AE692" s="256">
        <v>0</v>
      </c>
      <c r="AF692" s="256" t="s">
        <v>3215</v>
      </c>
    </row>
    <row r="693" spans="16:32" x14ac:dyDescent="0.25">
      <c r="P693" s="156" t="s">
        <v>739</v>
      </c>
      <c r="Q693" s="156">
        <v>353</v>
      </c>
      <c r="R693" s="156" t="s">
        <v>3153</v>
      </c>
      <c r="S693" s="156" t="s">
        <v>1929</v>
      </c>
      <c r="T693" s="156">
        <v>15</v>
      </c>
      <c r="U693" s="156" t="s">
        <v>1930</v>
      </c>
      <c r="V693" s="156" t="s">
        <v>3155</v>
      </c>
      <c r="AB693" s="156" t="s">
        <v>1616</v>
      </c>
      <c r="AC693" s="156">
        <v>340</v>
      </c>
      <c r="AD693" s="256">
        <v>43133</v>
      </c>
      <c r="AE693" s="256">
        <v>43168</v>
      </c>
      <c r="AF693" s="256" t="s">
        <v>3216</v>
      </c>
    </row>
    <row r="694" spans="16:32" x14ac:dyDescent="0.25">
      <c r="P694" s="156" t="s">
        <v>739</v>
      </c>
      <c r="Q694" s="156">
        <v>353</v>
      </c>
      <c r="R694" s="156" t="s">
        <v>3153</v>
      </c>
      <c r="S694" s="156" t="s">
        <v>1929</v>
      </c>
      <c r="T694" s="156">
        <v>15</v>
      </c>
      <c r="U694" s="156" t="s">
        <v>1930</v>
      </c>
      <c r="V694" s="156" t="s">
        <v>3155</v>
      </c>
      <c r="AB694" s="156" t="s">
        <v>1616</v>
      </c>
      <c r="AC694" s="156">
        <v>357</v>
      </c>
      <c r="AD694" s="256">
        <v>43139</v>
      </c>
      <c r="AE694" s="256">
        <v>43164</v>
      </c>
      <c r="AF694" s="256" t="s">
        <v>3216</v>
      </c>
    </row>
    <row r="695" spans="16:32" x14ac:dyDescent="0.25">
      <c r="P695" s="156" t="s">
        <v>739</v>
      </c>
      <c r="Q695" s="156">
        <v>353</v>
      </c>
      <c r="R695" s="156" t="s">
        <v>3153</v>
      </c>
      <c r="S695" s="156" t="s">
        <v>1929</v>
      </c>
      <c r="T695" s="156">
        <v>10</v>
      </c>
      <c r="U695" s="156" t="s">
        <v>1930</v>
      </c>
      <c r="V695" s="156" t="s">
        <v>3155</v>
      </c>
      <c r="AB695" s="156" t="s">
        <v>1616</v>
      </c>
      <c r="AC695" s="156">
        <v>353</v>
      </c>
      <c r="AD695" s="256">
        <v>43180</v>
      </c>
      <c r="AE695" s="256">
        <v>0</v>
      </c>
      <c r="AF695" s="256" t="s">
        <v>3215</v>
      </c>
    </row>
    <row r="696" spans="16:32" x14ac:dyDescent="0.25">
      <c r="P696" s="156" t="s">
        <v>739</v>
      </c>
      <c r="Q696" s="156">
        <v>353</v>
      </c>
      <c r="R696" s="156" t="s">
        <v>3153</v>
      </c>
      <c r="S696" s="156" t="s">
        <v>1929</v>
      </c>
      <c r="T696" s="156">
        <v>22</v>
      </c>
      <c r="U696" s="156" t="s">
        <v>1930</v>
      </c>
      <c r="V696" s="156" t="s">
        <v>3155</v>
      </c>
      <c r="AB696" s="156" t="s">
        <v>1617</v>
      </c>
      <c r="AC696" s="156">
        <v>347</v>
      </c>
      <c r="AD696" s="256">
        <v>43118</v>
      </c>
      <c r="AE696" s="256">
        <v>43133</v>
      </c>
      <c r="AF696" s="256" t="s">
        <v>3216</v>
      </c>
    </row>
    <row r="697" spans="16:32" x14ac:dyDescent="0.25">
      <c r="P697" s="156" t="s">
        <v>739</v>
      </c>
      <c r="Q697" s="156">
        <v>353</v>
      </c>
      <c r="R697" s="156" t="s">
        <v>3153</v>
      </c>
      <c r="S697" s="156" t="s">
        <v>1929</v>
      </c>
      <c r="T697" s="156">
        <v>20</v>
      </c>
      <c r="U697" s="156" t="s">
        <v>1930</v>
      </c>
      <c r="V697" s="156" t="s">
        <v>3155</v>
      </c>
      <c r="AB697" s="156" t="s">
        <v>1619</v>
      </c>
      <c r="AC697" s="156">
        <v>347</v>
      </c>
      <c r="AD697" s="256">
        <v>43118</v>
      </c>
      <c r="AE697" s="256">
        <v>43133</v>
      </c>
      <c r="AF697" s="256" t="s">
        <v>3216</v>
      </c>
    </row>
    <row r="698" spans="16:32" x14ac:dyDescent="0.25">
      <c r="P698" s="156" t="s">
        <v>739</v>
      </c>
      <c r="Q698" s="156">
        <v>353</v>
      </c>
      <c r="R698" s="156" t="s">
        <v>3153</v>
      </c>
      <c r="S698" s="156" t="s">
        <v>1929</v>
      </c>
      <c r="T698" s="156">
        <v>30</v>
      </c>
      <c r="U698" s="156" t="s">
        <v>1930</v>
      </c>
      <c r="V698" s="156" t="s">
        <v>3155</v>
      </c>
      <c r="AB698" s="156" t="s">
        <v>1619</v>
      </c>
      <c r="AC698" s="156">
        <v>340</v>
      </c>
      <c r="AD698" s="256">
        <v>43133</v>
      </c>
      <c r="AE698" s="256">
        <v>43168</v>
      </c>
      <c r="AF698" s="256" t="s">
        <v>3216</v>
      </c>
    </row>
    <row r="699" spans="16:32" x14ac:dyDescent="0.25">
      <c r="P699" s="156" t="s">
        <v>739</v>
      </c>
      <c r="Q699" s="156">
        <v>353</v>
      </c>
      <c r="R699" s="156" t="s">
        <v>3153</v>
      </c>
      <c r="S699" s="156" t="s">
        <v>1929</v>
      </c>
      <c r="T699" s="156">
        <v>10</v>
      </c>
      <c r="U699" s="156" t="s">
        <v>1930</v>
      </c>
      <c r="V699" s="156" t="s">
        <v>3155</v>
      </c>
      <c r="AB699" s="156" t="s">
        <v>1619</v>
      </c>
      <c r="AC699" s="156">
        <v>340</v>
      </c>
      <c r="AD699" s="256">
        <v>43133</v>
      </c>
      <c r="AE699" s="256">
        <v>43168</v>
      </c>
      <c r="AF699" s="256" t="s">
        <v>3216</v>
      </c>
    </row>
    <row r="700" spans="16:32" x14ac:dyDescent="0.25">
      <c r="P700" s="156" t="s">
        <v>739</v>
      </c>
      <c r="Q700" s="156">
        <v>353</v>
      </c>
      <c r="R700" s="156" t="s">
        <v>3153</v>
      </c>
      <c r="S700" s="156" t="s">
        <v>1931</v>
      </c>
      <c r="T700" s="156">
        <v>1</v>
      </c>
      <c r="U700" s="156" t="s">
        <v>1932</v>
      </c>
      <c r="V700" s="156" t="s">
        <v>3155</v>
      </c>
      <c r="AB700" s="156" t="s">
        <v>1619</v>
      </c>
      <c r="AC700" s="156">
        <v>357</v>
      </c>
      <c r="AD700" s="256">
        <v>43139</v>
      </c>
      <c r="AE700" s="256">
        <v>43164</v>
      </c>
      <c r="AF700" s="256" t="s">
        <v>3216</v>
      </c>
    </row>
    <row r="701" spans="16:32" x14ac:dyDescent="0.25">
      <c r="P701" s="156" t="s">
        <v>739</v>
      </c>
      <c r="Q701" s="156">
        <v>353</v>
      </c>
      <c r="R701" s="156" t="s">
        <v>3153</v>
      </c>
      <c r="S701" s="156" t="s">
        <v>1933</v>
      </c>
      <c r="T701" s="156">
        <v>1</v>
      </c>
      <c r="U701" s="156" t="s">
        <v>1934</v>
      </c>
      <c r="V701" s="156" t="s">
        <v>3155</v>
      </c>
      <c r="AB701" s="156" t="s">
        <v>1619</v>
      </c>
      <c r="AC701" s="156">
        <v>364</v>
      </c>
      <c r="AD701" s="256">
        <v>43168</v>
      </c>
      <c r="AE701" s="256">
        <v>43179</v>
      </c>
      <c r="AF701" s="256" t="s">
        <v>3216</v>
      </c>
    </row>
    <row r="702" spans="16:32" x14ac:dyDescent="0.25">
      <c r="P702" s="156" t="s">
        <v>739</v>
      </c>
      <c r="Q702" s="156">
        <v>353</v>
      </c>
      <c r="R702" s="156" t="s">
        <v>3153</v>
      </c>
      <c r="S702" s="156" t="s">
        <v>1933</v>
      </c>
      <c r="T702" s="156">
        <v>1</v>
      </c>
      <c r="U702" s="156" t="s">
        <v>1934</v>
      </c>
      <c r="V702" s="156" t="s">
        <v>3155</v>
      </c>
      <c r="AB702" s="156" t="s">
        <v>1619</v>
      </c>
      <c r="AC702" s="156">
        <v>353</v>
      </c>
      <c r="AD702" s="256">
        <v>43180</v>
      </c>
      <c r="AE702" s="256">
        <v>0</v>
      </c>
      <c r="AF702" s="256" t="s">
        <v>3215</v>
      </c>
    </row>
    <row r="703" spans="16:32" x14ac:dyDescent="0.25">
      <c r="P703" s="156" t="s">
        <v>739</v>
      </c>
      <c r="Q703" s="156">
        <v>353</v>
      </c>
      <c r="R703" s="156" t="s">
        <v>3153</v>
      </c>
      <c r="S703" s="156" t="s">
        <v>1933</v>
      </c>
      <c r="T703" s="156">
        <v>1</v>
      </c>
      <c r="U703" s="156" t="s">
        <v>1934</v>
      </c>
      <c r="V703" s="156" t="s">
        <v>3155</v>
      </c>
      <c r="AB703" s="156" t="s">
        <v>1619</v>
      </c>
      <c r="AC703" s="156">
        <v>353</v>
      </c>
      <c r="AD703" s="256">
        <v>43180</v>
      </c>
      <c r="AE703" s="256">
        <v>0</v>
      </c>
      <c r="AF703" s="256" t="s">
        <v>3215</v>
      </c>
    </row>
    <row r="704" spans="16:32" x14ac:dyDescent="0.25">
      <c r="P704" s="156" t="s">
        <v>739</v>
      </c>
      <c r="Q704" s="156">
        <v>353</v>
      </c>
      <c r="R704" s="156" t="s">
        <v>3153</v>
      </c>
      <c r="S704" s="156" t="s">
        <v>1938</v>
      </c>
      <c r="T704" s="156">
        <v>25</v>
      </c>
      <c r="U704" s="156" t="s">
        <v>1939</v>
      </c>
      <c r="V704" s="156" t="s">
        <v>3155</v>
      </c>
      <c r="AB704" s="156" t="s">
        <v>1619</v>
      </c>
      <c r="AC704" s="156">
        <v>353</v>
      </c>
      <c r="AD704" s="256">
        <v>43180</v>
      </c>
      <c r="AE704" s="256">
        <v>0</v>
      </c>
      <c r="AF704" s="256" t="s">
        <v>3215</v>
      </c>
    </row>
    <row r="705" spans="16:32" x14ac:dyDescent="0.25">
      <c r="P705" s="156" t="s">
        <v>739</v>
      </c>
      <c r="Q705" s="156">
        <v>353</v>
      </c>
      <c r="R705" s="156" t="s">
        <v>3153</v>
      </c>
      <c r="S705" s="156" t="s">
        <v>1938</v>
      </c>
      <c r="T705" s="156">
        <v>5</v>
      </c>
      <c r="U705" s="156" t="s">
        <v>1939</v>
      </c>
      <c r="V705" s="156" t="s">
        <v>3155</v>
      </c>
      <c r="AB705" s="156" t="s">
        <v>1619</v>
      </c>
      <c r="AC705" s="156">
        <v>353</v>
      </c>
      <c r="AD705" s="256">
        <v>43180</v>
      </c>
      <c r="AE705" s="256">
        <v>0</v>
      </c>
      <c r="AF705" s="256" t="s">
        <v>3215</v>
      </c>
    </row>
    <row r="706" spans="16:32" x14ac:dyDescent="0.25">
      <c r="P706" s="156" t="s">
        <v>739</v>
      </c>
      <c r="Q706" s="156">
        <v>353</v>
      </c>
      <c r="R706" s="156" t="s">
        <v>3153</v>
      </c>
      <c r="S706" s="156" t="s">
        <v>1938</v>
      </c>
      <c r="T706" s="156">
        <v>10</v>
      </c>
      <c r="U706" s="156" t="s">
        <v>1939</v>
      </c>
      <c r="V706" s="156" t="s">
        <v>3155</v>
      </c>
      <c r="AB706" s="156" t="s">
        <v>1621</v>
      </c>
      <c r="AC706" s="156">
        <v>347</v>
      </c>
      <c r="AD706" s="256">
        <v>43118</v>
      </c>
      <c r="AE706" s="256">
        <v>43133</v>
      </c>
      <c r="AF706" s="256" t="s">
        <v>3216</v>
      </c>
    </row>
    <row r="707" spans="16:32" x14ac:dyDescent="0.25">
      <c r="P707" s="156" t="s">
        <v>739</v>
      </c>
      <c r="Q707" s="156">
        <v>353</v>
      </c>
      <c r="R707" s="156" t="s">
        <v>3153</v>
      </c>
      <c r="S707" s="156" t="s">
        <v>1938</v>
      </c>
      <c r="T707" s="156">
        <v>25</v>
      </c>
      <c r="U707" s="156" t="s">
        <v>1939</v>
      </c>
      <c r="V707" s="156" t="s">
        <v>3155</v>
      </c>
      <c r="AB707" s="156" t="s">
        <v>1621</v>
      </c>
      <c r="AC707" s="156">
        <v>340</v>
      </c>
      <c r="AD707" s="256">
        <v>43133</v>
      </c>
      <c r="AE707" s="256">
        <v>43168</v>
      </c>
      <c r="AF707" s="256" t="s">
        <v>3216</v>
      </c>
    </row>
    <row r="708" spans="16:32" x14ac:dyDescent="0.25">
      <c r="P708" s="156" t="s">
        <v>739</v>
      </c>
      <c r="Q708" s="156">
        <v>353</v>
      </c>
      <c r="R708" s="156" t="s">
        <v>3153</v>
      </c>
      <c r="S708" s="156" t="s">
        <v>1938</v>
      </c>
      <c r="T708" s="156">
        <v>20</v>
      </c>
      <c r="U708" s="156" t="s">
        <v>1939</v>
      </c>
      <c r="V708" s="156" t="s">
        <v>3155</v>
      </c>
      <c r="AB708" s="156" t="s">
        <v>1621</v>
      </c>
      <c r="AC708" s="156">
        <v>364</v>
      </c>
      <c r="AD708" s="256">
        <v>43168</v>
      </c>
      <c r="AE708" s="256">
        <v>43179</v>
      </c>
      <c r="AF708" s="256" t="s">
        <v>3216</v>
      </c>
    </row>
    <row r="709" spans="16:32" x14ac:dyDescent="0.25">
      <c r="P709" s="156" t="s">
        <v>739</v>
      </c>
      <c r="Q709" s="156">
        <v>353</v>
      </c>
      <c r="R709" s="156" t="s">
        <v>3153</v>
      </c>
      <c r="S709" s="156" t="s">
        <v>1938</v>
      </c>
      <c r="T709" s="156">
        <v>8</v>
      </c>
      <c r="U709" s="156" t="s">
        <v>1939</v>
      </c>
      <c r="V709" s="156" t="s">
        <v>3155</v>
      </c>
      <c r="AB709" s="156" t="s">
        <v>1621</v>
      </c>
      <c r="AC709" s="156">
        <v>353</v>
      </c>
      <c r="AD709" s="256">
        <v>43180</v>
      </c>
      <c r="AE709" s="256">
        <v>0</v>
      </c>
      <c r="AF709" s="256" t="s">
        <v>3215</v>
      </c>
    </row>
    <row r="710" spans="16:32" x14ac:dyDescent="0.25">
      <c r="P710" s="156" t="s">
        <v>739</v>
      </c>
      <c r="Q710" s="156">
        <v>353</v>
      </c>
      <c r="R710" s="156" t="s">
        <v>3153</v>
      </c>
      <c r="S710" s="156" t="s">
        <v>1938</v>
      </c>
      <c r="T710" s="156">
        <v>3</v>
      </c>
      <c r="U710" s="156" t="s">
        <v>1939</v>
      </c>
      <c r="V710" s="156" t="s">
        <v>3155</v>
      </c>
      <c r="AB710" s="156" t="s">
        <v>1621</v>
      </c>
      <c r="AC710" s="156">
        <v>353</v>
      </c>
      <c r="AD710" s="256">
        <v>43180</v>
      </c>
      <c r="AE710" s="256">
        <v>0</v>
      </c>
      <c r="AF710" s="256" t="s">
        <v>3215</v>
      </c>
    </row>
    <row r="711" spans="16:32" x14ac:dyDescent="0.25">
      <c r="P711" s="156" t="s">
        <v>739</v>
      </c>
      <c r="Q711" s="156">
        <v>353</v>
      </c>
      <c r="R711" s="156" t="s">
        <v>3153</v>
      </c>
      <c r="S711" s="156" t="s">
        <v>1938</v>
      </c>
      <c r="T711" s="156">
        <v>20</v>
      </c>
      <c r="U711" s="156" t="s">
        <v>1939</v>
      </c>
      <c r="V711" s="156" t="s">
        <v>3155</v>
      </c>
      <c r="AB711" s="156" t="s">
        <v>1621</v>
      </c>
      <c r="AC711" s="156">
        <v>353</v>
      </c>
      <c r="AD711" s="256">
        <v>43180</v>
      </c>
      <c r="AE711" s="256">
        <v>0</v>
      </c>
      <c r="AF711" s="256" t="s">
        <v>3215</v>
      </c>
    </row>
    <row r="712" spans="16:32" x14ac:dyDescent="0.25">
      <c r="P712" s="156" t="s">
        <v>739</v>
      </c>
      <c r="Q712" s="156">
        <v>353</v>
      </c>
      <c r="R712" s="156" t="s">
        <v>3153</v>
      </c>
      <c r="S712" s="156" t="s">
        <v>1938</v>
      </c>
      <c r="T712" s="156">
        <v>1</v>
      </c>
      <c r="U712" s="156" t="s">
        <v>1939</v>
      </c>
      <c r="V712" s="156" t="s">
        <v>3155</v>
      </c>
      <c r="AB712" s="156" t="s">
        <v>1621</v>
      </c>
      <c r="AC712" s="156">
        <v>353</v>
      </c>
      <c r="AD712" s="256">
        <v>43180</v>
      </c>
      <c r="AE712" s="256">
        <v>0</v>
      </c>
      <c r="AF712" s="256" t="s">
        <v>3215</v>
      </c>
    </row>
    <row r="713" spans="16:32" x14ac:dyDescent="0.25">
      <c r="P713" s="156" t="s">
        <v>739</v>
      </c>
      <c r="Q713" s="156">
        <v>353</v>
      </c>
      <c r="R713" s="156" t="s">
        <v>3153</v>
      </c>
      <c r="S713" s="156" t="s">
        <v>1938</v>
      </c>
      <c r="T713" s="156">
        <v>5</v>
      </c>
      <c r="U713" s="156" t="s">
        <v>1939</v>
      </c>
      <c r="V713" s="156" t="s">
        <v>3155</v>
      </c>
      <c r="AB713" s="156" t="s">
        <v>1623</v>
      </c>
      <c r="AC713" s="156">
        <v>335</v>
      </c>
      <c r="AD713" s="256">
        <v>43133</v>
      </c>
      <c r="AE713" s="256">
        <v>43147</v>
      </c>
      <c r="AF713" s="256" t="s">
        <v>3216</v>
      </c>
    </row>
    <row r="714" spans="16:32" x14ac:dyDescent="0.25">
      <c r="P714" s="156" t="s">
        <v>739</v>
      </c>
      <c r="Q714" s="156">
        <v>353</v>
      </c>
      <c r="R714" s="156" t="s">
        <v>3153</v>
      </c>
      <c r="S714" s="156" t="s">
        <v>1940</v>
      </c>
      <c r="T714" s="156">
        <v>4</v>
      </c>
      <c r="U714" s="156" t="s">
        <v>1941</v>
      </c>
      <c r="V714" s="156" t="s">
        <v>3155</v>
      </c>
      <c r="AB714" s="156" t="s">
        <v>1623</v>
      </c>
      <c r="AC714" s="156">
        <v>357</v>
      </c>
      <c r="AD714" s="256">
        <v>43139</v>
      </c>
      <c r="AE714" s="256">
        <v>43164</v>
      </c>
      <c r="AF714" s="256" t="s">
        <v>3216</v>
      </c>
    </row>
    <row r="715" spans="16:32" x14ac:dyDescent="0.25">
      <c r="P715" s="156" t="s">
        <v>739</v>
      </c>
      <c r="Q715" s="156">
        <v>353</v>
      </c>
      <c r="R715" s="156" t="s">
        <v>3153</v>
      </c>
      <c r="S715" s="156" t="s">
        <v>1940</v>
      </c>
      <c r="T715" s="156">
        <v>1</v>
      </c>
      <c r="U715" s="156" t="s">
        <v>1941</v>
      </c>
      <c r="V715" s="156" t="s">
        <v>3155</v>
      </c>
      <c r="AB715" s="156" t="s">
        <v>1623</v>
      </c>
      <c r="AC715" s="156">
        <v>364</v>
      </c>
      <c r="AD715" s="256">
        <v>43168</v>
      </c>
      <c r="AE715" s="256">
        <v>43179</v>
      </c>
      <c r="AF715" s="256" t="s">
        <v>3216</v>
      </c>
    </row>
    <row r="716" spans="16:32" x14ac:dyDescent="0.25">
      <c r="P716" s="156" t="s">
        <v>739</v>
      </c>
      <c r="Q716" s="156">
        <v>353</v>
      </c>
      <c r="R716" s="156" t="s">
        <v>3153</v>
      </c>
      <c r="S716" s="156" t="s">
        <v>1940</v>
      </c>
      <c r="T716" s="156">
        <v>1</v>
      </c>
      <c r="U716" s="156" t="s">
        <v>1941</v>
      </c>
      <c r="V716" s="156" t="s">
        <v>3155</v>
      </c>
      <c r="AB716" s="156" t="s">
        <v>1623</v>
      </c>
      <c r="AC716" s="156">
        <v>353</v>
      </c>
      <c r="AD716" s="256">
        <v>43180</v>
      </c>
      <c r="AE716" s="256">
        <v>0</v>
      </c>
      <c r="AF716" s="256" t="s">
        <v>3215</v>
      </c>
    </row>
    <row r="717" spans="16:32" x14ac:dyDescent="0.25">
      <c r="P717" s="156" t="s">
        <v>739</v>
      </c>
      <c r="Q717" s="156">
        <v>353</v>
      </c>
      <c r="R717" s="156" t="s">
        <v>3153</v>
      </c>
      <c r="S717" s="156" t="s">
        <v>1942</v>
      </c>
      <c r="T717" s="156">
        <v>6</v>
      </c>
      <c r="U717" s="156" t="s">
        <v>1943</v>
      </c>
      <c r="V717" s="156" t="s">
        <v>3155</v>
      </c>
      <c r="AB717" s="156" t="s">
        <v>1623</v>
      </c>
      <c r="AC717" s="156">
        <v>353</v>
      </c>
      <c r="AD717" s="256">
        <v>43180</v>
      </c>
      <c r="AE717" s="256">
        <v>0</v>
      </c>
      <c r="AF717" s="256" t="s">
        <v>3215</v>
      </c>
    </row>
    <row r="718" spans="16:32" x14ac:dyDescent="0.25">
      <c r="P718" s="156" t="s">
        <v>739</v>
      </c>
      <c r="Q718" s="156">
        <v>353</v>
      </c>
      <c r="R718" s="156" t="s">
        <v>3153</v>
      </c>
      <c r="S718" s="156" t="s">
        <v>1046</v>
      </c>
      <c r="T718" s="156">
        <v>112</v>
      </c>
      <c r="U718" s="156" t="s">
        <v>1944</v>
      </c>
      <c r="V718" s="156" t="s">
        <v>3155</v>
      </c>
      <c r="AB718" s="156" t="s">
        <v>1623</v>
      </c>
      <c r="AC718" s="156">
        <v>353</v>
      </c>
      <c r="AD718" s="256">
        <v>43180</v>
      </c>
      <c r="AE718" s="256">
        <v>0</v>
      </c>
      <c r="AF718" s="256" t="s">
        <v>3215</v>
      </c>
    </row>
    <row r="719" spans="16:32" x14ac:dyDescent="0.25">
      <c r="P719" s="156" t="s">
        <v>739</v>
      </c>
      <c r="Q719" s="156">
        <v>353</v>
      </c>
      <c r="R719" s="156" t="s">
        <v>3153</v>
      </c>
      <c r="S719" s="156" t="s">
        <v>1945</v>
      </c>
      <c r="T719" s="156">
        <v>5</v>
      </c>
      <c r="U719" s="156" t="s">
        <v>1946</v>
      </c>
      <c r="V719" s="156" t="s">
        <v>3155</v>
      </c>
      <c r="AB719" s="156" t="s">
        <v>1623</v>
      </c>
      <c r="AC719" s="156">
        <v>353</v>
      </c>
      <c r="AD719" s="256">
        <v>43180</v>
      </c>
      <c r="AE719" s="256">
        <v>0</v>
      </c>
      <c r="AF719" s="256" t="s">
        <v>3215</v>
      </c>
    </row>
    <row r="720" spans="16:32" x14ac:dyDescent="0.25">
      <c r="P720" s="156" t="s">
        <v>739</v>
      </c>
      <c r="Q720" s="156">
        <v>353</v>
      </c>
      <c r="R720" s="156" t="s">
        <v>3153</v>
      </c>
      <c r="S720" s="156" t="s">
        <v>1047</v>
      </c>
      <c r="T720" s="156">
        <v>43</v>
      </c>
      <c r="U720" s="156" t="s">
        <v>1947</v>
      </c>
      <c r="V720" s="156" t="s">
        <v>3155</v>
      </c>
      <c r="AB720" s="156" t="s">
        <v>1623</v>
      </c>
      <c r="AC720" s="156">
        <v>353</v>
      </c>
      <c r="AD720" s="256">
        <v>43180</v>
      </c>
      <c r="AE720" s="256">
        <v>0</v>
      </c>
      <c r="AF720" s="256" t="s">
        <v>3215</v>
      </c>
    </row>
    <row r="721" spans="16:32" x14ac:dyDescent="0.25">
      <c r="P721" s="156" t="s">
        <v>739</v>
      </c>
      <c r="Q721" s="156">
        <v>353</v>
      </c>
      <c r="R721" s="156" t="s">
        <v>3153</v>
      </c>
      <c r="S721" s="156" t="s">
        <v>1047</v>
      </c>
      <c r="T721" s="156">
        <v>50</v>
      </c>
      <c r="U721" s="156" t="s">
        <v>1947</v>
      </c>
      <c r="V721" s="156" t="s">
        <v>3155</v>
      </c>
      <c r="AB721" s="156" t="s">
        <v>1624</v>
      </c>
      <c r="AC721" s="156">
        <v>347</v>
      </c>
      <c r="AD721" s="256">
        <v>43118</v>
      </c>
      <c r="AE721" s="256">
        <v>43133</v>
      </c>
      <c r="AF721" s="256" t="s">
        <v>3216</v>
      </c>
    </row>
    <row r="722" spans="16:32" x14ac:dyDescent="0.25">
      <c r="P722" s="156" t="s">
        <v>739</v>
      </c>
      <c r="Q722" s="156">
        <v>353</v>
      </c>
      <c r="R722" s="156" t="s">
        <v>3153</v>
      </c>
      <c r="S722" s="156" t="s">
        <v>1047</v>
      </c>
      <c r="T722" s="156">
        <v>36</v>
      </c>
      <c r="U722" s="156" t="s">
        <v>1947</v>
      </c>
      <c r="V722" s="156" t="s">
        <v>3155</v>
      </c>
      <c r="AB722" s="156" t="s">
        <v>1624</v>
      </c>
      <c r="AC722" s="156">
        <v>340</v>
      </c>
      <c r="AD722" s="256">
        <v>43133</v>
      </c>
      <c r="AE722" s="256">
        <v>43168</v>
      </c>
      <c r="AF722" s="256" t="s">
        <v>3216</v>
      </c>
    </row>
    <row r="723" spans="16:32" x14ac:dyDescent="0.25">
      <c r="P723" s="156" t="s">
        <v>739</v>
      </c>
      <c r="Q723" s="156">
        <v>353</v>
      </c>
      <c r="R723" s="156" t="s">
        <v>3153</v>
      </c>
      <c r="S723" s="156" t="s">
        <v>1948</v>
      </c>
      <c r="T723" s="156">
        <v>6</v>
      </c>
      <c r="U723" s="156" t="s">
        <v>1949</v>
      </c>
      <c r="V723" s="156" t="s">
        <v>3155</v>
      </c>
      <c r="AB723" s="156" t="s">
        <v>1624</v>
      </c>
      <c r="AC723" s="156">
        <v>340</v>
      </c>
      <c r="AD723" s="256">
        <v>43133</v>
      </c>
      <c r="AE723" s="256">
        <v>43168</v>
      </c>
      <c r="AF723" s="256" t="s">
        <v>3216</v>
      </c>
    </row>
    <row r="724" spans="16:32" x14ac:dyDescent="0.25">
      <c r="P724" s="156" t="s">
        <v>739</v>
      </c>
      <c r="Q724" s="156">
        <v>353</v>
      </c>
      <c r="R724" s="156" t="s">
        <v>3153</v>
      </c>
      <c r="S724" s="156" t="s">
        <v>1950</v>
      </c>
      <c r="T724" s="156">
        <v>10</v>
      </c>
      <c r="U724" s="156" t="s">
        <v>1951</v>
      </c>
      <c r="V724" s="156" t="s">
        <v>3155</v>
      </c>
      <c r="AB724" s="156" t="s">
        <v>1624</v>
      </c>
      <c r="AC724" s="156">
        <v>357</v>
      </c>
      <c r="AD724" s="256">
        <v>43139</v>
      </c>
      <c r="AE724" s="256">
        <v>43164</v>
      </c>
      <c r="AF724" s="256" t="s">
        <v>3216</v>
      </c>
    </row>
    <row r="725" spans="16:32" x14ac:dyDescent="0.25">
      <c r="P725" s="156" t="s">
        <v>739</v>
      </c>
      <c r="Q725" s="156">
        <v>353</v>
      </c>
      <c r="R725" s="156" t="s">
        <v>3153</v>
      </c>
      <c r="S725" s="156" t="s">
        <v>1952</v>
      </c>
      <c r="T725" s="156">
        <v>14</v>
      </c>
      <c r="U725" s="156" t="s">
        <v>1953</v>
      </c>
      <c r="V725" s="156" t="s">
        <v>3155</v>
      </c>
      <c r="AB725" s="156" t="s">
        <v>1624</v>
      </c>
      <c r="AC725" s="156">
        <v>353</v>
      </c>
      <c r="AD725" s="256">
        <v>43180</v>
      </c>
      <c r="AE725" s="256">
        <v>0</v>
      </c>
      <c r="AF725" s="256" t="s">
        <v>3215</v>
      </c>
    </row>
    <row r="726" spans="16:32" x14ac:dyDescent="0.25">
      <c r="P726" s="156" t="s">
        <v>739</v>
      </c>
      <c r="Q726" s="156">
        <v>353</v>
      </c>
      <c r="R726" s="156" t="s">
        <v>3153</v>
      </c>
      <c r="S726" s="156" t="s">
        <v>1952</v>
      </c>
      <c r="T726" s="156">
        <v>4</v>
      </c>
      <c r="U726" s="156" t="s">
        <v>1953</v>
      </c>
      <c r="V726" s="156" t="s">
        <v>3155</v>
      </c>
      <c r="AB726" s="156" t="s">
        <v>1626</v>
      </c>
      <c r="AC726" s="156">
        <v>347</v>
      </c>
      <c r="AD726" s="256">
        <v>43118</v>
      </c>
      <c r="AE726" s="256">
        <v>43133</v>
      </c>
      <c r="AF726" s="256" t="s">
        <v>3216</v>
      </c>
    </row>
    <row r="727" spans="16:32" x14ac:dyDescent="0.25">
      <c r="P727" s="156" t="s">
        <v>739</v>
      </c>
      <c r="Q727" s="156">
        <v>353</v>
      </c>
      <c r="R727" s="156" t="s">
        <v>3153</v>
      </c>
      <c r="S727" s="156" t="s">
        <v>1952</v>
      </c>
      <c r="T727" s="156">
        <v>28</v>
      </c>
      <c r="U727" s="156" t="s">
        <v>1953</v>
      </c>
      <c r="V727" s="156" t="s">
        <v>3155</v>
      </c>
      <c r="AB727" s="156" t="s">
        <v>1626</v>
      </c>
      <c r="AC727" s="156">
        <v>335</v>
      </c>
      <c r="AD727" s="256">
        <v>43133</v>
      </c>
      <c r="AE727" s="256">
        <v>43147</v>
      </c>
      <c r="AF727" s="256" t="s">
        <v>3216</v>
      </c>
    </row>
    <row r="728" spans="16:32" x14ac:dyDescent="0.25">
      <c r="P728" s="156" t="s">
        <v>739</v>
      </c>
      <c r="Q728" s="156">
        <v>353</v>
      </c>
      <c r="R728" s="156" t="s">
        <v>3153</v>
      </c>
      <c r="S728" s="156" t="s">
        <v>1952</v>
      </c>
      <c r="T728" s="156">
        <v>6</v>
      </c>
      <c r="U728" s="156" t="s">
        <v>1953</v>
      </c>
      <c r="V728" s="156" t="s">
        <v>3155</v>
      </c>
      <c r="AB728" s="156" t="s">
        <v>1626</v>
      </c>
      <c r="AC728" s="156">
        <v>340</v>
      </c>
      <c r="AD728" s="256">
        <v>43133</v>
      </c>
      <c r="AE728" s="256">
        <v>43168</v>
      </c>
      <c r="AF728" s="256" t="s">
        <v>3216</v>
      </c>
    </row>
    <row r="729" spans="16:32" x14ac:dyDescent="0.25">
      <c r="P729" s="156" t="s">
        <v>739</v>
      </c>
      <c r="Q729" s="156">
        <v>353</v>
      </c>
      <c r="R729" s="156" t="s">
        <v>3153</v>
      </c>
      <c r="S729" s="156" t="s">
        <v>1952</v>
      </c>
      <c r="T729" s="156">
        <v>5</v>
      </c>
      <c r="U729" s="156" t="s">
        <v>1953</v>
      </c>
      <c r="V729" s="156" t="s">
        <v>3155</v>
      </c>
      <c r="AB729" s="156" t="s">
        <v>1626</v>
      </c>
      <c r="AC729" s="156">
        <v>364</v>
      </c>
      <c r="AD729" s="256">
        <v>43168</v>
      </c>
      <c r="AE729" s="256">
        <v>43179</v>
      </c>
      <c r="AF729" s="256" t="s">
        <v>3216</v>
      </c>
    </row>
    <row r="730" spans="16:32" x14ac:dyDescent="0.25">
      <c r="P730" s="156" t="s">
        <v>739</v>
      </c>
      <c r="Q730" s="156">
        <v>353</v>
      </c>
      <c r="R730" s="156" t="s">
        <v>3153</v>
      </c>
      <c r="S730" s="156" t="s">
        <v>1952</v>
      </c>
      <c r="T730" s="156">
        <v>10</v>
      </c>
      <c r="U730" s="156" t="s">
        <v>1953</v>
      </c>
      <c r="V730" s="156" t="s">
        <v>3155</v>
      </c>
      <c r="AB730" s="156" t="s">
        <v>1626</v>
      </c>
      <c r="AC730" s="156">
        <v>353</v>
      </c>
      <c r="AD730" s="256">
        <v>43180</v>
      </c>
      <c r="AE730" s="256">
        <v>0</v>
      </c>
      <c r="AF730" s="256" t="s">
        <v>3215</v>
      </c>
    </row>
    <row r="731" spans="16:32" x14ac:dyDescent="0.25">
      <c r="P731" s="156" t="s">
        <v>739</v>
      </c>
      <c r="Q731" s="156">
        <v>353</v>
      </c>
      <c r="R731" s="156" t="s">
        <v>3153</v>
      </c>
      <c r="S731" s="156" t="s">
        <v>1952</v>
      </c>
      <c r="T731" s="156">
        <v>6</v>
      </c>
      <c r="U731" s="156" t="s">
        <v>1953</v>
      </c>
      <c r="V731" s="156" t="s">
        <v>3155</v>
      </c>
      <c r="AB731" s="156" t="s">
        <v>1626</v>
      </c>
      <c r="AC731" s="156">
        <v>353</v>
      </c>
      <c r="AD731" s="256">
        <v>43180</v>
      </c>
      <c r="AE731" s="256">
        <v>0</v>
      </c>
      <c r="AF731" s="256" t="s">
        <v>3215</v>
      </c>
    </row>
    <row r="732" spans="16:32" x14ac:dyDescent="0.25">
      <c r="P732" s="156" t="s">
        <v>739</v>
      </c>
      <c r="Q732" s="156">
        <v>353</v>
      </c>
      <c r="R732" s="156" t="s">
        <v>3153</v>
      </c>
      <c r="S732" s="156" t="s">
        <v>1952</v>
      </c>
      <c r="T732" s="156">
        <v>5</v>
      </c>
      <c r="U732" s="156" t="s">
        <v>1953</v>
      </c>
      <c r="V732" s="156" t="s">
        <v>3155</v>
      </c>
      <c r="AB732" s="156" t="s">
        <v>1626</v>
      </c>
      <c r="AC732" s="156">
        <v>353</v>
      </c>
      <c r="AD732" s="256">
        <v>43180</v>
      </c>
      <c r="AE732" s="256">
        <v>0</v>
      </c>
      <c r="AF732" s="256" t="s">
        <v>3215</v>
      </c>
    </row>
    <row r="733" spans="16:32" x14ac:dyDescent="0.25">
      <c r="P733" s="156" t="s">
        <v>739</v>
      </c>
      <c r="Q733" s="156">
        <v>353</v>
      </c>
      <c r="R733" s="156" t="s">
        <v>3153</v>
      </c>
      <c r="S733" s="156" t="s">
        <v>1952</v>
      </c>
      <c r="T733" s="156">
        <v>2</v>
      </c>
      <c r="U733" s="156" t="s">
        <v>1953</v>
      </c>
      <c r="V733" s="156" t="s">
        <v>3155</v>
      </c>
      <c r="AB733" s="156" t="s">
        <v>1626</v>
      </c>
      <c r="AC733" s="156">
        <v>353</v>
      </c>
      <c r="AD733" s="256">
        <v>43180</v>
      </c>
      <c r="AE733" s="256">
        <v>0</v>
      </c>
      <c r="AF733" s="256" t="s">
        <v>3215</v>
      </c>
    </row>
    <row r="734" spans="16:32" x14ac:dyDescent="0.25">
      <c r="P734" s="156" t="s">
        <v>739</v>
      </c>
      <c r="Q734" s="156">
        <v>353</v>
      </c>
      <c r="R734" s="156" t="s">
        <v>3153</v>
      </c>
      <c r="S734" s="156" t="s">
        <v>1952</v>
      </c>
      <c r="T734" s="156">
        <v>2</v>
      </c>
      <c r="U734" s="156" t="s">
        <v>1953</v>
      </c>
      <c r="V734" s="156" t="s">
        <v>3155</v>
      </c>
      <c r="AB734" s="156" t="s">
        <v>1626</v>
      </c>
      <c r="AC734" s="156">
        <v>353</v>
      </c>
      <c r="AD734" s="256">
        <v>43180</v>
      </c>
      <c r="AE734" s="256">
        <v>0</v>
      </c>
      <c r="AF734" s="256" t="s">
        <v>3215</v>
      </c>
    </row>
    <row r="735" spans="16:32" x14ac:dyDescent="0.25">
      <c r="P735" s="156" t="s">
        <v>739</v>
      </c>
      <c r="Q735" s="156">
        <v>353</v>
      </c>
      <c r="R735" s="156" t="s">
        <v>3153</v>
      </c>
      <c r="S735" s="156" t="s">
        <v>1952</v>
      </c>
      <c r="T735" s="156">
        <v>15</v>
      </c>
      <c r="U735" s="156" t="s">
        <v>1953</v>
      </c>
      <c r="V735" s="156" t="s">
        <v>3155</v>
      </c>
      <c r="AB735" s="156" t="s">
        <v>1628</v>
      </c>
      <c r="AC735" s="156">
        <v>335</v>
      </c>
      <c r="AD735" s="256">
        <v>43133</v>
      </c>
      <c r="AE735" s="256">
        <v>43147</v>
      </c>
      <c r="AF735" s="256" t="s">
        <v>3216</v>
      </c>
    </row>
    <row r="736" spans="16:32" x14ac:dyDescent="0.25">
      <c r="P736" s="156" t="s">
        <v>739</v>
      </c>
      <c r="Q736" s="156">
        <v>353</v>
      </c>
      <c r="R736" s="156" t="s">
        <v>3153</v>
      </c>
      <c r="S736" s="156" t="s">
        <v>1048</v>
      </c>
      <c r="T736" s="156">
        <v>8</v>
      </c>
      <c r="U736" s="156" t="s">
        <v>1955</v>
      </c>
      <c r="V736" s="156" t="s">
        <v>3155</v>
      </c>
      <c r="AB736" s="156" t="s">
        <v>1628</v>
      </c>
      <c r="AC736" s="156">
        <v>353</v>
      </c>
      <c r="AD736" s="256">
        <v>43180</v>
      </c>
      <c r="AE736" s="256">
        <v>0</v>
      </c>
      <c r="AF736" s="256" t="s">
        <v>3215</v>
      </c>
    </row>
    <row r="737" spans="16:32" x14ac:dyDescent="0.25">
      <c r="P737" s="156" t="s">
        <v>739</v>
      </c>
      <c r="Q737" s="156">
        <v>353</v>
      </c>
      <c r="R737" s="156" t="s">
        <v>3153</v>
      </c>
      <c r="S737" s="156" t="s">
        <v>1048</v>
      </c>
      <c r="T737" s="156">
        <v>70</v>
      </c>
      <c r="U737" s="156" t="s">
        <v>1955</v>
      </c>
      <c r="V737" s="156" t="s">
        <v>3155</v>
      </c>
      <c r="AB737" s="156" t="s">
        <v>1628</v>
      </c>
      <c r="AC737" s="156">
        <v>353</v>
      </c>
      <c r="AD737" s="256">
        <v>43180</v>
      </c>
      <c r="AE737" s="256">
        <v>0</v>
      </c>
      <c r="AF737" s="256" t="s">
        <v>3215</v>
      </c>
    </row>
    <row r="738" spans="16:32" x14ac:dyDescent="0.25">
      <c r="P738" s="156" t="s">
        <v>739</v>
      </c>
      <c r="Q738" s="156">
        <v>353</v>
      </c>
      <c r="R738" s="156" t="s">
        <v>3153</v>
      </c>
      <c r="S738" s="156" t="s">
        <v>1048</v>
      </c>
      <c r="T738" s="156">
        <v>10</v>
      </c>
      <c r="U738" s="156" t="s">
        <v>1955</v>
      </c>
      <c r="V738" s="156" t="s">
        <v>3155</v>
      </c>
      <c r="AB738" s="156" t="s">
        <v>1628</v>
      </c>
      <c r="AC738" s="156">
        <v>353</v>
      </c>
      <c r="AD738" s="256">
        <v>43180</v>
      </c>
      <c r="AE738" s="256">
        <v>0</v>
      </c>
      <c r="AF738" s="256" t="s">
        <v>3215</v>
      </c>
    </row>
    <row r="739" spans="16:32" x14ac:dyDescent="0.25">
      <c r="P739" s="156" t="s">
        <v>739</v>
      </c>
      <c r="Q739" s="156">
        <v>353</v>
      </c>
      <c r="R739" s="156" t="s">
        <v>3153</v>
      </c>
      <c r="S739" s="156" t="s">
        <v>1956</v>
      </c>
      <c r="T739" s="156">
        <v>10</v>
      </c>
      <c r="U739" s="156" t="s">
        <v>1957</v>
      </c>
      <c r="V739" s="156" t="s">
        <v>3155</v>
      </c>
      <c r="AB739" s="156" t="s">
        <v>1629</v>
      </c>
      <c r="AC739" s="156">
        <v>340</v>
      </c>
      <c r="AD739" s="256">
        <v>43133</v>
      </c>
      <c r="AE739" s="256">
        <v>43168</v>
      </c>
      <c r="AF739" s="256" t="s">
        <v>3216</v>
      </c>
    </row>
    <row r="740" spans="16:32" x14ac:dyDescent="0.25">
      <c r="P740" s="156" t="s">
        <v>739</v>
      </c>
      <c r="Q740" s="156">
        <v>353</v>
      </c>
      <c r="R740" s="156" t="s">
        <v>3153</v>
      </c>
      <c r="S740" s="156" t="s">
        <v>1956</v>
      </c>
      <c r="T740" s="156">
        <v>10</v>
      </c>
      <c r="U740" s="156" t="s">
        <v>1957</v>
      </c>
      <c r="V740" s="156" t="s">
        <v>3155</v>
      </c>
      <c r="AB740" s="156" t="s">
        <v>1630</v>
      </c>
      <c r="AC740" s="156">
        <v>340</v>
      </c>
      <c r="AD740" s="256">
        <v>43133</v>
      </c>
      <c r="AE740" s="256">
        <v>43168</v>
      </c>
      <c r="AF740" s="256" t="s">
        <v>3216</v>
      </c>
    </row>
    <row r="741" spans="16:32" x14ac:dyDescent="0.25">
      <c r="P741" s="156" t="s">
        <v>739</v>
      </c>
      <c r="Q741" s="156">
        <v>353</v>
      </c>
      <c r="R741" s="156" t="s">
        <v>3153</v>
      </c>
      <c r="S741" s="156" t="s">
        <v>3103</v>
      </c>
      <c r="T741" s="156">
        <v>3</v>
      </c>
      <c r="U741" s="156" t="s">
        <v>3169</v>
      </c>
      <c r="V741" s="156" t="s">
        <v>3155</v>
      </c>
      <c r="AB741" s="156" t="s">
        <v>1631</v>
      </c>
      <c r="AC741" s="156">
        <v>347</v>
      </c>
      <c r="AD741" s="256">
        <v>43118</v>
      </c>
      <c r="AE741" s="256">
        <v>43133</v>
      </c>
      <c r="AF741" s="256" t="s">
        <v>3216</v>
      </c>
    </row>
    <row r="742" spans="16:32" x14ac:dyDescent="0.25">
      <c r="P742" s="156" t="s">
        <v>739</v>
      </c>
      <c r="Q742" s="156">
        <v>353</v>
      </c>
      <c r="R742" s="156" t="s">
        <v>3153</v>
      </c>
      <c r="S742" s="156" t="s">
        <v>3103</v>
      </c>
      <c r="T742" s="156">
        <v>4</v>
      </c>
      <c r="U742" s="156" t="s">
        <v>3169</v>
      </c>
      <c r="V742" s="156" t="s">
        <v>3155</v>
      </c>
      <c r="AB742" s="156" t="s">
        <v>1631</v>
      </c>
      <c r="AC742" s="156">
        <v>340</v>
      </c>
      <c r="AD742" s="256">
        <v>43133</v>
      </c>
      <c r="AE742" s="256">
        <v>43168</v>
      </c>
      <c r="AF742" s="256" t="s">
        <v>3216</v>
      </c>
    </row>
    <row r="743" spans="16:32" x14ac:dyDescent="0.25">
      <c r="P743" s="156" t="s">
        <v>739</v>
      </c>
      <c r="Q743" s="156">
        <v>353</v>
      </c>
      <c r="R743" s="156" t="s">
        <v>3153</v>
      </c>
      <c r="S743" s="156" t="s">
        <v>3103</v>
      </c>
      <c r="T743" s="156">
        <v>10</v>
      </c>
      <c r="U743" s="156" t="s">
        <v>3169</v>
      </c>
      <c r="V743" s="156" t="s">
        <v>3155</v>
      </c>
      <c r="AB743" s="156" t="s">
        <v>1631</v>
      </c>
      <c r="AC743" s="156">
        <v>340</v>
      </c>
      <c r="AD743" s="256">
        <v>43133</v>
      </c>
      <c r="AE743" s="256">
        <v>43168</v>
      </c>
      <c r="AF743" s="256" t="s">
        <v>3216</v>
      </c>
    </row>
    <row r="744" spans="16:32" x14ac:dyDescent="0.25">
      <c r="P744" s="156" t="s">
        <v>739</v>
      </c>
      <c r="Q744" s="156">
        <v>353</v>
      </c>
      <c r="R744" s="156" t="s">
        <v>3153</v>
      </c>
      <c r="S744" s="156" t="s">
        <v>1049</v>
      </c>
      <c r="T744" s="156">
        <v>7</v>
      </c>
      <c r="U744" s="156" t="s">
        <v>1958</v>
      </c>
      <c r="V744" s="156" t="s">
        <v>3155</v>
      </c>
      <c r="AB744" s="156" t="s">
        <v>1631</v>
      </c>
      <c r="AC744" s="156">
        <v>357</v>
      </c>
      <c r="AD744" s="256">
        <v>43139</v>
      </c>
      <c r="AE744" s="256">
        <v>43164</v>
      </c>
      <c r="AF744" s="256" t="s">
        <v>3216</v>
      </c>
    </row>
    <row r="745" spans="16:32" x14ac:dyDescent="0.25">
      <c r="P745" s="156" t="s">
        <v>739</v>
      </c>
      <c r="Q745" s="156">
        <v>353</v>
      </c>
      <c r="R745" s="156" t="s">
        <v>3153</v>
      </c>
      <c r="S745" s="156" t="s">
        <v>1049</v>
      </c>
      <c r="T745" s="156">
        <v>10</v>
      </c>
      <c r="U745" s="156" t="s">
        <v>1958</v>
      </c>
      <c r="V745" s="156" t="s">
        <v>3155</v>
      </c>
      <c r="AB745" s="156" t="s">
        <v>1631</v>
      </c>
      <c r="AC745" s="156">
        <v>353</v>
      </c>
      <c r="AD745" s="256">
        <v>43180</v>
      </c>
      <c r="AE745" s="256">
        <v>0</v>
      </c>
      <c r="AF745" s="256" t="s">
        <v>3215</v>
      </c>
    </row>
    <row r="746" spans="16:32" x14ac:dyDescent="0.25">
      <c r="P746" s="156" t="s">
        <v>739</v>
      </c>
      <c r="Q746" s="156">
        <v>353</v>
      </c>
      <c r="R746" s="156" t="s">
        <v>3153</v>
      </c>
      <c r="S746" s="156" t="s">
        <v>1049</v>
      </c>
      <c r="T746" s="156">
        <v>5</v>
      </c>
      <c r="U746" s="156" t="s">
        <v>1958</v>
      </c>
      <c r="V746" s="156" t="s">
        <v>3155</v>
      </c>
      <c r="AB746" s="156" t="s">
        <v>1631</v>
      </c>
      <c r="AC746" s="156">
        <v>353</v>
      </c>
      <c r="AD746" s="256">
        <v>43180</v>
      </c>
      <c r="AE746" s="256">
        <v>0</v>
      </c>
      <c r="AF746" s="256" t="s">
        <v>3215</v>
      </c>
    </row>
    <row r="747" spans="16:32" x14ac:dyDescent="0.25">
      <c r="P747" s="156" t="s">
        <v>739</v>
      </c>
      <c r="Q747" s="156">
        <v>353</v>
      </c>
      <c r="R747" s="156" t="s">
        <v>3153</v>
      </c>
      <c r="S747" s="156" t="s">
        <v>1959</v>
      </c>
      <c r="T747" s="156">
        <v>16</v>
      </c>
      <c r="U747" s="156" t="s">
        <v>1960</v>
      </c>
      <c r="V747" s="156" t="s">
        <v>3155</v>
      </c>
      <c r="AB747" s="156" t="s">
        <v>1633</v>
      </c>
      <c r="AC747" s="156">
        <v>357</v>
      </c>
      <c r="AD747" s="256">
        <v>43139</v>
      </c>
      <c r="AE747" s="256">
        <v>43164</v>
      </c>
      <c r="AF747" s="256" t="s">
        <v>3216</v>
      </c>
    </row>
    <row r="748" spans="16:32" x14ac:dyDescent="0.25">
      <c r="P748" s="156" t="s">
        <v>739</v>
      </c>
      <c r="Q748" s="156">
        <v>353</v>
      </c>
      <c r="R748" s="156" t="s">
        <v>3153</v>
      </c>
      <c r="S748" s="156" t="s">
        <v>1959</v>
      </c>
      <c r="T748" s="156">
        <v>25</v>
      </c>
      <c r="U748" s="156" t="s">
        <v>1960</v>
      </c>
      <c r="V748" s="156" t="s">
        <v>3155</v>
      </c>
      <c r="AB748" s="156" t="s">
        <v>1633</v>
      </c>
      <c r="AC748" s="156">
        <v>353</v>
      </c>
      <c r="AD748" s="256">
        <v>43180</v>
      </c>
      <c r="AE748" s="256">
        <v>0</v>
      </c>
      <c r="AF748" s="256" t="s">
        <v>3215</v>
      </c>
    </row>
    <row r="749" spans="16:32" x14ac:dyDescent="0.25">
      <c r="P749" s="156" t="s">
        <v>739</v>
      </c>
      <c r="Q749" s="156">
        <v>353</v>
      </c>
      <c r="R749" s="156" t="s">
        <v>3153</v>
      </c>
      <c r="S749" s="156" t="s">
        <v>1961</v>
      </c>
      <c r="T749" s="156">
        <v>1</v>
      </c>
      <c r="U749" s="156" t="s">
        <v>1962</v>
      </c>
      <c r="V749" s="156" t="s">
        <v>3155</v>
      </c>
      <c r="AB749" s="156" t="s">
        <v>1633</v>
      </c>
      <c r="AC749" s="156">
        <v>353</v>
      </c>
      <c r="AD749" s="256">
        <v>43180</v>
      </c>
      <c r="AE749" s="256">
        <v>0</v>
      </c>
      <c r="AF749" s="256" t="s">
        <v>3215</v>
      </c>
    </row>
    <row r="750" spans="16:32" x14ac:dyDescent="0.25">
      <c r="P750" s="156" t="s">
        <v>739</v>
      </c>
      <c r="Q750" s="156">
        <v>353</v>
      </c>
      <c r="R750" s="156" t="s">
        <v>3153</v>
      </c>
      <c r="S750" s="156" t="s">
        <v>1050</v>
      </c>
      <c r="T750" s="156">
        <v>10</v>
      </c>
      <c r="U750" s="156" t="s">
        <v>1963</v>
      </c>
      <c r="V750" s="156" t="s">
        <v>3155</v>
      </c>
      <c r="AB750" s="156" t="s">
        <v>1635</v>
      </c>
      <c r="AC750" s="156">
        <v>364</v>
      </c>
      <c r="AD750" s="256">
        <v>43168</v>
      </c>
      <c r="AE750" s="256">
        <v>43179</v>
      </c>
      <c r="AF750" s="256" t="s">
        <v>3216</v>
      </c>
    </row>
    <row r="751" spans="16:32" x14ac:dyDescent="0.25">
      <c r="P751" s="156" t="s">
        <v>739</v>
      </c>
      <c r="Q751" s="156">
        <v>353</v>
      </c>
      <c r="R751" s="156" t="s">
        <v>3153</v>
      </c>
      <c r="S751" s="156" t="s">
        <v>1971</v>
      </c>
      <c r="T751" s="156">
        <v>40</v>
      </c>
      <c r="U751" s="156" t="s">
        <v>1972</v>
      </c>
      <c r="V751" s="156" t="s">
        <v>3155</v>
      </c>
      <c r="AB751" s="156" t="s">
        <v>1635</v>
      </c>
      <c r="AC751" s="156">
        <v>353</v>
      </c>
      <c r="AD751" s="256">
        <v>43180</v>
      </c>
      <c r="AE751" s="256">
        <v>0</v>
      </c>
      <c r="AF751" s="256" t="s">
        <v>3215</v>
      </c>
    </row>
    <row r="752" spans="16:32" x14ac:dyDescent="0.25">
      <c r="P752" s="156" t="s">
        <v>739</v>
      </c>
      <c r="Q752" s="156">
        <v>353</v>
      </c>
      <c r="R752" s="156" t="s">
        <v>3153</v>
      </c>
      <c r="S752" s="156" t="s">
        <v>1971</v>
      </c>
      <c r="T752" s="156">
        <v>87</v>
      </c>
      <c r="U752" s="156" t="s">
        <v>1972</v>
      </c>
      <c r="V752" s="156" t="s">
        <v>3155</v>
      </c>
      <c r="AB752" s="156" t="s">
        <v>1637</v>
      </c>
      <c r="AC752" s="156">
        <v>347</v>
      </c>
      <c r="AD752" s="256">
        <v>43118</v>
      </c>
      <c r="AE752" s="256">
        <v>43133</v>
      </c>
      <c r="AF752" s="256" t="s">
        <v>3216</v>
      </c>
    </row>
    <row r="753" spans="16:32" x14ac:dyDescent="0.25">
      <c r="P753" s="156" t="s">
        <v>739</v>
      </c>
      <c r="Q753" s="156">
        <v>353</v>
      </c>
      <c r="R753" s="156" t="s">
        <v>3153</v>
      </c>
      <c r="S753" s="156" t="s">
        <v>1974</v>
      </c>
      <c r="T753" s="156">
        <v>2</v>
      </c>
      <c r="U753" s="156" t="s">
        <v>1975</v>
      </c>
      <c r="V753" s="156" t="s">
        <v>3155</v>
      </c>
      <c r="AB753" s="156" t="s">
        <v>1637</v>
      </c>
      <c r="AC753" s="156">
        <v>340</v>
      </c>
      <c r="AD753" s="256">
        <v>43133</v>
      </c>
      <c r="AE753" s="256">
        <v>43168</v>
      </c>
      <c r="AF753" s="256" t="s">
        <v>3216</v>
      </c>
    </row>
    <row r="754" spans="16:32" x14ac:dyDescent="0.25">
      <c r="P754" s="156" t="s">
        <v>739</v>
      </c>
      <c r="Q754" s="156">
        <v>353</v>
      </c>
      <c r="R754" s="156" t="s">
        <v>3153</v>
      </c>
      <c r="S754" s="156" t="s">
        <v>1974</v>
      </c>
      <c r="T754" s="156">
        <v>2</v>
      </c>
      <c r="U754" s="156" t="s">
        <v>1975</v>
      </c>
      <c r="V754" s="156" t="s">
        <v>3155</v>
      </c>
      <c r="AB754" s="156" t="s">
        <v>1637</v>
      </c>
      <c r="AC754" s="156">
        <v>340</v>
      </c>
      <c r="AD754" s="256">
        <v>43133</v>
      </c>
      <c r="AE754" s="256">
        <v>43168</v>
      </c>
      <c r="AF754" s="256" t="s">
        <v>3216</v>
      </c>
    </row>
    <row r="755" spans="16:32" x14ac:dyDescent="0.25">
      <c r="P755" s="156" t="s">
        <v>739</v>
      </c>
      <c r="Q755" s="156">
        <v>353</v>
      </c>
      <c r="R755" s="156" t="s">
        <v>3153</v>
      </c>
      <c r="S755" s="156" t="s">
        <v>1974</v>
      </c>
      <c r="T755" s="156">
        <v>3</v>
      </c>
      <c r="U755" s="156" t="s">
        <v>1975</v>
      </c>
      <c r="V755" s="156" t="s">
        <v>3155</v>
      </c>
      <c r="AB755" s="156" t="s">
        <v>1637</v>
      </c>
      <c r="AC755" s="156">
        <v>357</v>
      </c>
      <c r="AD755" s="256">
        <v>43139</v>
      </c>
      <c r="AE755" s="256">
        <v>43164</v>
      </c>
      <c r="AF755" s="256" t="s">
        <v>3216</v>
      </c>
    </row>
    <row r="756" spans="16:32" x14ac:dyDescent="0.25">
      <c r="P756" s="156" t="s">
        <v>739</v>
      </c>
      <c r="Q756" s="156">
        <v>353</v>
      </c>
      <c r="R756" s="156" t="s">
        <v>3153</v>
      </c>
      <c r="S756" s="156" t="s">
        <v>1974</v>
      </c>
      <c r="T756" s="156">
        <v>2</v>
      </c>
      <c r="U756" s="156" t="s">
        <v>1975</v>
      </c>
      <c r="V756" s="156" t="s">
        <v>3155</v>
      </c>
      <c r="AB756" s="156" t="s">
        <v>1637</v>
      </c>
      <c r="AC756" s="156">
        <v>353</v>
      </c>
      <c r="AD756" s="256">
        <v>43180</v>
      </c>
      <c r="AE756" s="256">
        <v>0</v>
      </c>
      <c r="AF756" s="256" t="s">
        <v>3215</v>
      </c>
    </row>
    <row r="757" spans="16:32" x14ac:dyDescent="0.25">
      <c r="P757" s="156" t="s">
        <v>739</v>
      </c>
      <c r="Q757" s="156">
        <v>353</v>
      </c>
      <c r="R757" s="156" t="s">
        <v>3153</v>
      </c>
      <c r="S757" s="156" t="s">
        <v>1974</v>
      </c>
      <c r="T757" s="156">
        <v>10</v>
      </c>
      <c r="U757" s="156" t="s">
        <v>1975</v>
      </c>
      <c r="V757" s="156" t="s">
        <v>3155</v>
      </c>
      <c r="AB757" s="156" t="s">
        <v>1639</v>
      </c>
      <c r="AC757" s="156">
        <v>340</v>
      </c>
      <c r="AD757" s="256">
        <v>43133</v>
      </c>
      <c r="AE757" s="256">
        <v>43168</v>
      </c>
      <c r="AF757" s="256" t="s">
        <v>3216</v>
      </c>
    </row>
    <row r="758" spans="16:32" x14ac:dyDescent="0.25">
      <c r="P758" s="156" t="s">
        <v>739</v>
      </c>
      <c r="Q758" s="156">
        <v>353</v>
      </c>
      <c r="R758" s="156" t="s">
        <v>3153</v>
      </c>
      <c r="S758" s="156" t="s">
        <v>1977</v>
      </c>
      <c r="T758" s="156">
        <v>10</v>
      </c>
      <c r="U758" s="156" t="s">
        <v>1978</v>
      </c>
      <c r="V758" s="156" t="s">
        <v>3155</v>
      </c>
      <c r="AB758" s="156" t="s">
        <v>1639</v>
      </c>
      <c r="AC758" s="156">
        <v>357</v>
      </c>
      <c r="AD758" s="256">
        <v>43139</v>
      </c>
      <c r="AE758" s="256">
        <v>43164</v>
      </c>
      <c r="AF758" s="256" t="s">
        <v>3216</v>
      </c>
    </row>
    <row r="759" spans="16:32" x14ac:dyDescent="0.25">
      <c r="P759" s="156" t="s">
        <v>739</v>
      </c>
      <c r="Q759" s="156">
        <v>353</v>
      </c>
      <c r="R759" s="156" t="s">
        <v>3153</v>
      </c>
      <c r="S759" s="156" t="s">
        <v>1980</v>
      </c>
      <c r="T759" s="156">
        <v>1</v>
      </c>
      <c r="U759" s="156" t="s">
        <v>1981</v>
      </c>
      <c r="V759" s="156" t="s">
        <v>3155</v>
      </c>
      <c r="AB759" s="156" t="s">
        <v>1639</v>
      </c>
      <c r="AC759" s="156">
        <v>353</v>
      </c>
      <c r="AD759" s="256">
        <v>43180</v>
      </c>
      <c r="AE759" s="256">
        <v>0</v>
      </c>
      <c r="AF759" s="256" t="s">
        <v>3215</v>
      </c>
    </row>
    <row r="760" spans="16:32" x14ac:dyDescent="0.25">
      <c r="P760" s="156" t="s">
        <v>739</v>
      </c>
      <c r="Q760" s="156">
        <v>353</v>
      </c>
      <c r="R760" s="156" t="s">
        <v>3153</v>
      </c>
      <c r="S760" s="156" t="s">
        <v>1980</v>
      </c>
      <c r="T760" s="156">
        <v>1</v>
      </c>
      <c r="U760" s="156" t="s">
        <v>1981</v>
      </c>
      <c r="V760" s="156" t="s">
        <v>3155</v>
      </c>
      <c r="AB760" s="156" t="s">
        <v>1641</v>
      </c>
      <c r="AC760" s="156">
        <v>364</v>
      </c>
      <c r="AD760" s="256">
        <v>43168</v>
      </c>
      <c r="AE760" s="256">
        <v>43179</v>
      </c>
      <c r="AF760" s="256" t="s">
        <v>3216</v>
      </c>
    </row>
    <row r="761" spans="16:32" x14ac:dyDescent="0.25">
      <c r="P761" s="156" t="s">
        <v>739</v>
      </c>
      <c r="Q761" s="156">
        <v>353</v>
      </c>
      <c r="R761" s="156" t="s">
        <v>3153</v>
      </c>
      <c r="S761" s="156" t="s">
        <v>1984</v>
      </c>
      <c r="T761" s="156">
        <v>5</v>
      </c>
      <c r="U761" s="156" t="s">
        <v>1985</v>
      </c>
      <c r="V761" s="156" t="s">
        <v>3155</v>
      </c>
      <c r="AB761" s="156" t="s">
        <v>1641</v>
      </c>
      <c r="AC761" s="156">
        <v>353</v>
      </c>
      <c r="AD761" s="256">
        <v>43180</v>
      </c>
      <c r="AE761" s="256">
        <v>0</v>
      </c>
      <c r="AF761" s="256" t="s">
        <v>3215</v>
      </c>
    </row>
    <row r="762" spans="16:32" x14ac:dyDescent="0.25">
      <c r="P762" s="156" t="s">
        <v>739</v>
      </c>
      <c r="Q762" s="156">
        <v>353</v>
      </c>
      <c r="R762" s="156" t="s">
        <v>3153</v>
      </c>
      <c r="S762" s="156" t="s">
        <v>3104</v>
      </c>
      <c r="T762" s="156">
        <v>16</v>
      </c>
      <c r="U762" s="156" t="s">
        <v>3170</v>
      </c>
      <c r="V762" s="156" t="s">
        <v>3155</v>
      </c>
      <c r="AB762" s="156" t="s">
        <v>1643</v>
      </c>
      <c r="AC762" s="156">
        <v>347</v>
      </c>
      <c r="AD762" s="256">
        <v>43118</v>
      </c>
      <c r="AE762" s="256">
        <v>43133</v>
      </c>
      <c r="AF762" s="256" t="s">
        <v>3216</v>
      </c>
    </row>
    <row r="763" spans="16:32" x14ac:dyDescent="0.25">
      <c r="P763" s="156" t="s">
        <v>739</v>
      </c>
      <c r="Q763" s="156">
        <v>353</v>
      </c>
      <c r="R763" s="156" t="s">
        <v>3153</v>
      </c>
      <c r="S763" s="156" t="s">
        <v>3104</v>
      </c>
      <c r="T763" s="156">
        <v>5</v>
      </c>
      <c r="U763" s="156" t="s">
        <v>3170</v>
      </c>
      <c r="V763" s="156" t="s">
        <v>3155</v>
      </c>
      <c r="AB763" s="156" t="s">
        <v>1643</v>
      </c>
      <c r="AC763" s="156">
        <v>335</v>
      </c>
      <c r="AD763" s="256">
        <v>43133</v>
      </c>
      <c r="AE763" s="256">
        <v>43147</v>
      </c>
      <c r="AF763" s="256" t="s">
        <v>3216</v>
      </c>
    </row>
    <row r="764" spans="16:32" x14ac:dyDescent="0.25">
      <c r="P764" s="156" t="s">
        <v>739</v>
      </c>
      <c r="Q764" s="156">
        <v>353</v>
      </c>
      <c r="R764" s="156" t="s">
        <v>3153</v>
      </c>
      <c r="S764" s="156" t="s">
        <v>1987</v>
      </c>
      <c r="T764" s="156">
        <v>3</v>
      </c>
      <c r="U764" s="156" t="s">
        <v>1988</v>
      </c>
      <c r="V764" s="156" t="s">
        <v>3155</v>
      </c>
      <c r="AB764" s="156" t="s">
        <v>1643</v>
      </c>
      <c r="AC764" s="156">
        <v>340</v>
      </c>
      <c r="AD764" s="256">
        <v>43133</v>
      </c>
      <c r="AE764" s="256">
        <v>43168</v>
      </c>
      <c r="AF764" s="256" t="s">
        <v>3216</v>
      </c>
    </row>
    <row r="765" spans="16:32" x14ac:dyDescent="0.25">
      <c r="P765" s="156" t="s">
        <v>739</v>
      </c>
      <c r="Q765" s="156">
        <v>353</v>
      </c>
      <c r="R765" s="156" t="s">
        <v>3153</v>
      </c>
      <c r="S765" s="156" t="s">
        <v>1051</v>
      </c>
      <c r="T765" s="156">
        <v>4</v>
      </c>
      <c r="U765" s="156" t="s">
        <v>1989</v>
      </c>
      <c r="V765" s="156" t="s">
        <v>3155</v>
      </c>
      <c r="AB765" s="156" t="s">
        <v>1643</v>
      </c>
      <c r="AC765" s="156">
        <v>340</v>
      </c>
      <c r="AD765" s="256">
        <v>43133</v>
      </c>
      <c r="AE765" s="256">
        <v>43168</v>
      </c>
      <c r="AF765" s="256" t="s">
        <v>3216</v>
      </c>
    </row>
    <row r="766" spans="16:32" x14ac:dyDescent="0.25">
      <c r="P766" s="156" t="s">
        <v>739</v>
      </c>
      <c r="Q766" s="156">
        <v>353</v>
      </c>
      <c r="R766" s="156" t="s">
        <v>3153</v>
      </c>
      <c r="S766" s="156" t="s">
        <v>1991</v>
      </c>
      <c r="T766" s="156">
        <v>1</v>
      </c>
      <c r="U766" s="156" t="s">
        <v>1992</v>
      </c>
      <c r="V766" s="156" t="s">
        <v>3155</v>
      </c>
      <c r="AB766" s="156" t="s">
        <v>1643</v>
      </c>
      <c r="AC766" s="156">
        <v>374</v>
      </c>
      <c r="AD766" s="256">
        <v>43195</v>
      </c>
      <c r="AE766" s="256">
        <v>0</v>
      </c>
      <c r="AF766" s="256" t="s">
        <v>3215</v>
      </c>
    </row>
    <row r="767" spans="16:32" x14ac:dyDescent="0.25">
      <c r="P767" s="156" t="s">
        <v>739</v>
      </c>
      <c r="Q767" s="156">
        <v>353</v>
      </c>
      <c r="R767" s="156" t="s">
        <v>3153</v>
      </c>
      <c r="S767" s="156" t="s">
        <v>1991</v>
      </c>
      <c r="T767" s="156">
        <v>1</v>
      </c>
      <c r="U767" s="156" t="s">
        <v>1992</v>
      </c>
      <c r="V767" s="156" t="s">
        <v>3155</v>
      </c>
      <c r="AB767" s="156" t="s">
        <v>1644</v>
      </c>
      <c r="AC767" s="156">
        <v>340</v>
      </c>
      <c r="AD767" s="256">
        <v>43133</v>
      </c>
      <c r="AE767" s="256">
        <v>43168</v>
      </c>
      <c r="AF767" s="256" t="s">
        <v>3216</v>
      </c>
    </row>
    <row r="768" spans="16:32" x14ac:dyDescent="0.25">
      <c r="P768" s="156" t="s">
        <v>739</v>
      </c>
      <c r="Q768" s="156">
        <v>353</v>
      </c>
      <c r="R768" s="156" t="s">
        <v>3153</v>
      </c>
      <c r="S768" s="156" t="s">
        <v>1993</v>
      </c>
      <c r="T768" s="156">
        <v>10</v>
      </c>
      <c r="U768" s="156" t="s">
        <v>1994</v>
      </c>
      <c r="V768" s="156" t="s">
        <v>3155</v>
      </c>
      <c r="AB768" s="156" t="s">
        <v>1645</v>
      </c>
      <c r="AC768" s="156">
        <v>347</v>
      </c>
      <c r="AD768" s="256">
        <v>43118</v>
      </c>
      <c r="AE768" s="256">
        <v>43133</v>
      </c>
      <c r="AF768" s="256" t="s">
        <v>3216</v>
      </c>
    </row>
    <row r="769" spans="16:32" x14ac:dyDescent="0.25">
      <c r="P769" s="156" t="s">
        <v>739</v>
      </c>
      <c r="Q769" s="156">
        <v>353</v>
      </c>
      <c r="R769" s="156" t="s">
        <v>3153</v>
      </c>
      <c r="S769" s="156" t="s">
        <v>1993</v>
      </c>
      <c r="T769" s="156">
        <v>3</v>
      </c>
      <c r="U769" s="156" t="s">
        <v>1994</v>
      </c>
      <c r="V769" s="156" t="s">
        <v>3155</v>
      </c>
      <c r="AB769" s="156" t="s">
        <v>1645</v>
      </c>
      <c r="AC769" s="156">
        <v>357</v>
      </c>
      <c r="AD769" s="256">
        <v>43139</v>
      </c>
      <c r="AE769" s="256">
        <v>43164</v>
      </c>
      <c r="AF769" s="256" t="s">
        <v>3216</v>
      </c>
    </row>
    <row r="770" spans="16:32" x14ac:dyDescent="0.25">
      <c r="P770" s="156" t="s">
        <v>739</v>
      </c>
      <c r="Q770" s="156">
        <v>353</v>
      </c>
      <c r="R770" s="156" t="s">
        <v>3153</v>
      </c>
      <c r="S770" s="156" t="s">
        <v>1993</v>
      </c>
      <c r="T770" s="156">
        <v>6</v>
      </c>
      <c r="U770" s="156" t="s">
        <v>1994</v>
      </c>
      <c r="V770" s="156" t="s">
        <v>3155</v>
      </c>
      <c r="AB770" s="156" t="s">
        <v>1645</v>
      </c>
      <c r="AC770" s="156">
        <v>364</v>
      </c>
      <c r="AD770" s="256">
        <v>43168</v>
      </c>
      <c r="AE770" s="256">
        <v>43179</v>
      </c>
      <c r="AF770" s="256" t="s">
        <v>3216</v>
      </c>
    </row>
    <row r="771" spans="16:32" x14ac:dyDescent="0.25">
      <c r="P771" s="156" t="s">
        <v>739</v>
      </c>
      <c r="Q771" s="156">
        <v>353</v>
      </c>
      <c r="R771" s="156" t="s">
        <v>3153</v>
      </c>
      <c r="S771" s="156" t="s">
        <v>1993</v>
      </c>
      <c r="T771" s="156">
        <v>37</v>
      </c>
      <c r="U771" s="156" t="s">
        <v>1994</v>
      </c>
      <c r="V771" s="156" t="s">
        <v>3155</v>
      </c>
      <c r="AB771" s="156" t="s">
        <v>1645</v>
      </c>
      <c r="AC771" s="156">
        <v>374</v>
      </c>
      <c r="AD771" s="256">
        <v>43195</v>
      </c>
      <c r="AE771" s="256">
        <v>0</v>
      </c>
      <c r="AF771" s="256" t="s">
        <v>3215</v>
      </c>
    </row>
    <row r="772" spans="16:32" x14ac:dyDescent="0.25">
      <c r="P772" s="156" t="s">
        <v>739</v>
      </c>
      <c r="Q772" s="156">
        <v>353</v>
      </c>
      <c r="R772" s="156" t="s">
        <v>3153</v>
      </c>
      <c r="S772" s="156" t="s">
        <v>1993</v>
      </c>
      <c r="T772" s="156">
        <v>6</v>
      </c>
      <c r="U772" s="156" t="s">
        <v>1994</v>
      </c>
      <c r="V772" s="156" t="s">
        <v>3155</v>
      </c>
      <c r="AB772" s="156" t="s">
        <v>1646</v>
      </c>
      <c r="AC772" s="156">
        <v>347</v>
      </c>
      <c r="AD772" s="256">
        <v>43118</v>
      </c>
      <c r="AE772" s="256">
        <v>43133</v>
      </c>
      <c r="AF772" s="256" t="s">
        <v>3216</v>
      </c>
    </row>
    <row r="773" spans="16:32" x14ac:dyDescent="0.25">
      <c r="P773" s="156" t="s">
        <v>739</v>
      </c>
      <c r="Q773" s="156">
        <v>353</v>
      </c>
      <c r="R773" s="156" t="s">
        <v>3153</v>
      </c>
      <c r="S773" s="156" t="s">
        <v>1997</v>
      </c>
      <c r="T773" s="156">
        <v>2</v>
      </c>
      <c r="U773" s="156" t="s">
        <v>1998</v>
      </c>
      <c r="V773" s="156" t="s">
        <v>3155</v>
      </c>
      <c r="AB773" s="156" t="s">
        <v>1646</v>
      </c>
      <c r="AC773" s="156">
        <v>340</v>
      </c>
      <c r="AD773" s="256">
        <v>43133</v>
      </c>
      <c r="AE773" s="256">
        <v>43168</v>
      </c>
      <c r="AF773" s="256" t="s">
        <v>3216</v>
      </c>
    </row>
    <row r="774" spans="16:32" x14ac:dyDescent="0.25">
      <c r="P774" s="156" t="s">
        <v>739</v>
      </c>
      <c r="Q774" s="156">
        <v>353</v>
      </c>
      <c r="R774" s="156" t="s">
        <v>3153</v>
      </c>
      <c r="S774" s="156" t="s">
        <v>2000</v>
      </c>
      <c r="T774" s="156">
        <v>10</v>
      </c>
      <c r="U774" s="156" t="s">
        <v>2001</v>
      </c>
      <c r="V774" s="156" t="s">
        <v>3155</v>
      </c>
      <c r="AB774" s="156" t="s">
        <v>1646</v>
      </c>
      <c r="AC774" s="156">
        <v>340</v>
      </c>
      <c r="AD774" s="256">
        <v>43133</v>
      </c>
      <c r="AE774" s="256">
        <v>43168</v>
      </c>
      <c r="AF774" s="256" t="s">
        <v>3216</v>
      </c>
    </row>
    <row r="775" spans="16:32" x14ac:dyDescent="0.25">
      <c r="P775" s="156" t="s">
        <v>739</v>
      </c>
      <c r="Q775" s="156">
        <v>353</v>
      </c>
      <c r="R775" s="156" t="s">
        <v>3153</v>
      </c>
      <c r="S775" s="156" t="s">
        <v>2000</v>
      </c>
      <c r="T775" s="156">
        <v>12</v>
      </c>
      <c r="U775" s="156" t="s">
        <v>2001</v>
      </c>
      <c r="V775" s="156" t="s">
        <v>3155</v>
      </c>
      <c r="AB775" s="156" t="s">
        <v>3163</v>
      </c>
      <c r="AC775" s="156">
        <v>335</v>
      </c>
      <c r="AD775" s="256">
        <v>43133</v>
      </c>
      <c r="AE775" s="256">
        <v>43147</v>
      </c>
      <c r="AF775" s="256" t="s">
        <v>3216</v>
      </c>
    </row>
    <row r="776" spans="16:32" x14ac:dyDescent="0.25">
      <c r="P776" s="156" t="s">
        <v>739</v>
      </c>
      <c r="Q776" s="156">
        <v>353</v>
      </c>
      <c r="R776" s="156" t="s">
        <v>3153</v>
      </c>
      <c r="S776" s="156" t="s">
        <v>2000</v>
      </c>
      <c r="T776" s="156">
        <v>27</v>
      </c>
      <c r="U776" s="156" t="s">
        <v>2001</v>
      </c>
      <c r="V776" s="156" t="s">
        <v>3155</v>
      </c>
      <c r="AB776" s="156" t="s">
        <v>3163</v>
      </c>
      <c r="AC776" s="156">
        <v>364</v>
      </c>
      <c r="AD776" s="256">
        <v>43168</v>
      </c>
      <c r="AE776" s="256">
        <v>43179</v>
      </c>
      <c r="AF776" s="256" t="s">
        <v>3216</v>
      </c>
    </row>
    <row r="777" spans="16:32" x14ac:dyDescent="0.25">
      <c r="P777" s="156" t="s">
        <v>739</v>
      </c>
      <c r="Q777" s="156">
        <v>353</v>
      </c>
      <c r="R777" s="156" t="s">
        <v>3153</v>
      </c>
      <c r="S777" s="156" t="s">
        <v>2002</v>
      </c>
      <c r="T777" s="156">
        <v>33</v>
      </c>
      <c r="U777" s="156" t="s">
        <v>2003</v>
      </c>
      <c r="V777" s="156" t="s">
        <v>3155</v>
      </c>
      <c r="AB777" s="156" t="s">
        <v>3163</v>
      </c>
      <c r="AC777" s="156">
        <v>353</v>
      </c>
      <c r="AD777" s="256">
        <v>43180</v>
      </c>
      <c r="AE777" s="256">
        <v>0</v>
      </c>
      <c r="AF777" s="256" t="s">
        <v>3215</v>
      </c>
    </row>
    <row r="778" spans="16:32" x14ac:dyDescent="0.25">
      <c r="P778" s="156" t="s">
        <v>739</v>
      </c>
      <c r="Q778" s="156">
        <v>353</v>
      </c>
      <c r="R778" s="156" t="s">
        <v>3153</v>
      </c>
      <c r="S778" s="156" t="s">
        <v>2002</v>
      </c>
      <c r="T778" s="156">
        <v>21</v>
      </c>
      <c r="U778" s="156" t="s">
        <v>2003</v>
      </c>
      <c r="V778" s="156" t="s">
        <v>3155</v>
      </c>
      <c r="AB778" s="156" t="s">
        <v>3163</v>
      </c>
      <c r="AC778" s="156">
        <v>353</v>
      </c>
      <c r="AD778" s="256">
        <v>43180</v>
      </c>
      <c r="AE778" s="256">
        <v>0</v>
      </c>
      <c r="AF778" s="256" t="s">
        <v>3215</v>
      </c>
    </row>
    <row r="779" spans="16:32" x14ac:dyDescent="0.25">
      <c r="P779" s="156" t="s">
        <v>739</v>
      </c>
      <c r="Q779" s="156">
        <v>353</v>
      </c>
      <c r="R779" s="156" t="s">
        <v>3153</v>
      </c>
      <c r="S779" s="156" t="s">
        <v>2002</v>
      </c>
      <c r="T779" s="156">
        <v>55</v>
      </c>
      <c r="U779" s="156" t="s">
        <v>2003</v>
      </c>
      <c r="V779" s="156" t="s">
        <v>3155</v>
      </c>
      <c r="AB779" s="156" t="s">
        <v>3163</v>
      </c>
      <c r="AC779" s="156">
        <v>353</v>
      </c>
      <c r="AD779" s="256">
        <v>43180</v>
      </c>
      <c r="AE779" s="256">
        <v>0</v>
      </c>
      <c r="AF779" s="256" t="s">
        <v>3215</v>
      </c>
    </row>
    <row r="780" spans="16:32" x14ac:dyDescent="0.25">
      <c r="P780" s="156" t="s">
        <v>739</v>
      </c>
      <c r="Q780" s="156">
        <v>353</v>
      </c>
      <c r="R780" s="156" t="s">
        <v>3153</v>
      </c>
      <c r="S780" s="156" t="s">
        <v>2002</v>
      </c>
      <c r="T780" s="156">
        <v>9</v>
      </c>
      <c r="U780" s="156" t="s">
        <v>2003</v>
      </c>
      <c r="V780" s="156" t="s">
        <v>3155</v>
      </c>
      <c r="AB780" s="156" t="s">
        <v>3163</v>
      </c>
      <c r="AC780" s="156">
        <v>353</v>
      </c>
      <c r="AD780" s="256">
        <v>43180</v>
      </c>
      <c r="AE780" s="256">
        <v>0</v>
      </c>
      <c r="AF780" s="256" t="s">
        <v>3215</v>
      </c>
    </row>
    <row r="781" spans="16:32" x14ac:dyDescent="0.25">
      <c r="P781" s="156" t="s">
        <v>739</v>
      </c>
      <c r="Q781" s="156">
        <v>353</v>
      </c>
      <c r="R781" s="156" t="s">
        <v>3153</v>
      </c>
      <c r="S781" s="156" t="s">
        <v>2006</v>
      </c>
      <c r="T781" s="156">
        <v>6</v>
      </c>
      <c r="U781" s="156" t="s">
        <v>2007</v>
      </c>
      <c r="V781" s="156" t="s">
        <v>3155</v>
      </c>
      <c r="AB781" s="156" t="s">
        <v>1648</v>
      </c>
      <c r="AC781" s="156">
        <v>347</v>
      </c>
      <c r="AD781" s="256">
        <v>43118</v>
      </c>
      <c r="AE781" s="256">
        <v>43133</v>
      </c>
      <c r="AF781" s="256" t="s">
        <v>3216</v>
      </c>
    </row>
    <row r="782" spans="16:32" x14ac:dyDescent="0.25">
      <c r="P782" s="156" t="s">
        <v>739</v>
      </c>
      <c r="Q782" s="156">
        <v>353</v>
      </c>
      <c r="R782" s="156" t="s">
        <v>3153</v>
      </c>
      <c r="S782" s="156" t="s">
        <v>2006</v>
      </c>
      <c r="T782" s="156">
        <v>5</v>
      </c>
      <c r="U782" s="156" t="s">
        <v>2007</v>
      </c>
      <c r="V782" s="156" t="s">
        <v>3155</v>
      </c>
      <c r="AB782" s="156" t="s">
        <v>1648</v>
      </c>
      <c r="AC782" s="156">
        <v>340</v>
      </c>
      <c r="AD782" s="256">
        <v>43133</v>
      </c>
      <c r="AE782" s="256">
        <v>43168</v>
      </c>
      <c r="AF782" s="256" t="s">
        <v>3216</v>
      </c>
    </row>
    <row r="783" spans="16:32" x14ac:dyDescent="0.25">
      <c r="P783" s="156" t="s">
        <v>739</v>
      </c>
      <c r="Q783" s="156">
        <v>353</v>
      </c>
      <c r="R783" s="156" t="s">
        <v>3153</v>
      </c>
      <c r="S783" s="156" t="s">
        <v>1053</v>
      </c>
      <c r="T783" s="156">
        <v>4</v>
      </c>
      <c r="U783" s="156" t="s">
        <v>2010</v>
      </c>
      <c r="V783" s="156" t="s">
        <v>3155</v>
      </c>
      <c r="AB783" s="156" t="s">
        <v>1648</v>
      </c>
      <c r="AC783" s="156">
        <v>340</v>
      </c>
      <c r="AD783" s="256">
        <v>43133</v>
      </c>
      <c r="AE783" s="256">
        <v>43168</v>
      </c>
      <c r="AF783" s="256" t="s">
        <v>3216</v>
      </c>
    </row>
    <row r="784" spans="16:32" x14ac:dyDescent="0.25">
      <c r="P784" s="156" t="s">
        <v>739</v>
      </c>
      <c r="Q784" s="156">
        <v>353</v>
      </c>
      <c r="R784" s="156" t="s">
        <v>3153</v>
      </c>
      <c r="S784" s="156" t="s">
        <v>1053</v>
      </c>
      <c r="T784" s="156">
        <v>50</v>
      </c>
      <c r="U784" s="156" t="s">
        <v>2010</v>
      </c>
      <c r="V784" s="156" t="s">
        <v>3155</v>
      </c>
      <c r="AB784" s="156" t="s">
        <v>1648</v>
      </c>
      <c r="AC784" s="156">
        <v>357</v>
      </c>
      <c r="AD784" s="256">
        <v>43139</v>
      </c>
      <c r="AE784" s="256">
        <v>43164</v>
      </c>
      <c r="AF784" s="256" t="s">
        <v>3216</v>
      </c>
    </row>
    <row r="785" spans="16:32" x14ac:dyDescent="0.25">
      <c r="P785" s="156" t="s">
        <v>739</v>
      </c>
      <c r="Q785" s="156">
        <v>353</v>
      </c>
      <c r="R785" s="156" t="s">
        <v>3153</v>
      </c>
      <c r="S785" s="156" t="s">
        <v>2013</v>
      </c>
      <c r="T785" s="156">
        <v>15</v>
      </c>
      <c r="U785" s="156" t="s">
        <v>2014</v>
      </c>
      <c r="V785" s="156" t="s">
        <v>3155</v>
      </c>
      <c r="AB785" s="156" t="s">
        <v>1648</v>
      </c>
      <c r="AC785" s="156">
        <v>364</v>
      </c>
      <c r="AD785" s="256">
        <v>43168</v>
      </c>
      <c r="AE785" s="256">
        <v>43179</v>
      </c>
      <c r="AF785" s="256" t="s">
        <v>3216</v>
      </c>
    </row>
    <row r="786" spans="16:32" x14ac:dyDescent="0.25">
      <c r="P786" s="156" t="s">
        <v>739</v>
      </c>
      <c r="Q786" s="156">
        <v>353</v>
      </c>
      <c r="R786" s="156" t="s">
        <v>3153</v>
      </c>
      <c r="S786" s="156" t="s">
        <v>2015</v>
      </c>
      <c r="T786" s="156">
        <v>5</v>
      </c>
      <c r="U786" s="156" t="s">
        <v>2016</v>
      </c>
      <c r="V786" s="156" t="s">
        <v>3155</v>
      </c>
      <c r="AB786" s="156" t="s">
        <v>1648</v>
      </c>
      <c r="AC786" s="156">
        <v>353</v>
      </c>
      <c r="AD786" s="256">
        <v>43180</v>
      </c>
      <c r="AE786" s="256">
        <v>0</v>
      </c>
      <c r="AF786" s="256" t="s">
        <v>3215</v>
      </c>
    </row>
    <row r="787" spans="16:32" x14ac:dyDescent="0.25">
      <c r="P787" s="156" t="s">
        <v>739</v>
      </c>
      <c r="Q787" s="156">
        <v>353</v>
      </c>
      <c r="R787" s="156" t="s">
        <v>3153</v>
      </c>
      <c r="S787" s="156" t="s">
        <v>1055</v>
      </c>
      <c r="T787" s="156">
        <v>672</v>
      </c>
      <c r="U787" s="156" t="s">
        <v>2020</v>
      </c>
      <c r="V787" s="156" t="s">
        <v>3155</v>
      </c>
      <c r="AB787" s="156" t="s">
        <v>1648</v>
      </c>
      <c r="AC787" s="156">
        <v>353</v>
      </c>
      <c r="AD787" s="256">
        <v>43180</v>
      </c>
      <c r="AE787" s="256">
        <v>0</v>
      </c>
      <c r="AF787" s="256" t="s">
        <v>3215</v>
      </c>
    </row>
    <row r="788" spans="16:32" x14ac:dyDescent="0.25">
      <c r="P788" s="156" t="s">
        <v>739</v>
      </c>
      <c r="Q788" s="156">
        <v>353</v>
      </c>
      <c r="R788" s="156" t="s">
        <v>3153</v>
      </c>
      <c r="S788" s="156" t="s">
        <v>1056</v>
      </c>
      <c r="T788" s="156">
        <v>100</v>
      </c>
      <c r="U788" s="156" t="s">
        <v>2022</v>
      </c>
      <c r="V788" s="156" t="s">
        <v>3155</v>
      </c>
      <c r="AB788" s="156" t="s">
        <v>1649</v>
      </c>
      <c r="AC788" s="156">
        <v>339</v>
      </c>
      <c r="AD788" s="256">
        <v>43087</v>
      </c>
      <c r="AE788" s="256">
        <v>43111</v>
      </c>
      <c r="AF788" s="256" t="s">
        <v>3216</v>
      </c>
    </row>
    <row r="789" spans="16:32" x14ac:dyDescent="0.25">
      <c r="P789" s="156" t="s">
        <v>739</v>
      </c>
      <c r="Q789" s="156">
        <v>353</v>
      </c>
      <c r="R789" s="156" t="s">
        <v>3153</v>
      </c>
      <c r="S789" s="156" t="s">
        <v>2024</v>
      </c>
      <c r="T789" s="156">
        <v>8</v>
      </c>
      <c r="U789" s="156" t="s">
        <v>2025</v>
      </c>
      <c r="V789" s="156" t="s">
        <v>3155</v>
      </c>
      <c r="AB789" s="156" t="s">
        <v>1649</v>
      </c>
      <c r="AC789" s="156">
        <v>347</v>
      </c>
      <c r="AD789" s="256">
        <v>43118</v>
      </c>
      <c r="AE789" s="256">
        <v>43133</v>
      </c>
      <c r="AF789" s="256" t="s">
        <v>3216</v>
      </c>
    </row>
    <row r="790" spans="16:32" x14ac:dyDescent="0.25">
      <c r="P790" s="156" t="s">
        <v>739</v>
      </c>
      <c r="Q790" s="156">
        <v>353</v>
      </c>
      <c r="R790" s="156" t="s">
        <v>3153</v>
      </c>
      <c r="S790" s="156" t="s">
        <v>2027</v>
      </c>
      <c r="T790" s="156">
        <v>20</v>
      </c>
      <c r="U790" s="156" t="s">
        <v>2028</v>
      </c>
      <c r="V790" s="156" t="s">
        <v>3155</v>
      </c>
      <c r="AB790" s="156" t="s">
        <v>1649</v>
      </c>
      <c r="AC790" s="156">
        <v>352</v>
      </c>
      <c r="AD790" s="256">
        <v>43133</v>
      </c>
      <c r="AE790" s="256">
        <v>43179</v>
      </c>
      <c r="AF790" s="256" t="s">
        <v>3216</v>
      </c>
    </row>
    <row r="791" spans="16:32" x14ac:dyDescent="0.25">
      <c r="P791" s="156" t="s">
        <v>739</v>
      </c>
      <c r="Q791" s="156">
        <v>353</v>
      </c>
      <c r="R791" s="156" t="s">
        <v>3153</v>
      </c>
      <c r="S791" s="156" t="s">
        <v>2027</v>
      </c>
      <c r="T791" s="156">
        <v>47</v>
      </c>
      <c r="U791" s="156" t="s">
        <v>2028</v>
      </c>
      <c r="V791" s="156" t="s">
        <v>3155</v>
      </c>
      <c r="AB791" s="156" t="s">
        <v>1649</v>
      </c>
      <c r="AC791" s="156">
        <v>364</v>
      </c>
      <c r="AD791" s="256">
        <v>43168</v>
      </c>
      <c r="AE791" s="256">
        <v>43179</v>
      </c>
      <c r="AF791" s="256" t="s">
        <v>3216</v>
      </c>
    </row>
    <row r="792" spans="16:32" x14ac:dyDescent="0.25">
      <c r="P792" s="156" t="s">
        <v>739</v>
      </c>
      <c r="Q792" s="156">
        <v>353</v>
      </c>
      <c r="R792" s="156" t="s">
        <v>3153</v>
      </c>
      <c r="S792" s="156" t="s">
        <v>2027</v>
      </c>
      <c r="T792" s="156">
        <v>20</v>
      </c>
      <c r="U792" s="156" t="s">
        <v>2028</v>
      </c>
      <c r="V792" s="156" t="s">
        <v>3155</v>
      </c>
      <c r="AB792" s="156" t="s">
        <v>1649</v>
      </c>
      <c r="AC792" s="156">
        <v>374</v>
      </c>
      <c r="AD792" s="256">
        <v>43195</v>
      </c>
      <c r="AE792" s="256">
        <v>0</v>
      </c>
      <c r="AF792" s="256" t="s">
        <v>3215</v>
      </c>
    </row>
    <row r="793" spans="16:32" x14ac:dyDescent="0.25">
      <c r="P793" s="156" t="s">
        <v>739</v>
      </c>
      <c r="Q793" s="156">
        <v>353</v>
      </c>
      <c r="R793" s="156" t="s">
        <v>3153</v>
      </c>
      <c r="S793" s="156" t="s">
        <v>2027</v>
      </c>
      <c r="T793" s="156">
        <v>50</v>
      </c>
      <c r="U793" s="156" t="s">
        <v>2028</v>
      </c>
      <c r="V793" s="156" t="s">
        <v>3155</v>
      </c>
      <c r="AB793" s="156" t="s">
        <v>3198</v>
      </c>
      <c r="AC793" s="156">
        <v>339</v>
      </c>
      <c r="AD793" s="256">
        <v>43087</v>
      </c>
      <c r="AE793" s="256">
        <v>43111</v>
      </c>
      <c r="AF793" s="256" t="s">
        <v>3216</v>
      </c>
    </row>
    <row r="794" spans="16:32" x14ac:dyDescent="0.25">
      <c r="P794" s="156" t="s">
        <v>739</v>
      </c>
      <c r="Q794" s="156">
        <v>353</v>
      </c>
      <c r="R794" s="156" t="s">
        <v>3153</v>
      </c>
      <c r="S794" s="156" t="s">
        <v>2027</v>
      </c>
      <c r="T794" s="156">
        <v>10</v>
      </c>
      <c r="U794" s="156" t="s">
        <v>2028</v>
      </c>
      <c r="V794" s="156" t="s">
        <v>3155</v>
      </c>
      <c r="AB794" s="156" t="s">
        <v>3198</v>
      </c>
      <c r="AC794" s="156">
        <v>347</v>
      </c>
      <c r="AD794" s="256">
        <v>43118</v>
      </c>
      <c r="AE794" s="256">
        <v>43133</v>
      </c>
      <c r="AF794" s="256" t="s">
        <v>3216</v>
      </c>
    </row>
    <row r="795" spans="16:32" x14ac:dyDescent="0.25">
      <c r="P795" s="156" t="s">
        <v>739</v>
      </c>
      <c r="Q795" s="156">
        <v>353</v>
      </c>
      <c r="R795" s="156" t="s">
        <v>3153</v>
      </c>
      <c r="S795" s="156" t="s">
        <v>2029</v>
      </c>
      <c r="T795" s="156">
        <v>3</v>
      </c>
      <c r="U795" s="156" t="s">
        <v>2030</v>
      </c>
      <c r="V795" s="156" t="s">
        <v>3155</v>
      </c>
      <c r="AB795" s="156" t="s">
        <v>3198</v>
      </c>
      <c r="AC795" s="156">
        <v>352</v>
      </c>
      <c r="AD795" s="256">
        <v>43133</v>
      </c>
      <c r="AE795" s="256">
        <v>43179</v>
      </c>
      <c r="AF795" s="256" t="s">
        <v>3216</v>
      </c>
    </row>
    <row r="796" spans="16:32" x14ac:dyDescent="0.25">
      <c r="P796" s="156" t="s">
        <v>739</v>
      </c>
      <c r="Q796" s="156">
        <v>353</v>
      </c>
      <c r="R796" s="156" t="s">
        <v>3153</v>
      </c>
      <c r="S796" s="156" t="s">
        <v>2031</v>
      </c>
      <c r="T796" s="156">
        <v>2</v>
      </c>
      <c r="U796" s="156" t="s">
        <v>2032</v>
      </c>
      <c r="V796" s="156" t="s">
        <v>3155</v>
      </c>
      <c r="AB796" s="156" t="s">
        <v>3198</v>
      </c>
      <c r="AC796" s="156">
        <v>357</v>
      </c>
      <c r="AD796" s="256">
        <v>43139</v>
      </c>
      <c r="AE796" s="256">
        <v>43164</v>
      </c>
      <c r="AF796" s="256" t="s">
        <v>3216</v>
      </c>
    </row>
    <row r="797" spans="16:32" x14ac:dyDescent="0.25">
      <c r="P797" s="156" t="s">
        <v>739</v>
      </c>
      <c r="Q797" s="156">
        <v>353</v>
      </c>
      <c r="R797" s="156" t="s">
        <v>3153</v>
      </c>
      <c r="S797" s="156" t="s">
        <v>1059</v>
      </c>
      <c r="T797" s="156">
        <v>8</v>
      </c>
      <c r="U797" s="156" t="s">
        <v>2037</v>
      </c>
      <c r="V797" s="156" t="s">
        <v>3155</v>
      </c>
      <c r="AB797" s="156" t="s">
        <v>3198</v>
      </c>
      <c r="AC797" s="156">
        <v>364</v>
      </c>
      <c r="AD797" s="256">
        <v>43168</v>
      </c>
      <c r="AE797" s="256">
        <v>43179</v>
      </c>
      <c r="AF797" s="256" t="s">
        <v>3216</v>
      </c>
    </row>
    <row r="798" spans="16:32" x14ac:dyDescent="0.25">
      <c r="P798" s="156" t="s">
        <v>739</v>
      </c>
      <c r="Q798" s="156">
        <v>353</v>
      </c>
      <c r="R798" s="156" t="s">
        <v>3153</v>
      </c>
      <c r="S798" s="156" t="s">
        <v>1059</v>
      </c>
      <c r="T798" s="156">
        <v>15</v>
      </c>
      <c r="U798" s="156" t="s">
        <v>2037</v>
      </c>
      <c r="V798" s="156" t="s">
        <v>3155</v>
      </c>
      <c r="AB798" s="156" t="s">
        <v>3198</v>
      </c>
      <c r="AC798" s="156">
        <v>374</v>
      </c>
      <c r="AD798" s="256">
        <v>43195</v>
      </c>
      <c r="AE798" s="256">
        <v>0</v>
      </c>
      <c r="AF798" s="256" t="s">
        <v>3215</v>
      </c>
    </row>
    <row r="799" spans="16:32" x14ac:dyDescent="0.25">
      <c r="P799" s="156" t="s">
        <v>739</v>
      </c>
      <c r="Q799" s="156">
        <v>353</v>
      </c>
      <c r="R799" s="156" t="s">
        <v>3153</v>
      </c>
      <c r="S799" s="156" t="s">
        <v>1059</v>
      </c>
      <c r="T799" s="156">
        <v>45</v>
      </c>
      <c r="U799" s="156" t="s">
        <v>2037</v>
      </c>
      <c r="V799" s="156" t="s">
        <v>3155</v>
      </c>
      <c r="AB799" s="156" t="s">
        <v>3199</v>
      </c>
      <c r="AC799" s="156">
        <v>339</v>
      </c>
      <c r="AD799" s="256">
        <v>43087</v>
      </c>
      <c r="AE799" s="256">
        <v>43111</v>
      </c>
      <c r="AF799" s="256" t="s">
        <v>3216</v>
      </c>
    </row>
    <row r="800" spans="16:32" x14ac:dyDescent="0.25">
      <c r="P800" s="156" t="s">
        <v>739</v>
      </c>
      <c r="Q800" s="156">
        <v>353</v>
      </c>
      <c r="R800" s="156" t="s">
        <v>3153</v>
      </c>
      <c r="S800" s="156" t="s">
        <v>1059</v>
      </c>
      <c r="T800" s="156">
        <v>9</v>
      </c>
      <c r="U800" s="156" t="s">
        <v>2037</v>
      </c>
      <c r="V800" s="156" t="s">
        <v>3155</v>
      </c>
      <c r="AB800" s="156" t="s">
        <v>3199</v>
      </c>
      <c r="AC800" s="156">
        <v>347</v>
      </c>
      <c r="AD800" s="256">
        <v>43118</v>
      </c>
      <c r="AE800" s="256">
        <v>43133</v>
      </c>
      <c r="AF800" s="256" t="s">
        <v>3216</v>
      </c>
    </row>
    <row r="801" spans="16:32" x14ac:dyDescent="0.25">
      <c r="P801" s="156" t="s">
        <v>739</v>
      </c>
      <c r="Q801" s="156">
        <v>353</v>
      </c>
      <c r="R801" s="156" t="s">
        <v>3153</v>
      </c>
      <c r="S801" s="156" t="s">
        <v>2038</v>
      </c>
      <c r="T801" s="156">
        <v>10</v>
      </c>
      <c r="U801" s="156" t="s">
        <v>2039</v>
      </c>
      <c r="V801" s="156" t="s">
        <v>3155</v>
      </c>
      <c r="AB801" s="156" t="s">
        <v>3199</v>
      </c>
      <c r="AC801" s="156">
        <v>352</v>
      </c>
      <c r="AD801" s="256">
        <v>43133</v>
      </c>
      <c r="AE801" s="256">
        <v>43179</v>
      </c>
      <c r="AF801" s="256" t="s">
        <v>3216</v>
      </c>
    </row>
    <row r="802" spans="16:32" x14ac:dyDescent="0.25">
      <c r="P802" s="156" t="s">
        <v>739</v>
      </c>
      <c r="Q802" s="156">
        <v>353</v>
      </c>
      <c r="R802" s="156" t="s">
        <v>3153</v>
      </c>
      <c r="S802" s="156" t="s">
        <v>2038</v>
      </c>
      <c r="T802" s="156">
        <v>27</v>
      </c>
      <c r="U802" s="156" t="s">
        <v>2039</v>
      </c>
      <c r="V802" s="156" t="s">
        <v>3155</v>
      </c>
      <c r="AB802" s="156" t="s">
        <v>3199</v>
      </c>
      <c r="AC802" s="156">
        <v>364</v>
      </c>
      <c r="AD802" s="256">
        <v>43168</v>
      </c>
      <c r="AE802" s="256">
        <v>43179</v>
      </c>
      <c r="AF802" s="256" t="s">
        <v>3216</v>
      </c>
    </row>
    <row r="803" spans="16:32" x14ac:dyDescent="0.25">
      <c r="P803" s="156" t="s">
        <v>739</v>
      </c>
      <c r="Q803" s="156">
        <v>353</v>
      </c>
      <c r="R803" s="156" t="s">
        <v>3153</v>
      </c>
      <c r="S803" s="156" t="s">
        <v>2038</v>
      </c>
      <c r="T803" s="156">
        <v>40</v>
      </c>
      <c r="U803" s="156" t="s">
        <v>2039</v>
      </c>
      <c r="V803" s="156" t="s">
        <v>3155</v>
      </c>
      <c r="AB803" s="156" t="s">
        <v>3199</v>
      </c>
      <c r="AC803" s="156">
        <v>374</v>
      </c>
      <c r="AD803" s="256">
        <v>43195</v>
      </c>
      <c r="AE803" s="256">
        <v>0</v>
      </c>
      <c r="AF803" s="256" t="s">
        <v>3215</v>
      </c>
    </row>
    <row r="804" spans="16:32" x14ac:dyDescent="0.25">
      <c r="P804" s="156" t="s">
        <v>739</v>
      </c>
      <c r="Q804" s="156">
        <v>353</v>
      </c>
      <c r="R804" s="156" t="s">
        <v>3153</v>
      </c>
      <c r="S804" s="156" t="s">
        <v>2038</v>
      </c>
      <c r="T804" s="156">
        <v>60</v>
      </c>
      <c r="U804" s="156" t="s">
        <v>2039</v>
      </c>
      <c r="V804" s="156" t="s">
        <v>3155</v>
      </c>
      <c r="AB804" s="156" t="s">
        <v>1650</v>
      </c>
      <c r="AC804" s="156">
        <v>347</v>
      </c>
      <c r="AD804" s="256">
        <v>43118</v>
      </c>
      <c r="AE804" s="256">
        <v>43133</v>
      </c>
      <c r="AF804" s="256" t="s">
        <v>3216</v>
      </c>
    </row>
    <row r="805" spans="16:32" x14ac:dyDescent="0.25">
      <c r="P805" s="156" t="s">
        <v>739</v>
      </c>
      <c r="Q805" s="156">
        <v>353</v>
      </c>
      <c r="R805" s="156" t="s">
        <v>3153</v>
      </c>
      <c r="S805" s="156" t="s">
        <v>2038</v>
      </c>
      <c r="T805" s="156">
        <v>20</v>
      </c>
      <c r="U805" s="156" t="s">
        <v>2039</v>
      </c>
      <c r="V805" s="156" t="s">
        <v>3155</v>
      </c>
      <c r="AB805" s="156" t="s">
        <v>1650</v>
      </c>
      <c r="AC805" s="156">
        <v>357</v>
      </c>
      <c r="AD805" s="256">
        <v>43139</v>
      </c>
      <c r="AE805" s="256">
        <v>43164</v>
      </c>
      <c r="AF805" s="256" t="s">
        <v>3216</v>
      </c>
    </row>
    <row r="806" spans="16:32" x14ac:dyDescent="0.25">
      <c r="P806" s="156" t="s">
        <v>739</v>
      </c>
      <c r="Q806" s="156">
        <v>353</v>
      </c>
      <c r="R806" s="156" t="s">
        <v>3153</v>
      </c>
      <c r="S806" s="156" t="s">
        <v>2040</v>
      </c>
      <c r="T806" s="156">
        <v>1</v>
      </c>
      <c r="U806" s="156" t="s">
        <v>2041</v>
      </c>
      <c r="V806" s="156" t="s">
        <v>3155</v>
      </c>
      <c r="AB806" s="156" t="s">
        <v>1650</v>
      </c>
      <c r="AC806" s="156">
        <v>364</v>
      </c>
      <c r="AD806" s="256">
        <v>43168</v>
      </c>
      <c r="AE806" s="256">
        <v>43179</v>
      </c>
      <c r="AF806" s="256" t="s">
        <v>3216</v>
      </c>
    </row>
    <row r="807" spans="16:32" x14ac:dyDescent="0.25">
      <c r="P807" s="156" t="s">
        <v>739</v>
      </c>
      <c r="Q807" s="156">
        <v>353</v>
      </c>
      <c r="R807" s="156" t="s">
        <v>3153</v>
      </c>
      <c r="S807" s="156" t="s">
        <v>2040</v>
      </c>
      <c r="T807" s="156">
        <v>1</v>
      </c>
      <c r="U807" s="156" t="s">
        <v>2041</v>
      </c>
      <c r="V807" s="156" t="s">
        <v>3155</v>
      </c>
      <c r="AB807" s="156" t="s">
        <v>1650</v>
      </c>
      <c r="AC807" s="156">
        <v>374</v>
      </c>
      <c r="AD807" s="256">
        <v>43195</v>
      </c>
      <c r="AE807" s="256">
        <v>0</v>
      </c>
      <c r="AF807" s="256" t="s">
        <v>3215</v>
      </c>
    </row>
    <row r="808" spans="16:32" x14ac:dyDescent="0.25">
      <c r="P808" s="156" t="s">
        <v>739</v>
      </c>
      <c r="Q808" s="156">
        <v>353</v>
      </c>
      <c r="R808" s="156" t="s">
        <v>3153</v>
      </c>
      <c r="S808" s="156" t="s">
        <v>2045</v>
      </c>
      <c r="T808" s="156">
        <v>208</v>
      </c>
      <c r="U808" s="156" t="s">
        <v>2046</v>
      </c>
      <c r="V808" s="156" t="s">
        <v>3155</v>
      </c>
      <c r="AB808" s="156" t="s">
        <v>1651</v>
      </c>
      <c r="AC808" s="156">
        <v>339</v>
      </c>
      <c r="AD808" s="256">
        <v>43087</v>
      </c>
      <c r="AE808" s="256">
        <v>43111</v>
      </c>
      <c r="AF808" s="256" t="s">
        <v>3216</v>
      </c>
    </row>
    <row r="809" spans="16:32" x14ac:dyDescent="0.25">
      <c r="P809" s="156" t="s">
        <v>739</v>
      </c>
      <c r="Q809" s="156">
        <v>353</v>
      </c>
      <c r="R809" s="156" t="s">
        <v>3153</v>
      </c>
      <c r="S809" s="156" t="s">
        <v>2047</v>
      </c>
      <c r="T809" s="156">
        <v>5</v>
      </c>
      <c r="U809" s="156" t="s">
        <v>2048</v>
      </c>
      <c r="V809" s="156" t="s">
        <v>3155</v>
      </c>
      <c r="AB809" s="156" t="s">
        <v>1651</v>
      </c>
      <c r="AC809" s="156">
        <v>347</v>
      </c>
      <c r="AD809" s="256">
        <v>43118</v>
      </c>
      <c r="AE809" s="256">
        <v>43133</v>
      </c>
      <c r="AF809" s="256" t="s">
        <v>3216</v>
      </c>
    </row>
    <row r="810" spans="16:32" x14ac:dyDescent="0.25">
      <c r="P810" s="156" t="s">
        <v>739</v>
      </c>
      <c r="Q810" s="156">
        <v>353</v>
      </c>
      <c r="R810" s="156" t="s">
        <v>3153</v>
      </c>
      <c r="S810" s="156" t="s">
        <v>2047</v>
      </c>
      <c r="T810" s="156">
        <v>8</v>
      </c>
      <c r="U810" s="156" t="s">
        <v>2048</v>
      </c>
      <c r="V810" s="156" t="s">
        <v>3155</v>
      </c>
      <c r="AB810" s="156" t="s">
        <v>1651</v>
      </c>
      <c r="AC810" s="156">
        <v>352</v>
      </c>
      <c r="AD810" s="256">
        <v>43133</v>
      </c>
      <c r="AE810" s="256">
        <v>43179</v>
      </c>
      <c r="AF810" s="256" t="s">
        <v>3216</v>
      </c>
    </row>
    <row r="811" spans="16:32" x14ac:dyDescent="0.25">
      <c r="P811" s="156" t="s">
        <v>739</v>
      </c>
      <c r="Q811" s="156">
        <v>353</v>
      </c>
      <c r="R811" s="156" t="s">
        <v>3153</v>
      </c>
      <c r="S811" s="156" t="s">
        <v>2047</v>
      </c>
      <c r="T811" s="156">
        <v>12</v>
      </c>
      <c r="U811" s="156" t="s">
        <v>2048</v>
      </c>
      <c r="V811" s="156" t="s">
        <v>3155</v>
      </c>
      <c r="AB811" s="156" t="s">
        <v>1652</v>
      </c>
      <c r="AC811" s="156">
        <v>347</v>
      </c>
      <c r="AD811" s="256">
        <v>43118</v>
      </c>
      <c r="AE811" s="256">
        <v>43133</v>
      </c>
      <c r="AF811" s="256" t="s">
        <v>3216</v>
      </c>
    </row>
    <row r="812" spans="16:32" x14ac:dyDescent="0.25">
      <c r="P812" s="156" t="s">
        <v>739</v>
      </c>
      <c r="Q812" s="156">
        <v>353</v>
      </c>
      <c r="R812" s="156" t="s">
        <v>3153</v>
      </c>
      <c r="S812" s="156" t="s">
        <v>2049</v>
      </c>
      <c r="T812" s="156">
        <v>3</v>
      </c>
      <c r="U812" s="156" t="s">
        <v>2050</v>
      </c>
      <c r="V812" s="156" t="s">
        <v>3155</v>
      </c>
      <c r="AB812" s="156" t="s">
        <v>1652</v>
      </c>
      <c r="AC812" s="156">
        <v>357</v>
      </c>
      <c r="AD812" s="256">
        <v>43139</v>
      </c>
      <c r="AE812" s="256">
        <v>43164</v>
      </c>
      <c r="AF812" s="256" t="s">
        <v>3216</v>
      </c>
    </row>
    <row r="813" spans="16:32" x14ac:dyDescent="0.25">
      <c r="P813" s="156" t="s">
        <v>739</v>
      </c>
      <c r="Q813" s="156">
        <v>353</v>
      </c>
      <c r="R813" s="156" t="s">
        <v>3153</v>
      </c>
      <c r="S813" s="156" t="s">
        <v>2049</v>
      </c>
      <c r="T813" s="156">
        <v>7</v>
      </c>
      <c r="U813" s="156" t="s">
        <v>2050</v>
      </c>
      <c r="V813" s="156" t="s">
        <v>3155</v>
      </c>
      <c r="AB813" s="156" t="s">
        <v>1652</v>
      </c>
      <c r="AC813" s="156">
        <v>364</v>
      </c>
      <c r="AD813" s="256">
        <v>43168</v>
      </c>
      <c r="AE813" s="256">
        <v>43179</v>
      </c>
      <c r="AF813" s="256" t="s">
        <v>3216</v>
      </c>
    </row>
    <row r="814" spans="16:32" x14ac:dyDescent="0.25">
      <c r="P814" s="156" t="s">
        <v>739</v>
      </c>
      <c r="Q814" s="156">
        <v>353</v>
      </c>
      <c r="R814" s="156" t="s">
        <v>3153</v>
      </c>
      <c r="S814" s="156" t="s">
        <v>2051</v>
      </c>
      <c r="T814" s="156">
        <v>21</v>
      </c>
      <c r="U814" s="156" t="s">
        <v>2052</v>
      </c>
      <c r="V814" s="156" t="s">
        <v>3155</v>
      </c>
      <c r="AB814" s="156" t="s">
        <v>1652</v>
      </c>
      <c r="AC814" s="156">
        <v>374</v>
      </c>
      <c r="AD814" s="256">
        <v>43195</v>
      </c>
      <c r="AE814" s="256">
        <v>0</v>
      </c>
      <c r="AF814" s="256" t="s">
        <v>3215</v>
      </c>
    </row>
    <row r="815" spans="16:32" x14ac:dyDescent="0.25">
      <c r="P815" s="156" t="s">
        <v>739</v>
      </c>
      <c r="Q815" s="156">
        <v>353</v>
      </c>
      <c r="R815" s="156" t="s">
        <v>3153</v>
      </c>
      <c r="S815" s="156" t="s">
        <v>2051</v>
      </c>
      <c r="T815" s="156">
        <v>7</v>
      </c>
      <c r="U815" s="156" t="s">
        <v>2052</v>
      </c>
      <c r="V815" s="156" t="s">
        <v>3155</v>
      </c>
      <c r="AB815" s="156" t="s">
        <v>1653</v>
      </c>
      <c r="AC815" s="156">
        <v>347</v>
      </c>
      <c r="AD815" s="256">
        <v>43118</v>
      </c>
      <c r="AE815" s="256">
        <v>43133</v>
      </c>
      <c r="AF815" s="256" t="s">
        <v>3216</v>
      </c>
    </row>
    <row r="816" spans="16:32" x14ac:dyDescent="0.25">
      <c r="P816" s="156" t="s">
        <v>739</v>
      </c>
      <c r="Q816" s="156">
        <v>353</v>
      </c>
      <c r="R816" s="156" t="s">
        <v>3153</v>
      </c>
      <c r="S816" s="156" t="s">
        <v>2053</v>
      </c>
      <c r="T816" s="156">
        <v>2</v>
      </c>
      <c r="U816" s="156" t="s">
        <v>2054</v>
      </c>
      <c r="V816" s="156" t="s">
        <v>3155</v>
      </c>
      <c r="AB816" s="156" t="s">
        <v>1653</v>
      </c>
      <c r="AC816" s="156">
        <v>357</v>
      </c>
      <c r="AD816" s="256">
        <v>43139</v>
      </c>
      <c r="AE816" s="256">
        <v>43164</v>
      </c>
      <c r="AF816" s="256" t="s">
        <v>3216</v>
      </c>
    </row>
    <row r="817" spans="16:32" x14ac:dyDescent="0.25">
      <c r="P817" s="156" t="s">
        <v>739</v>
      </c>
      <c r="Q817" s="156">
        <v>353</v>
      </c>
      <c r="R817" s="156" t="s">
        <v>3153</v>
      </c>
      <c r="S817" s="156" t="s">
        <v>2055</v>
      </c>
      <c r="T817" s="156">
        <v>5</v>
      </c>
      <c r="U817" s="156" t="s">
        <v>2056</v>
      </c>
      <c r="V817" s="156" t="s">
        <v>3155</v>
      </c>
      <c r="AB817" s="156" t="s">
        <v>1653</v>
      </c>
      <c r="AC817" s="156">
        <v>364</v>
      </c>
      <c r="AD817" s="256">
        <v>43168</v>
      </c>
      <c r="AE817" s="256">
        <v>43179</v>
      </c>
      <c r="AF817" s="256" t="s">
        <v>3216</v>
      </c>
    </row>
    <row r="818" spans="16:32" x14ac:dyDescent="0.25">
      <c r="P818" s="156" t="s">
        <v>739</v>
      </c>
      <c r="Q818" s="156">
        <v>353</v>
      </c>
      <c r="R818" s="156" t="s">
        <v>3153</v>
      </c>
      <c r="S818" s="156" t="s">
        <v>2057</v>
      </c>
      <c r="T818" s="156">
        <v>6</v>
      </c>
      <c r="U818" s="156" t="s">
        <v>2058</v>
      </c>
      <c r="V818" s="156" t="s">
        <v>3155</v>
      </c>
      <c r="AB818" s="156" t="s">
        <v>1654</v>
      </c>
      <c r="AC818" s="156">
        <v>339</v>
      </c>
      <c r="AD818" s="256">
        <v>43087</v>
      </c>
      <c r="AE818" s="256">
        <v>43111</v>
      </c>
      <c r="AF818" s="256" t="s">
        <v>3216</v>
      </c>
    </row>
    <row r="819" spans="16:32" x14ac:dyDescent="0.25">
      <c r="P819" s="156" t="s">
        <v>739</v>
      </c>
      <c r="Q819" s="156">
        <v>353</v>
      </c>
      <c r="R819" s="156" t="s">
        <v>3153</v>
      </c>
      <c r="S819" s="156" t="s">
        <v>2057</v>
      </c>
      <c r="T819" s="156">
        <v>50</v>
      </c>
      <c r="U819" s="156" t="s">
        <v>2058</v>
      </c>
      <c r="V819" s="156" t="s">
        <v>3155</v>
      </c>
      <c r="AB819" s="156" t="s">
        <v>1654</v>
      </c>
      <c r="AC819" s="156">
        <v>347</v>
      </c>
      <c r="AD819" s="256">
        <v>43118</v>
      </c>
      <c r="AE819" s="256">
        <v>43133</v>
      </c>
      <c r="AF819" s="256" t="s">
        <v>3216</v>
      </c>
    </row>
    <row r="820" spans="16:32" x14ac:dyDescent="0.25">
      <c r="P820" s="156" t="s">
        <v>739</v>
      </c>
      <c r="Q820" s="156">
        <v>353</v>
      </c>
      <c r="R820" s="156" t="s">
        <v>3153</v>
      </c>
      <c r="S820" s="156" t="s">
        <v>2057</v>
      </c>
      <c r="T820" s="156">
        <v>12</v>
      </c>
      <c r="U820" s="156" t="s">
        <v>2058</v>
      </c>
      <c r="V820" s="156" t="s">
        <v>3155</v>
      </c>
      <c r="AB820" s="156" t="s">
        <v>1654</v>
      </c>
      <c r="AC820" s="156">
        <v>352</v>
      </c>
      <c r="AD820" s="256">
        <v>43133</v>
      </c>
      <c r="AE820" s="256">
        <v>43179</v>
      </c>
      <c r="AF820" s="256" t="s">
        <v>3216</v>
      </c>
    </row>
    <row r="821" spans="16:32" x14ac:dyDescent="0.25">
      <c r="P821" s="156" t="s">
        <v>739</v>
      </c>
      <c r="Q821" s="156">
        <v>353</v>
      </c>
      <c r="R821" s="156" t="s">
        <v>3153</v>
      </c>
      <c r="S821" s="156" t="s">
        <v>2059</v>
      </c>
      <c r="T821" s="156">
        <v>25</v>
      </c>
      <c r="U821" s="156" t="s">
        <v>2060</v>
      </c>
      <c r="V821" s="156" t="s">
        <v>3155</v>
      </c>
      <c r="AB821" s="156" t="s">
        <v>1654</v>
      </c>
      <c r="AC821" s="156">
        <v>364</v>
      </c>
      <c r="AD821" s="256">
        <v>43168</v>
      </c>
      <c r="AE821" s="256">
        <v>43179</v>
      </c>
      <c r="AF821" s="256" t="s">
        <v>3216</v>
      </c>
    </row>
    <row r="822" spans="16:32" x14ac:dyDescent="0.25">
      <c r="P822" s="156" t="s">
        <v>739</v>
      </c>
      <c r="Q822" s="156">
        <v>353</v>
      </c>
      <c r="R822" s="156" t="s">
        <v>3153</v>
      </c>
      <c r="S822" s="156" t="s">
        <v>2059</v>
      </c>
      <c r="T822" s="156">
        <v>5</v>
      </c>
      <c r="U822" s="156" t="s">
        <v>2060</v>
      </c>
      <c r="V822" s="156" t="s">
        <v>3155</v>
      </c>
      <c r="AB822" s="156" t="s">
        <v>1654</v>
      </c>
      <c r="AC822" s="156">
        <v>374</v>
      </c>
      <c r="AD822" s="256">
        <v>43195</v>
      </c>
      <c r="AE822" s="256">
        <v>0</v>
      </c>
      <c r="AF822" s="256" t="s">
        <v>3215</v>
      </c>
    </row>
    <row r="823" spans="16:32" x14ac:dyDescent="0.25">
      <c r="P823" s="156" t="s">
        <v>739</v>
      </c>
      <c r="Q823" s="156">
        <v>353</v>
      </c>
      <c r="R823" s="156" t="s">
        <v>3153</v>
      </c>
      <c r="S823" s="156" t="s">
        <v>2059</v>
      </c>
      <c r="T823" s="156">
        <v>6</v>
      </c>
      <c r="U823" s="156" t="s">
        <v>2060</v>
      </c>
      <c r="V823" s="156" t="s">
        <v>3155</v>
      </c>
      <c r="AB823" s="156" t="s">
        <v>1655</v>
      </c>
      <c r="AC823" s="156">
        <v>347</v>
      </c>
      <c r="AD823" s="256">
        <v>43118</v>
      </c>
      <c r="AE823" s="256">
        <v>43133</v>
      </c>
      <c r="AF823" s="256" t="s">
        <v>3216</v>
      </c>
    </row>
    <row r="824" spans="16:32" x14ac:dyDescent="0.25">
      <c r="P824" s="156" t="s">
        <v>739</v>
      </c>
      <c r="Q824" s="156">
        <v>353</v>
      </c>
      <c r="R824" s="156" t="s">
        <v>3153</v>
      </c>
      <c r="S824" s="156" t="s">
        <v>2061</v>
      </c>
      <c r="T824" s="156">
        <v>20</v>
      </c>
      <c r="U824" s="156" t="s">
        <v>2062</v>
      </c>
      <c r="V824" s="156" t="s">
        <v>3155</v>
      </c>
      <c r="AB824" s="156" t="s">
        <v>1655</v>
      </c>
      <c r="AC824" s="156">
        <v>357</v>
      </c>
      <c r="AD824" s="256">
        <v>43139</v>
      </c>
      <c r="AE824" s="256">
        <v>43164</v>
      </c>
      <c r="AF824" s="256" t="s">
        <v>3216</v>
      </c>
    </row>
    <row r="825" spans="16:32" x14ac:dyDescent="0.25">
      <c r="P825" s="156" t="s">
        <v>739</v>
      </c>
      <c r="Q825" s="156">
        <v>353</v>
      </c>
      <c r="R825" s="156" t="s">
        <v>3153</v>
      </c>
      <c r="S825" s="156" t="s">
        <v>2061</v>
      </c>
      <c r="T825" s="156">
        <v>3</v>
      </c>
      <c r="U825" s="156" t="s">
        <v>2062</v>
      </c>
      <c r="V825" s="156" t="s">
        <v>3155</v>
      </c>
      <c r="AB825" s="156" t="s">
        <v>1655</v>
      </c>
      <c r="AC825" s="156">
        <v>364</v>
      </c>
      <c r="AD825" s="256">
        <v>43168</v>
      </c>
      <c r="AE825" s="256">
        <v>43179</v>
      </c>
      <c r="AF825" s="256" t="s">
        <v>3216</v>
      </c>
    </row>
    <row r="826" spans="16:32" x14ac:dyDescent="0.25">
      <c r="P826" s="156" t="s">
        <v>739</v>
      </c>
      <c r="Q826" s="156">
        <v>353</v>
      </c>
      <c r="R826" s="156" t="s">
        <v>3153</v>
      </c>
      <c r="S826" s="156" t="s">
        <v>2061</v>
      </c>
      <c r="T826" s="156">
        <v>6</v>
      </c>
      <c r="U826" s="156" t="s">
        <v>2062</v>
      </c>
      <c r="V826" s="156" t="s">
        <v>3155</v>
      </c>
      <c r="AB826" s="156" t="s">
        <v>1655</v>
      </c>
      <c r="AC826" s="156">
        <v>374</v>
      </c>
      <c r="AD826" s="256">
        <v>43195</v>
      </c>
      <c r="AE826" s="256">
        <v>0</v>
      </c>
      <c r="AF826" s="256" t="s">
        <v>3215</v>
      </c>
    </row>
    <row r="827" spans="16:32" x14ac:dyDescent="0.25">
      <c r="P827" s="156" t="s">
        <v>739</v>
      </c>
      <c r="Q827" s="156">
        <v>353</v>
      </c>
      <c r="R827" s="156" t="s">
        <v>3153</v>
      </c>
      <c r="S827" s="156" t="s">
        <v>1060</v>
      </c>
      <c r="T827" s="156">
        <v>70</v>
      </c>
      <c r="U827" s="156" t="s">
        <v>2063</v>
      </c>
      <c r="V827" s="156" t="s">
        <v>3155</v>
      </c>
      <c r="AB827" s="156" t="s">
        <v>1657</v>
      </c>
      <c r="AC827" s="156">
        <v>356</v>
      </c>
      <c r="AD827" s="256">
        <v>43139</v>
      </c>
      <c r="AE827" s="256">
        <v>0</v>
      </c>
      <c r="AF827" s="256" t="s">
        <v>3215</v>
      </c>
    </row>
    <row r="828" spans="16:32" x14ac:dyDescent="0.25">
      <c r="P828" s="156" t="s">
        <v>739</v>
      </c>
      <c r="Q828" s="156">
        <v>353</v>
      </c>
      <c r="R828" s="156" t="s">
        <v>3153</v>
      </c>
      <c r="S828" s="156" t="s">
        <v>1060</v>
      </c>
      <c r="T828" s="156">
        <v>26</v>
      </c>
      <c r="U828" s="156" t="s">
        <v>2063</v>
      </c>
      <c r="V828" s="156" t="s">
        <v>3155</v>
      </c>
      <c r="AB828" s="156" t="s">
        <v>1659</v>
      </c>
      <c r="AC828" s="156">
        <v>356</v>
      </c>
      <c r="AD828" s="256">
        <v>43139</v>
      </c>
      <c r="AE828" s="256">
        <v>0</v>
      </c>
      <c r="AF828" s="256" t="s">
        <v>3215</v>
      </c>
    </row>
    <row r="829" spans="16:32" x14ac:dyDescent="0.25">
      <c r="P829" s="156" t="s">
        <v>739</v>
      </c>
      <c r="Q829" s="156">
        <v>353</v>
      </c>
      <c r="R829" s="156" t="s">
        <v>3153</v>
      </c>
      <c r="S829" s="156" t="s">
        <v>1060</v>
      </c>
      <c r="T829" s="156">
        <v>72</v>
      </c>
      <c r="U829" s="156" t="s">
        <v>2063</v>
      </c>
      <c r="V829" s="156" t="s">
        <v>3155</v>
      </c>
      <c r="AB829" s="156" t="s">
        <v>1661</v>
      </c>
      <c r="AC829" s="156">
        <v>356</v>
      </c>
      <c r="AD829" s="256">
        <v>43139</v>
      </c>
      <c r="AE829" s="256">
        <v>0</v>
      </c>
      <c r="AF829" s="256" t="s">
        <v>3215</v>
      </c>
    </row>
    <row r="830" spans="16:32" x14ac:dyDescent="0.25">
      <c r="P830" s="156" t="s">
        <v>739</v>
      </c>
      <c r="Q830" s="156">
        <v>353</v>
      </c>
      <c r="R830" s="156" t="s">
        <v>3153</v>
      </c>
      <c r="S830" s="156" t="s">
        <v>1060</v>
      </c>
      <c r="T830" s="156">
        <v>9</v>
      </c>
      <c r="U830" s="156" t="s">
        <v>2063</v>
      </c>
      <c r="V830" s="156" t="s">
        <v>3155</v>
      </c>
      <c r="AB830" s="156" t="s">
        <v>1662</v>
      </c>
      <c r="AC830" s="156">
        <v>364</v>
      </c>
      <c r="AD830" s="256">
        <v>43168</v>
      </c>
      <c r="AE830" s="256">
        <v>43179</v>
      </c>
      <c r="AF830" s="256" t="s">
        <v>3216</v>
      </c>
    </row>
    <row r="831" spans="16:32" x14ac:dyDescent="0.25">
      <c r="P831" s="156" t="s">
        <v>739</v>
      </c>
      <c r="Q831" s="156">
        <v>353</v>
      </c>
      <c r="R831" s="156" t="s">
        <v>3153</v>
      </c>
      <c r="S831" s="156" t="s">
        <v>2064</v>
      </c>
      <c r="T831" s="156">
        <v>4</v>
      </c>
      <c r="U831" s="156" t="s">
        <v>2065</v>
      </c>
      <c r="V831" s="156" t="s">
        <v>3155</v>
      </c>
      <c r="AB831" s="156" t="s">
        <v>1662</v>
      </c>
      <c r="AC831" s="156">
        <v>374</v>
      </c>
      <c r="AD831" s="256">
        <v>43195</v>
      </c>
      <c r="AE831" s="256">
        <v>0</v>
      </c>
      <c r="AF831" s="256" t="s">
        <v>3215</v>
      </c>
    </row>
    <row r="832" spans="16:32" x14ac:dyDescent="0.25">
      <c r="P832" s="156" t="s">
        <v>739</v>
      </c>
      <c r="Q832" s="156">
        <v>353</v>
      </c>
      <c r="R832" s="156" t="s">
        <v>3153</v>
      </c>
      <c r="S832" s="156" t="s">
        <v>1061</v>
      </c>
      <c r="T832" s="156">
        <v>72</v>
      </c>
      <c r="U832" s="156" t="s">
        <v>2066</v>
      </c>
      <c r="V832" s="156" t="s">
        <v>3155</v>
      </c>
      <c r="AB832" s="156" t="s">
        <v>1663</v>
      </c>
      <c r="AC832" s="156">
        <v>347</v>
      </c>
      <c r="AD832" s="256">
        <v>43118</v>
      </c>
      <c r="AE832" s="256">
        <v>43133</v>
      </c>
      <c r="AF832" s="256" t="s">
        <v>3216</v>
      </c>
    </row>
    <row r="833" spans="16:32" x14ac:dyDescent="0.25">
      <c r="P833" s="156" t="s">
        <v>739</v>
      </c>
      <c r="Q833" s="156">
        <v>353</v>
      </c>
      <c r="R833" s="156" t="s">
        <v>3153</v>
      </c>
      <c r="S833" s="156" t="s">
        <v>1062</v>
      </c>
      <c r="T833" s="156">
        <v>24</v>
      </c>
      <c r="U833" s="156" t="s">
        <v>2067</v>
      </c>
      <c r="V833" s="156" t="s">
        <v>3155</v>
      </c>
      <c r="AB833" s="156" t="s">
        <v>1663</v>
      </c>
      <c r="AC833" s="156">
        <v>374</v>
      </c>
      <c r="AD833" s="256">
        <v>43195</v>
      </c>
      <c r="AE833" s="256">
        <v>0</v>
      </c>
      <c r="AF833" s="256" t="s">
        <v>3215</v>
      </c>
    </row>
    <row r="834" spans="16:32" x14ac:dyDescent="0.25">
      <c r="P834" s="156" t="s">
        <v>739</v>
      </c>
      <c r="Q834" s="156">
        <v>353</v>
      </c>
      <c r="R834" s="156" t="s">
        <v>3153</v>
      </c>
      <c r="S834" s="156" t="s">
        <v>1062</v>
      </c>
      <c r="T834" s="156">
        <v>40</v>
      </c>
      <c r="U834" s="156" t="s">
        <v>2067</v>
      </c>
      <c r="V834" s="156" t="s">
        <v>3155</v>
      </c>
      <c r="AB834" s="156" t="s">
        <v>3164</v>
      </c>
      <c r="AC834" s="156">
        <v>357</v>
      </c>
      <c r="AD834" s="256">
        <v>43139</v>
      </c>
      <c r="AE834" s="256">
        <v>43164</v>
      </c>
      <c r="AF834" s="256" t="s">
        <v>3216</v>
      </c>
    </row>
    <row r="835" spans="16:32" x14ac:dyDescent="0.25">
      <c r="P835" s="156" t="s">
        <v>739</v>
      </c>
      <c r="Q835" s="156">
        <v>353</v>
      </c>
      <c r="R835" s="156" t="s">
        <v>3153</v>
      </c>
      <c r="S835" s="156" t="s">
        <v>1062</v>
      </c>
      <c r="T835" s="156">
        <v>16</v>
      </c>
      <c r="U835" s="156" t="s">
        <v>2067</v>
      </c>
      <c r="V835" s="156" t="s">
        <v>3155</v>
      </c>
      <c r="AB835" s="156" t="s">
        <v>3164</v>
      </c>
      <c r="AC835" s="156">
        <v>353</v>
      </c>
      <c r="AD835" s="256">
        <v>43180</v>
      </c>
      <c r="AE835" s="256">
        <v>0</v>
      </c>
      <c r="AF835" s="256" t="s">
        <v>3215</v>
      </c>
    </row>
    <row r="836" spans="16:32" x14ac:dyDescent="0.25">
      <c r="P836" s="156" t="s">
        <v>739</v>
      </c>
      <c r="Q836" s="156">
        <v>353</v>
      </c>
      <c r="R836" s="156" t="s">
        <v>3153</v>
      </c>
      <c r="S836" s="156" t="s">
        <v>1062</v>
      </c>
      <c r="T836" s="156">
        <v>6</v>
      </c>
      <c r="U836" s="156" t="s">
        <v>2067</v>
      </c>
      <c r="V836" s="156" t="s">
        <v>3155</v>
      </c>
      <c r="AB836" s="156" t="s">
        <v>1664</v>
      </c>
      <c r="AC836" s="156">
        <v>347</v>
      </c>
      <c r="AD836" s="256">
        <v>43118</v>
      </c>
      <c r="AE836" s="256">
        <v>43133</v>
      </c>
      <c r="AF836" s="256" t="s">
        <v>3216</v>
      </c>
    </row>
    <row r="837" spans="16:32" x14ac:dyDescent="0.25">
      <c r="P837" s="156" t="s">
        <v>739</v>
      </c>
      <c r="Q837" s="156">
        <v>353</v>
      </c>
      <c r="R837" s="156" t="s">
        <v>3153</v>
      </c>
      <c r="S837" s="156" t="s">
        <v>2068</v>
      </c>
      <c r="T837" s="156">
        <v>18</v>
      </c>
      <c r="U837" s="156" t="s">
        <v>2069</v>
      </c>
      <c r="V837" s="156" t="s">
        <v>3155</v>
      </c>
      <c r="AB837" s="156" t="s">
        <v>1664</v>
      </c>
      <c r="AC837" s="156">
        <v>340</v>
      </c>
      <c r="AD837" s="256">
        <v>43133</v>
      </c>
      <c r="AE837" s="256">
        <v>43168</v>
      </c>
      <c r="AF837" s="256" t="s">
        <v>3216</v>
      </c>
    </row>
    <row r="838" spans="16:32" x14ac:dyDescent="0.25">
      <c r="P838" s="156" t="s">
        <v>739</v>
      </c>
      <c r="Q838" s="156">
        <v>353</v>
      </c>
      <c r="R838" s="156" t="s">
        <v>3153</v>
      </c>
      <c r="S838" s="156" t="s">
        <v>2070</v>
      </c>
      <c r="T838" s="156">
        <v>8</v>
      </c>
      <c r="U838" s="156" t="s">
        <v>2071</v>
      </c>
      <c r="V838" s="156" t="s">
        <v>3155</v>
      </c>
      <c r="AB838" s="156" t="s">
        <v>1664</v>
      </c>
      <c r="AC838" s="156">
        <v>340</v>
      </c>
      <c r="AD838" s="256">
        <v>43133</v>
      </c>
      <c r="AE838" s="256">
        <v>43168</v>
      </c>
      <c r="AF838" s="256" t="s">
        <v>3216</v>
      </c>
    </row>
    <row r="839" spans="16:32" x14ac:dyDescent="0.25">
      <c r="P839" s="156" t="s">
        <v>739</v>
      </c>
      <c r="Q839" s="156">
        <v>353</v>
      </c>
      <c r="R839" s="156" t="s">
        <v>3153</v>
      </c>
      <c r="S839" s="156" t="s">
        <v>2072</v>
      </c>
      <c r="T839" s="156">
        <v>3</v>
      </c>
      <c r="U839" s="156" t="s">
        <v>2073</v>
      </c>
      <c r="V839" s="156" t="s">
        <v>3155</v>
      </c>
      <c r="AB839" s="156" t="s">
        <v>1664</v>
      </c>
      <c r="AC839" s="156">
        <v>357</v>
      </c>
      <c r="AD839" s="256">
        <v>43139</v>
      </c>
      <c r="AE839" s="256">
        <v>43164</v>
      </c>
      <c r="AF839" s="256" t="s">
        <v>3216</v>
      </c>
    </row>
    <row r="840" spans="16:32" x14ac:dyDescent="0.25">
      <c r="P840" s="156" t="s">
        <v>739</v>
      </c>
      <c r="Q840" s="156">
        <v>353</v>
      </c>
      <c r="R840" s="156" t="s">
        <v>3153</v>
      </c>
      <c r="S840" s="156" t="s">
        <v>2074</v>
      </c>
      <c r="T840" s="156">
        <v>6</v>
      </c>
      <c r="U840" s="156" t="s">
        <v>2075</v>
      </c>
      <c r="V840" s="156" t="s">
        <v>3155</v>
      </c>
      <c r="AB840" s="156" t="s">
        <v>1664</v>
      </c>
      <c r="AC840" s="156">
        <v>353</v>
      </c>
      <c r="AD840" s="256">
        <v>43180</v>
      </c>
      <c r="AE840" s="256">
        <v>0</v>
      </c>
      <c r="AF840" s="256" t="s">
        <v>3215</v>
      </c>
    </row>
    <row r="841" spans="16:32" x14ac:dyDescent="0.25">
      <c r="P841" s="156" t="s">
        <v>739</v>
      </c>
      <c r="Q841" s="156">
        <v>353</v>
      </c>
      <c r="R841" s="156" t="s">
        <v>3153</v>
      </c>
      <c r="S841" s="156" t="s">
        <v>2074</v>
      </c>
      <c r="T841" s="156">
        <v>2</v>
      </c>
      <c r="U841" s="156" t="s">
        <v>2075</v>
      </c>
      <c r="V841" s="156" t="s">
        <v>3155</v>
      </c>
      <c r="AB841" s="156" t="s">
        <v>1664</v>
      </c>
      <c r="AC841" s="156">
        <v>353</v>
      </c>
      <c r="AD841" s="256">
        <v>43180</v>
      </c>
      <c r="AE841" s="256">
        <v>0</v>
      </c>
      <c r="AF841" s="256" t="s">
        <v>3215</v>
      </c>
    </row>
    <row r="842" spans="16:32" x14ac:dyDescent="0.25">
      <c r="P842" s="156" t="s">
        <v>739</v>
      </c>
      <c r="Q842" s="156">
        <v>353</v>
      </c>
      <c r="R842" s="156" t="s">
        <v>3153</v>
      </c>
      <c r="S842" s="156" t="s">
        <v>2074</v>
      </c>
      <c r="T842" s="156">
        <v>6</v>
      </c>
      <c r="U842" s="156" t="s">
        <v>2075</v>
      </c>
      <c r="V842" s="156" t="s">
        <v>3155</v>
      </c>
      <c r="AB842" s="156" t="s">
        <v>1666</v>
      </c>
      <c r="AC842" s="156">
        <v>340</v>
      </c>
      <c r="AD842" s="256">
        <v>43133</v>
      </c>
      <c r="AE842" s="256">
        <v>43168</v>
      </c>
      <c r="AF842" s="256" t="s">
        <v>3216</v>
      </c>
    </row>
    <row r="843" spans="16:32" x14ac:dyDescent="0.25">
      <c r="P843" s="156" t="s">
        <v>739</v>
      </c>
      <c r="Q843" s="156">
        <v>353</v>
      </c>
      <c r="R843" s="156" t="s">
        <v>3153</v>
      </c>
      <c r="S843" s="156" t="s">
        <v>2074</v>
      </c>
      <c r="T843" s="156">
        <v>3</v>
      </c>
      <c r="U843" s="156" t="s">
        <v>2075</v>
      </c>
      <c r="V843" s="156" t="s">
        <v>3155</v>
      </c>
      <c r="AB843" s="156" t="s">
        <v>1666</v>
      </c>
      <c r="AC843" s="156">
        <v>353</v>
      </c>
      <c r="AD843" s="256">
        <v>43180</v>
      </c>
      <c r="AE843" s="256">
        <v>0</v>
      </c>
      <c r="AF843" s="256" t="s">
        <v>3215</v>
      </c>
    </row>
    <row r="844" spans="16:32" x14ac:dyDescent="0.25">
      <c r="P844" s="156" t="s">
        <v>739</v>
      </c>
      <c r="Q844" s="156">
        <v>353</v>
      </c>
      <c r="R844" s="156" t="s">
        <v>3153</v>
      </c>
      <c r="S844" s="156" t="s">
        <v>2074</v>
      </c>
      <c r="T844" s="156">
        <v>1</v>
      </c>
      <c r="U844" s="156" t="s">
        <v>2075</v>
      </c>
      <c r="V844" s="156" t="s">
        <v>3155</v>
      </c>
      <c r="AB844" s="156" t="s">
        <v>1666</v>
      </c>
      <c r="AC844" s="156">
        <v>353</v>
      </c>
      <c r="AD844" s="256">
        <v>43180</v>
      </c>
      <c r="AE844" s="256">
        <v>0</v>
      </c>
      <c r="AF844" s="256" t="s">
        <v>3215</v>
      </c>
    </row>
    <row r="845" spans="16:32" x14ac:dyDescent="0.25">
      <c r="P845" s="156" t="s">
        <v>739</v>
      </c>
      <c r="Q845" s="156">
        <v>353</v>
      </c>
      <c r="R845" s="156" t="s">
        <v>3153</v>
      </c>
      <c r="S845" s="156" t="s">
        <v>2074</v>
      </c>
      <c r="T845" s="156">
        <v>3</v>
      </c>
      <c r="U845" s="156" t="s">
        <v>2075</v>
      </c>
      <c r="V845" s="156" t="s">
        <v>3155</v>
      </c>
      <c r="AB845" s="156" t="s">
        <v>1668</v>
      </c>
      <c r="AC845" s="156">
        <v>340</v>
      </c>
      <c r="AD845" s="256">
        <v>43133</v>
      </c>
      <c r="AE845" s="256">
        <v>43168</v>
      </c>
      <c r="AF845" s="256" t="s">
        <v>3216</v>
      </c>
    </row>
    <row r="846" spans="16:32" x14ac:dyDescent="0.25">
      <c r="P846" s="156" t="s">
        <v>739</v>
      </c>
      <c r="Q846" s="156">
        <v>353</v>
      </c>
      <c r="R846" s="156" t="s">
        <v>3153</v>
      </c>
      <c r="S846" s="156" t="s">
        <v>1063</v>
      </c>
      <c r="T846" s="156">
        <v>6</v>
      </c>
      <c r="U846" s="156" t="s">
        <v>2078</v>
      </c>
      <c r="V846" s="156" t="s">
        <v>3155</v>
      </c>
      <c r="AB846" s="156" t="s">
        <v>1668</v>
      </c>
      <c r="AC846" s="156">
        <v>353</v>
      </c>
      <c r="AD846" s="256">
        <v>43180</v>
      </c>
      <c r="AE846" s="256">
        <v>0</v>
      </c>
      <c r="AF846" s="256" t="s">
        <v>3215</v>
      </c>
    </row>
    <row r="847" spans="16:32" x14ac:dyDescent="0.25">
      <c r="P847" s="156" t="s">
        <v>739</v>
      </c>
      <c r="Q847" s="156">
        <v>353</v>
      </c>
      <c r="R847" s="156" t="s">
        <v>3153</v>
      </c>
      <c r="S847" s="156" t="s">
        <v>1063</v>
      </c>
      <c r="T847" s="156">
        <v>20</v>
      </c>
      <c r="U847" s="156" t="s">
        <v>2078</v>
      </c>
      <c r="V847" s="156" t="s">
        <v>3155</v>
      </c>
      <c r="AB847" s="156" t="s">
        <v>1668</v>
      </c>
      <c r="AC847" s="156">
        <v>353</v>
      </c>
      <c r="AD847" s="256">
        <v>43180</v>
      </c>
      <c r="AE847" s="256">
        <v>0</v>
      </c>
      <c r="AF847" s="256" t="s">
        <v>3215</v>
      </c>
    </row>
    <row r="848" spans="16:32" x14ac:dyDescent="0.25">
      <c r="P848" s="156" t="s">
        <v>739</v>
      </c>
      <c r="Q848" s="156">
        <v>353</v>
      </c>
      <c r="R848" s="156" t="s">
        <v>3153</v>
      </c>
      <c r="S848" s="156" t="s">
        <v>1063</v>
      </c>
      <c r="T848" s="156">
        <v>4</v>
      </c>
      <c r="U848" s="156" t="s">
        <v>2078</v>
      </c>
      <c r="V848" s="156" t="s">
        <v>3155</v>
      </c>
      <c r="AB848" s="156" t="s">
        <v>1668</v>
      </c>
      <c r="AC848" s="156">
        <v>353</v>
      </c>
      <c r="AD848" s="256">
        <v>43180</v>
      </c>
      <c r="AE848" s="256">
        <v>0</v>
      </c>
      <c r="AF848" s="256" t="s">
        <v>3215</v>
      </c>
    </row>
    <row r="849" spans="16:32" x14ac:dyDescent="0.25">
      <c r="P849" s="156" t="s">
        <v>739</v>
      </c>
      <c r="Q849" s="156">
        <v>353</v>
      </c>
      <c r="R849" s="156" t="s">
        <v>3153</v>
      </c>
      <c r="S849" s="156" t="s">
        <v>2079</v>
      </c>
      <c r="T849" s="156">
        <v>19</v>
      </c>
      <c r="U849" s="156" t="s">
        <v>2080</v>
      </c>
      <c r="V849" s="156" t="s">
        <v>3155</v>
      </c>
      <c r="AB849" s="156" t="s">
        <v>1669</v>
      </c>
      <c r="AC849" s="156">
        <v>347</v>
      </c>
      <c r="AD849" s="256">
        <v>43118</v>
      </c>
      <c r="AE849" s="256">
        <v>43133</v>
      </c>
      <c r="AF849" s="256" t="s">
        <v>3216</v>
      </c>
    </row>
    <row r="850" spans="16:32" x14ac:dyDescent="0.25">
      <c r="P850" s="156" t="s">
        <v>739</v>
      </c>
      <c r="Q850" s="156">
        <v>353</v>
      </c>
      <c r="R850" s="156" t="s">
        <v>3153</v>
      </c>
      <c r="S850" s="156" t="s">
        <v>2079</v>
      </c>
      <c r="T850" s="156">
        <v>10</v>
      </c>
      <c r="U850" s="156" t="s">
        <v>2080</v>
      </c>
      <c r="V850" s="156" t="s">
        <v>3155</v>
      </c>
      <c r="AB850" s="156" t="s">
        <v>1669</v>
      </c>
      <c r="AC850" s="156">
        <v>340</v>
      </c>
      <c r="AD850" s="256">
        <v>43133</v>
      </c>
      <c r="AE850" s="256">
        <v>43168</v>
      </c>
      <c r="AF850" s="256" t="s">
        <v>3216</v>
      </c>
    </row>
    <row r="851" spans="16:32" x14ac:dyDescent="0.25">
      <c r="P851" s="156" t="s">
        <v>739</v>
      </c>
      <c r="Q851" s="156">
        <v>353</v>
      </c>
      <c r="R851" s="156" t="s">
        <v>3153</v>
      </c>
      <c r="S851" s="156" t="s">
        <v>2079</v>
      </c>
      <c r="T851" s="156">
        <v>30</v>
      </c>
      <c r="U851" s="156" t="s">
        <v>2080</v>
      </c>
      <c r="V851" s="156" t="s">
        <v>3155</v>
      </c>
      <c r="AB851" s="156" t="s">
        <v>1669</v>
      </c>
      <c r="AC851" s="156">
        <v>340</v>
      </c>
      <c r="AD851" s="256">
        <v>43133</v>
      </c>
      <c r="AE851" s="256">
        <v>43168</v>
      </c>
      <c r="AF851" s="256" t="s">
        <v>3216</v>
      </c>
    </row>
    <row r="852" spans="16:32" x14ac:dyDescent="0.25">
      <c r="P852" s="156" t="s">
        <v>739</v>
      </c>
      <c r="Q852" s="156">
        <v>353</v>
      </c>
      <c r="R852" s="156" t="s">
        <v>3153</v>
      </c>
      <c r="S852" s="156" t="s">
        <v>2082</v>
      </c>
      <c r="T852" s="156">
        <v>3</v>
      </c>
      <c r="U852" s="156" t="s">
        <v>2083</v>
      </c>
      <c r="V852" s="156" t="s">
        <v>3155</v>
      </c>
      <c r="AB852" s="156" t="s">
        <v>1669</v>
      </c>
      <c r="AC852" s="156">
        <v>353</v>
      </c>
      <c r="AD852" s="256">
        <v>43180</v>
      </c>
      <c r="AE852" s="256">
        <v>0</v>
      </c>
      <c r="AF852" s="256" t="s">
        <v>3215</v>
      </c>
    </row>
    <row r="853" spans="16:32" x14ac:dyDescent="0.25">
      <c r="P853" s="156" t="s">
        <v>739</v>
      </c>
      <c r="Q853" s="156">
        <v>353</v>
      </c>
      <c r="R853" s="156" t="s">
        <v>3153</v>
      </c>
      <c r="S853" s="156" t="s">
        <v>2082</v>
      </c>
      <c r="T853" s="156">
        <v>3</v>
      </c>
      <c r="U853" s="156" t="s">
        <v>2083</v>
      </c>
      <c r="V853" s="156" t="s">
        <v>3155</v>
      </c>
      <c r="AB853" s="156" t="s">
        <v>3165</v>
      </c>
      <c r="AC853" s="156">
        <v>357</v>
      </c>
      <c r="AD853" s="256">
        <v>43139</v>
      </c>
      <c r="AE853" s="256">
        <v>43164</v>
      </c>
      <c r="AF853" s="256" t="s">
        <v>3216</v>
      </c>
    </row>
    <row r="854" spans="16:32" x14ac:dyDescent="0.25">
      <c r="P854" s="156" t="s">
        <v>739</v>
      </c>
      <c r="Q854" s="156">
        <v>353</v>
      </c>
      <c r="R854" s="156" t="s">
        <v>3153</v>
      </c>
      <c r="S854" s="156" t="s">
        <v>2084</v>
      </c>
      <c r="T854" s="156">
        <v>8</v>
      </c>
      <c r="U854" s="156" t="s">
        <v>2085</v>
      </c>
      <c r="V854" s="156" t="s">
        <v>3155</v>
      </c>
      <c r="AB854" s="156" t="s">
        <v>3165</v>
      </c>
      <c r="AC854" s="156">
        <v>353</v>
      </c>
      <c r="AD854" s="256">
        <v>43180</v>
      </c>
      <c r="AE854" s="256">
        <v>0</v>
      </c>
      <c r="AF854" s="256" t="s">
        <v>3215</v>
      </c>
    </row>
    <row r="855" spans="16:32" x14ac:dyDescent="0.25">
      <c r="P855" s="156" t="s">
        <v>739</v>
      </c>
      <c r="Q855" s="156">
        <v>353</v>
      </c>
      <c r="R855" s="156" t="s">
        <v>3153</v>
      </c>
      <c r="S855" s="156" t="s">
        <v>2086</v>
      </c>
      <c r="T855" s="156">
        <v>2</v>
      </c>
      <c r="U855" s="156" t="s">
        <v>2087</v>
      </c>
      <c r="V855" s="156" t="s">
        <v>3155</v>
      </c>
      <c r="AB855" s="156" t="s">
        <v>1671</v>
      </c>
      <c r="AC855" s="156">
        <v>357</v>
      </c>
      <c r="AD855" s="256">
        <v>43139</v>
      </c>
      <c r="AE855" s="256">
        <v>43164</v>
      </c>
      <c r="AF855" s="256" t="s">
        <v>3216</v>
      </c>
    </row>
    <row r="856" spans="16:32" x14ac:dyDescent="0.25">
      <c r="P856" s="156" t="s">
        <v>739</v>
      </c>
      <c r="Q856" s="156">
        <v>353</v>
      </c>
      <c r="R856" s="156" t="s">
        <v>3153</v>
      </c>
      <c r="S856" s="156" t="s">
        <v>2086</v>
      </c>
      <c r="T856" s="156">
        <v>8</v>
      </c>
      <c r="U856" s="156" t="s">
        <v>2087</v>
      </c>
      <c r="V856" s="156" t="s">
        <v>3155</v>
      </c>
      <c r="AB856" s="156" t="s">
        <v>1671</v>
      </c>
      <c r="AC856" s="156">
        <v>353</v>
      </c>
      <c r="AD856" s="256">
        <v>43180</v>
      </c>
      <c r="AE856" s="256">
        <v>0</v>
      </c>
      <c r="AF856" s="256" t="s">
        <v>3215</v>
      </c>
    </row>
    <row r="857" spans="16:32" x14ac:dyDescent="0.25">
      <c r="P857" s="156" t="s">
        <v>739</v>
      </c>
      <c r="Q857" s="156">
        <v>353</v>
      </c>
      <c r="R857" s="156" t="s">
        <v>3153</v>
      </c>
      <c r="S857" s="156" t="s">
        <v>2086</v>
      </c>
      <c r="T857" s="156">
        <v>2</v>
      </c>
      <c r="U857" s="156" t="s">
        <v>2087</v>
      </c>
      <c r="V857" s="156" t="s">
        <v>3155</v>
      </c>
      <c r="AB857" s="156" t="s">
        <v>1671</v>
      </c>
      <c r="AC857" s="156">
        <v>353</v>
      </c>
      <c r="AD857" s="256">
        <v>43180</v>
      </c>
      <c r="AE857" s="256">
        <v>0</v>
      </c>
      <c r="AF857" s="256" t="s">
        <v>3215</v>
      </c>
    </row>
    <row r="858" spans="16:32" x14ac:dyDescent="0.25">
      <c r="P858" s="156" t="s">
        <v>739</v>
      </c>
      <c r="Q858" s="156">
        <v>353</v>
      </c>
      <c r="R858" s="156" t="s">
        <v>3153</v>
      </c>
      <c r="S858" s="156" t="s">
        <v>2086</v>
      </c>
      <c r="T858" s="156">
        <v>4</v>
      </c>
      <c r="U858" s="156" t="s">
        <v>2087</v>
      </c>
      <c r="V858" s="156" t="s">
        <v>3155</v>
      </c>
      <c r="AB858" s="156" t="s">
        <v>3222</v>
      </c>
      <c r="AC858" s="156">
        <v>347</v>
      </c>
      <c r="AD858" s="256">
        <v>43118</v>
      </c>
      <c r="AE858" s="256">
        <v>43133</v>
      </c>
      <c r="AF858" s="256" t="s">
        <v>3216</v>
      </c>
    </row>
    <row r="859" spans="16:32" x14ac:dyDescent="0.25">
      <c r="P859" s="156" t="s">
        <v>739</v>
      </c>
      <c r="Q859" s="156">
        <v>353</v>
      </c>
      <c r="R859" s="156" t="s">
        <v>3153</v>
      </c>
      <c r="S859" s="156" t="s">
        <v>2086</v>
      </c>
      <c r="T859" s="156">
        <v>1</v>
      </c>
      <c r="U859" s="156" t="s">
        <v>2087</v>
      </c>
      <c r="V859" s="156" t="s">
        <v>3155</v>
      </c>
      <c r="AB859" s="156" t="s">
        <v>3222</v>
      </c>
      <c r="AC859" s="156">
        <v>340</v>
      </c>
      <c r="AD859" s="256">
        <v>43133</v>
      </c>
      <c r="AE859" s="256">
        <v>43168</v>
      </c>
      <c r="AF859" s="256" t="s">
        <v>3216</v>
      </c>
    </row>
    <row r="860" spans="16:32" x14ac:dyDescent="0.25">
      <c r="P860" s="156" t="s">
        <v>739</v>
      </c>
      <c r="Q860" s="156">
        <v>353</v>
      </c>
      <c r="R860" s="156" t="s">
        <v>3153</v>
      </c>
      <c r="S860" s="156" t="s">
        <v>2088</v>
      </c>
      <c r="T860" s="156">
        <v>10</v>
      </c>
      <c r="U860" s="156" t="s">
        <v>2089</v>
      </c>
      <c r="V860" s="156" t="s">
        <v>3155</v>
      </c>
      <c r="AB860" s="156" t="s">
        <v>3222</v>
      </c>
      <c r="AC860" s="156">
        <v>340</v>
      </c>
      <c r="AD860" s="256">
        <v>43133</v>
      </c>
      <c r="AE860" s="256">
        <v>43168</v>
      </c>
      <c r="AF860" s="256" t="s">
        <v>3216</v>
      </c>
    </row>
    <row r="861" spans="16:32" x14ac:dyDescent="0.25">
      <c r="P861" s="156" t="s">
        <v>739</v>
      </c>
      <c r="Q861" s="156">
        <v>353</v>
      </c>
      <c r="R861" s="156" t="s">
        <v>3153</v>
      </c>
      <c r="S861" s="156" t="s">
        <v>2088</v>
      </c>
      <c r="T861" s="156">
        <v>3</v>
      </c>
      <c r="U861" s="156" t="s">
        <v>2089</v>
      </c>
      <c r="V861" s="156" t="s">
        <v>3155</v>
      </c>
      <c r="AB861" s="156" t="s">
        <v>3222</v>
      </c>
      <c r="AC861" s="156">
        <v>357</v>
      </c>
      <c r="AD861" s="256">
        <v>43139</v>
      </c>
      <c r="AE861" s="256">
        <v>43164</v>
      </c>
      <c r="AF861" s="256" t="s">
        <v>3216</v>
      </c>
    </row>
    <row r="862" spans="16:32" x14ac:dyDescent="0.25">
      <c r="P862" s="156" t="s">
        <v>739</v>
      </c>
      <c r="Q862" s="156">
        <v>353</v>
      </c>
      <c r="R862" s="156" t="s">
        <v>3153</v>
      </c>
      <c r="S862" s="156" t="s">
        <v>2088</v>
      </c>
      <c r="T862" s="156">
        <v>1</v>
      </c>
      <c r="U862" s="156" t="s">
        <v>2089</v>
      </c>
      <c r="V862" s="156" t="s">
        <v>3155</v>
      </c>
      <c r="AB862" s="156" t="s">
        <v>3222</v>
      </c>
      <c r="AC862" s="156">
        <v>364</v>
      </c>
      <c r="AD862" s="256">
        <v>43168</v>
      </c>
      <c r="AE862" s="256">
        <v>43179</v>
      </c>
      <c r="AF862" s="256" t="s">
        <v>3216</v>
      </c>
    </row>
    <row r="863" spans="16:32" x14ac:dyDescent="0.25">
      <c r="P863" s="156" t="s">
        <v>739</v>
      </c>
      <c r="Q863" s="156">
        <v>353</v>
      </c>
      <c r="R863" s="156" t="s">
        <v>3153</v>
      </c>
      <c r="S863" s="156" t="s">
        <v>2090</v>
      </c>
      <c r="T863" s="156">
        <v>40</v>
      </c>
      <c r="U863" s="156" t="s">
        <v>2091</v>
      </c>
      <c r="V863" s="156" t="s">
        <v>3155</v>
      </c>
      <c r="AB863" s="156" t="s">
        <v>1672</v>
      </c>
      <c r="AC863" s="156">
        <v>340</v>
      </c>
      <c r="AD863" s="256">
        <v>43133</v>
      </c>
      <c r="AE863" s="256">
        <v>43168</v>
      </c>
      <c r="AF863" s="256" t="s">
        <v>3216</v>
      </c>
    </row>
    <row r="864" spans="16:32" x14ac:dyDescent="0.25">
      <c r="P864" s="156" t="s">
        <v>739</v>
      </c>
      <c r="Q864" s="156">
        <v>353</v>
      </c>
      <c r="R864" s="156" t="s">
        <v>3153</v>
      </c>
      <c r="S864" s="156" t="s">
        <v>2092</v>
      </c>
      <c r="T864" s="156">
        <v>47</v>
      </c>
      <c r="U864" s="156" t="s">
        <v>2093</v>
      </c>
      <c r="V864" s="156" t="s">
        <v>3155</v>
      </c>
      <c r="AB864" s="156" t="s">
        <v>1673</v>
      </c>
      <c r="AC864" s="156">
        <v>347</v>
      </c>
      <c r="AD864" s="256">
        <v>43118</v>
      </c>
      <c r="AE864" s="256">
        <v>43133</v>
      </c>
      <c r="AF864" s="256" t="s">
        <v>3216</v>
      </c>
    </row>
    <row r="865" spans="16:32" x14ac:dyDescent="0.25">
      <c r="P865" s="156" t="s">
        <v>739</v>
      </c>
      <c r="Q865" s="156">
        <v>353</v>
      </c>
      <c r="R865" s="156" t="s">
        <v>3153</v>
      </c>
      <c r="S865" s="156" t="s">
        <v>2092</v>
      </c>
      <c r="T865" s="156">
        <v>28</v>
      </c>
      <c r="U865" s="156" t="s">
        <v>2093</v>
      </c>
      <c r="V865" s="156" t="s">
        <v>3155</v>
      </c>
      <c r="AB865" s="156" t="s">
        <v>1673</v>
      </c>
      <c r="AC865" s="156">
        <v>335</v>
      </c>
      <c r="AD865" s="256">
        <v>43133</v>
      </c>
      <c r="AE865" s="256">
        <v>43147</v>
      </c>
      <c r="AF865" s="256" t="s">
        <v>3216</v>
      </c>
    </row>
    <row r="866" spans="16:32" x14ac:dyDescent="0.25">
      <c r="P866" s="156" t="s">
        <v>739</v>
      </c>
      <c r="Q866" s="156">
        <v>353</v>
      </c>
      <c r="R866" s="156" t="s">
        <v>3153</v>
      </c>
      <c r="S866" s="156" t="s">
        <v>2094</v>
      </c>
      <c r="T866" s="156">
        <v>7</v>
      </c>
      <c r="U866" s="156" t="s">
        <v>2095</v>
      </c>
      <c r="V866" s="156" t="s">
        <v>3155</v>
      </c>
      <c r="AB866" s="156" t="s">
        <v>1673</v>
      </c>
      <c r="AC866" s="156">
        <v>340</v>
      </c>
      <c r="AD866" s="256">
        <v>43133</v>
      </c>
      <c r="AE866" s="256">
        <v>43168</v>
      </c>
      <c r="AF866" s="256" t="s">
        <v>3216</v>
      </c>
    </row>
    <row r="867" spans="16:32" x14ac:dyDescent="0.25">
      <c r="P867" s="156" t="s">
        <v>739</v>
      </c>
      <c r="Q867" s="156">
        <v>353</v>
      </c>
      <c r="R867" s="156" t="s">
        <v>3153</v>
      </c>
      <c r="S867" s="156" t="s">
        <v>2094</v>
      </c>
      <c r="T867" s="156">
        <v>14</v>
      </c>
      <c r="U867" s="156" t="s">
        <v>2095</v>
      </c>
      <c r="V867" s="156" t="s">
        <v>3155</v>
      </c>
      <c r="AB867" s="156" t="s">
        <v>1673</v>
      </c>
      <c r="AC867" s="156">
        <v>340</v>
      </c>
      <c r="AD867" s="256">
        <v>43133</v>
      </c>
      <c r="AE867" s="256">
        <v>43168</v>
      </c>
      <c r="AF867" s="256" t="s">
        <v>3216</v>
      </c>
    </row>
    <row r="868" spans="16:32" x14ac:dyDescent="0.25">
      <c r="P868" s="156" t="s">
        <v>739</v>
      </c>
      <c r="Q868" s="156">
        <v>353</v>
      </c>
      <c r="R868" s="156" t="s">
        <v>3153</v>
      </c>
      <c r="S868" s="156" t="s">
        <v>2094</v>
      </c>
      <c r="T868" s="156">
        <v>40</v>
      </c>
      <c r="U868" s="156" t="s">
        <v>2095</v>
      </c>
      <c r="V868" s="156" t="s">
        <v>3155</v>
      </c>
      <c r="AB868" s="156" t="s">
        <v>1673</v>
      </c>
      <c r="AC868" s="156">
        <v>374</v>
      </c>
      <c r="AD868" s="256">
        <v>43195</v>
      </c>
      <c r="AE868" s="256">
        <v>0</v>
      </c>
      <c r="AF868" s="256" t="s">
        <v>3215</v>
      </c>
    </row>
    <row r="869" spans="16:32" x14ac:dyDescent="0.25">
      <c r="P869" s="156" t="s">
        <v>739</v>
      </c>
      <c r="Q869" s="156">
        <v>353</v>
      </c>
      <c r="R869" s="156" t="s">
        <v>3153</v>
      </c>
      <c r="S869" s="156" t="s">
        <v>2094</v>
      </c>
      <c r="T869" s="156">
        <v>12</v>
      </c>
      <c r="U869" s="156" t="s">
        <v>2095</v>
      </c>
      <c r="V869" s="156" t="s">
        <v>3155</v>
      </c>
      <c r="AB869" s="156" t="s">
        <v>1675</v>
      </c>
      <c r="AC869" s="156">
        <v>347</v>
      </c>
      <c r="AD869" s="256">
        <v>43118</v>
      </c>
      <c r="AE869" s="256">
        <v>43133</v>
      </c>
      <c r="AF869" s="256" t="s">
        <v>3216</v>
      </c>
    </row>
    <row r="870" spans="16:32" x14ac:dyDescent="0.25">
      <c r="P870" s="156" t="s">
        <v>739</v>
      </c>
      <c r="Q870" s="156">
        <v>353</v>
      </c>
      <c r="R870" s="156" t="s">
        <v>3153</v>
      </c>
      <c r="S870" s="156" t="s">
        <v>2098</v>
      </c>
      <c r="T870" s="156">
        <v>5</v>
      </c>
      <c r="U870" s="156" t="s">
        <v>2099</v>
      </c>
      <c r="V870" s="156" t="s">
        <v>3155</v>
      </c>
      <c r="AB870" s="156" t="s">
        <v>1675</v>
      </c>
      <c r="AC870" s="156">
        <v>340</v>
      </c>
      <c r="AD870" s="256">
        <v>43133</v>
      </c>
      <c r="AE870" s="256">
        <v>43168</v>
      </c>
      <c r="AF870" s="256" t="s">
        <v>3216</v>
      </c>
    </row>
    <row r="871" spans="16:32" x14ac:dyDescent="0.25">
      <c r="P871" s="156" t="s">
        <v>739</v>
      </c>
      <c r="Q871" s="156">
        <v>353</v>
      </c>
      <c r="R871" s="156" t="s">
        <v>3153</v>
      </c>
      <c r="S871" s="156" t="s">
        <v>2100</v>
      </c>
      <c r="T871" s="156">
        <v>5</v>
      </c>
      <c r="U871" s="156" t="s">
        <v>2101</v>
      </c>
      <c r="V871" s="156" t="s">
        <v>3155</v>
      </c>
      <c r="AB871" s="156" t="s">
        <v>1675</v>
      </c>
      <c r="AC871" s="156">
        <v>340</v>
      </c>
      <c r="AD871" s="256">
        <v>43133</v>
      </c>
      <c r="AE871" s="256">
        <v>43168</v>
      </c>
      <c r="AF871" s="256" t="s">
        <v>3216</v>
      </c>
    </row>
    <row r="872" spans="16:32" x14ac:dyDescent="0.25">
      <c r="P872" s="156" t="s">
        <v>739</v>
      </c>
      <c r="Q872" s="156">
        <v>353</v>
      </c>
      <c r="R872" s="156" t="s">
        <v>3153</v>
      </c>
      <c r="S872" s="156" t="s">
        <v>2102</v>
      </c>
      <c r="T872" s="156">
        <v>3</v>
      </c>
      <c r="U872" s="156" t="s">
        <v>2103</v>
      </c>
      <c r="V872" s="156" t="s">
        <v>3155</v>
      </c>
      <c r="AB872" s="156" t="s">
        <v>1675</v>
      </c>
      <c r="AC872" s="156">
        <v>357</v>
      </c>
      <c r="AD872" s="256">
        <v>43139</v>
      </c>
      <c r="AE872" s="256">
        <v>43164</v>
      </c>
      <c r="AF872" s="256" t="s">
        <v>3216</v>
      </c>
    </row>
    <row r="873" spans="16:32" x14ac:dyDescent="0.25">
      <c r="P873" s="156" t="s">
        <v>739</v>
      </c>
      <c r="Q873" s="156">
        <v>353</v>
      </c>
      <c r="R873" s="156" t="s">
        <v>3153</v>
      </c>
      <c r="S873" s="156" t="s">
        <v>2106</v>
      </c>
      <c r="T873" s="156">
        <v>3</v>
      </c>
      <c r="U873" s="156" t="s">
        <v>2107</v>
      </c>
      <c r="V873" s="156" t="s">
        <v>3155</v>
      </c>
      <c r="AB873" s="156" t="s">
        <v>1675</v>
      </c>
      <c r="AC873" s="156">
        <v>353</v>
      </c>
      <c r="AD873" s="256">
        <v>43180</v>
      </c>
      <c r="AE873" s="256">
        <v>0</v>
      </c>
      <c r="AF873" s="256" t="s">
        <v>3215</v>
      </c>
    </row>
    <row r="874" spans="16:32" x14ac:dyDescent="0.25">
      <c r="P874" s="156" t="s">
        <v>739</v>
      </c>
      <c r="Q874" s="156">
        <v>353</v>
      </c>
      <c r="R874" s="156" t="s">
        <v>3153</v>
      </c>
      <c r="S874" s="156" t="s">
        <v>2108</v>
      </c>
      <c r="T874" s="156">
        <v>3</v>
      </c>
      <c r="U874" s="156" t="s">
        <v>2109</v>
      </c>
      <c r="V874" s="156" t="s">
        <v>3155</v>
      </c>
      <c r="AB874" s="156" t="s">
        <v>1675</v>
      </c>
      <c r="AC874" s="156">
        <v>353</v>
      </c>
      <c r="AD874" s="256">
        <v>43180</v>
      </c>
      <c r="AE874" s="256">
        <v>0</v>
      </c>
      <c r="AF874" s="256" t="s">
        <v>3215</v>
      </c>
    </row>
    <row r="875" spans="16:32" x14ac:dyDescent="0.25">
      <c r="P875" s="156" t="s">
        <v>739</v>
      </c>
      <c r="Q875" s="156">
        <v>353</v>
      </c>
      <c r="R875" s="156" t="s">
        <v>3153</v>
      </c>
      <c r="S875" s="156" t="s">
        <v>2108</v>
      </c>
      <c r="T875" s="156">
        <v>5</v>
      </c>
      <c r="U875" s="156" t="s">
        <v>2109</v>
      </c>
      <c r="V875" s="156" t="s">
        <v>3155</v>
      </c>
      <c r="AB875" s="156" t="s">
        <v>1676</v>
      </c>
      <c r="AC875" s="156">
        <v>340</v>
      </c>
      <c r="AD875" s="256">
        <v>43133</v>
      </c>
      <c r="AE875" s="256">
        <v>43168</v>
      </c>
      <c r="AF875" s="256" t="s">
        <v>3216</v>
      </c>
    </row>
    <row r="876" spans="16:32" x14ac:dyDescent="0.25">
      <c r="P876" s="156" t="s">
        <v>739</v>
      </c>
      <c r="Q876" s="156">
        <v>353</v>
      </c>
      <c r="R876" s="156" t="s">
        <v>3153</v>
      </c>
      <c r="S876" s="156" t="s">
        <v>2110</v>
      </c>
      <c r="T876" s="156">
        <v>13</v>
      </c>
      <c r="U876" s="156" t="s">
        <v>2111</v>
      </c>
      <c r="V876" s="156" t="s">
        <v>3155</v>
      </c>
      <c r="AB876" s="156" t="s">
        <v>1676</v>
      </c>
      <c r="AC876" s="156">
        <v>357</v>
      </c>
      <c r="AD876" s="256">
        <v>43139</v>
      </c>
      <c r="AE876" s="256">
        <v>43164</v>
      </c>
      <c r="AF876" s="256" t="s">
        <v>3216</v>
      </c>
    </row>
    <row r="877" spans="16:32" x14ac:dyDescent="0.25">
      <c r="P877" s="156" t="s">
        <v>739</v>
      </c>
      <c r="Q877" s="156">
        <v>353</v>
      </c>
      <c r="R877" s="156" t="s">
        <v>3153</v>
      </c>
      <c r="S877" s="156" t="s">
        <v>2110</v>
      </c>
      <c r="T877" s="156">
        <v>20</v>
      </c>
      <c r="U877" s="156" t="s">
        <v>2111</v>
      </c>
      <c r="V877" s="156" t="s">
        <v>3155</v>
      </c>
      <c r="AB877" s="156" t="s">
        <v>1676</v>
      </c>
      <c r="AC877" s="156">
        <v>364</v>
      </c>
      <c r="AD877" s="256">
        <v>43168</v>
      </c>
      <c r="AE877" s="256">
        <v>43179</v>
      </c>
      <c r="AF877" s="256" t="s">
        <v>3216</v>
      </c>
    </row>
    <row r="878" spans="16:32" x14ac:dyDescent="0.25">
      <c r="P878" s="156" t="s">
        <v>739</v>
      </c>
      <c r="Q878" s="156">
        <v>353</v>
      </c>
      <c r="R878" s="156" t="s">
        <v>3153</v>
      </c>
      <c r="S878" s="156" t="s">
        <v>1064</v>
      </c>
      <c r="T878" s="156">
        <v>31</v>
      </c>
      <c r="U878" s="156" t="s">
        <v>2114</v>
      </c>
      <c r="V878" s="156" t="s">
        <v>3155</v>
      </c>
      <c r="AB878" s="156" t="s">
        <v>1676</v>
      </c>
      <c r="AC878" s="156">
        <v>353</v>
      </c>
      <c r="AD878" s="256">
        <v>43180</v>
      </c>
      <c r="AE878" s="256">
        <v>0</v>
      </c>
      <c r="AF878" s="256" t="s">
        <v>3215</v>
      </c>
    </row>
    <row r="879" spans="16:32" x14ac:dyDescent="0.25">
      <c r="P879" s="156" t="s">
        <v>739</v>
      </c>
      <c r="Q879" s="156">
        <v>353</v>
      </c>
      <c r="R879" s="156" t="s">
        <v>3153</v>
      </c>
      <c r="S879" s="156" t="s">
        <v>1064</v>
      </c>
      <c r="T879" s="156">
        <v>21</v>
      </c>
      <c r="U879" s="156" t="s">
        <v>2114</v>
      </c>
      <c r="V879" s="156" t="s">
        <v>3155</v>
      </c>
      <c r="AB879" s="156" t="s">
        <v>1676</v>
      </c>
      <c r="AC879" s="156">
        <v>353</v>
      </c>
      <c r="AD879" s="256">
        <v>43180</v>
      </c>
      <c r="AE879" s="256">
        <v>0</v>
      </c>
      <c r="AF879" s="256" t="s">
        <v>3215</v>
      </c>
    </row>
    <row r="880" spans="16:32" x14ac:dyDescent="0.25">
      <c r="P880" s="156" t="s">
        <v>739</v>
      </c>
      <c r="Q880" s="156">
        <v>353</v>
      </c>
      <c r="R880" s="156" t="s">
        <v>3153</v>
      </c>
      <c r="S880" s="156" t="s">
        <v>2117</v>
      </c>
      <c r="T880" s="156">
        <v>14</v>
      </c>
      <c r="U880" s="156" t="s">
        <v>2118</v>
      </c>
      <c r="V880" s="156" t="s">
        <v>3155</v>
      </c>
      <c r="AB880" s="156" t="s">
        <v>1676</v>
      </c>
      <c r="AC880" s="156">
        <v>353</v>
      </c>
      <c r="AD880" s="256">
        <v>43180</v>
      </c>
      <c r="AE880" s="256">
        <v>0</v>
      </c>
      <c r="AF880" s="256" t="s">
        <v>3215</v>
      </c>
    </row>
    <row r="881" spans="16:32" x14ac:dyDescent="0.25">
      <c r="P881" s="156" t="s">
        <v>739</v>
      </c>
      <c r="Q881" s="156">
        <v>353</v>
      </c>
      <c r="R881" s="156" t="s">
        <v>3153</v>
      </c>
      <c r="S881" s="156" t="s">
        <v>2117</v>
      </c>
      <c r="T881" s="156">
        <v>35</v>
      </c>
      <c r="U881" s="156" t="s">
        <v>2118</v>
      </c>
      <c r="V881" s="156" t="s">
        <v>3155</v>
      </c>
      <c r="AB881" s="156" t="s">
        <v>1678</v>
      </c>
      <c r="AC881" s="156">
        <v>347</v>
      </c>
      <c r="AD881" s="256">
        <v>43118</v>
      </c>
      <c r="AE881" s="256">
        <v>43133</v>
      </c>
      <c r="AF881" s="256" t="s">
        <v>3216</v>
      </c>
    </row>
    <row r="882" spans="16:32" x14ac:dyDescent="0.25">
      <c r="P882" s="156" t="s">
        <v>739</v>
      </c>
      <c r="Q882" s="156">
        <v>353</v>
      </c>
      <c r="R882" s="156" t="s">
        <v>3153</v>
      </c>
      <c r="S882" s="156" t="s">
        <v>2117</v>
      </c>
      <c r="T882" s="156">
        <v>35</v>
      </c>
      <c r="U882" s="156" t="s">
        <v>2118</v>
      </c>
      <c r="V882" s="156" t="s">
        <v>3155</v>
      </c>
      <c r="AB882" s="156" t="s">
        <v>1678</v>
      </c>
      <c r="AC882" s="156">
        <v>340</v>
      </c>
      <c r="AD882" s="256">
        <v>43133</v>
      </c>
      <c r="AE882" s="256">
        <v>43168</v>
      </c>
      <c r="AF882" s="256" t="s">
        <v>3216</v>
      </c>
    </row>
    <row r="883" spans="16:32" x14ac:dyDescent="0.25">
      <c r="P883" s="156" t="s">
        <v>739</v>
      </c>
      <c r="Q883" s="156">
        <v>353</v>
      </c>
      <c r="R883" s="156" t="s">
        <v>3153</v>
      </c>
      <c r="S883" s="156" t="s">
        <v>2117</v>
      </c>
      <c r="T883" s="156">
        <v>14</v>
      </c>
      <c r="U883" s="156" t="s">
        <v>2118</v>
      </c>
      <c r="V883" s="156" t="s">
        <v>3155</v>
      </c>
      <c r="AB883" s="156" t="s">
        <v>1678</v>
      </c>
      <c r="AC883" s="156">
        <v>353</v>
      </c>
      <c r="AD883" s="256">
        <v>43180</v>
      </c>
      <c r="AE883" s="256">
        <v>0</v>
      </c>
      <c r="AF883" s="256" t="s">
        <v>3215</v>
      </c>
    </row>
    <row r="884" spans="16:32" x14ac:dyDescent="0.25">
      <c r="P884" s="156" t="s">
        <v>739</v>
      </c>
      <c r="Q884" s="156">
        <v>353</v>
      </c>
      <c r="R884" s="156" t="s">
        <v>3153</v>
      </c>
      <c r="S884" s="156" t="s">
        <v>2117</v>
      </c>
      <c r="T884" s="156">
        <v>34</v>
      </c>
      <c r="U884" s="156" t="s">
        <v>2118</v>
      </c>
      <c r="V884" s="156" t="s">
        <v>3155</v>
      </c>
      <c r="AB884" s="156" t="s">
        <v>1680</v>
      </c>
      <c r="AC884" s="156">
        <v>347</v>
      </c>
      <c r="AD884" s="256">
        <v>43118</v>
      </c>
      <c r="AE884" s="256">
        <v>43133</v>
      </c>
      <c r="AF884" s="256" t="s">
        <v>3216</v>
      </c>
    </row>
    <row r="885" spans="16:32" x14ac:dyDescent="0.25">
      <c r="P885" s="156" t="s">
        <v>739</v>
      </c>
      <c r="Q885" s="156">
        <v>353</v>
      </c>
      <c r="R885" s="156" t="s">
        <v>3153</v>
      </c>
      <c r="S885" s="156" t="s">
        <v>2121</v>
      </c>
      <c r="T885" s="156">
        <v>2</v>
      </c>
      <c r="U885" s="156" t="s">
        <v>2122</v>
      </c>
      <c r="V885" s="156" t="s">
        <v>3155</v>
      </c>
      <c r="AB885" s="156" t="s">
        <v>1680</v>
      </c>
      <c r="AC885" s="156">
        <v>335</v>
      </c>
      <c r="AD885" s="256">
        <v>43133</v>
      </c>
      <c r="AE885" s="256">
        <v>43147</v>
      </c>
      <c r="AF885" s="256" t="s">
        <v>3216</v>
      </c>
    </row>
    <row r="886" spans="16:32" x14ac:dyDescent="0.25">
      <c r="P886" s="156" t="s">
        <v>739</v>
      </c>
      <c r="Q886" s="156">
        <v>353</v>
      </c>
      <c r="R886" s="156" t="s">
        <v>3153</v>
      </c>
      <c r="S886" s="156" t="s">
        <v>2123</v>
      </c>
      <c r="T886" s="156">
        <v>2</v>
      </c>
      <c r="U886" s="156" t="s">
        <v>2124</v>
      </c>
      <c r="V886" s="156" t="s">
        <v>3155</v>
      </c>
      <c r="AB886" s="156" t="s">
        <v>1680</v>
      </c>
      <c r="AC886" s="156">
        <v>340</v>
      </c>
      <c r="AD886" s="256">
        <v>43133</v>
      </c>
      <c r="AE886" s="256">
        <v>43168</v>
      </c>
      <c r="AF886" s="256" t="s">
        <v>3216</v>
      </c>
    </row>
    <row r="887" spans="16:32" x14ac:dyDescent="0.25">
      <c r="P887" s="156" t="s">
        <v>739</v>
      </c>
      <c r="Q887" s="156">
        <v>353</v>
      </c>
      <c r="R887" s="156" t="s">
        <v>3153</v>
      </c>
      <c r="S887" s="156" t="s">
        <v>2123</v>
      </c>
      <c r="T887" s="156">
        <v>2</v>
      </c>
      <c r="U887" s="156" t="s">
        <v>2124</v>
      </c>
      <c r="V887" s="156" t="s">
        <v>3155</v>
      </c>
      <c r="AB887" s="156" t="s">
        <v>1680</v>
      </c>
      <c r="AC887" s="156">
        <v>353</v>
      </c>
      <c r="AD887" s="256">
        <v>43180</v>
      </c>
      <c r="AE887" s="256">
        <v>0</v>
      </c>
      <c r="AF887" s="256" t="s">
        <v>3215</v>
      </c>
    </row>
    <row r="888" spans="16:32" x14ac:dyDescent="0.25">
      <c r="P888" s="156" t="s">
        <v>739</v>
      </c>
      <c r="Q888" s="156">
        <v>353</v>
      </c>
      <c r="R888" s="156" t="s">
        <v>3153</v>
      </c>
      <c r="S888" s="156" t="s">
        <v>2126</v>
      </c>
      <c r="T888" s="156">
        <v>10</v>
      </c>
      <c r="U888" s="156" t="s">
        <v>2127</v>
      </c>
      <c r="V888" s="156" t="s">
        <v>3155</v>
      </c>
      <c r="AB888" s="156" t="s">
        <v>1680</v>
      </c>
      <c r="AC888" s="156">
        <v>353</v>
      </c>
      <c r="AD888" s="256">
        <v>43180</v>
      </c>
      <c r="AE888" s="256">
        <v>0</v>
      </c>
      <c r="AF888" s="256" t="s">
        <v>3215</v>
      </c>
    </row>
    <row r="889" spans="16:32" x14ac:dyDescent="0.25">
      <c r="P889" s="156" t="s">
        <v>739</v>
      </c>
      <c r="Q889" s="156">
        <v>353</v>
      </c>
      <c r="R889" s="156" t="s">
        <v>3153</v>
      </c>
      <c r="S889" s="156" t="s">
        <v>2128</v>
      </c>
      <c r="T889" s="156">
        <v>2</v>
      </c>
      <c r="U889" s="156" t="s">
        <v>2129</v>
      </c>
      <c r="V889" s="156" t="s">
        <v>3155</v>
      </c>
      <c r="AB889" s="156" t="s">
        <v>1680</v>
      </c>
      <c r="AC889" s="156">
        <v>353</v>
      </c>
      <c r="AD889" s="256">
        <v>43180</v>
      </c>
      <c r="AE889" s="256">
        <v>0</v>
      </c>
      <c r="AF889" s="256" t="s">
        <v>3215</v>
      </c>
    </row>
    <row r="890" spans="16:32" x14ac:dyDescent="0.25">
      <c r="P890" s="156" t="s">
        <v>739</v>
      </c>
      <c r="Q890" s="156">
        <v>353</v>
      </c>
      <c r="R890" s="156" t="s">
        <v>3153</v>
      </c>
      <c r="S890" s="156" t="s">
        <v>1065</v>
      </c>
      <c r="T890" s="156">
        <v>36</v>
      </c>
      <c r="U890" s="156" t="s">
        <v>2130</v>
      </c>
      <c r="V890" s="156" t="s">
        <v>3155</v>
      </c>
      <c r="AB890" s="156" t="s">
        <v>1680</v>
      </c>
      <c r="AC890" s="156">
        <v>353</v>
      </c>
      <c r="AD890" s="256">
        <v>43180</v>
      </c>
      <c r="AE890" s="256">
        <v>0</v>
      </c>
      <c r="AF890" s="256" t="s">
        <v>3215</v>
      </c>
    </row>
    <row r="891" spans="16:32" x14ac:dyDescent="0.25">
      <c r="P891" s="156" t="s">
        <v>739</v>
      </c>
      <c r="Q891" s="156">
        <v>353</v>
      </c>
      <c r="R891" s="156" t="s">
        <v>3153</v>
      </c>
      <c r="S891" s="156" t="s">
        <v>2132</v>
      </c>
      <c r="T891" s="156">
        <v>2</v>
      </c>
      <c r="U891" s="156" t="s">
        <v>2133</v>
      </c>
      <c r="V891" s="156" t="s">
        <v>3155</v>
      </c>
      <c r="AB891" s="156" t="s">
        <v>1680</v>
      </c>
      <c r="AC891" s="156">
        <v>353</v>
      </c>
      <c r="AD891" s="256">
        <v>43180</v>
      </c>
      <c r="AE891" s="256">
        <v>0</v>
      </c>
      <c r="AF891" s="256" t="s">
        <v>3215</v>
      </c>
    </row>
    <row r="892" spans="16:32" x14ac:dyDescent="0.25">
      <c r="P892" s="156" t="s">
        <v>739</v>
      </c>
      <c r="Q892" s="156">
        <v>353</v>
      </c>
      <c r="R892" s="156" t="s">
        <v>3153</v>
      </c>
      <c r="S892" s="156" t="s">
        <v>2135</v>
      </c>
      <c r="T892" s="156">
        <v>10</v>
      </c>
      <c r="U892" s="156" t="s">
        <v>2136</v>
      </c>
      <c r="V892" s="156" t="s">
        <v>3155</v>
      </c>
      <c r="AB892" s="156" t="s">
        <v>1682</v>
      </c>
      <c r="AC892" s="156">
        <v>340</v>
      </c>
      <c r="AD892" s="256">
        <v>43133</v>
      </c>
      <c r="AE892" s="256">
        <v>43168</v>
      </c>
      <c r="AF892" s="256" t="s">
        <v>3216</v>
      </c>
    </row>
    <row r="893" spans="16:32" x14ac:dyDescent="0.25">
      <c r="P893" s="156" t="s">
        <v>739</v>
      </c>
      <c r="Q893" s="156">
        <v>353</v>
      </c>
      <c r="R893" s="156" t="s">
        <v>3153</v>
      </c>
      <c r="S893" s="156" t="s">
        <v>2135</v>
      </c>
      <c r="T893" s="156">
        <v>1</v>
      </c>
      <c r="U893" s="156" t="s">
        <v>2136</v>
      </c>
      <c r="V893" s="156" t="s">
        <v>3155</v>
      </c>
      <c r="AB893" s="156" t="s">
        <v>1682</v>
      </c>
      <c r="AC893" s="156">
        <v>374</v>
      </c>
      <c r="AD893" s="256">
        <v>43195</v>
      </c>
      <c r="AE893" s="256">
        <v>0</v>
      </c>
      <c r="AF893" s="256" t="s">
        <v>3215</v>
      </c>
    </row>
    <row r="894" spans="16:32" x14ac:dyDescent="0.25">
      <c r="P894" s="156" t="s">
        <v>739</v>
      </c>
      <c r="Q894" s="156">
        <v>353</v>
      </c>
      <c r="R894" s="156" t="s">
        <v>3153</v>
      </c>
      <c r="S894" s="156" t="s">
        <v>2137</v>
      </c>
      <c r="T894" s="156">
        <v>1</v>
      </c>
      <c r="U894" s="156" t="s">
        <v>2138</v>
      </c>
      <c r="V894" s="156" t="s">
        <v>3155</v>
      </c>
      <c r="AB894" s="156" t="s">
        <v>1684</v>
      </c>
      <c r="AC894" s="156">
        <v>340</v>
      </c>
      <c r="AD894" s="256">
        <v>43133</v>
      </c>
      <c r="AE894" s="256">
        <v>43168</v>
      </c>
      <c r="AF894" s="256" t="s">
        <v>3216</v>
      </c>
    </row>
    <row r="895" spans="16:32" x14ac:dyDescent="0.25">
      <c r="P895" s="156" t="s">
        <v>739</v>
      </c>
      <c r="Q895" s="156">
        <v>353</v>
      </c>
      <c r="R895" s="156" t="s">
        <v>3153</v>
      </c>
      <c r="S895" s="156" t="s">
        <v>2140</v>
      </c>
      <c r="T895" s="156">
        <v>10</v>
      </c>
      <c r="U895" s="156" t="s">
        <v>2141</v>
      </c>
      <c r="V895" s="156" t="s">
        <v>3155</v>
      </c>
      <c r="AB895" s="156" t="s">
        <v>1684</v>
      </c>
      <c r="AC895" s="156">
        <v>357</v>
      </c>
      <c r="AD895" s="256">
        <v>43139</v>
      </c>
      <c r="AE895" s="256">
        <v>43164</v>
      </c>
      <c r="AF895" s="256" t="s">
        <v>3216</v>
      </c>
    </row>
    <row r="896" spans="16:32" x14ac:dyDescent="0.25">
      <c r="P896" s="156" t="s">
        <v>739</v>
      </c>
      <c r="Q896" s="156">
        <v>353</v>
      </c>
      <c r="R896" s="156" t="s">
        <v>3153</v>
      </c>
      <c r="S896" s="156" t="s">
        <v>2140</v>
      </c>
      <c r="T896" s="156">
        <v>3</v>
      </c>
      <c r="U896" s="156" t="s">
        <v>2141</v>
      </c>
      <c r="V896" s="156" t="s">
        <v>3155</v>
      </c>
      <c r="AB896" s="156" t="s">
        <v>1684</v>
      </c>
      <c r="AC896" s="156">
        <v>353</v>
      </c>
      <c r="AD896" s="256">
        <v>43180</v>
      </c>
      <c r="AE896" s="256">
        <v>0</v>
      </c>
      <c r="AF896" s="256" t="s">
        <v>3215</v>
      </c>
    </row>
    <row r="897" spans="16:32" x14ac:dyDescent="0.25">
      <c r="P897" s="156" t="s">
        <v>739</v>
      </c>
      <c r="Q897" s="156">
        <v>353</v>
      </c>
      <c r="R897" s="156" t="s">
        <v>3153</v>
      </c>
      <c r="S897" s="156" t="s">
        <v>2140</v>
      </c>
      <c r="T897" s="156">
        <v>1</v>
      </c>
      <c r="U897" s="156" t="s">
        <v>2141</v>
      </c>
      <c r="V897" s="156" t="s">
        <v>3155</v>
      </c>
      <c r="AB897" s="156" t="s">
        <v>1684</v>
      </c>
      <c r="AC897" s="156">
        <v>353</v>
      </c>
      <c r="AD897" s="256">
        <v>43180</v>
      </c>
      <c r="AE897" s="256">
        <v>0</v>
      </c>
      <c r="AF897" s="256" t="s">
        <v>3215</v>
      </c>
    </row>
    <row r="898" spans="16:32" x14ac:dyDescent="0.25">
      <c r="P898" s="156" t="s">
        <v>739</v>
      </c>
      <c r="Q898" s="156">
        <v>353</v>
      </c>
      <c r="R898" s="156" t="s">
        <v>3153</v>
      </c>
      <c r="S898" s="156" t="s">
        <v>2140</v>
      </c>
      <c r="T898" s="156">
        <v>1</v>
      </c>
      <c r="U898" s="156" t="s">
        <v>2141</v>
      </c>
      <c r="V898" s="156" t="s">
        <v>3155</v>
      </c>
      <c r="AB898" s="156" t="s">
        <v>1686</v>
      </c>
      <c r="AC898" s="156">
        <v>340</v>
      </c>
      <c r="AD898" s="256">
        <v>43133</v>
      </c>
      <c r="AE898" s="256">
        <v>43168</v>
      </c>
      <c r="AF898" s="256" t="s">
        <v>3216</v>
      </c>
    </row>
    <row r="899" spans="16:32" x14ac:dyDescent="0.25">
      <c r="P899" s="156" t="s">
        <v>739</v>
      </c>
      <c r="Q899" s="156">
        <v>353</v>
      </c>
      <c r="R899" s="156" t="s">
        <v>3153</v>
      </c>
      <c r="S899" s="156" t="s">
        <v>2142</v>
      </c>
      <c r="T899" s="156">
        <v>20</v>
      </c>
      <c r="U899" s="156" t="s">
        <v>2143</v>
      </c>
      <c r="V899" s="156" t="s">
        <v>3155</v>
      </c>
      <c r="AB899" s="156" t="s">
        <v>1686</v>
      </c>
      <c r="AC899" s="156">
        <v>374</v>
      </c>
      <c r="AD899" s="256">
        <v>43195</v>
      </c>
      <c r="AE899" s="256">
        <v>0</v>
      </c>
      <c r="AF899" s="256" t="s">
        <v>3215</v>
      </c>
    </row>
    <row r="900" spans="16:32" x14ac:dyDescent="0.25">
      <c r="P900" s="156" t="s">
        <v>739</v>
      </c>
      <c r="Q900" s="156">
        <v>353</v>
      </c>
      <c r="R900" s="156" t="s">
        <v>3153</v>
      </c>
      <c r="S900" s="156" t="s">
        <v>2142</v>
      </c>
      <c r="T900" s="156">
        <v>13</v>
      </c>
      <c r="U900" s="156" t="s">
        <v>2143</v>
      </c>
      <c r="V900" s="156" t="s">
        <v>3155</v>
      </c>
      <c r="AB900" s="156" t="s">
        <v>1688</v>
      </c>
      <c r="AC900" s="156">
        <v>353</v>
      </c>
      <c r="AD900" s="256">
        <v>43180</v>
      </c>
      <c r="AE900" s="256">
        <v>0</v>
      </c>
      <c r="AF900" s="256" t="s">
        <v>3215</v>
      </c>
    </row>
    <row r="901" spans="16:32" x14ac:dyDescent="0.25">
      <c r="P901" s="156" t="s">
        <v>739</v>
      </c>
      <c r="Q901" s="156">
        <v>353</v>
      </c>
      <c r="R901" s="156" t="s">
        <v>3153</v>
      </c>
      <c r="S901" s="156" t="s">
        <v>2142</v>
      </c>
      <c r="T901" s="156">
        <v>12</v>
      </c>
      <c r="U901" s="156" t="s">
        <v>2143</v>
      </c>
      <c r="V901" s="156" t="s">
        <v>3155</v>
      </c>
      <c r="AB901" s="156" t="s">
        <v>1690</v>
      </c>
      <c r="AC901" s="156">
        <v>353</v>
      </c>
      <c r="AD901" s="256">
        <v>43180</v>
      </c>
      <c r="AE901" s="256">
        <v>0</v>
      </c>
      <c r="AF901" s="256" t="s">
        <v>3215</v>
      </c>
    </row>
    <row r="902" spans="16:32" x14ac:dyDescent="0.25">
      <c r="P902" s="156" t="s">
        <v>739</v>
      </c>
      <c r="Q902" s="156">
        <v>353</v>
      </c>
      <c r="R902" s="156" t="s">
        <v>3153</v>
      </c>
      <c r="S902" s="156" t="s">
        <v>2146</v>
      </c>
      <c r="T902" s="156">
        <v>3</v>
      </c>
      <c r="U902" s="156" t="s">
        <v>2147</v>
      </c>
      <c r="V902" s="156" t="s">
        <v>3155</v>
      </c>
      <c r="AB902" s="156" t="s">
        <v>1692</v>
      </c>
      <c r="AC902" s="156">
        <v>347</v>
      </c>
      <c r="AD902" s="256">
        <v>43118</v>
      </c>
      <c r="AE902" s="256">
        <v>43133</v>
      </c>
      <c r="AF902" s="256" t="s">
        <v>3216</v>
      </c>
    </row>
    <row r="903" spans="16:32" x14ac:dyDescent="0.25">
      <c r="P903" s="156" t="s">
        <v>739</v>
      </c>
      <c r="Q903" s="156">
        <v>353</v>
      </c>
      <c r="R903" s="156" t="s">
        <v>3153</v>
      </c>
      <c r="S903" s="156" t="s">
        <v>2149</v>
      </c>
      <c r="T903" s="156">
        <v>3</v>
      </c>
      <c r="U903" s="156" t="s">
        <v>2150</v>
      </c>
      <c r="V903" s="156" t="s">
        <v>3155</v>
      </c>
      <c r="AB903" s="156" t="s">
        <v>1692</v>
      </c>
      <c r="AC903" s="156">
        <v>335</v>
      </c>
      <c r="AD903" s="256">
        <v>43133</v>
      </c>
      <c r="AE903" s="256">
        <v>43147</v>
      </c>
      <c r="AF903" s="256" t="s">
        <v>3216</v>
      </c>
    </row>
    <row r="904" spans="16:32" x14ac:dyDescent="0.25">
      <c r="P904" s="156" t="s">
        <v>739</v>
      </c>
      <c r="Q904" s="156">
        <v>353</v>
      </c>
      <c r="R904" s="156" t="s">
        <v>3153</v>
      </c>
      <c r="S904" s="156" t="s">
        <v>2149</v>
      </c>
      <c r="T904" s="156">
        <v>22</v>
      </c>
      <c r="U904" s="156" t="s">
        <v>2150</v>
      </c>
      <c r="V904" s="156" t="s">
        <v>3155</v>
      </c>
      <c r="AB904" s="156" t="s">
        <v>1692</v>
      </c>
      <c r="AC904" s="156">
        <v>340</v>
      </c>
      <c r="AD904" s="256">
        <v>43133</v>
      </c>
      <c r="AE904" s="256">
        <v>43168</v>
      </c>
      <c r="AF904" s="256" t="s">
        <v>3216</v>
      </c>
    </row>
    <row r="905" spans="16:32" x14ac:dyDescent="0.25">
      <c r="P905" s="156" t="s">
        <v>739</v>
      </c>
      <c r="Q905" s="156">
        <v>353</v>
      </c>
      <c r="R905" s="156" t="s">
        <v>3153</v>
      </c>
      <c r="S905" s="156" t="s">
        <v>2152</v>
      </c>
      <c r="T905" s="156">
        <v>21</v>
      </c>
      <c r="U905" s="156" t="s">
        <v>2153</v>
      </c>
      <c r="V905" s="156" t="s">
        <v>3155</v>
      </c>
      <c r="AB905" s="156" t="s">
        <v>1692</v>
      </c>
      <c r="AC905" s="156">
        <v>357</v>
      </c>
      <c r="AD905" s="256">
        <v>43139</v>
      </c>
      <c r="AE905" s="256">
        <v>43164</v>
      </c>
      <c r="AF905" s="256" t="s">
        <v>3216</v>
      </c>
    </row>
    <row r="906" spans="16:32" x14ac:dyDescent="0.25">
      <c r="P906" s="156" t="s">
        <v>739</v>
      </c>
      <c r="Q906" s="156">
        <v>353</v>
      </c>
      <c r="R906" s="156" t="s">
        <v>3153</v>
      </c>
      <c r="S906" s="156" t="s">
        <v>2155</v>
      </c>
      <c r="T906" s="156">
        <v>10</v>
      </c>
      <c r="U906" s="156" t="s">
        <v>2156</v>
      </c>
      <c r="V906" s="156" t="s">
        <v>3155</v>
      </c>
      <c r="AB906" s="156" t="s">
        <v>1692</v>
      </c>
      <c r="AC906" s="156">
        <v>364</v>
      </c>
      <c r="AD906" s="256">
        <v>43168</v>
      </c>
      <c r="AE906" s="256">
        <v>43179</v>
      </c>
      <c r="AF906" s="256" t="s">
        <v>3216</v>
      </c>
    </row>
    <row r="907" spans="16:32" x14ac:dyDescent="0.25">
      <c r="P907" s="156" t="s">
        <v>739</v>
      </c>
      <c r="Q907" s="156">
        <v>353</v>
      </c>
      <c r="R907" s="156" t="s">
        <v>3153</v>
      </c>
      <c r="S907" s="156" t="s">
        <v>2155</v>
      </c>
      <c r="T907" s="156">
        <v>19</v>
      </c>
      <c r="U907" s="156" t="s">
        <v>2156</v>
      </c>
      <c r="V907" s="156" t="s">
        <v>3155</v>
      </c>
      <c r="AB907" s="156" t="s">
        <v>1692</v>
      </c>
      <c r="AC907" s="156">
        <v>353</v>
      </c>
      <c r="AD907" s="256">
        <v>43180</v>
      </c>
      <c r="AE907" s="256">
        <v>0</v>
      </c>
      <c r="AF907" s="256" t="s">
        <v>3215</v>
      </c>
    </row>
    <row r="908" spans="16:32" x14ac:dyDescent="0.25">
      <c r="P908" s="156" t="s">
        <v>739</v>
      </c>
      <c r="Q908" s="156">
        <v>353</v>
      </c>
      <c r="R908" s="156" t="s">
        <v>3153</v>
      </c>
      <c r="S908" s="156" t="s">
        <v>2155</v>
      </c>
      <c r="T908" s="156">
        <v>20</v>
      </c>
      <c r="U908" s="156" t="s">
        <v>2156</v>
      </c>
      <c r="V908" s="156" t="s">
        <v>3155</v>
      </c>
      <c r="AB908" s="156" t="s">
        <v>1692</v>
      </c>
      <c r="AC908" s="156">
        <v>353</v>
      </c>
      <c r="AD908" s="256">
        <v>43180</v>
      </c>
      <c r="AE908" s="256">
        <v>0</v>
      </c>
      <c r="AF908" s="256" t="s">
        <v>3215</v>
      </c>
    </row>
    <row r="909" spans="16:32" x14ac:dyDescent="0.25">
      <c r="P909" s="156" t="s">
        <v>739</v>
      </c>
      <c r="Q909" s="156">
        <v>353</v>
      </c>
      <c r="R909" s="156" t="s">
        <v>3153</v>
      </c>
      <c r="S909" s="156" t="s">
        <v>2155</v>
      </c>
      <c r="T909" s="156">
        <v>5</v>
      </c>
      <c r="U909" s="156" t="s">
        <v>2156</v>
      </c>
      <c r="V909" s="156" t="s">
        <v>3155</v>
      </c>
      <c r="AB909" s="156" t="s">
        <v>1692</v>
      </c>
      <c r="AC909" s="156">
        <v>353</v>
      </c>
      <c r="AD909" s="256">
        <v>43180</v>
      </c>
      <c r="AE909" s="256">
        <v>0</v>
      </c>
      <c r="AF909" s="256" t="s">
        <v>3215</v>
      </c>
    </row>
    <row r="910" spans="16:32" x14ac:dyDescent="0.25">
      <c r="P910" s="156" t="s">
        <v>739</v>
      </c>
      <c r="Q910" s="156">
        <v>353</v>
      </c>
      <c r="R910" s="156" t="s">
        <v>3153</v>
      </c>
      <c r="S910" s="156" t="s">
        <v>2157</v>
      </c>
      <c r="T910" s="156">
        <v>5</v>
      </c>
      <c r="U910" s="156" t="s">
        <v>2158</v>
      </c>
      <c r="V910" s="156" t="s">
        <v>3155</v>
      </c>
      <c r="AB910" s="156" t="s">
        <v>1692</v>
      </c>
      <c r="AC910" s="156">
        <v>353</v>
      </c>
      <c r="AD910" s="256">
        <v>43180</v>
      </c>
      <c r="AE910" s="256">
        <v>0</v>
      </c>
      <c r="AF910" s="256" t="s">
        <v>3215</v>
      </c>
    </row>
    <row r="911" spans="16:32" x14ac:dyDescent="0.25">
      <c r="P911" s="156" t="s">
        <v>739</v>
      </c>
      <c r="Q911" s="156">
        <v>353</v>
      </c>
      <c r="R911" s="156" t="s">
        <v>3153</v>
      </c>
      <c r="S911" s="156" t="s">
        <v>2157</v>
      </c>
      <c r="T911" s="156">
        <v>3</v>
      </c>
      <c r="U911" s="156" t="s">
        <v>2158</v>
      </c>
      <c r="V911" s="156" t="s">
        <v>3155</v>
      </c>
      <c r="AB911" s="156" t="s">
        <v>1692</v>
      </c>
      <c r="AC911" s="156">
        <v>353</v>
      </c>
      <c r="AD911" s="256">
        <v>43180</v>
      </c>
      <c r="AE911" s="256">
        <v>0</v>
      </c>
      <c r="AF911" s="256" t="s">
        <v>3215</v>
      </c>
    </row>
    <row r="912" spans="16:32" x14ac:dyDescent="0.25">
      <c r="P912" s="156" t="s">
        <v>739</v>
      </c>
      <c r="Q912" s="156">
        <v>353</v>
      </c>
      <c r="R912" s="156" t="s">
        <v>3153</v>
      </c>
      <c r="S912" s="156" t="s">
        <v>2157</v>
      </c>
      <c r="T912" s="156">
        <v>2</v>
      </c>
      <c r="U912" s="156" t="s">
        <v>2158</v>
      </c>
      <c r="V912" s="156" t="s">
        <v>3155</v>
      </c>
      <c r="AB912" s="156" t="s">
        <v>1693</v>
      </c>
      <c r="AC912" s="156">
        <v>347</v>
      </c>
      <c r="AD912" s="256">
        <v>43118</v>
      </c>
      <c r="AE912" s="256">
        <v>43133</v>
      </c>
      <c r="AF912" s="256" t="s">
        <v>3216</v>
      </c>
    </row>
    <row r="913" spans="16:32" x14ac:dyDescent="0.25">
      <c r="P913" s="156" t="s">
        <v>739</v>
      </c>
      <c r="Q913" s="156">
        <v>353</v>
      </c>
      <c r="R913" s="156" t="s">
        <v>3153</v>
      </c>
      <c r="S913" s="156" t="s">
        <v>2161</v>
      </c>
      <c r="T913" s="156">
        <v>14</v>
      </c>
      <c r="U913" s="156" t="s">
        <v>2162</v>
      </c>
      <c r="V913" s="156" t="s">
        <v>3155</v>
      </c>
      <c r="AB913" s="156" t="s">
        <v>1693</v>
      </c>
      <c r="AC913" s="156">
        <v>340</v>
      </c>
      <c r="AD913" s="256">
        <v>43133</v>
      </c>
      <c r="AE913" s="256">
        <v>43168</v>
      </c>
      <c r="AF913" s="256" t="s">
        <v>3216</v>
      </c>
    </row>
    <row r="914" spans="16:32" x14ac:dyDescent="0.25">
      <c r="P914" s="156" t="s">
        <v>739</v>
      </c>
      <c r="Q914" s="156">
        <v>353</v>
      </c>
      <c r="R914" s="156" t="s">
        <v>3153</v>
      </c>
      <c r="S914" s="156" t="s">
        <v>2161</v>
      </c>
      <c r="T914" s="156">
        <v>1</v>
      </c>
      <c r="U914" s="156" t="s">
        <v>2162</v>
      </c>
      <c r="V914" s="156" t="s">
        <v>3155</v>
      </c>
      <c r="AB914" s="156" t="s">
        <v>1693</v>
      </c>
      <c r="AC914" s="156">
        <v>340</v>
      </c>
      <c r="AD914" s="256">
        <v>43133</v>
      </c>
      <c r="AE914" s="256">
        <v>43168</v>
      </c>
      <c r="AF914" s="256" t="s">
        <v>3216</v>
      </c>
    </row>
    <row r="915" spans="16:32" x14ac:dyDescent="0.25">
      <c r="P915" s="156" t="s">
        <v>739</v>
      </c>
      <c r="Q915" s="156">
        <v>353</v>
      </c>
      <c r="R915" s="156" t="s">
        <v>3153</v>
      </c>
      <c r="S915" s="156" t="s">
        <v>2163</v>
      </c>
      <c r="T915" s="156">
        <v>20</v>
      </c>
      <c r="U915" s="156" t="s">
        <v>2164</v>
      </c>
      <c r="V915" s="156" t="s">
        <v>3155</v>
      </c>
      <c r="AB915" s="156" t="s">
        <v>1695</v>
      </c>
      <c r="AC915" s="156">
        <v>347</v>
      </c>
      <c r="AD915" s="256">
        <v>43118</v>
      </c>
      <c r="AE915" s="256">
        <v>43133</v>
      </c>
      <c r="AF915" s="256" t="s">
        <v>3216</v>
      </c>
    </row>
    <row r="916" spans="16:32" x14ac:dyDescent="0.25">
      <c r="P916" s="156" t="s">
        <v>739</v>
      </c>
      <c r="Q916" s="156">
        <v>353</v>
      </c>
      <c r="R916" s="156" t="s">
        <v>3153</v>
      </c>
      <c r="S916" s="156" t="s">
        <v>2165</v>
      </c>
      <c r="T916" s="156">
        <v>1</v>
      </c>
      <c r="U916" s="156" t="s">
        <v>2166</v>
      </c>
      <c r="V916" s="156" t="s">
        <v>3155</v>
      </c>
      <c r="AB916" s="156" t="s">
        <v>1695</v>
      </c>
      <c r="AC916" s="156">
        <v>340</v>
      </c>
      <c r="AD916" s="256">
        <v>43133</v>
      </c>
      <c r="AE916" s="256">
        <v>43168</v>
      </c>
      <c r="AF916" s="256" t="s">
        <v>3216</v>
      </c>
    </row>
    <row r="917" spans="16:32" x14ac:dyDescent="0.25">
      <c r="P917" s="156" t="s">
        <v>739</v>
      </c>
      <c r="Q917" s="156">
        <v>353</v>
      </c>
      <c r="R917" s="156" t="s">
        <v>3153</v>
      </c>
      <c r="S917" s="156" t="s">
        <v>2165</v>
      </c>
      <c r="T917" s="156">
        <v>9</v>
      </c>
      <c r="U917" s="156" t="s">
        <v>2166</v>
      </c>
      <c r="V917" s="156" t="s">
        <v>3155</v>
      </c>
      <c r="AB917" s="156" t="s">
        <v>1695</v>
      </c>
      <c r="AC917" s="156">
        <v>340</v>
      </c>
      <c r="AD917" s="256">
        <v>43133</v>
      </c>
      <c r="AE917" s="256">
        <v>43168</v>
      </c>
      <c r="AF917" s="256" t="s">
        <v>3216</v>
      </c>
    </row>
    <row r="918" spans="16:32" x14ac:dyDescent="0.25">
      <c r="P918" s="156" t="s">
        <v>739</v>
      </c>
      <c r="Q918" s="156">
        <v>353</v>
      </c>
      <c r="R918" s="156" t="s">
        <v>3153</v>
      </c>
      <c r="S918" s="156" t="s">
        <v>2168</v>
      </c>
      <c r="T918" s="156">
        <v>25</v>
      </c>
      <c r="U918" s="156" t="s">
        <v>2169</v>
      </c>
      <c r="V918" s="156" t="s">
        <v>3155</v>
      </c>
      <c r="AB918" s="156" t="s">
        <v>1695</v>
      </c>
      <c r="AC918" s="156">
        <v>357</v>
      </c>
      <c r="AD918" s="256">
        <v>43139</v>
      </c>
      <c r="AE918" s="256">
        <v>43164</v>
      </c>
      <c r="AF918" s="256" t="s">
        <v>3216</v>
      </c>
    </row>
    <row r="919" spans="16:32" x14ac:dyDescent="0.25">
      <c r="P919" s="156" t="s">
        <v>739</v>
      </c>
      <c r="Q919" s="156">
        <v>353</v>
      </c>
      <c r="R919" s="156" t="s">
        <v>3153</v>
      </c>
      <c r="S919" s="156" t="s">
        <v>2168</v>
      </c>
      <c r="T919" s="156">
        <v>12</v>
      </c>
      <c r="U919" s="156" t="s">
        <v>2169</v>
      </c>
      <c r="V919" s="156" t="s">
        <v>3155</v>
      </c>
      <c r="AB919" s="156" t="s">
        <v>1695</v>
      </c>
      <c r="AC919" s="156">
        <v>364</v>
      </c>
      <c r="AD919" s="256">
        <v>43168</v>
      </c>
      <c r="AE919" s="256">
        <v>43179</v>
      </c>
      <c r="AF919" s="256" t="s">
        <v>3216</v>
      </c>
    </row>
    <row r="920" spans="16:32" x14ac:dyDescent="0.25">
      <c r="P920" s="156" t="s">
        <v>739</v>
      </c>
      <c r="Q920" s="156">
        <v>353</v>
      </c>
      <c r="R920" s="156" t="s">
        <v>3153</v>
      </c>
      <c r="S920" s="156" t="s">
        <v>955</v>
      </c>
      <c r="T920" s="156">
        <v>10</v>
      </c>
      <c r="U920" s="156" t="s">
        <v>2170</v>
      </c>
      <c r="V920" s="156" t="s">
        <v>3155</v>
      </c>
      <c r="AB920" s="156" t="s">
        <v>1695</v>
      </c>
      <c r="AC920" s="156">
        <v>353</v>
      </c>
      <c r="AD920" s="256">
        <v>43180</v>
      </c>
      <c r="AE920" s="256">
        <v>0</v>
      </c>
      <c r="AF920" s="256" t="s">
        <v>3215</v>
      </c>
    </row>
    <row r="921" spans="16:32" x14ac:dyDescent="0.25">
      <c r="P921" s="156" t="s">
        <v>739</v>
      </c>
      <c r="Q921" s="156">
        <v>353</v>
      </c>
      <c r="R921" s="156" t="s">
        <v>3153</v>
      </c>
      <c r="S921" s="156" t="s">
        <v>955</v>
      </c>
      <c r="T921" s="156">
        <v>14</v>
      </c>
      <c r="U921" s="156" t="s">
        <v>2170</v>
      </c>
      <c r="V921" s="156" t="s">
        <v>3155</v>
      </c>
      <c r="AB921" s="156" t="s">
        <v>1695</v>
      </c>
      <c r="AC921" s="156">
        <v>353</v>
      </c>
      <c r="AD921" s="256">
        <v>43180</v>
      </c>
      <c r="AE921" s="256">
        <v>0</v>
      </c>
      <c r="AF921" s="256" t="s">
        <v>3215</v>
      </c>
    </row>
    <row r="922" spans="16:32" x14ac:dyDescent="0.25">
      <c r="P922" s="156" t="s">
        <v>739</v>
      </c>
      <c r="Q922" s="156">
        <v>353</v>
      </c>
      <c r="R922" s="156" t="s">
        <v>3153</v>
      </c>
      <c r="S922" s="156" t="s">
        <v>2172</v>
      </c>
      <c r="T922" s="156">
        <v>10</v>
      </c>
      <c r="U922" s="156" t="s">
        <v>2173</v>
      </c>
      <c r="V922" s="156" t="s">
        <v>3155</v>
      </c>
      <c r="AB922" s="156" t="s">
        <v>1695</v>
      </c>
      <c r="AC922" s="156">
        <v>353</v>
      </c>
      <c r="AD922" s="256">
        <v>43180</v>
      </c>
      <c r="AE922" s="256">
        <v>0</v>
      </c>
      <c r="AF922" s="256" t="s">
        <v>3215</v>
      </c>
    </row>
    <row r="923" spans="16:32" x14ac:dyDescent="0.25">
      <c r="P923" s="156" t="s">
        <v>739</v>
      </c>
      <c r="Q923" s="156">
        <v>353</v>
      </c>
      <c r="R923" s="156" t="s">
        <v>3153</v>
      </c>
      <c r="S923" s="156" t="s">
        <v>2174</v>
      </c>
      <c r="T923" s="156">
        <v>6</v>
      </c>
      <c r="U923" s="156" t="s">
        <v>2175</v>
      </c>
      <c r="V923" s="156" t="s">
        <v>3155</v>
      </c>
      <c r="AB923" s="156" t="s">
        <v>1697</v>
      </c>
      <c r="AC923" s="156">
        <v>356</v>
      </c>
      <c r="AD923" s="256">
        <v>43139</v>
      </c>
      <c r="AE923" s="256">
        <v>0</v>
      </c>
      <c r="AF923" s="256" t="s">
        <v>3215</v>
      </c>
    </row>
    <row r="924" spans="16:32" x14ac:dyDescent="0.25">
      <c r="P924" s="156" t="s">
        <v>739</v>
      </c>
      <c r="Q924" s="156">
        <v>353</v>
      </c>
      <c r="R924" s="156" t="s">
        <v>3153</v>
      </c>
      <c r="S924" s="156" t="s">
        <v>2174</v>
      </c>
      <c r="T924" s="156">
        <v>10</v>
      </c>
      <c r="U924" s="156" t="s">
        <v>2175</v>
      </c>
      <c r="V924" s="156" t="s">
        <v>3155</v>
      </c>
      <c r="AB924" s="156" t="s">
        <v>1698</v>
      </c>
      <c r="AC924" s="156">
        <v>347</v>
      </c>
      <c r="AD924" s="256">
        <v>43118</v>
      </c>
      <c r="AE924" s="256">
        <v>43133</v>
      </c>
      <c r="AF924" s="256" t="s">
        <v>3216</v>
      </c>
    </row>
    <row r="925" spans="16:32" x14ac:dyDescent="0.25">
      <c r="P925" s="156" t="s">
        <v>739</v>
      </c>
      <c r="Q925" s="156">
        <v>353</v>
      </c>
      <c r="R925" s="156" t="s">
        <v>3153</v>
      </c>
      <c r="S925" s="156" t="s">
        <v>2176</v>
      </c>
      <c r="T925" s="156">
        <v>5</v>
      </c>
      <c r="U925" s="156" t="s">
        <v>2177</v>
      </c>
      <c r="V925" s="156" t="s">
        <v>3155</v>
      </c>
      <c r="AB925" s="156" t="s">
        <v>1699</v>
      </c>
      <c r="AC925" s="156">
        <v>347</v>
      </c>
      <c r="AD925" s="256">
        <v>43118</v>
      </c>
      <c r="AE925" s="256">
        <v>43133</v>
      </c>
      <c r="AF925" s="256" t="s">
        <v>3216</v>
      </c>
    </row>
    <row r="926" spans="16:32" x14ac:dyDescent="0.25">
      <c r="P926" s="156" t="s">
        <v>739</v>
      </c>
      <c r="Q926" s="156">
        <v>353</v>
      </c>
      <c r="R926" s="156" t="s">
        <v>3153</v>
      </c>
      <c r="S926" s="156" t="s">
        <v>2176</v>
      </c>
      <c r="T926" s="156">
        <v>9</v>
      </c>
      <c r="U926" s="156" t="s">
        <v>2177</v>
      </c>
      <c r="V926" s="156" t="s">
        <v>3155</v>
      </c>
      <c r="AB926" s="156" t="s">
        <v>1699</v>
      </c>
      <c r="AC926" s="156">
        <v>357</v>
      </c>
      <c r="AD926" s="256">
        <v>43139</v>
      </c>
      <c r="AE926" s="256">
        <v>43164</v>
      </c>
      <c r="AF926" s="256" t="s">
        <v>3216</v>
      </c>
    </row>
    <row r="927" spans="16:32" x14ac:dyDescent="0.25">
      <c r="P927" s="156" t="s">
        <v>739</v>
      </c>
      <c r="Q927" s="156">
        <v>353</v>
      </c>
      <c r="R927" s="156" t="s">
        <v>3153</v>
      </c>
      <c r="S927" s="156" t="s">
        <v>2178</v>
      </c>
      <c r="T927" s="156">
        <v>3</v>
      </c>
      <c r="U927" s="156" t="s">
        <v>2179</v>
      </c>
      <c r="V927" s="156" t="s">
        <v>3155</v>
      </c>
      <c r="AB927" s="156" t="s">
        <v>1699</v>
      </c>
      <c r="AC927" s="156">
        <v>364</v>
      </c>
      <c r="AD927" s="256">
        <v>43168</v>
      </c>
      <c r="AE927" s="256">
        <v>43179</v>
      </c>
      <c r="AF927" s="256" t="s">
        <v>3216</v>
      </c>
    </row>
    <row r="928" spans="16:32" x14ac:dyDescent="0.25">
      <c r="P928" s="156" t="s">
        <v>739</v>
      </c>
      <c r="Q928" s="156">
        <v>353</v>
      </c>
      <c r="R928" s="156" t="s">
        <v>3153</v>
      </c>
      <c r="S928" s="156" t="s">
        <v>2180</v>
      </c>
      <c r="T928" s="156">
        <v>14</v>
      </c>
      <c r="U928" s="156" t="s">
        <v>2181</v>
      </c>
      <c r="V928" s="156" t="s">
        <v>3155</v>
      </c>
      <c r="AB928" s="156" t="s">
        <v>1699</v>
      </c>
      <c r="AC928" s="156">
        <v>353</v>
      </c>
      <c r="AD928" s="256">
        <v>43180</v>
      </c>
      <c r="AE928" s="256">
        <v>0</v>
      </c>
      <c r="AF928" s="256" t="s">
        <v>3215</v>
      </c>
    </row>
    <row r="929" spans="16:32" x14ac:dyDescent="0.25">
      <c r="P929" s="156" t="s">
        <v>739</v>
      </c>
      <c r="Q929" s="156">
        <v>353</v>
      </c>
      <c r="R929" s="156" t="s">
        <v>3153</v>
      </c>
      <c r="S929" s="156" t="s">
        <v>2183</v>
      </c>
      <c r="T929" s="156">
        <v>3</v>
      </c>
      <c r="U929" s="156" t="s">
        <v>2184</v>
      </c>
      <c r="V929" s="156" t="s">
        <v>3155</v>
      </c>
      <c r="AB929" s="156" t="s">
        <v>3166</v>
      </c>
      <c r="AC929" s="156">
        <v>347</v>
      </c>
      <c r="AD929" s="256">
        <v>43118</v>
      </c>
      <c r="AE929" s="256">
        <v>43133</v>
      </c>
      <c r="AF929" s="256" t="s">
        <v>3216</v>
      </c>
    </row>
    <row r="930" spans="16:32" x14ac:dyDescent="0.25">
      <c r="P930" s="156" t="s">
        <v>739</v>
      </c>
      <c r="Q930" s="156">
        <v>353</v>
      </c>
      <c r="R930" s="156" t="s">
        <v>3153</v>
      </c>
      <c r="S930" s="156" t="s">
        <v>2183</v>
      </c>
      <c r="T930" s="156">
        <v>20</v>
      </c>
      <c r="U930" s="156" t="s">
        <v>2184</v>
      </c>
      <c r="V930" s="156" t="s">
        <v>3155</v>
      </c>
      <c r="AB930" s="156" t="s">
        <v>3166</v>
      </c>
      <c r="AC930" s="156">
        <v>364</v>
      </c>
      <c r="AD930" s="256">
        <v>43168</v>
      </c>
      <c r="AE930" s="256">
        <v>43179</v>
      </c>
      <c r="AF930" s="256" t="s">
        <v>3216</v>
      </c>
    </row>
    <row r="931" spans="16:32" x14ac:dyDescent="0.25">
      <c r="P931" s="156" t="s">
        <v>739</v>
      </c>
      <c r="Q931" s="156">
        <v>353</v>
      </c>
      <c r="R931" s="156" t="s">
        <v>3153</v>
      </c>
      <c r="S931" s="156" t="s">
        <v>2183</v>
      </c>
      <c r="T931" s="156">
        <v>7</v>
      </c>
      <c r="U931" s="156" t="s">
        <v>2184</v>
      </c>
      <c r="V931" s="156" t="s">
        <v>3155</v>
      </c>
      <c r="AB931" s="156" t="s">
        <v>3166</v>
      </c>
      <c r="AC931" s="156">
        <v>353</v>
      </c>
      <c r="AD931" s="256">
        <v>43180</v>
      </c>
      <c r="AE931" s="256">
        <v>0</v>
      </c>
      <c r="AF931" s="256" t="s">
        <v>3215</v>
      </c>
    </row>
    <row r="932" spans="16:32" x14ac:dyDescent="0.25">
      <c r="P932" s="156" t="s">
        <v>739</v>
      </c>
      <c r="Q932" s="156">
        <v>353</v>
      </c>
      <c r="R932" s="156" t="s">
        <v>3153</v>
      </c>
      <c r="S932" s="156" t="s">
        <v>2185</v>
      </c>
      <c r="T932" s="156">
        <v>2</v>
      </c>
      <c r="U932" s="156" t="s">
        <v>2186</v>
      </c>
      <c r="V932" s="156" t="s">
        <v>3155</v>
      </c>
      <c r="AB932" s="156" t="s">
        <v>3166</v>
      </c>
      <c r="AC932" s="156">
        <v>374</v>
      </c>
      <c r="AD932" s="256">
        <v>43195</v>
      </c>
      <c r="AE932" s="256">
        <v>0</v>
      </c>
      <c r="AF932" s="256" t="s">
        <v>3215</v>
      </c>
    </row>
    <row r="933" spans="16:32" x14ac:dyDescent="0.25">
      <c r="P933" s="156" t="s">
        <v>739</v>
      </c>
      <c r="Q933" s="156">
        <v>353</v>
      </c>
      <c r="R933" s="156" t="s">
        <v>3153</v>
      </c>
      <c r="S933" s="156" t="s">
        <v>2187</v>
      </c>
      <c r="T933" s="156">
        <v>5</v>
      </c>
      <c r="U933" s="156" t="s">
        <v>2188</v>
      </c>
      <c r="V933" s="156" t="s">
        <v>3155</v>
      </c>
      <c r="AB933" s="156" t="s">
        <v>3200</v>
      </c>
      <c r="AC933" s="156">
        <v>347</v>
      </c>
      <c r="AD933" s="256">
        <v>43118</v>
      </c>
      <c r="AE933" s="256">
        <v>43133</v>
      </c>
      <c r="AF933" s="256" t="s">
        <v>3216</v>
      </c>
    </row>
    <row r="934" spans="16:32" x14ac:dyDescent="0.25">
      <c r="P934" s="156" t="s">
        <v>739</v>
      </c>
      <c r="Q934" s="156">
        <v>353</v>
      </c>
      <c r="R934" s="156" t="s">
        <v>3153</v>
      </c>
      <c r="S934" s="156" t="s">
        <v>2189</v>
      </c>
      <c r="T934" s="156">
        <v>5</v>
      </c>
      <c r="U934" s="156" t="s">
        <v>2190</v>
      </c>
      <c r="V934" s="156" t="s">
        <v>3155</v>
      </c>
      <c r="AB934" s="156" t="s">
        <v>3200</v>
      </c>
      <c r="AC934" s="156">
        <v>340</v>
      </c>
      <c r="AD934" s="256">
        <v>43133</v>
      </c>
      <c r="AE934" s="256">
        <v>43168</v>
      </c>
      <c r="AF934" s="256" t="s">
        <v>3216</v>
      </c>
    </row>
    <row r="935" spans="16:32" x14ac:dyDescent="0.25">
      <c r="P935" s="156" t="s">
        <v>739</v>
      </c>
      <c r="Q935" s="156">
        <v>353</v>
      </c>
      <c r="R935" s="156" t="s">
        <v>3153</v>
      </c>
      <c r="S935" s="156" t="s">
        <v>2189</v>
      </c>
      <c r="T935" s="156">
        <v>40</v>
      </c>
      <c r="U935" s="156" t="s">
        <v>2190</v>
      </c>
      <c r="V935" s="156" t="s">
        <v>3155</v>
      </c>
      <c r="AB935" s="156" t="s">
        <v>3200</v>
      </c>
      <c r="AC935" s="156">
        <v>364</v>
      </c>
      <c r="AD935" s="256">
        <v>43168</v>
      </c>
      <c r="AE935" s="256">
        <v>43179</v>
      </c>
      <c r="AF935" s="256" t="s">
        <v>3216</v>
      </c>
    </row>
    <row r="936" spans="16:32" x14ac:dyDescent="0.25">
      <c r="P936" s="156" t="s">
        <v>739</v>
      </c>
      <c r="Q936" s="156">
        <v>353</v>
      </c>
      <c r="R936" s="156" t="s">
        <v>3153</v>
      </c>
      <c r="S936" s="156" t="s">
        <v>2191</v>
      </c>
      <c r="T936" s="156">
        <v>7</v>
      </c>
      <c r="U936" s="156" t="s">
        <v>2192</v>
      </c>
      <c r="V936" s="156" t="s">
        <v>3155</v>
      </c>
      <c r="AB936" s="156" t="s">
        <v>3200</v>
      </c>
      <c r="AC936" s="156">
        <v>374</v>
      </c>
      <c r="AD936" s="256">
        <v>43195</v>
      </c>
      <c r="AE936" s="256">
        <v>0</v>
      </c>
      <c r="AF936" s="256" t="s">
        <v>3215</v>
      </c>
    </row>
    <row r="937" spans="16:32" x14ac:dyDescent="0.25">
      <c r="P937" s="156" t="s">
        <v>739</v>
      </c>
      <c r="Q937" s="156">
        <v>353</v>
      </c>
      <c r="R937" s="156" t="s">
        <v>3153</v>
      </c>
      <c r="S937" s="156" t="s">
        <v>2194</v>
      </c>
      <c r="T937" s="156">
        <v>7</v>
      </c>
      <c r="U937" s="156" t="s">
        <v>2195</v>
      </c>
      <c r="V937" s="156" t="s">
        <v>3155</v>
      </c>
      <c r="AB937" s="156" t="s">
        <v>1701</v>
      </c>
      <c r="AC937" s="156">
        <v>347</v>
      </c>
      <c r="AD937" s="256">
        <v>43118</v>
      </c>
      <c r="AE937" s="256">
        <v>43133</v>
      </c>
      <c r="AF937" s="256" t="s">
        <v>3216</v>
      </c>
    </row>
    <row r="938" spans="16:32" x14ac:dyDescent="0.25">
      <c r="P938" s="156" t="s">
        <v>739</v>
      </c>
      <c r="Q938" s="156">
        <v>353</v>
      </c>
      <c r="R938" s="156" t="s">
        <v>3153</v>
      </c>
      <c r="S938" s="156" t="s">
        <v>2197</v>
      </c>
      <c r="T938" s="156">
        <v>12</v>
      </c>
      <c r="U938" s="156" t="s">
        <v>2198</v>
      </c>
      <c r="V938" s="156" t="s">
        <v>3155</v>
      </c>
      <c r="AB938" s="156" t="s">
        <v>1701</v>
      </c>
      <c r="AC938" s="156">
        <v>340</v>
      </c>
      <c r="AD938" s="256">
        <v>43133</v>
      </c>
      <c r="AE938" s="256">
        <v>43168</v>
      </c>
      <c r="AF938" s="256" t="s">
        <v>3216</v>
      </c>
    </row>
    <row r="939" spans="16:32" x14ac:dyDescent="0.25">
      <c r="P939" s="156" t="s">
        <v>739</v>
      </c>
      <c r="Q939" s="156">
        <v>353</v>
      </c>
      <c r="R939" s="156" t="s">
        <v>3153</v>
      </c>
      <c r="S939" s="156" t="s">
        <v>1067</v>
      </c>
      <c r="T939" s="156">
        <v>12</v>
      </c>
      <c r="U939" s="156" t="s">
        <v>2199</v>
      </c>
      <c r="V939" s="156" t="s">
        <v>3155</v>
      </c>
      <c r="AB939" s="156" t="s">
        <v>1701</v>
      </c>
      <c r="AC939" s="156">
        <v>357</v>
      </c>
      <c r="AD939" s="256">
        <v>43139</v>
      </c>
      <c r="AE939" s="256">
        <v>43164</v>
      </c>
      <c r="AF939" s="256" t="s">
        <v>3216</v>
      </c>
    </row>
    <row r="940" spans="16:32" x14ac:dyDescent="0.25">
      <c r="P940" s="156" t="s">
        <v>739</v>
      </c>
      <c r="Q940" s="156">
        <v>353</v>
      </c>
      <c r="R940" s="156" t="s">
        <v>3153</v>
      </c>
      <c r="S940" s="156" t="s">
        <v>1068</v>
      </c>
      <c r="T940" s="156">
        <v>60</v>
      </c>
      <c r="U940" s="156" t="s">
        <v>2200</v>
      </c>
      <c r="V940" s="156" t="s">
        <v>3155</v>
      </c>
      <c r="AB940" s="156" t="s">
        <v>1701</v>
      </c>
      <c r="AC940" s="156">
        <v>353</v>
      </c>
      <c r="AD940" s="256">
        <v>43180</v>
      </c>
      <c r="AE940" s="256">
        <v>0</v>
      </c>
      <c r="AF940" s="256" t="s">
        <v>3215</v>
      </c>
    </row>
    <row r="941" spans="16:32" x14ac:dyDescent="0.25">
      <c r="P941" s="156" t="s">
        <v>739</v>
      </c>
      <c r="Q941" s="156">
        <v>353</v>
      </c>
      <c r="R941" s="156" t="s">
        <v>3153</v>
      </c>
      <c r="S941" s="156" t="s">
        <v>2201</v>
      </c>
      <c r="T941" s="156">
        <v>13</v>
      </c>
      <c r="U941" s="156" t="s">
        <v>2202</v>
      </c>
      <c r="V941" s="156" t="s">
        <v>3155</v>
      </c>
      <c r="AB941" s="156" t="s">
        <v>1702</v>
      </c>
      <c r="AC941" s="156">
        <v>357</v>
      </c>
      <c r="AD941" s="256">
        <v>43139</v>
      </c>
      <c r="AE941" s="256">
        <v>43164</v>
      </c>
      <c r="AF941" s="256" t="s">
        <v>3216</v>
      </c>
    </row>
    <row r="942" spans="16:32" x14ac:dyDescent="0.25">
      <c r="P942" s="156" t="s">
        <v>739</v>
      </c>
      <c r="Q942" s="156">
        <v>353</v>
      </c>
      <c r="R942" s="156" t="s">
        <v>3153</v>
      </c>
      <c r="S942" s="156" t="s">
        <v>2204</v>
      </c>
      <c r="T942" s="156">
        <v>6</v>
      </c>
      <c r="U942" s="156" t="s">
        <v>2205</v>
      </c>
      <c r="V942" s="156" t="s">
        <v>3155</v>
      </c>
      <c r="AB942" s="156" t="s">
        <v>1702</v>
      </c>
      <c r="AC942" s="156">
        <v>353</v>
      </c>
      <c r="AD942" s="256">
        <v>43180</v>
      </c>
      <c r="AE942" s="256">
        <v>0</v>
      </c>
      <c r="AF942" s="256" t="s">
        <v>3215</v>
      </c>
    </row>
    <row r="943" spans="16:32" x14ac:dyDescent="0.25">
      <c r="P943" s="156" t="s">
        <v>739</v>
      </c>
      <c r="Q943" s="156">
        <v>353</v>
      </c>
      <c r="R943" s="156" t="s">
        <v>3153</v>
      </c>
      <c r="S943" s="156" t="s">
        <v>1069</v>
      </c>
      <c r="T943" s="156">
        <v>204</v>
      </c>
      <c r="U943" s="156" t="s">
        <v>2208</v>
      </c>
      <c r="V943" s="156" t="s">
        <v>3155</v>
      </c>
      <c r="AB943" s="156" t="s">
        <v>1702</v>
      </c>
      <c r="AC943" s="156">
        <v>353</v>
      </c>
      <c r="AD943" s="256">
        <v>43180</v>
      </c>
      <c r="AE943" s="256">
        <v>0</v>
      </c>
      <c r="AF943" s="256" t="s">
        <v>3215</v>
      </c>
    </row>
    <row r="944" spans="16:32" x14ac:dyDescent="0.25">
      <c r="P944" s="156" t="s">
        <v>739</v>
      </c>
      <c r="Q944" s="156">
        <v>353</v>
      </c>
      <c r="R944" s="156" t="s">
        <v>3153</v>
      </c>
      <c r="S944" s="156" t="s">
        <v>956</v>
      </c>
      <c r="T944" s="156">
        <v>13</v>
      </c>
      <c r="U944" s="156" t="s">
        <v>2212</v>
      </c>
      <c r="V944" s="156" t="s">
        <v>3155</v>
      </c>
      <c r="AB944" s="156" t="s">
        <v>1702</v>
      </c>
      <c r="AC944" s="156">
        <v>353</v>
      </c>
      <c r="AD944" s="256">
        <v>43180</v>
      </c>
      <c r="AE944" s="256">
        <v>0</v>
      </c>
      <c r="AF944" s="256" t="s">
        <v>3215</v>
      </c>
    </row>
    <row r="945" spans="16:32" x14ac:dyDescent="0.25">
      <c r="P945" s="156" t="s">
        <v>739</v>
      </c>
      <c r="Q945" s="156">
        <v>353</v>
      </c>
      <c r="R945" s="156" t="s">
        <v>3153</v>
      </c>
      <c r="S945" s="156" t="s">
        <v>2213</v>
      </c>
      <c r="T945" s="156">
        <v>1</v>
      </c>
      <c r="U945" s="156" t="s">
        <v>2214</v>
      </c>
      <c r="V945" s="156" t="s">
        <v>3155</v>
      </c>
      <c r="AB945" s="156" t="s">
        <v>1703</v>
      </c>
      <c r="AC945" s="156">
        <v>347</v>
      </c>
      <c r="AD945" s="256">
        <v>43118</v>
      </c>
      <c r="AE945" s="256">
        <v>43133</v>
      </c>
      <c r="AF945" s="256" t="s">
        <v>3216</v>
      </c>
    </row>
    <row r="946" spans="16:32" x14ac:dyDescent="0.25">
      <c r="P946" s="156" t="s">
        <v>739</v>
      </c>
      <c r="Q946" s="156">
        <v>353</v>
      </c>
      <c r="R946" s="156" t="s">
        <v>3153</v>
      </c>
      <c r="S946" s="156" t="s">
        <v>2213</v>
      </c>
      <c r="T946" s="156">
        <v>2</v>
      </c>
      <c r="U946" s="156" t="s">
        <v>2214</v>
      </c>
      <c r="V946" s="156" t="s">
        <v>3155</v>
      </c>
      <c r="AB946" s="156" t="s">
        <v>1703</v>
      </c>
      <c r="AC946" s="156">
        <v>340</v>
      </c>
      <c r="AD946" s="256">
        <v>43133</v>
      </c>
      <c r="AE946" s="256">
        <v>43168</v>
      </c>
      <c r="AF946" s="256" t="s">
        <v>3216</v>
      </c>
    </row>
    <row r="947" spans="16:32" x14ac:dyDescent="0.25">
      <c r="P947" s="156" t="s">
        <v>739</v>
      </c>
      <c r="Q947" s="156">
        <v>353</v>
      </c>
      <c r="R947" s="156" t="s">
        <v>3153</v>
      </c>
      <c r="S947" s="156" t="s">
        <v>2215</v>
      </c>
      <c r="T947" s="156">
        <v>3</v>
      </c>
      <c r="U947" s="156" t="s">
        <v>2216</v>
      </c>
      <c r="V947" s="156" t="s">
        <v>3155</v>
      </c>
      <c r="AB947" s="156" t="s">
        <v>1703</v>
      </c>
      <c r="AC947" s="156">
        <v>357</v>
      </c>
      <c r="AD947" s="256">
        <v>43139</v>
      </c>
      <c r="AE947" s="256">
        <v>43164</v>
      </c>
      <c r="AF947" s="256" t="s">
        <v>3216</v>
      </c>
    </row>
    <row r="948" spans="16:32" x14ac:dyDescent="0.25">
      <c r="P948" s="156" t="s">
        <v>739</v>
      </c>
      <c r="Q948" s="156">
        <v>353</v>
      </c>
      <c r="R948" s="156" t="s">
        <v>3153</v>
      </c>
      <c r="S948" s="156" t="s">
        <v>2219</v>
      </c>
      <c r="T948" s="156">
        <v>10</v>
      </c>
      <c r="U948" s="156" t="s">
        <v>2220</v>
      </c>
      <c r="V948" s="156" t="s">
        <v>3155</v>
      </c>
      <c r="AB948" s="156" t="s">
        <v>1703</v>
      </c>
      <c r="AC948" s="156">
        <v>353</v>
      </c>
      <c r="AD948" s="256">
        <v>43180</v>
      </c>
      <c r="AE948" s="256">
        <v>0</v>
      </c>
      <c r="AF948" s="256" t="s">
        <v>3215</v>
      </c>
    </row>
    <row r="949" spans="16:32" x14ac:dyDescent="0.25">
      <c r="P949" s="156" t="s">
        <v>739</v>
      </c>
      <c r="Q949" s="156">
        <v>353</v>
      </c>
      <c r="R949" s="156" t="s">
        <v>3153</v>
      </c>
      <c r="S949" s="156" t="s">
        <v>2221</v>
      </c>
      <c r="T949" s="156">
        <v>6</v>
      </c>
      <c r="U949" s="156" t="s">
        <v>2222</v>
      </c>
      <c r="V949" s="156" t="s">
        <v>3155</v>
      </c>
      <c r="AB949" s="156" t="s">
        <v>1703</v>
      </c>
      <c r="AC949" s="156">
        <v>353</v>
      </c>
      <c r="AD949" s="256">
        <v>43180</v>
      </c>
      <c r="AE949" s="256">
        <v>0</v>
      </c>
      <c r="AF949" s="256" t="s">
        <v>3215</v>
      </c>
    </row>
    <row r="950" spans="16:32" x14ac:dyDescent="0.25">
      <c r="P950" s="156" t="s">
        <v>739</v>
      </c>
      <c r="Q950" s="156">
        <v>353</v>
      </c>
      <c r="R950" s="156" t="s">
        <v>3153</v>
      </c>
      <c r="S950" s="156" t="s">
        <v>2221</v>
      </c>
      <c r="T950" s="156">
        <v>1</v>
      </c>
      <c r="U950" s="156" t="s">
        <v>2222</v>
      </c>
      <c r="V950" s="156" t="s">
        <v>3155</v>
      </c>
      <c r="AB950" s="156" t="s">
        <v>1705</v>
      </c>
      <c r="AC950" s="156">
        <v>347</v>
      </c>
      <c r="AD950" s="256">
        <v>43118</v>
      </c>
      <c r="AE950" s="256">
        <v>43133</v>
      </c>
      <c r="AF950" s="256" t="s">
        <v>3216</v>
      </c>
    </row>
    <row r="951" spans="16:32" x14ac:dyDescent="0.25">
      <c r="P951" s="156" t="s">
        <v>739</v>
      </c>
      <c r="Q951" s="156">
        <v>353</v>
      </c>
      <c r="R951" s="156" t="s">
        <v>3153</v>
      </c>
      <c r="S951" s="156" t="s">
        <v>2221</v>
      </c>
      <c r="T951" s="156">
        <v>2</v>
      </c>
      <c r="U951" s="156" t="s">
        <v>2222</v>
      </c>
      <c r="V951" s="156" t="s">
        <v>3155</v>
      </c>
      <c r="AB951" s="156" t="s">
        <v>1705</v>
      </c>
      <c r="AC951" s="156">
        <v>335</v>
      </c>
      <c r="AD951" s="256">
        <v>43133</v>
      </c>
      <c r="AE951" s="256">
        <v>43147</v>
      </c>
      <c r="AF951" s="256" t="s">
        <v>3216</v>
      </c>
    </row>
    <row r="952" spans="16:32" x14ac:dyDescent="0.25">
      <c r="P952" s="156" t="s">
        <v>739</v>
      </c>
      <c r="Q952" s="156">
        <v>353</v>
      </c>
      <c r="R952" s="156" t="s">
        <v>3153</v>
      </c>
      <c r="S952" s="156" t="s">
        <v>2221</v>
      </c>
      <c r="T952" s="156">
        <v>2</v>
      </c>
      <c r="U952" s="156" t="s">
        <v>2222</v>
      </c>
      <c r="V952" s="156" t="s">
        <v>3155</v>
      </c>
      <c r="AB952" s="156" t="s">
        <v>1705</v>
      </c>
      <c r="AC952" s="156">
        <v>340</v>
      </c>
      <c r="AD952" s="256">
        <v>43133</v>
      </c>
      <c r="AE952" s="256">
        <v>43168</v>
      </c>
      <c r="AF952" s="256" t="s">
        <v>3216</v>
      </c>
    </row>
    <row r="953" spans="16:32" x14ac:dyDescent="0.25">
      <c r="P953" s="156" t="s">
        <v>739</v>
      </c>
      <c r="Q953" s="156">
        <v>353</v>
      </c>
      <c r="R953" s="156" t="s">
        <v>3153</v>
      </c>
      <c r="S953" s="156" t="s">
        <v>2221</v>
      </c>
      <c r="T953" s="156">
        <v>3</v>
      </c>
      <c r="U953" s="156" t="s">
        <v>2222</v>
      </c>
      <c r="V953" s="156" t="s">
        <v>3155</v>
      </c>
      <c r="AB953" s="156" t="s">
        <v>1705</v>
      </c>
      <c r="AC953" s="156">
        <v>353</v>
      </c>
      <c r="AD953" s="256">
        <v>43180</v>
      </c>
      <c r="AE953" s="256">
        <v>0</v>
      </c>
      <c r="AF953" s="256" t="s">
        <v>3215</v>
      </c>
    </row>
    <row r="954" spans="16:32" x14ac:dyDescent="0.25">
      <c r="P954" s="156" t="s">
        <v>739</v>
      </c>
      <c r="Q954" s="156">
        <v>353</v>
      </c>
      <c r="R954" s="156" t="s">
        <v>3153</v>
      </c>
      <c r="S954" s="156" t="s">
        <v>2223</v>
      </c>
      <c r="T954" s="156">
        <v>4</v>
      </c>
      <c r="U954" s="156" t="s">
        <v>2224</v>
      </c>
      <c r="V954" s="156" t="s">
        <v>3155</v>
      </c>
      <c r="AB954" s="156" t="s">
        <v>1705</v>
      </c>
      <c r="AC954" s="156">
        <v>353</v>
      </c>
      <c r="AD954" s="256">
        <v>43180</v>
      </c>
      <c r="AE954" s="256">
        <v>0</v>
      </c>
      <c r="AF954" s="256" t="s">
        <v>3215</v>
      </c>
    </row>
    <row r="955" spans="16:32" x14ac:dyDescent="0.25">
      <c r="P955" s="156" t="s">
        <v>739</v>
      </c>
      <c r="Q955" s="156">
        <v>353</v>
      </c>
      <c r="R955" s="156" t="s">
        <v>3153</v>
      </c>
      <c r="S955" s="156" t="s">
        <v>2225</v>
      </c>
      <c r="T955" s="156">
        <v>10</v>
      </c>
      <c r="U955" s="156" t="s">
        <v>2226</v>
      </c>
      <c r="V955" s="156" t="s">
        <v>3155</v>
      </c>
      <c r="AB955" s="156" t="s">
        <v>1705</v>
      </c>
      <c r="AC955" s="156">
        <v>353</v>
      </c>
      <c r="AD955" s="256">
        <v>43180</v>
      </c>
      <c r="AE955" s="256">
        <v>0</v>
      </c>
      <c r="AF955" s="256" t="s">
        <v>3215</v>
      </c>
    </row>
    <row r="956" spans="16:32" x14ac:dyDescent="0.25">
      <c r="P956" s="156" t="s">
        <v>739</v>
      </c>
      <c r="Q956" s="156">
        <v>353</v>
      </c>
      <c r="R956" s="156" t="s">
        <v>3153</v>
      </c>
      <c r="S956" s="156" t="s">
        <v>2227</v>
      </c>
      <c r="T956" s="156">
        <v>12</v>
      </c>
      <c r="U956" s="156" t="s">
        <v>2228</v>
      </c>
      <c r="V956" s="156" t="s">
        <v>3155</v>
      </c>
      <c r="AB956" s="156" t="s">
        <v>1707</v>
      </c>
      <c r="AC956" s="156">
        <v>353</v>
      </c>
      <c r="AD956" s="256">
        <v>43180</v>
      </c>
      <c r="AE956" s="256">
        <v>0</v>
      </c>
      <c r="AF956" s="256" t="s">
        <v>3215</v>
      </c>
    </row>
    <row r="957" spans="16:32" x14ac:dyDescent="0.25">
      <c r="P957" s="156" t="s">
        <v>739</v>
      </c>
      <c r="Q957" s="156">
        <v>353</v>
      </c>
      <c r="R957" s="156" t="s">
        <v>3153</v>
      </c>
      <c r="S957" s="156" t="s">
        <v>2227</v>
      </c>
      <c r="T957" s="156">
        <v>35</v>
      </c>
      <c r="U957" s="156" t="s">
        <v>2228</v>
      </c>
      <c r="V957" s="156" t="s">
        <v>3155</v>
      </c>
      <c r="AB957" s="156" t="s">
        <v>1707</v>
      </c>
      <c r="AC957" s="156">
        <v>353</v>
      </c>
      <c r="AD957" s="256">
        <v>43180</v>
      </c>
      <c r="AE957" s="256">
        <v>0</v>
      </c>
      <c r="AF957" s="256" t="s">
        <v>3215</v>
      </c>
    </row>
    <row r="958" spans="16:32" x14ac:dyDescent="0.25">
      <c r="P958" s="156" t="s">
        <v>739</v>
      </c>
      <c r="Q958" s="156">
        <v>353</v>
      </c>
      <c r="R958" s="156" t="s">
        <v>3153</v>
      </c>
      <c r="S958" s="156" t="s">
        <v>2231</v>
      </c>
      <c r="T958" s="156">
        <v>5</v>
      </c>
      <c r="U958" s="156" t="s">
        <v>2232</v>
      </c>
      <c r="V958" s="156" t="s">
        <v>3155</v>
      </c>
      <c r="AB958" s="156" t="s">
        <v>3201</v>
      </c>
      <c r="AC958" s="156">
        <v>364</v>
      </c>
      <c r="AD958" s="256">
        <v>43168</v>
      </c>
      <c r="AE958" s="256">
        <v>43179</v>
      </c>
      <c r="AF958" s="256" t="s">
        <v>3216</v>
      </c>
    </row>
    <row r="959" spans="16:32" x14ac:dyDescent="0.25">
      <c r="P959" s="156" t="s">
        <v>739</v>
      </c>
      <c r="Q959" s="156">
        <v>353</v>
      </c>
      <c r="R959" s="156" t="s">
        <v>3153</v>
      </c>
      <c r="S959" s="156" t="s">
        <v>2231</v>
      </c>
      <c r="T959" s="156">
        <v>15</v>
      </c>
      <c r="U959" s="156" t="s">
        <v>2232</v>
      </c>
      <c r="V959" s="156" t="s">
        <v>3155</v>
      </c>
      <c r="AB959" s="156" t="s">
        <v>3201</v>
      </c>
      <c r="AC959" s="156">
        <v>374</v>
      </c>
      <c r="AD959" s="256">
        <v>43195</v>
      </c>
      <c r="AE959" s="256">
        <v>0</v>
      </c>
      <c r="AF959" s="256" t="s">
        <v>3215</v>
      </c>
    </row>
    <row r="960" spans="16:32" x14ac:dyDescent="0.25">
      <c r="P960" s="156" t="s">
        <v>739</v>
      </c>
      <c r="Q960" s="156">
        <v>353</v>
      </c>
      <c r="R960" s="156" t="s">
        <v>3153</v>
      </c>
      <c r="S960" s="156" t="s">
        <v>2231</v>
      </c>
      <c r="T960" s="156">
        <v>3</v>
      </c>
      <c r="U960" s="156" t="s">
        <v>2232</v>
      </c>
      <c r="V960" s="156" t="s">
        <v>3155</v>
      </c>
      <c r="AB960" s="156" t="s">
        <v>1708</v>
      </c>
      <c r="AC960" s="156">
        <v>347</v>
      </c>
      <c r="AD960" s="256">
        <v>43118</v>
      </c>
      <c r="AE960" s="256">
        <v>43133</v>
      </c>
      <c r="AF960" s="256" t="s">
        <v>3216</v>
      </c>
    </row>
    <row r="961" spans="16:32" x14ac:dyDescent="0.25">
      <c r="P961" s="156" t="s">
        <v>739</v>
      </c>
      <c r="Q961" s="156">
        <v>353</v>
      </c>
      <c r="R961" s="156" t="s">
        <v>3153</v>
      </c>
      <c r="S961" s="156" t="s">
        <v>2231</v>
      </c>
      <c r="T961" s="156">
        <v>10</v>
      </c>
      <c r="U961" s="156" t="s">
        <v>2232</v>
      </c>
      <c r="V961" s="156" t="s">
        <v>3155</v>
      </c>
      <c r="AB961" s="156" t="s">
        <v>1708</v>
      </c>
      <c r="AC961" s="156">
        <v>340</v>
      </c>
      <c r="AD961" s="256">
        <v>43133</v>
      </c>
      <c r="AE961" s="256">
        <v>43168</v>
      </c>
      <c r="AF961" s="256" t="s">
        <v>3216</v>
      </c>
    </row>
    <row r="962" spans="16:32" x14ac:dyDescent="0.25">
      <c r="P962" s="156" t="s">
        <v>739</v>
      </c>
      <c r="Q962" s="156">
        <v>353</v>
      </c>
      <c r="R962" s="156" t="s">
        <v>3153</v>
      </c>
      <c r="S962" s="156" t="s">
        <v>2231</v>
      </c>
      <c r="T962" s="156">
        <v>20</v>
      </c>
      <c r="U962" s="156" t="s">
        <v>2232</v>
      </c>
      <c r="V962" s="156" t="s">
        <v>3155</v>
      </c>
      <c r="AB962" s="156" t="s">
        <v>1708</v>
      </c>
      <c r="AC962" s="156">
        <v>340</v>
      </c>
      <c r="AD962" s="256">
        <v>43133</v>
      </c>
      <c r="AE962" s="256">
        <v>43168</v>
      </c>
      <c r="AF962" s="256" t="s">
        <v>3216</v>
      </c>
    </row>
    <row r="963" spans="16:32" x14ac:dyDescent="0.25">
      <c r="P963" s="156" t="s">
        <v>739</v>
      </c>
      <c r="Q963" s="156">
        <v>353</v>
      </c>
      <c r="R963" s="156" t="s">
        <v>3153</v>
      </c>
      <c r="S963" s="156" t="s">
        <v>2231</v>
      </c>
      <c r="T963" s="156">
        <v>5</v>
      </c>
      <c r="U963" s="156" t="s">
        <v>2232</v>
      </c>
      <c r="V963" s="156" t="s">
        <v>3155</v>
      </c>
      <c r="AB963" s="156" t="s">
        <v>1710</v>
      </c>
      <c r="AC963" s="156">
        <v>347</v>
      </c>
      <c r="AD963" s="256">
        <v>43118</v>
      </c>
      <c r="AE963" s="256">
        <v>43133</v>
      </c>
      <c r="AF963" s="256" t="s">
        <v>3216</v>
      </c>
    </row>
    <row r="964" spans="16:32" x14ac:dyDescent="0.25">
      <c r="P964" s="156" t="s">
        <v>739</v>
      </c>
      <c r="Q964" s="156">
        <v>353</v>
      </c>
      <c r="R964" s="156" t="s">
        <v>3153</v>
      </c>
      <c r="S964" s="156" t="s">
        <v>2233</v>
      </c>
      <c r="T964" s="156">
        <v>8</v>
      </c>
      <c r="U964" s="156" t="s">
        <v>2234</v>
      </c>
      <c r="V964" s="156" t="s">
        <v>3155</v>
      </c>
      <c r="AB964" s="156" t="s">
        <v>1710</v>
      </c>
      <c r="AC964" s="156">
        <v>340</v>
      </c>
      <c r="AD964" s="256">
        <v>43133</v>
      </c>
      <c r="AE964" s="256">
        <v>43168</v>
      </c>
      <c r="AF964" s="256" t="s">
        <v>3216</v>
      </c>
    </row>
    <row r="965" spans="16:32" x14ac:dyDescent="0.25">
      <c r="P965" s="156" t="s">
        <v>739</v>
      </c>
      <c r="Q965" s="156">
        <v>353</v>
      </c>
      <c r="R965" s="156" t="s">
        <v>3153</v>
      </c>
      <c r="S965" s="156" t="s">
        <v>1072</v>
      </c>
      <c r="T965" s="156">
        <v>17</v>
      </c>
      <c r="U965" s="156" t="s">
        <v>2236</v>
      </c>
      <c r="V965" s="156" t="s">
        <v>3155</v>
      </c>
      <c r="AB965" s="156" t="s">
        <v>1710</v>
      </c>
      <c r="AC965" s="156">
        <v>357</v>
      </c>
      <c r="AD965" s="256">
        <v>43139</v>
      </c>
      <c r="AE965" s="256">
        <v>43164</v>
      </c>
      <c r="AF965" s="256" t="s">
        <v>3216</v>
      </c>
    </row>
    <row r="966" spans="16:32" x14ac:dyDescent="0.25">
      <c r="P966" s="156" t="s">
        <v>739</v>
      </c>
      <c r="Q966" s="156">
        <v>353</v>
      </c>
      <c r="R966" s="156" t="s">
        <v>3153</v>
      </c>
      <c r="S966" s="156" t="s">
        <v>2237</v>
      </c>
      <c r="T966" s="156">
        <v>4</v>
      </c>
      <c r="U966" s="156" t="s">
        <v>2238</v>
      </c>
      <c r="V966" s="156" t="s">
        <v>3155</v>
      </c>
      <c r="AB966" s="156" t="s">
        <v>1710</v>
      </c>
      <c r="AC966" s="156">
        <v>364</v>
      </c>
      <c r="AD966" s="256">
        <v>43168</v>
      </c>
      <c r="AE966" s="256">
        <v>43179</v>
      </c>
      <c r="AF966" s="256" t="s">
        <v>3216</v>
      </c>
    </row>
    <row r="967" spans="16:32" x14ac:dyDescent="0.25">
      <c r="P967" s="156" t="s">
        <v>739</v>
      </c>
      <c r="Q967" s="156">
        <v>353</v>
      </c>
      <c r="R967" s="156" t="s">
        <v>3153</v>
      </c>
      <c r="S967" s="156" t="s">
        <v>2239</v>
      </c>
      <c r="T967" s="156">
        <v>20</v>
      </c>
      <c r="U967" s="156" t="s">
        <v>2240</v>
      </c>
      <c r="V967" s="156" t="s">
        <v>3155</v>
      </c>
      <c r="AB967" s="156" t="s">
        <v>1710</v>
      </c>
      <c r="AC967" s="156">
        <v>353</v>
      </c>
      <c r="AD967" s="256">
        <v>43180</v>
      </c>
      <c r="AE967" s="256">
        <v>0</v>
      </c>
      <c r="AF967" s="256" t="s">
        <v>3215</v>
      </c>
    </row>
    <row r="968" spans="16:32" x14ac:dyDescent="0.25">
      <c r="P968" s="156" t="s">
        <v>739</v>
      </c>
      <c r="Q968" s="156">
        <v>353</v>
      </c>
      <c r="R968" s="156" t="s">
        <v>3153</v>
      </c>
      <c r="S968" s="156" t="s">
        <v>2239</v>
      </c>
      <c r="T968" s="156">
        <v>20</v>
      </c>
      <c r="U968" s="156" t="s">
        <v>2240</v>
      </c>
      <c r="V968" s="156" t="s">
        <v>3155</v>
      </c>
      <c r="AB968" s="156" t="s">
        <v>1710</v>
      </c>
      <c r="AC968" s="156">
        <v>353</v>
      </c>
      <c r="AD968" s="256">
        <v>43180</v>
      </c>
      <c r="AE968" s="256">
        <v>0</v>
      </c>
      <c r="AF968" s="256" t="s">
        <v>3215</v>
      </c>
    </row>
    <row r="969" spans="16:32" x14ac:dyDescent="0.25">
      <c r="P969" s="156" t="s">
        <v>739</v>
      </c>
      <c r="Q969" s="156">
        <v>353</v>
      </c>
      <c r="R969" s="156" t="s">
        <v>3153</v>
      </c>
      <c r="S969" s="156" t="s">
        <v>2242</v>
      </c>
      <c r="T969" s="156">
        <v>6</v>
      </c>
      <c r="U969" s="156" t="s">
        <v>2243</v>
      </c>
      <c r="V969" s="156" t="s">
        <v>3155</v>
      </c>
      <c r="AB969" s="156" t="s">
        <v>1710</v>
      </c>
      <c r="AC969" s="156">
        <v>353</v>
      </c>
      <c r="AD969" s="256">
        <v>43180</v>
      </c>
      <c r="AE969" s="256">
        <v>0</v>
      </c>
      <c r="AF969" s="256" t="s">
        <v>3215</v>
      </c>
    </row>
    <row r="970" spans="16:32" x14ac:dyDescent="0.25">
      <c r="P970" s="156" t="s">
        <v>739</v>
      </c>
      <c r="Q970" s="156">
        <v>353</v>
      </c>
      <c r="R970" s="156" t="s">
        <v>3153</v>
      </c>
      <c r="S970" s="156" t="s">
        <v>2242</v>
      </c>
      <c r="T970" s="156">
        <v>1</v>
      </c>
      <c r="U970" s="156" t="s">
        <v>2243</v>
      </c>
      <c r="V970" s="156" t="s">
        <v>3155</v>
      </c>
      <c r="AB970" s="156" t="s">
        <v>1710</v>
      </c>
      <c r="AC970" s="156">
        <v>353</v>
      </c>
      <c r="AD970" s="256">
        <v>43180</v>
      </c>
      <c r="AE970" s="256">
        <v>0</v>
      </c>
      <c r="AF970" s="256" t="s">
        <v>3215</v>
      </c>
    </row>
    <row r="971" spans="16:32" x14ac:dyDescent="0.25">
      <c r="P971" s="156" t="s">
        <v>739</v>
      </c>
      <c r="Q971" s="156">
        <v>353</v>
      </c>
      <c r="R971" s="156" t="s">
        <v>3153</v>
      </c>
      <c r="S971" s="156" t="s">
        <v>2242</v>
      </c>
      <c r="T971" s="156">
        <v>3</v>
      </c>
      <c r="U971" s="156" t="s">
        <v>2243</v>
      </c>
      <c r="V971" s="156" t="s">
        <v>3155</v>
      </c>
      <c r="AB971" s="156" t="s">
        <v>1710</v>
      </c>
      <c r="AC971" s="156">
        <v>353</v>
      </c>
      <c r="AD971" s="256">
        <v>43180</v>
      </c>
      <c r="AE971" s="256">
        <v>0</v>
      </c>
      <c r="AF971" s="256" t="s">
        <v>3215</v>
      </c>
    </row>
    <row r="972" spans="16:32" x14ac:dyDescent="0.25">
      <c r="P972" s="156" t="s">
        <v>739</v>
      </c>
      <c r="Q972" s="156">
        <v>353</v>
      </c>
      <c r="R972" s="156" t="s">
        <v>3153</v>
      </c>
      <c r="S972" s="156" t="s">
        <v>2244</v>
      </c>
      <c r="T972" s="156">
        <v>5</v>
      </c>
      <c r="U972" s="156" t="s">
        <v>2245</v>
      </c>
      <c r="V972" s="156" t="s">
        <v>3155</v>
      </c>
      <c r="AB972" s="156" t="s">
        <v>1711</v>
      </c>
      <c r="AC972" s="156">
        <v>347</v>
      </c>
      <c r="AD972" s="256">
        <v>43118</v>
      </c>
      <c r="AE972" s="256">
        <v>43133</v>
      </c>
      <c r="AF972" s="256" t="s">
        <v>3216</v>
      </c>
    </row>
    <row r="973" spans="16:32" x14ac:dyDescent="0.25">
      <c r="P973" s="156" t="s">
        <v>739</v>
      </c>
      <c r="Q973" s="156">
        <v>353</v>
      </c>
      <c r="R973" s="156" t="s">
        <v>3153</v>
      </c>
      <c r="S973" s="156" t="s">
        <v>2244</v>
      </c>
      <c r="T973" s="156">
        <v>4</v>
      </c>
      <c r="U973" s="156" t="s">
        <v>2245</v>
      </c>
      <c r="V973" s="156" t="s">
        <v>3155</v>
      </c>
      <c r="AB973" s="156" t="s">
        <v>1711</v>
      </c>
      <c r="AC973" s="156">
        <v>340</v>
      </c>
      <c r="AD973" s="256">
        <v>43133</v>
      </c>
      <c r="AE973" s="256">
        <v>43168</v>
      </c>
      <c r="AF973" s="256" t="s">
        <v>3216</v>
      </c>
    </row>
    <row r="974" spans="16:32" x14ac:dyDescent="0.25">
      <c r="P974" s="156" t="s">
        <v>739</v>
      </c>
      <c r="Q974" s="156">
        <v>353</v>
      </c>
      <c r="R974" s="156" t="s">
        <v>3153</v>
      </c>
      <c r="S974" s="156" t="s">
        <v>2244</v>
      </c>
      <c r="T974" s="156">
        <v>15</v>
      </c>
      <c r="U974" s="156" t="s">
        <v>2245</v>
      </c>
      <c r="V974" s="156" t="s">
        <v>3155</v>
      </c>
      <c r="AB974" s="156" t="s">
        <v>1711</v>
      </c>
      <c r="AC974" s="156">
        <v>374</v>
      </c>
      <c r="AD974" s="256">
        <v>43195</v>
      </c>
      <c r="AE974" s="256">
        <v>0</v>
      </c>
      <c r="AF974" s="256" t="s">
        <v>3215</v>
      </c>
    </row>
    <row r="975" spans="16:32" x14ac:dyDescent="0.25">
      <c r="P975" s="156" t="s">
        <v>739</v>
      </c>
      <c r="Q975" s="156">
        <v>353</v>
      </c>
      <c r="R975" s="156" t="s">
        <v>3153</v>
      </c>
      <c r="S975" s="156" t="s">
        <v>2244</v>
      </c>
      <c r="T975" s="156">
        <v>5</v>
      </c>
      <c r="U975" s="156" t="s">
        <v>2245</v>
      </c>
      <c r="V975" s="156" t="s">
        <v>3155</v>
      </c>
      <c r="AB975" s="156" t="s">
        <v>1712</v>
      </c>
      <c r="AC975" s="156">
        <v>357</v>
      </c>
      <c r="AD975" s="256">
        <v>43139</v>
      </c>
      <c r="AE975" s="256">
        <v>43164</v>
      </c>
      <c r="AF975" s="256" t="s">
        <v>3216</v>
      </c>
    </row>
    <row r="976" spans="16:32" x14ac:dyDescent="0.25">
      <c r="P976" s="156" t="s">
        <v>739</v>
      </c>
      <c r="Q976" s="156">
        <v>353</v>
      </c>
      <c r="R976" s="156" t="s">
        <v>3153</v>
      </c>
      <c r="S976" s="156" t="s">
        <v>2246</v>
      </c>
      <c r="T976" s="156">
        <v>1</v>
      </c>
      <c r="U976" s="156" t="s">
        <v>2247</v>
      </c>
      <c r="V976" s="156" t="s">
        <v>3155</v>
      </c>
      <c r="AB976" s="156" t="s">
        <v>1712</v>
      </c>
      <c r="AC976" s="156">
        <v>353</v>
      </c>
      <c r="AD976" s="256">
        <v>43180</v>
      </c>
      <c r="AE976" s="256">
        <v>0</v>
      </c>
      <c r="AF976" s="256" t="s">
        <v>3215</v>
      </c>
    </row>
    <row r="977" spans="16:32" x14ac:dyDescent="0.25">
      <c r="P977" s="156" t="s">
        <v>739</v>
      </c>
      <c r="Q977" s="156">
        <v>353</v>
      </c>
      <c r="R977" s="156" t="s">
        <v>3153</v>
      </c>
      <c r="S977" s="156" t="s">
        <v>2248</v>
      </c>
      <c r="T977" s="156">
        <v>6</v>
      </c>
      <c r="U977" s="156" t="s">
        <v>2249</v>
      </c>
      <c r="V977" s="156" t="s">
        <v>3155</v>
      </c>
      <c r="AB977" s="156" t="s">
        <v>1712</v>
      </c>
      <c r="AC977" s="156">
        <v>353</v>
      </c>
      <c r="AD977" s="256">
        <v>43180</v>
      </c>
      <c r="AE977" s="256">
        <v>0</v>
      </c>
      <c r="AF977" s="256" t="s">
        <v>3215</v>
      </c>
    </row>
    <row r="978" spans="16:32" x14ac:dyDescent="0.25">
      <c r="P978" s="156" t="s">
        <v>739</v>
      </c>
      <c r="Q978" s="156">
        <v>353</v>
      </c>
      <c r="R978" s="156" t="s">
        <v>3153</v>
      </c>
      <c r="S978" s="156" t="s">
        <v>2250</v>
      </c>
      <c r="T978" s="156">
        <v>7</v>
      </c>
      <c r="U978" s="156" t="s">
        <v>2251</v>
      </c>
      <c r="V978" s="156" t="s">
        <v>3155</v>
      </c>
      <c r="AB978" s="156" t="s">
        <v>1714</v>
      </c>
      <c r="AC978" s="156">
        <v>340</v>
      </c>
      <c r="AD978" s="256">
        <v>43133</v>
      </c>
      <c r="AE978" s="256">
        <v>43168</v>
      </c>
      <c r="AF978" s="256" t="s">
        <v>3216</v>
      </c>
    </row>
    <row r="979" spans="16:32" x14ac:dyDescent="0.25">
      <c r="P979" s="156" t="s">
        <v>739</v>
      </c>
      <c r="Q979" s="156">
        <v>353</v>
      </c>
      <c r="R979" s="156" t="s">
        <v>3153</v>
      </c>
      <c r="S979" s="156" t="s">
        <v>2250</v>
      </c>
      <c r="T979" s="156">
        <v>10</v>
      </c>
      <c r="U979" s="156" t="s">
        <v>2251</v>
      </c>
      <c r="V979" s="156" t="s">
        <v>3155</v>
      </c>
      <c r="AB979" s="156" t="s">
        <v>1714</v>
      </c>
      <c r="AC979" s="156">
        <v>364</v>
      </c>
      <c r="AD979" s="256">
        <v>43168</v>
      </c>
      <c r="AE979" s="256">
        <v>43179</v>
      </c>
      <c r="AF979" s="256" t="s">
        <v>3216</v>
      </c>
    </row>
    <row r="980" spans="16:32" x14ac:dyDescent="0.25">
      <c r="P980" s="156" t="s">
        <v>739</v>
      </c>
      <c r="Q980" s="156">
        <v>353</v>
      </c>
      <c r="R980" s="156" t="s">
        <v>3153</v>
      </c>
      <c r="S980" s="156" t="s">
        <v>1073</v>
      </c>
      <c r="T980" s="156">
        <v>15</v>
      </c>
      <c r="U980" s="156" t="s">
        <v>2252</v>
      </c>
      <c r="V980" s="156" t="s">
        <v>3155</v>
      </c>
      <c r="AB980" s="156" t="s">
        <v>1714</v>
      </c>
      <c r="AC980" s="156">
        <v>374</v>
      </c>
      <c r="AD980" s="256">
        <v>43195</v>
      </c>
      <c r="AE980" s="256">
        <v>0</v>
      </c>
      <c r="AF980" s="256" t="s">
        <v>3215</v>
      </c>
    </row>
    <row r="981" spans="16:32" x14ac:dyDescent="0.25">
      <c r="P981" s="156" t="s">
        <v>739</v>
      </c>
      <c r="Q981" s="156">
        <v>353</v>
      </c>
      <c r="R981" s="156" t="s">
        <v>3153</v>
      </c>
      <c r="S981" s="156" t="s">
        <v>2255</v>
      </c>
      <c r="T981" s="156">
        <v>2</v>
      </c>
      <c r="U981" s="156" t="s">
        <v>2256</v>
      </c>
      <c r="V981" s="156" t="s">
        <v>3155</v>
      </c>
      <c r="AB981" s="156" t="s">
        <v>1716</v>
      </c>
      <c r="AC981" s="156">
        <v>347</v>
      </c>
      <c r="AD981" s="256">
        <v>43118</v>
      </c>
      <c r="AE981" s="256">
        <v>43133</v>
      </c>
      <c r="AF981" s="256" t="s">
        <v>3216</v>
      </c>
    </row>
    <row r="982" spans="16:32" x14ac:dyDescent="0.25">
      <c r="P982" s="156" t="s">
        <v>739</v>
      </c>
      <c r="Q982" s="156">
        <v>353</v>
      </c>
      <c r="R982" s="156" t="s">
        <v>3153</v>
      </c>
      <c r="S982" s="156" t="s">
        <v>2255</v>
      </c>
      <c r="T982" s="156">
        <v>5</v>
      </c>
      <c r="U982" s="156" t="s">
        <v>2256</v>
      </c>
      <c r="V982" s="156" t="s">
        <v>3155</v>
      </c>
      <c r="AB982" s="156" t="s">
        <v>1716</v>
      </c>
      <c r="AC982" s="156">
        <v>340</v>
      </c>
      <c r="AD982" s="256">
        <v>43133</v>
      </c>
      <c r="AE982" s="256">
        <v>43168</v>
      </c>
      <c r="AF982" s="256" t="s">
        <v>3216</v>
      </c>
    </row>
    <row r="983" spans="16:32" x14ac:dyDescent="0.25">
      <c r="P983" s="156" t="s">
        <v>739</v>
      </c>
      <c r="Q983" s="156">
        <v>353</v>
      </c>
      <c r="R983" s="156" t="s">
        <v>3153</v>
      </c>
      <c r="S983" s="156" t="s">
        <v>2255</v>
      </c>
      <c r="T983" s="156">
        <v>4</v>
      </c>
      <c r="U983" s="156" t="s">
        <v>2256</v>
      </c>
      <c r="V983" s="156" t="s">
        <v>3155</v>
      </c>
      <c r="AB983" s="156" t="s">
        <v>1716</v>
      </c>
      <c r="AC983" s="156">
        <v>357</v>
      </c>
      <c r="AD983" s="256">
        <v>43139</v>
      </c>
      <c r="AE983" s="256">
        <v>43164</v>
      </c>
      <c r="AF983" s="256" t="s">
        <v>3216</v>
      </c>
    </row>
    <row r="984" spans="16:32" x14ac:dyDescent="0.25">
      <c r="P984" s="156" t="s">
        <v>739</v>
      </c>
      <c r="Q984" s="156">
        <v>353</v>
      </c>
      <c r="R984" s="156" t="s">
        <v>3153</v>
      </c>
      <c r="S984" s="156" t="s">
        <v>2255</v>
      </c>
      <c r="T984" s="156">
        <v>10</v>
      </c>
      <c r="U984" s="156" t="s">
        <v>2256</v>
      </c>
      <c r="V984" s="156" t="s">
        <v>3155</v>
      </c>
      <c r="AB984" s="156" t="s">
        <v>1716</v>
      </c>
      <c r="AC984" s="156">
        <v>364</v>
      </c>
      <c r="AD984" s="256">
        <v>43168</v>
      </c>
      <c r="AE984" s="256">
        <v>43179</v>
      </c>
      <c r="AF984" s="256" t="s">
        <v>3216</v>
      </c>
    </row>
    <row r="985" spans="16:32" x14ac:dyDescent="0.25">
      <c r="P985" s="156" t="s">
        <v>739</v>
      </c>
      <c r="Q985" s="156">
        <v>353</v>
      </c>
      <c r="R985" s="156" t="s">
        <v>3153</v>
      </c>
      <c r="S985" s="156" t="s">
        <v>2255</v>
      </c>
      <c r="T985" s="156">
        <v>2</v>
      </c>
      <c r="U985" s="156" t="s">
        <v>2256</v>
      </c>
      <c r="V985" s="156" t="s">
        <v>3155</v>
      </c>
      <c r="AB985" s="156" t="s">
        <v>1716</v>
      </c>
      <c r="AC985" s="156">
        <v>353</v>
      </c>
      <c r="AD985" s="256">
        <v>43180</v>
      </c>
      <c r="AE985" s="256">
        <v>0</v>
      </c>
      <c r="AF985" s="256" t="s">
        <v>3215</v>
      </c>
    </row>
    <row r="986" spans="16:32" x14ac:dyDescent="0.25">
      <c r="P986" s="156" t="s">
        <v>739</v>
      </c>
      <c r="Q986" s="156">
        <v>353</v>
      </c>
      <c r="R986" s="156" t="s">
        <v>3153</v>
      </c>
      <c r="S986" s="156" t="s">
        <v>2255</v>
      </c>
      <c r="T986" s="156">
        <v>3</v>
      </c>
      <c r="U986" s="156" t="s">
        <v>2256</v>
      </c>
      <c r="V986" s="156" t="s">
        <v>3155</v>
      </c>
      <c r="AB986" s="156" t="s">
        <v>1716</v>
      </c>
      <c r="AC986" s="156">
        <v>353</v>
      </c>
      <c r="AD986" s="256">
        <v>43180</v>
      </c>
      <c r="AE986" s="256">
        <v>0</v>
      </c>
      <c r="AF986" s="256" t="s">
        <v>3215</v>
      </c>
    </row>
    <row r="987" spans="16:32" x14ac:dyDescent="0.25">
      <c r="P987" s="156" t="s">
        <v>739</v>
      </c>
      <c r="Q987" s="156">
        <v>353</v>
      </c>
      <c r="R987" s="156" t="s">
        <v>3153</v>
      </c>
      <c r="S987" s="156" t="s">
        <v>2255</v>
      </c>
      <c r="T987" s="156">
        <v>7</v>
      </c>
      <c r="U987" s="156" t="s">
        <v>2256</v>
      </c>
      <c r="V987" s="156" t="s">
        <v>3155</v>
      </c>
      <c r="AB987" s="156" t="s">
        <v>1716</v>
      </c>
      <c r="AC987" s="156">
        <v>353</v>
      </c>
      <c r="AD987" s="256">
        <v>43180</v>
      </c>
      <c r="AE987" s="256">
        <v>0</v>
      </c>
      <c r="AF987" s="256" t="s">
        <v>3215</v>
      </c>
    </row>
    <row r="988" spans="16:32" x14ac:dyDescent="0.25">
      <c r="P988" s="156" t="s">
        <v>739</v>
      </c>
      <c r="Q988" s="156">
        <v>353</v>
      </c>
      <c r="R988" s="156" t="s">
        <v>3153</v>
      </c>
      <c r="S988" s="156" t="s">
        <v>2257</v>
      </c>
      <c r="T988" s="156">
        <v>3</v>
      </c>
      <c r="U988" s="156" t="s">
        <v>2258</v>
      </c>
      <c r="V988" s="156" t="s">
        <v>3155</v>
      </c>
      <c r="AB988" s="156" t="s">
        <v>1718</v>
      </c>
      <c r="AC988" s="156">
        <v>340</v>
      </c>
      <c r="AD988" s="256">
        <v>43133</v>
      </c>
      <c r="AE988" s="256">
        <v>43168</v>
      </c>
      <c r="AF988" s="256" t="s">
        <v>3216</v>
      </c>
    </row>
    <row r="989" spans="16:32" x14ac:dyDescent="0.25">
      <c r="P989" s="156" t="s">
        <v>739</v>
      </c>
      <c r="Q989" s="156">
        <v>353</v>
      </c>
      <c r="R989" s="156" t="s">
        <v>3153</v>
      </c>
      <c r="S989" s="156" t="s">
        <v>2261</v>
      </c>
      <c r="T989" s="156">
        <v>2</v>
      </c>
      <c r="U989" s="156" t="s">
        <v>2262</v>
      </c>
      <c r="V989" s="156" t="s">
        <v>3155</v>
      </c>
      <c r="AB989" s="156" t="s">
        <v>1718</v>
      </c>
      <c r="AC989" s="156">
        <v>340</v>
      </c>
      <c r="AD989" s="256">
        <v>43133</v>
      </c>
      <c r="AE989" s="256">
        <v>43168</v>
      </c>
      <c r="AF989" s="256" t="s">
        <v>3216</v>
      </c>
    </row>
    <row r="990" spans="16:32" x14ac:dyDescent="0.25">
      <c r="P990" s="156" t="s">
        <v>739</v>
      </c>
      <c r="Q990" s="156">
        <v>353</v>
      </c>
      <c r="R990" s="156" t="s">
        <v>3153</v>
      </c>
      <c r="S990" s="156" t="s">
        <v>2261</v>
      </c>
      <c r="T990" s="156">
        <v>2</v>
      </c>
      <c r="U990" s="156" t="s">
        <v>2262</v>
      </c>
      <c r="V990" s="156" t="s">
        <v>3155</v>
      </c>
      <c r="AB990" s="156" t="s">
        <v>1718</v>
      </c>
      <c r="AC990" s="156">
        <v>357</v>
      </c>
      <c r="AD990" s="256">
        <v>43139</v>
      </c>
      <c r="AE990" s="256">
        <v>43164</v>
      </c>
      <c r="AF990" s="256" t="s">
        <v>3216</v>
      </c>
    </row>
    <row r="991" spans="16:32" x14ac:dyDescent="0.25">
      <c r="P991" s="156" t="s">
        <v>739</v>
      </c>
      <c r="Q991" s="156">
        <v>353</v>
      </c>
      <c r="R991" s="156" t="s">
        <v>3153</v>
      </c>
      <c r="S991" s="156" t="s">
        <v>2266</v>
      </c>
      <c r="T991" s="156">
        <v>8</v>
      </c>
      <c r="U991" s="156" t="s">
        <v>2267</v>
      </c>
      <c r="V991" s="156" t="s">
        <v>3155</v>
      </c>
      <c r="AB991" s="156" t="s">
        <v>1718</v>
      </c>
      <c r="AC991" s="156">
        <v>353</v>
      </c>
      <c r="AD991" s="256">
        <v>43180</v>
      </c>
      <c r="AE991" s="256">
        <v>0</v>
      </c>
      <c r="AF991" s="256" t="s">
        <v>3215</v>
      </c>
    </row>
    <row r="992" spans="16:32" x14ac:dyDescent="0.25">
      <c r="P992" s="156" t="s">
        <v>739</v>
      </c>
      <c r="Q992" s="156">
        <v>353</v>
      </c>
      <c r="R992" s="156" t="s">
        <v>3153</v>
      </c>
      <c r="S992" s="156" t="s">
        <v>2268</v>
      </c>
      <c r="T992" s="156">
        <v>3</v>
      </c>
      <c r="U992" s="156" t="s">
        <v>2269</v>
      </c>
      <c r="V992" s="156" t="s">
        <v>3155</v>
      </c>
      <c r="AB992" s="156" t="s">
        <v>1718</v>
      </c>
      <c r="AC992" s="156">
        <v>353</v>
      </c>
      <c r="AD992" s="256">
        <v>43180</v>
      </c>
      <c r="AE992" s="256">
        <v>0</v>
      </c>
      <c r="AF992" s="256" t="s">
        <v>3215</v>
      </c>
    </row>
    <row r="993" spans="16:32" x14ac:dyDescent="0.25">
      <c r="P993" s="156" t="s">
        <v>739</v>
      </c>
      <c r="Q993" s="156">
        <v>353</v>
      </c>
      <c r="R993" s="156" t="s">
        <v>3153</v>
      </c>
      <c r="S993" s="156" t="s">
        <v>2268</v>
      </c>
      <c r="T993" s="156">
        <v>5</v>
      </c>
      <c r="U993" s="156" t="s">
        <v>2269</v>
      </c>
      <c r="V993" s="156" t="s">
        <v>3155</v>
      </c>
      <c r="AB993" s="156" t="s">
        <v>1719</v>
      </c>
      <c r="AC993" s="156">
        <v>347</v>
      </c>
      <c r="AD993" s="256">
        <v>43118</v>
      </c>
      <c r="AE993" s="256">
        <v>43133</v>
      </c>
      <c r="AF993" s="256" t="s">
        <v>3216</v>
      </c>
    </row>
    <row r="994" spans="16:32" x14ac:dyDescent="0.25">
      <c r="P994" s="156" t="s">
        <v>739</v>
      </c>
      <c r="Q994" s="156">
        <v>353</v>
      </c>
      <c r="R994" s="156" t="s">
        <v>3153</v>
      </c>
      <c r="S994" s="156" t="s">
        <v>2270</v>
      </c>
      <c r="T994" s="156">
        <v>27</v>
      </c>
      <c r="U994" s="156" t="s">
        <v>2271</v>
      </c>
      <c r="V994" s="156" t="s">
        <v>3155</v>
      </c>
      <c r="AB994" s="156" t="s">
        <v>1719</v>
      </c>
      <c r="AC994" s="156">
        <v>340</v>
      </c>
      <c r="AD994" s="256">
        <v>43133</v>
      </c>
      <c r="AE994" s="256">
        <v>43168</v>
      </c>
      <c r="AF994" s="256" t="s">
        <v>3216</v>
      </c>
    </row>
    <row r="995" spans="16:32" x14ac:dyDescent="0.25">
      <c r="P995" s="156" t="s">
        <v>739</v>
      </c>
      <c r="Q995" s="156">
        <v>353</v>
      </c>
      <c r="R995" s="156" t="s">
        <v>3153</v>
      </c>
      <c r="S995" s="156" t="s">
        <v>2270</v>
      </c>
      <c r="T995" s="156">
        <v>8</v>
      </c>
      <c r="U995" s="156" t="s">
        <v>2271</v>
      </c>
      <c r="V995" s="156" t="s">
        <v>3155</v>
      </c>
      <c r="AB995" s="156" t="s">
        <v>1719</v>
      </c>
      <c r="AC995" s="156">
        <v>340</v>
      </c>
      <c r="AD995" s="256">
        <v>43133</v>
      </c>
      <c r="AE995" s="256">
        <v>43168</v>
      </c>
      <c r="AF995" s="256" t="s">
        <v>3216</v>
      </c>
    </row>
    <row r="996" spans="16:32" x14ac:dyDescent="0.25">
      <c r="P996" s="156" t="s">
        <v>739</v>
      </c>
      <c r="Q996" s="156">
        <v>353</v>
      </c>
      <c r="R996" s="156" t="s">
        <v>3153</v>
      </c>
      <c r="S996" s="156" t="s">
        <v>2272</v>
      </c>
      <c r="T996" s="156">
        <v>6</v>
      </c>
      <c r="U996" s="156" t="s">
        <v>2273</v>
      </c>
      <c r="V996" s="156" t="s">
        <v>3155</v>
      </c>
      <c r="AB996" s="156" t="s">
        <v>1719</v>
      </c>
      <c r="AC996" s="156">
        <v>357</v>
      </c>
      <c r="AD996" s="256">
        <v>43139</v>
      </c>
      <c r="AE996" s="256">
        <v>43164</v>
      </c>
      <c r="AF996" s="256" t="s">
        <v>3216</v>
      </c>
    </row>
    <row r="997" spans="16:32" x14ac:dyDescent="0.25">
      <c r="P997" s="156" t="s">
        <v>739</v>
      </c>
      <c r="Q997" s="156">
        <v>353</v>
      </c>
      <c r="R997" s="156" t="s">
        <v>3153</v>
      </c>
      <c r="S997" s="156" t="s">
        <v>2274</v>
      </c>
      <c r="T997" s="156">
        <v>2</v>
      </c>
      <c r="U997" s="156" t="s">
        <v>2275</v>
      </c>
      <c r="V997" s="156" t="s">
        <v>3155</v>
      </c>
      <c r="AB997" s="156" t="s">
        <v>1719</v>
      </c>
      <c r="AC997" s="156">
        <v>353</v>
      </c>
      <c r="AD997" s="256">
        <v>43180</v>
      </c>
      <c r="AE997" s="256">
        <v>0</v>
      </c>
      <c r="AF997" s="256" t="s">
        <v>3215</v>
      </c>
    </row>
    <row r="998" spans="16:32" x14ac:dyDescent="0.25">
      <c r="P998" s="156" t="s">
        <v>739</v>
      </c>
      <c r="Q998" s="156">
        <v>353</v>
      </c>
      <c r="R998" s="156" t="s">
        <v>3153</v>
      </c>
      <c r="S998" s="156" t="s">
        <v>2278</v>
      </c>
      <c r="T998" s="156">
        <v>26</v>
      </c>
      <c r="U998" s="156" t="s">
        <v>2279</v>
      </c>
      <c r="V998" s="156" t="s">
        <v>3155</v>
      </c>
      <c r="AB998" s="156" t="s">
        <v>1719</v>
      </c>
      <c r="AC998" s="156">
        <v>353</v>
      </c>
      <c r="AD998" s="256">
        <v>43180</v>
      </c>
      <c r="AE998" s="256">
        <v>0</v>
      </c>
      <c r="AF998" s="256" t="s">
        <v>3215</v>
      </c>
    </row>
    <row r="999" spans="16:32" x14ac:dyDescent="0.25">
      <c r="P999" s="156" t="s">
        <v>739</v>
      </c>
      <c r="Q999" s="156">
        <v>353</v>
      </c>
      <c r="R999" s="156" t="s">
        <v>3153</v>
      </c>
      <c r="S999" s="156" t="s">
        <v>2278</v>
      </c>
      <c r="T999" s="156">
        <v>10</v>
      </c>
      <c r="U999" s="156" t="s">
        <v>2279</v>
      </c>
      <c r="V999" s="156" t="s">
        <v>3155</v>
      </c>
      <c r="AB999" s="156" t="s">
        <v>1719</v>
      </c>
      <c r="AC999" s="156">
        <v>374</v>
      </c>
      <c r="AD999" s="256">
        <v>43195</v>
      </c>
      <c r="AE999" s="256">
        <v>0</v>
      </c>
      <c r="AF999" s="256" t="s">
        <v>3215</v>
      </c>
    </row>
    <row r="1000" spans="16:32" x14ac:dyDescent="0.25">
      <c r="P1000" s="156" t="s">
        <v>739</v>
      </c>
      <c r="Q1000" s="156">
        <v>353</v>
      </c>
      <c r="R1000" s="156" t="s">
        <v>3153</v>
      </c>
      <c r="S1000" s="156" t="s">
        <v>2283</v>
      </c>
      <c r="T1000" s="156">
        <v>2</v>
      </c>
      <c r="U1000" s="156" t="s">
        <v>2284</v>
      </c>
      <c r="V1000" s="156" t="s">
        <v>3155</v>
      </c>
      <c r="AB1000" s="156" t="s">
        <v>1720</v>
      </c>
      <c r="AC1000" s="156">
        <v>347</v>
      </c>
      <c r="AD1000" s="256">
        <v>43118</v>
      </c>
      <c r="AE1000" s="256">
        <v>43133</v>
      </c>
      <c r="AF1000" s="256" t="s">
        <v>3216</v>
      </c>
    </row>
    <row r="1001" spans="16:32" x14ac:dyDescent="0.25">
      <c r="P1001" s="156" t="s">
        <v>739</v>
      </c>
      <c r="Q1001" s="156">
        <v>353</v>
      </c>
      <c r="R1001" s="156" t="s">
        <v>3153</v>
      </c>
      <c r="S1001" s="156" t="s">
        <v>2285</v>
      </c>
      <c r="T1001" s="156">
        <v>12</v>
      </c>
      <c r="U1001" s="156" t="s">
        <v>2286</v>
      </c>
      <c r="V1001" s="156" t="s">
        <v>3155</v>
      </c>
      <c r="AB1001" s="156" t="s">
        <v>1720</v>
      </c>
      <c r="AC1001" s="156">
        <v>340</v>
      </c>
      <c r="AD1001" s="256">
        <v>43133</v>
      </c>
      <c r="AE1001" s="256">
        <v>43168</v>
      </c>
      <c r="AF1001" s="256" t="s">
        <v>3216</v>
      </c>
    </row>
    <row r="1002" spans="16:32" x14ac:dyDescent="0.25">
      <c r="P1002" s="156" t="s">
        <v>739</v>
      </c>
      <c r="Q1002" s="156">
        <v>353</v>
      </c>
      <c r="R1002" s="156" t="s">
        <v>3153</v>
      </c>
      <c r="S1002" s="156" t="s">
        <v>2287</v>
      </c>
      <c r="T1002" s="156">
        <v>4</v>
      </c>
      <c r="U1002" s="156" t="s">
        <v>2288</v>
      </c>
      <c r="V1002" s="156" t="s">
        <v>3155</v>
      </c>
      <c r="AB1002" s="156" t="s">
        <v>1720</v>
      </c>
      <c r="AC1002" s="156">
        <v>340</v>
      </c>
      <c r="AD1002" s="256">
        <v>43133</v>
      </c>
      <c r="AE1002" s="256">
        <v>43168</v>
      </c>
      <c r="AF1002" s="256" t="s">
        <v>3216</v>
      </c>
    </row>
    <row r="1003" spans="16:32" x14ac:dyDescent="0.25">
      <c r="P1003" s="156" t="s">
        <v>739</v>
      </c>
      <c r="Q1003" s="156">
        <v>353</v>
      </c>
      <c r="R1003" s="156" t="s">
        <v>3153</v>
      </c>
      <c r="S1003" s="156" t="s">
        <v>3106</v>
      </c>
      <c r="T1003" s="156">
        <v>15</v>
      </c>
      <c r="U1003" s="156" t="s">
        <v>3171</v>
      </c>
      <c r="V1003" s="156" t="s">
        <v>3155</v>
      </c>
      <c r="AB1003" s="156" t="s">
        <v>1720</v>
      </c>
      <c r="AC1003" s="156">
        <v>357</v>
      </c>
      <c r="AD1003" s="256">
        <v>43139</v>
      </c>
      <c r="AE1003" s="256">
        <v>43164</v>
      </c>
      <c r="AF1003" s="256" t="s">
        <v>3216</v>
      </c>
    </row>
    <row r="1004" spans="16:32" x14ac:dyDescent="0.25">
      <c r="P1004" s="156" t="s">
        <v>739</v>
      </c>
      <c r="Q1004" s="156">
        <v>353</v>
      </c>
      <c r="R1004" s="156" t="s">
        <v>3153</v>
      </c>
      <c r="S1004" s="156" t="s">
        <v>2292</v>
      </c>
      <c r="T1004" s="156">
        <v>36</v>
      </c>
      <c r="U1004" s="156" t="s">
        <v>2293</v>
      </c>
      <c r="V1004" s="156" t="s">
        <v>3155</v>
      </c>
      <c r="AB1004" s="156" t="s">
        <v>1720</v>
      </c>
      <c r="AC1004" s="156">
        <v>364</v>
      </c>
      <c r="AD1004" s="256">
        <v>43168</v>
      </c>
      <c r="AE1004" s="256">
        <v>43179</v>
      </c>
      <c r="AF1004" s="256" t="s">
        <v>3216</v>
      </c>
    </row>
    <row r="1005" spans="16:32" x14ac:dyDescent="0.25">
      <c r="P1005" s="156" t="s">
        <v>739</v>
      </c>
      <c r="Q1005" s="156">
        <v>353</v>
      </c>
      <c r="R1005" s="156" t="s">
        <v>3153</v>
      </c>
      <c r="S1005" s="156" t="s">
        <v>1074</v>
      </c>
      <c r="T1005" s="156">
        <v>5</v>
      </c>
      <c r="U1005" s="156" t="s">
        <v>2294</v>
      </c>
      <c r="V1005" s="156" t="s">
        <v>3155</v>
      </c>
      <c r="AB1005" s="156" t="s">
        <v>1720</v>
      </c>
      <c r="AC1005" s="156">
        <v>353</v>
      </c>
      <c r="AD1005" s="256">
        <v>43180</v>
      </c>
      <c r="AE1005" s="256">
        <v>0</v>
      </c>
      <c r="AF1005" s="256" t="s">
        <v>3215</v>
      </c>
    </row>
    <row r="1006" spans="16:32" x14ac:dyDescent="0.25">
      <c r="P1006" s="156" t="s">
        <v>739</v>
      </c>
      <c r="Q1006" s="156">
        <v>353</v>
      </c>
      <c r="R1006" s="156" t="s">
        <v>3153</v>
      </c>
      <c r="S1006" s="156" t="s">
        <v>1075</v>
      </c>
      <c r="T1006" s="156">
        <v>4</v>
      </c>
      <c r="U1006" s="156" t="s">
        <v>2295</v>
      </c>
      <c r="V1006" s="156" t="s">
        <v>3155</v>
      </c>
      <c r="AB1006" s="156" t="s">
        <v>1720</v>
      </c>
      <c r="AC1006" s="156">
        <v>353</v>
      </c>
      <c r="AD1006" s="256">
        <v>43180</v>
      </c>
      <c r="AE1006" s="256">
        <v>0</v>
      </c>
      <c r="AF1006" s="256" t="s">
        <v>3215</v>
      </c>
    </row>
    <row r="1007" spans="16:32" x14ac:dyDescent="0.25">
      <c r="P1007" s="156" t="s">
        <v>739</v>
      </c>
      <c r="Q1007" s="156">
        <v>353</v>
      </c>
      <c r="R1007" s="156" t="s">
        <v>3153</v>
      </c>
      <c r="S1007" s="156" t="s">
        <v>2296</v>
      </c>
      <c r="T1007" s="156">
        <v>4</v>
      </c>
      <c r="U1007" s="156" t="s">
        <v>2297</v>
      </c>
      <c r="V1007" s="156" t="s">
        <v>3155</v>
      </c>
      <c r="AB1007" s="156" t="s">
        <v>1722</v>
      </c>
      <c r="AC1007" s="156">
        <v>347</v>
      </c>
      <c r="AD1007" s="256">
        <v>43118</v>
      </c>
      <c r="AE1007" s="256">
        <v>43133</v>
      </c>
      <c r="AF1007" s="256" t="s">
        <v>3216</v>
      </c>
    </row>
    <row r="1008" spans="16:32" x14ac:dyDescent="0.25">
      <c r="P1008" s="156" t="s">
        <v>739</v>
      </c>
      <c r="Q1008" s="156">
        <v>353</v>
      </c>
      <c r="R1008" s="156" t="s">
        <v>3153</v>
      </c>
      <c r="S1008" s="156" t="s">
        <v>2296</v>
      </c>
      <c r="T1008" s="156">
        <v>6</v>
      </c>
      <c r="U1008" s="156" t="s">
        <v>2297</v>
      </c>
      <c r="V1008" s="156" t="s">
        <v>3155</v>
      </c>
      <c r="AB1008" s="156" t="s">
        <v>1722</v>
      </c>
      <c r="AC1008" s="156">
        <v>353</v>
      </c>
      <c r="AD1008" s="256">
        <v>43180</v>
      </c>
      <c r="AE1008" s="256">
        <v>0</v>
      </c>
      <c r="AF1008" s="256" t="s">
        <v>3215</v>
      </c>
    </row>
    <row r="1009" spans="16:32" x14ac:dyDescent="0.25">
      <c r="P1009" s="156" t="s">
        <v>739</v>
      </c>
      <c r="Q1009" s="156">
        <v>353</v>
      </c>
      <c r="R1009" s="156" t="s">
        <v>3153</v>
      </c>
      <c r="S1009" s="156" t="s">
        <v>2296</v>
      </c>
      <c r="T1009" s="156">
        <v>6</v>
      </c>
      <c r="U1009" s="156" t="s">
        <v>2297</v>
      </c>
      <c r="V1009" s="156" t="s">
        <v>3155</v>
      </c>
      <c r="AB1009" s="156" t="s">
        <v>1724</v>
      </c>
      <c r="AC1009" s="156">
        <v>347</v>
      </c>
      <c r="AD1009" s="256">
        <v>43118</v>
      </c>
      <c r="AE1009" s="256">
        <v>43133</v>
      </c>
      <c r="AF1009" s="256" t="s">
        <v>3216</v>
      </c>
    </row>
    <row r="1010" spans="16:32" x14ac:dyDescent="0.25">
      <c r="P1010" s="156" t="s">
        <v>739</v>
      </c>
      <c r="Q1010" s="156">
        <v>353</v>
      </c>
      <c r="R1010" s="156" t="s">
        <v>3153</v>
      </c>
      <c r="S1010" s="156" t="s">
        <v>2301</v>
      </c>
      <c r="T1010" s="156">
        <v>9</v>
      </c>
      <c r="U1010" s="156" t="s">
        <v>2302</v>
      </c>
      <c r="V1010" s="156" t="s">
        <v>3155</v>
      </c>
      <c r="AB1010" s="156" t="s">
        <v>1724</v>
      </c>
      <c r="AC1010" s="156">
        <v>340</v>
      </c>
      <c r="AD1010" s="256">
        <v>43133</v>
      </c>
      <c r="AE1010" s="256">
        <v>43168</v>
      </c>
      <c r="AF1010" s="256" t="s">
        <v>3216</v>
      </c>
    </row>
    <row r="1011" spans="16:32" x14ac:dyDescent="0.25">
      <c r="P1011" s="156" t="s">
        <v>739</v>
      </c>
      <c r="Q1011" s="156">
        <v>353</v>
      </c>
      <c r="R1011" s="156" t="s">
        <v>3153</v>
      </c>
      <c r="S1011" s="156" t="s">
        <v>2303</v>
      </c>
      <c r="T1011" s="156">
        <v>1</v>
      </c>
      <c r="U1011" s="156" t="s">
        <v>2304</v>
      </c>
      <c r="V1011" s="156" t="s">
        <v>3155</v>
      </c>
      <c r="AB1011" s="156" t="s">
        <v>1724</v>
      </c>
      <c r="AC1011" s="156">
        <v>340</v>
      </c>
      <c r="AD1011" s="256">
        <v>43133</v>
      </c>
      <c r="AE1011" s="256">
        <v>43168</v>
      </c>
      <c r="AF1011" s="256" t="s">
        <v>3216</v>
      </c>
    </row>
    <row r="1012" spans="16:32" x14ac:dyDescent="0.25">
      <c r="P1012" s="156" t="s">
        <v>739</v>
      </c>
      <c r="Q1012" s="156">
        <v>353</v>
      </c>
      <c r="R1012" s="156" t="s">
        <v>3153</v>
      </c>
      <c r="S1012" s="156" t="s">
        <v>2303</v>
      </c>
      <c r="T1012" s="156">
        <v>1</v>
      </c>
      <c r="U1012" s="156" t="s">
        <v>2304</v>
      </c>
      <c r="V1012" s="156" t="s">
        <v>3155</v>
      </c>
      <c r="AB1012" s="156" t="s">
        <v>1724</v>
      </c>
      <c r="AC1012" s="156">
        <v>357</v>
      </c>
      <c r="AD1012" s="256">
        <v>43139</v>
      </c>
      <c r="AE1012" s="256">
        <v>43164</v>
      </c>
      <c r="AF1012" s="256" t="s">
        <v>3216</v>
      </c>
    </row>
    <row r="1013" spans="16:32" x14ac:dyDescent="0.25">
      <c r="P1013" s="156" t="s">
        <v>739</v>
      </c>
      <c r="Q1013" s="156">
        <v>353</v>
      </c>
      <c r="R1013" s="156" t="s">
        <v>3153</v>
      </c>
      <c r="S1013" s="156" t="s">
        <v>1076</v>
      </c>
      <c r="T1013" s="156">
        <v>240</v>
      </c>
      <c r="U1013" s="156" t="s">
        <v>2308</v>
      </c>
      <c r="V1013" s="156" t="s">
        <v>3155</v>
      </c>
      <c r="AB1013" s="156" t="s">
        <v>1724</v>
      </c>
      <c r="AC1013" s="156">
        <v>364</v>
      </c>
      <c r="AD1013" s="256">
        <v>43168</v>
      </c>
      <c r="AE1013" s="256">
        <v>43179</v>
      </c>
      <c r="AF1013" s="256" t="s">
        <v>3216</v>
      </c>
    </row>
    <row r="1014" spans="16:32" x14ac:dyDescent="0.25">
      <c r="P1014" s="156" t="s">
        <v>739</v>
      </c>
      <c r="Q1014" s="156">
        <v>353</v>
      </c>
      <c r="R1014" s="156" t="s">
        <v>3153</v>
      </c>
      <c r="S1014" s="156" t="s">
        <v>2311</v>
      </c>
      <c r="T1014" s="156">
        <v>8</v>
      </c>
      <c r="U1014" s="156" t="s">
        <v>2312</v>
      </c>
      <c r="V1014" s="156" t="s">
        <v>3155</v>
      </c>
      <c r="AB1014" s="156" t="s">
        <v>1724</v>
      </c>
      <c r="AC1014" s="156">
        <v>374</v>
      </c>
      <c r="AD1014" s="256">
        <v>43195</v>
      </c>
      <c r="AE1014" s="256">
        <v>0</v>
      </c>
      <c r="AF1014" s="256" t="s">
        <v>3215</v>
      </c>
    </row>
    <row r="1015" spans="16:32" x14ac:dyDescent="0.25">
      <c r="P1015" s="156" t="s">
        <v>739</v>
      </c>
      <c r="Q1015" s="156">
        <v>353</v>
      </c>
      <c r="R1015" s="156" t="s">
        <v>3153</v>
      </c>
      <c r="S1015" s="156" t="s">
        <v>2314</v>
      </c>
      <c r="T1015" s="156">
        <v>4</v>
      </c>
      <c r="U1015" s="156" t="s">
        <v>2315</v>
      </c>
      <c r="V1015" s="156" t="s">
        <v>3155</v>
      </c>
      <c r="AB1015" s="156" t="s">
        <v>1726</v>
      </c>
      <c r="AC1015" s="156">
        <v>347</v>
      </c>
      <c r="AD1015" s="256">
        <v>43118</v>
      </c>
      <c r="AE1015" s="256">
        <v>43133</v>
      </c>
      <c r="AF1015" s="256" t="s">
        <v>3216</v>
      </c>
    </row>
    <row r="1016" spans="16:32" x14ac:dyDescent="0.25">
      <c r="P1016" s="156" t="s">
        <v>739</v>
      </c>
      <c r="Q1016" s="156">
        <v>353</v>
      </c>
      <c r="R1016" s="156" t="s">
        <v>3153</v>
      </c>
      <c r="S1016" s="156" t="s">
        <v>2314</v>
      </c>
      <c r="T1016" s="156">
        <v>2</v>
      </c>
      <c r="U1016" s="156" t="s">
        <v>2315</v>
      </c>
      <c r="V1016" s="156" t="s">
        <v>3155</v>
      </c>
      <c r="AB1016" s="156" t="s">
        <v>1726</v>
      </c>
      <c r="AC1016" s="156">
        <v>340</v>
      </c>
      <c r="AD1016" s="256">
        <v>43133</v>
      </c>
      <c r="AE1016" s="256">
        <v>43168</v>
      </c>
      <c r="AF1016" s="256" t="s">
        <v>3216</v>
      </c>
    </row>
    <row r="1017" spans="16:32" x14ac:dyDescent="0.25">
      <c r="P1017" s="156" t="s">
        <v>739</v>
      </c>
      <c r="Q1017" s="156">
        <v>353</v>
      </c>
      <c r="R1017" s="156" t="s">
        <v>3153</v>
      </c>
      <c r="S1017" s="156" t="s">
        <v>2314</v>
      </c>
      <c r="T1017" s="156">
        <v>3</v>
      </c>
      <c r="U1017" s="156" t="s">
        <v>2315</v>
      </c>
      <c r="V1017" s="156" t="s">
        <v>3155</v>
      </c>
      <c r="AB1017" s="156" t="s">
        <v>1726</v>
      </c>
      <c r="AC1017" s="156">
        <v>340</v>
      </c>
      <c r="AD1017" s="256">
        <v>43133</v>
      </c>
      <c r="AE1017" s="256">
        <v>43168</v>
      </c>
      <c r="AF1017" s="256" t="s">
        <v>3216</v>
      </c>
    </row>
    <row r="1018" spans="16:32" x14ac:dyDescent="0.25">
      <c r="P1018" s="156" t="s">
        <v>739</v>
      </c>
      <c r="Q1018" s="156">
        <v>353</v>
      </c>
      <c r="R1018" s="156" t="s">
        <v>3153</v>
      </c>
      <c r="S1018" s="156" t="s">
        <v>2316</v>
      </c>
      <c r="T1018" s="156">
        <v>1</v>
      </c>
      <c r="U1018" s="156" t="s">
        <v>2317</v>
      </c>
      <c r="V1018" s="156" t="s">
        <v>3155</v>
      </c>
      <c r="AB1018" s="156" t="s">
        <v>1726</v>
      </c>
      <c r="AC1018" s="156">
        <v>374</v>
      </c>
      <c r="AD1018" s="256">
        <v>43195</v>
      </c>
      <c r="AE1018" s="256">
        <v>0</v>
      </c>
      <c r="AF1018" s="256" t="s">
        <v>3215</v>
      </c>
    </row>
    <row r="1019" spans="16:32" x14ac:dyDescent="0.25">
      <c r="P1019" s="156" t="s">
        <v>739</v>
      </c>
      <c r="Q1019" s="156">
        <v>353</v>
      </c>
      <c r="R1019" s="156" t="s">
        <v>3153</v>
      </c>
      <c r="S1019" s="156" t="s">
        <v>2320</v>
      </c>
      <c r="T1019" s="156">
        <v>5</v>
      </c>
      <c r="U1019" s="156" t="s">
        <v>2321</v>
      </c>
      <c r="V1019" s="156" t="s">
        <v>3155</v>
      </c>
      <c r="AB1019" s="156" t="s">
        <v>1727</v>
      </c>
      <c r="AC1019" s="156">
        <v>347</v>
      </c>
      <c r="AD1019" s="256">
        <v>43118</v>
      </c>
      <c r="AE1019" s="256">
        <v>43133</v>
      </c>
      <c r="AF1019" s="256" t="s">
        <v>3216</v>
      </c>
    </row>
    <row r="1020" spans="16:32" x14ac:dyDescent="0.25">
      <c r="P1020" s="156" t="s">
        <v>739</v>
      </c>
      <c r="Q1020" s="156">
        <v>353</v>
      </c>
      <c r="R1020" s="156" t="s">
        <v>3153</v>
      </c>
      <c r="S1020" s="156" t="s">
        <v>1077</v>
      </c>
      <c r="T1020" s="156">
        <v>4</v>
      </c>
      <c r="U1020" s="156" t="s">
        <v>2322</v>
      </c>
      <c r="V1020" s="156" t="s">
        <v>3155</v>
      </c>
      <c r="AB1020" s="156" t="s">
        <v>1727</v>
      </c>
      <c r="AC1020" s="156">
        <v>340</v>
      </c>
      <c r="AD1020" s="256">
        <v>43133</v>
      </c>
      <c r="AE1020" s="256">
        <v>43168</v>
      </c>
      <c r="AF1020" s="256" t="s">
        <v>3216</v>
      </c>
    </row>
    <row r="1021" spans="16:32" x14ac:dyDescent="0.25">
      <c r="P1021" s="156" t="s">
        <v>739</v>
      </c>
      <c r="Q1021" s="156">
        <v>353</v>
      </c>
      <c r="R1021" s="156" t="s">
        <v>3153</v>
      </c>
      <c r="S1021" s="156" t="s">
        <v>1077</v>
      </c>
      <c r="T1021" s="156">
        <v>20</v>
      </c>
      <c r="U1021" s="156" t="s">
        <v>2322</v>
      </c>
      <c r="V1021" s="156" t="s">
        <v>3155</v>
      </c>
      <c r="AB1021" s="156" t="s">
        <v>1727</v>
      </c>
      <c r="AC1021" s="156">
        <v>340</v>
      </c>
      <c r="AD1021" s="256">
        <v>43133</v>
      </c>
      <c r="AE1021" s="256">
        <v>43168</v>
      </c>
      <c r="AF1021" s="256" t="s">
        <v>3216</v>
      </c>
    </row>
    <row r="1022" spans="16:32" x14ac:dyDescent="0.25">
      <c r="P1022" s="156" t="s">
        <v>739</v>
      </c>
      <c r="Q1022" s="156">
        <v>353</v>
      </c>
      <c r="R1022" s="156" t="s">
        <v>3153</v>
      </c>
      <c r="S1022" s="156" t="s">
        <v>2323</v>
      </c>
      <c r="T1022" s="156">
        <v>3</v>
      </c>
      <c r="U1022" s="156" t="s">
        <v>2324</v>
      </c>
      <c r="V1022" s="156" t="s">
        <v>3155</v>
      </c>
      <c r="AB1022" s="156" t="s">
        <v>1727</v>
      </c>
      <c r="AC1022" s="156">
        <v>357</v>
      </c>
      <c r="AD1022" s="256">
        <v>43139</v>
      </c>
      <c r="AE1022" s="256">
        <v>43164</v>
      </c>
      <c r="AF1022" s="256" t="s">
        <v>3216</v>
      </c>
    </row>
    <row r="1023" spans="16:32" x14ac:dyDescent="0.25">
      <c r="P1023" s="156" t="s">
        <v>739</v>
      </c>
      <c r="Q1023" s="156">
        <v>353</v>
      </c>
      <c r="R1023" s="156" t="s">
        <v>3153</v>
      </c>
      <c r="S1023" s="156" t="s">
        <v>2323</v>
      </c>
      <c r="T1023" s="156">
        <v>3</v>
      </c>
      <c r="U1023" s="156" t="s">
        <v>2324</v>
      </c>
      <c r="V1023" s="156" t="s">
        <v>3155</v>
      </c>
      <c r="AB1023" s="156" t="s">
        <v>1727</v>
      </c>
      <c r="AC1023" s="156">
        <v>364</v>
      </c>
      <c r="AD1023" s="256">
        <v>43168</v>
      </c>
      <c r="AE1023" s="256">
        <v>43179</v>
      </c>
      <c r="AF1023" s="256" t="s">
        <v>3216</v>
      </c>
    </row>
    <row r="1024" spans="16:32" x14ac:dyDescent="0.25">
      <c r="P1024" s="156" t="s">
        <v>739</v>
      </c>
      <c r="Q1024" s="156">
        <v>353</v>
      </c>
      <c r="R1024" s="156" t="s">
        <v>3153</v>
      </c>
      <c r="S1024" s="156" t="s">
        <v>2323</v>
      </c>
      <c r="T1024" s="156">
        <v>2</v>
      </c>
      <c r="U1024" s="156" t="s">
        <v>2324</v>
      </c>
      <c r="V1024" s="156" t="s">
        <v>3155</v>
      </c>
      <c r="AB1024" s="156" t="s">
        <v>1727</v>
      </c>
      <c r="AC1024" s="156">
        <v>353</v>
      </c>
      <c r="AD1024" s="256">
        <v>43180</v>
      </c>
      <c r="AE1024" s="256">
        <v>0</v>
      </c>
      <c r="AF1024" s="256" t="s">
        <v>3215</v>
      </c>
    </row>
    <row r="1025" spans="16:32" x14ac:dyDescent="0.25">
      <c r="P1025" s="156" t="s">
        <v>739</v>
      </c>
      <c r="Q1025" s="156">
        <v>353</v>
      </c>
      <c r="R1025" s="156" t="s">
        <v>3153</v>
      </c>
      <c r="S1025" s="156" t="s">
        <v>2323</v>
      </c>
      <c r="T1025" s="156">
        <v>3</v>
      </c>
      <c r="U1025" s="156" t="s">
        <v>2324</v>
      </c>
      <c r="V1025" s="156" t="s">
        <v>3155</v>
      </c>
      <c r="AB1025" s="156" t="s">
        <v>1727</v>
      </c>
      <c r="AC1025" s="156">
        <v>353</v>
      </c>
      <c r="AD1025" s="256">
        <v>43180</v>
      </c>
      <c r="AE1025" s="256">
        <v>0</v>
      </c>
      <c r="AF1025" s="256" t="s">
        <v>3215</v>
      </c>
    </row>
    <row r="1026" spans="16:32" x14ac:dyDescent="0.25">
      <c r="P1026" s="156" t="s">
        <v>739</v>
      </c>
      <c r="Q1026" s="156">
        <v>353</v>
      </c>
      <c r="R1026" s="156" t="s">
        <v>3153</v>
      </c>
      <c r="S1026" s="156" t="s">
        <v>2323</v>
      </c>
      <c r="T1026" s="156">
        <v>9</v>
      </c>
      <c r="U1026" s="156" t="s">
        <v>2324</v>
      </c>
      <c r="V1026" s="156" t="s">
        <v>3155</v>
      </c>
      <c r="AB1026" s="156" t="s">
        <v>1727</v>
      </c>
      <c r="AC1026" s="156">
        <v>353</v>
      </c>
      <c r="AD1026" s="256">
        <v>43180</v>
      </c>
      <c r="AE1026" s="256">
        <v>0</v>
      </c>
      <c r="AF1026" s="256" t="s">
        <v>3215</v>
      </c>
    </row>
    <row r="1027" spans="16:32" x14ac:dyDescent="0.25">
      <c r="P1027" s="156" t="s">
        <v>739</v>
      </c>
      <c r="Q1027" s="156">
        <v>353</v>
      </c>
      <c r="R1027" s="156" t="s">
        <v>3153</v>
      </c>
      <c r="S1027" s="156" t="s">
        <v>2325</v>
      </c>
      <c r="T1027" s="156">
        <v>2</v>
      </c>
      <c r="U1027" s="156" t="s">
        <v>2326</v>
      </c>
      <c r="V1027" s="156" t="s">
        <v>3155</v>
      </c>
      <c r="AB1027" s="156" t="s">
        <v>1727</v>
      </c>
      <c r="AC1027" s="156">
        <v>353</v>
      </c>
      <c r="AD1027" s="256">
        <v>43180</v>
      </c>
      <c r="AE1027" s="256">
        <v>0</v>
      </c>
      <c r="AF1027" s="256" t="s">
        <v>3215</v>
      </c>
    </row>
    <row r="1028" spans="16:32" x14ac:dyDescent="0.25">
      <c r="P1028" s="156" t="s">
        <v>739</v>
      </c>
      <c r="Q1028" s="156">
        <v>353</v>
      </c>
      <c r="R1028" s="156" t="s">
        <v>3153</v>
      </c>
      <c r="S1028" s="156" t="s">
        <v>2327</v>
      </c>
      <c r="T1028" s="156">
        <v>3</v>
      </c>
      <c r="U1028" s="156" t="s">
        <v>2328</v>
      </c>
      <c r="V1028" s="156" t="s">
        <v>3155</v>
      </c>
      <c r="AB1028" s="156" t="s">
        <v>1727</v>
      </c>
      <c r="AC1028" s="156">
        <v>353</v>
      </c>
      <c r="AD1028" s="256">
        <v>43180</v>
      </c>
      <c r="AE1028" s="256">
        <v>0</v>
      </c>
      <c r="AF1028" s="256" t="s">
        <v>3215</v>
      </c>
    </row>
    <row r="1029" spans="16:32" x14ac:dyDescent="0.25">
      <c r="P1029" s="156" t="s">
        <v>739</v>
      </c>
      <c r="Q1029" s="156">
        <v>353</v>
      </c>
      <c r="R1029" s="156" t="s">
        <v>3153</v>
      </c>
      <c r="S1029" s="156" t="s">
        <v>2327</v>
      </c>
      <c r="T1029" s="156">
        <v>6</v>
      </c>
      <c r="U1029" s="156" t="s">
        <v>2328</v>
      </c>
      <c r="V1029" s="156" t="s">
        <v>3155</v>
      </c>
      <c r="AB1029" s="156" t="s">
        <v>1727</v>
      </c>
      <c r="AC1029" s="156">
        <v>353</v>
      </c>
      <c r="AD1029" s="256">
        <v>43180</v>
      </c>
      <c r="AE1029" s="256">
        <v>0</v>
      </c>
      <c r="AF1029" s="256" t="s">
        <v>3215</v>
      </c>
    </row>
    <row r="1030" spans="16:32" x14ac:dyDescent="0.25">
      <c r="P1030" s="156" t="s">
        <v>739</v>
      </c>
      <c r="Q1030" s="156">
        <v>353</v>
      </c>
      <c r="R1030" s="156" t="s">
        <v>3153</v>
      </c>
      <c r="S1030" s="156" t="s">
        <v>2329</v>
      </c>
      <c r="T1030" s="156">
        <v>4</v>
      </c>
      <c r="U1030" s="156" t="s">
        <v>2330</v>
      </c>
      <c r="V1030" s="156" t="s">
        <v>3155</v>
      </c>
      <c r="AB1030" s="156" t="s">
        <v>1729</v>
      </c>
      <c r="AC1030" s="156">
        <v>347</v>
      </c>
      <c r="AD1030" s="256">
        <v>43118</v>
      </c>
      <c r="AE1030" s="256">
        <v>43133</v>
      </c>
      <c r="AF1030" s="256" t="s">
        <v>3216</v>
      </c>
    </row>
    <row r="1031" spans="16:32" x14ac:dyDescent="0.25">
      <c r="P1031" s="156" t="s">
        <v>739</v>
      </c>
      <c r="Q1031" s="156">
        <v>353</v>
      </c>
      <c r="R1031" s="156" t="s">
        <v>3153</v>
      </c>
      <c r="S1031" s="156" t="s">
        <v>2333</v>
      </c>
      <c r="T1031" s="156">
        <v>43</v>
      </c>
      <c r="U1031" s="156" t="s">
        <v>2334</v>
      </c>
      <c r="V1031" s="156" t="s">
        <v>3155</v>
      </c>
      <c r="AB1031" s="156" t="s">
        <v>1729</v>
      </c>
      <c r="AC1031" s="156">
        <v>340</v>
      </c>
      <c r="AD1031" s="256">
        <v>43133</v>
      </c>
      <c r="AE1031" s="256">
        <v>43168</v>
      </c>
      <c r="AF1031" s="256" t="s">
        <v>3216</v>
      </c>
    </row>
    <row r="1032" spans="16:32" x14ac:dyDescent="0.25">
      <c r="P1032" s="156" t="s">
        <v>739</v>
      </c>
      <c r="Q1032" s="156">
        <v>353</v>
      </c>
      <c r="R1032" s="156" t="s">
        <v>3153</v>
      </c>
      <c r="S1032" s="156" t="s">
        <v>2338</v>
      </c>
      <c r="T1032" s="156">
        <v>1</v>
      </c>
      <c r="U1032" s="156" t="s">
        <v>2339</v>
      </c>
      <c r="V1032" s="156" t="s">
        <v>3155</v>
      </c>
      <c r="AB1032" s="156" t="s">
        <v>1729</v>
      </c>
      <c r="AC1032" s="156">
        <v>364</v>
      </c>
      <c r="AD1032" s="256">
        <v>43168</v>
      </c>
      <c r="AE1032" s="256">
        <v>43179</v>
      </c>
      <c r="AF1032" s="256" t="s">
        <v>3216</v>
      </c>
    </row>
    <row r="1033" spans="16:32" x14ac:dyDescent="0.25">
      <c r="P1033" s="156" t="s">
        <v>739</v>
      </c>
      <c r="Q1033" s="156">
        <v>353</v>
      </c>
      <c r="R1033" s="156" t="s">
        <v>3153</v>
      </c>
      <c r="S1033" s="156" t="s">
        <v>2340</v>
      </c>
      <c r="T1033" s="156">
        <v>1</v>
      </c>
      <c r="U1033" s="156" t="s">
        <v>2341</v>
      </c>
      <c r="V1033" s="156" t="s">
        <v>3155</v>
      </c>
      <c r="AB1033" s="156" t="s">
        <v>1729</v>
      </c>
      <c r="AC1033" s="156">
        <v>353</v>
      </c>
      <c r="AD1033" s="256">
        <v>43180</v>
      </c>
      <c r="AE1033" s="256">
        <v>0</v>
      </c>
      <c r="AF1033" s="256" t="s">
        <v>3215</v>
      </c>
    </row>
    <row r="1034" spans="16:32" x14ac:dyDescent="0.25">
      <c r="P1034" s="156" t="s">
        <v>739</v>
      </c>
      <c r="Q1034" s="156">
        <v>353</v>
      </c>
      <c r="R1034" s="156" t="s">
        <v>3153</v>
      </c>
      <c r="S1034" s="156" t="s">
        <v>2342</v>
      </c>
      <c r="T1034" s="156">
        <v>33</v>
      </c>
      <c r="U1034" s="156" t="s">
        <v>2343</v>
      </c>
      <c r="V1034" s="156" t="s">
        <v>3155</v>
      </c>
      <c r="AB1034" s="156" t="s">
        <v>1730</v>
      </c>
      <c r="AC1034" s="156">
        <v>339</v>
      </c>
      <c r="AD1034" s="256">
        <v>43087</v>
      </c>
      <c r="AE1034" s="256">
        <v>43111</v>
      </c>
      <c r="AF1034" s="256" t="s">
        <v>3216</v>
      </c>
    </row>
    <row r="1035" spans="16:32" x14ac:dyDescent="0.25">
      <c r="P1035" s="156" t="s">
        <v>739</v>
      </c>
      <c r="Q1035" s="156">
        <v>353</v>
      </c>
      <c r="R1035" s="156" t="s">
        <v>3153</v>
      </c>
      <c r="S1035" s="156" t="s">
        <v>2342</v>
      </c>
      <c r="T1035" s="156">
        <v>96</v>
      </c>
      <c r="U1035" s="156" t="s">
        <v>2343</v>
      </c>
      <c r="V1035" s="156" t="s">
        <v>3155</v>
      </c>
      <c r="AB1035" s="156" t="s">
        <v>1730</v>
      </c>
      <c r="AC1035" s="156">
        <v>347</v>
      </c>
      <c r="AD1035" s="256">
        <v>43118</v>
      </c>
      <c r="AE1035" s="256">
        <v>43133</v>
      </c>
      <c r="AF1035" s="256" t="s">
        <v>3216</v>
      </c>
    </row>
    <row r="1036" spans="16:32" x14ac:dyDescent="0.25">
      <c r="P1036" s="156" t="s">
        <v>739</v>
      </c>
      <c r="Q1036" s="156">
        <v>353</v>
      </c>
      <c r="R1036" s="156" t="s">
        <v>3153</v>
      </c>
      <c r="S1036" s="156" t="s">
        <v>2344</v>
      </c>
      <c r="T1036" s="156">
        <v>7</v>
      </c>
      <c r="U1036" s="156" t="s">
        <v>2345</v>
      </c>
      <c r="V1036" s="156" t="s">
        <v>3155</v>
      </c>
      <c r="AB1036" s="156" t="s">
        <v>1730</v>
      </c>
      <c r="AC1036" s="156">
        <v>352</v>
      </c>
      <c r="AD1036" s="256">
        <v>43133</v>
      </c>
      <c r="AE1036" s="256">
        <v>43179</v>
      </c>
      <c r="AF1036" s="256" t="s">
        <v>3216</v>
      </c>
    </row>
    <row r="1037" spans="16:32" x14ac:dyDescent="0.25">
      <c r="P1037" s="156" t="s">
        <v>739</v>
      </c>
      <c r="Q1037" s="156">
        <v>353</v>
      </c>
      <c r="R1037" s="156" t="s">
        <v>3153</v>
      </c>
      <c r="S1037" s="156" t="s">
        <v>2344</v>
      </c>
      <c r="T1037" s="156">
        <v>7</v>
      </c>
      <c r="U1037" s="156" t="s">
        <v>2345</v>
      </c>
      <c r="V1037" s="156" t="s">
        <v>3155</v>
      </c>
      <c r="AB1037" s="156" t="s">
        <v>1730</v>
      </c>
      <c r="AC1037" s="156">
        <v>364</v>
      </c>
      <c r="AD1037" s="256">
        <v>43168</v>
      </c>
      <c r="AE1037" s="256">
        <v>43179</v>
      </c>
      <c r="AF1037" s="256" t="s">
        <v>3216</v>
      </c>
    </row>
    <row r="1038" spans="16:32" x14ac:dyDescent="0.25">
      <c r="P1038" s="156" t="s">
        <v>739</v>
      </c>
      <c r="Q1038" s="156">
        <v>353</v>
      </c>
      <c r="R1038" s="156" t="s">
        <v>3153</v>
      </c>
      <c r="S1038" s="156" t="s">
        <v>1078</v>
      </c>
      <c r="T1038" s="156">
        <v>152</v>
      </c>
      <c r="U1038" s="156" t="s">
        <v>3172</v>
      </c>
      <c r="V1038" s="156" t="s">
        <v>3155</v>
      </c>
      <c r="AB1038" s="156" t="s">
        <v>1730</v>
      </c>
      <c r="AC1038" s="156">
        <v>374</v>
      </c>
      <c r="AD1038" s="256">
        <v>43195</v>
      </c>
      <c r="AE1038" s="256">
        <v>0</v>
      </c>
      <c r="AF1038" s="256" t="s">
        <v>3215</v>
      </c>
    </row>
    <row r="1039" spans="16:32" x14ac:dyDescent="0.25">
      <c r="P1039" s="156" t="s">
        <v>739</v>
      </c>
      <c r="Q1039" s="156">
        <v>353</v>
      </c>
      <c r="R1039" s="156" t="s">
        <v>3153</v>
      </c>
      <c r="S1039" s="156" t="s">
        <v>3107</v>
      </c>
      <c r="T1039" s="156">
        <v>8</v>
      </c>
      <c r="U1039" s="156" t="s">
        <v>3173</v>
      </c>
      <c r="V1039" s="156" t="s">
        <v>3155</v>
      </c>
      <c r="AB1039" s="156" t="s">
        <v>1731</v>
      </c>
      <c r="AC1039" s="156">
        <v>347</v>
      </c>
      <c r="AD1039" s="256">
        <v>43118</v>
      </c>
      <c r="AE1039" s="256">
        <v>43133</v>
      </c>
      <c r="AF1039" s="256" t="s">
        <v>3216</v>
      </c>
    </row>
    <row r="1040" spans="16:32" x14ac:dyDescent="0.25">
      <c r="P1040" s="156" t="s">
        <v>739</v>
      </c>
      <c r="Q1040" s="156">
        <v>353</v>
      </c>
      <c r="R1040" s="156" t="s">
        <v>3153</v>
      </c>
      <c r="S1040" s="156" t="s">
        <v>3107</v>
      </c>
      <c r="T1040" s="156">
        <v>9</v>
      </c>
      <c r="U1040" s="156" t="s">
        <v>3173</v>
      </c>
      <c r="V1040" s="156" t="s">
        <v>3155</v>
      </c>
      <c r="AB1040" s="156" t="s">
        <v>1731</v>
      </c>
      <c r="AC1040" s="156">
        <v>364</v>
      </c>
      <c r="AD1040" s="256">
        <v>43168</v>
      </c>
      <c r="AE1040" s="256">
        <v>43179</v>
      </c>
      <c r="AF1040" s="256" t="s">
        <v>3216</v>
      </c>
    </row>
    <row r="1041" spans="16:32" x14ac:dyDescent="0.25">
      <c r="P1041" s="156" t="s">
        <v>739</v>
      </c>
      <c r="Q1041" s="156">
        <v>353</v>
      </c>
      <c r="R1041" s="156" t="s">
        <v>3153</v>
      </c>
      <c r="S1041" s="156" t="s">
        <v>3107</v>
      </c>
      <c r="T1041" s="156">
        <v>4</v>
      </c>
      <c r="U1041" s="156" t="s">
        <v>3173</v>
      </c>
      <c r="V1041" s="156" t="s">
        <v>3155</v>
      </c>
      <c r="AB1041" s="156" t="s">
        <v>1731</v>
      </c>
      <c r="AC1041" s="156">
        <v>374</v>
      </c>
      <c r="AD1041" s="256">
        <v>43195</v>
      </c>
      <c r="AE1041" s="256">
        <v>0</v>
      </c>
      <c r="AF1041" s="256" t="s">
        <v>3215</v>
      </c>
    </row>
    <row r="1042" spans="16:32" x14ac:dyDescent="0.25">
      <c r="P1042" s="156" t="s">
        <v>739</v>
      </c>
      <c r="Q1042" s="156">
        <v>353</v>
      </c>
      <c r="R1042" s="156" t="s">
        <v>3153</v>
      </c>
      <c r="S1042" s="156" t="s">
        <v>3107</v>
      </c>
      <c r="T1042" s="156">
        <v>8</v>
      </c>
      <c r="U1042" s="156" t="s">
        <v>3173</v>
      </c>
      <c r="V1042" s="156" t="s">
        <v>3155</v>
      </c>
      <c r="AB1042" s="156" t="s">
        <v>3223</v>
      </c>
      <c r="AC1042" s="156">
        <v>347</v>
      </c>
      <c r="AD1042" s="256">
        <v>43118</v>
      </c>
      <c r="AE1042" s="256">
        <v>43133</v>
      </c>
      <c r="AF1042" s="256" t="s">
        <v>3216</v>
      </c>
    </row>
    <row r="1043" spans="16:32" x14ac:dyDescent="0.25">
      <c r="P1043" s="156" t="s">
        <v>739</v>
      </c>
      <c r="Q1043" s="156">
        <v>353</v>
      </c>
      <c r="R1043" s="156" t="s">
        <v>3153</v>
      </c>
      <c r="S1043" s="156" t="s">
        <v>2350</v>
      </c>
      <c r="T1043" s="156">
        <v>5</v>
      </c>
      <c r="U1043" s="156" t="s">
        <v>2351</v>
      </c>
      <c r="V1043" s="156" t="s">
        <v>3155</v>
      </c>
      <c r="AB1043" s="156" t="s">
        <v>3223</v>
      </c>
      <c r="AC1043" s="156">
        <v>340</v>
      </c>
      <c r="AD1043" s="256">
        <v>43133</v>
      </c>
      <c r="AE1043" s="256">
        <v>43168</v>
      </c>
      <c r="AF1043" s="256" t="s">
        <v>3216</v>
      </c>
    </row>
    <row r="1044" spans="16:32" x14ac:dyDescent="0.25">
      <c r="P1044" s="156" t="s">
        <v>739</v>
      </c>
      <c r="Q1044" s="156">
        <v>353</v>
      </c>
      <c r="R1044" s="156" t="s">
        <v>3153</v>
      </c>
      <c r="S1044" s="156" t="s">
        <v>2350</v>
      </c>
      <c r="T1044" s="156">
        <v>1</v>
      </c>
      <c r="U1044" s="156" t="s">
        <v>2351</v>
      </c>
      <c r="V1044" s="156" t="s">
        <v>3155</v>
      </c>
      <c r="AB1044" s="156" t="s">
        <v>3223</v>
      </c>
      <c r="AC1044" s="156">
        <v>364</v>
      </c>
      <c r="AD1044" s="256">
        <v>43168</v>
      </c>
      <c r="AE1044" s="256">
        <v>43179</v>
      </c>
      <c r="AF1044" s="256" t="s">
        <v>3216</v>
      </c>
    </row>
    <row r="1045" spans="16:32" x14ac:dyDescent="0.25">
      <c r="P1045" s="156" t="s">
        <v>739</v>
      </c>
      <c r="Q1045" s="156">
        <v>353</v>
      </c>
      <c r="R1045" s="156" t="s">
        <v>3153</v>
      </c>
      <c r="S1045" s="156" t="s">
        <v>2350</v>
      </c>
      <c r="T1045" s="156">
        <v>10</v>
      </c>
      <c r="U1045" s="156" t="s">
        <v>2351</v>
      </c>
      <c r="V1045" s="156" t="s">
        <v>3155</v>
      </c>
      <c r="AB1045" s="156" t="s">
        <v>1733</v>
      </c>
      <c r="AC1045" s="156">
        <v>347</v>
      </c>
      <c r="AD1045" s="256">
        <v>43118</v>
      </c>
      <c r="AE1045" s="256">
        <v>43133</v>
      </c>
      <c r="AF1045" s="256" t="s">
        <v>3216</v>
      </c>
    </row>
    <row r="1046" spans="16:32" x14ac:dyDescent="0.25">
      <c r="P1046" s="156" t="s">
        <v>739</v>
      </c>
      <c r="Q1046" s="156">
        <v>353</v>
      </c>
      <c r="R1046" s="156" t="s">
        <v>3153</v>
      </c>
      <c r="S1046" s="156" t="s">
        <v>1079</v>
      </c>
      <c r="T1046" s="156">
        <v>26</v>
      </c>
      <c r="U1046" s="156" t="s">
        <v>2355</v>
      </c>
      <c r="V1046" s="156" t="s">
        <v>3155</v>
      </c>
      <c r="AB1046" s="156" t="s">
        <v>1733</v>
      </c>
      <c r="AC1046" s="156">
        <v>340</v>
      </c>
      <c r="AD1046" s="256">
        <v>43133</v>
      </c>
      <c r="AE1046" s="256">
        <v>43168</v>
      </c>
      <c r="AF1046" s="256" t="s">
        <v>3216</v>
      </c>
    </row>
    <row r="1047" spans="16:32" x14ac:dyDescent="0.25">
      <c r="P1047" s="156" t="s">
        <v>739</v>
      </c>
      <c r="Q1047" s="156">
        <v>353</v>
      </c>
      <c r="R1047" s="156" t="s">
        <v>3153</v>
      </c>
      <c r="S1047" s="156" t="s">
        <v>2356</v>
      </c>
      <c r="T1047" s="156">
        <v>10</v>
      </c>
      <c r="U1047" s="156" t="s">
        <v>2357</v>
      </c>
      <c r="V1047" s="156" t="s">
        <v>3155</v>
      </c>
      <c r="AB1047" s="156" t="s">
        <v>1733</v>
      </c>
      <c r="AC1047" s="156">
        <v>340</v>
      </c>
      <c r="AD1047" s="256">
        <v>43133</v>
      </c>
      <c r="AE1047" s="256">
        <v>43168</v>
      </c>
      <c r="AF1047" s="256" t="s">
        <v>3216</v>
      </c>
    </row>
    <row r="1048" spans="16:32" x14ac:dyDescent="0.25">
      <c r="P1048" s="156" t="s">
        <v>739</v>
      </c>
      <c r="Q1048" s="156">
        <v>353</v>
      </c>
      <c r="R1048" s="156" t="s">
        <v>3153</v>
      </c>
      <c r="S1048" s="156" t="s">
        <v>2358</v>
      </c>
      <c r="T1048" s="156">
        <v>1</v>
      </c>
      <c r="U1048" s="156" t="s">
        <v>2359</v>
      </c>
      <c r="V1048" s="156" t="s">
        <v>3155</v>
      </c>
      <c r="AB1048" s="156" t="s">
        <v>1733</v>
      </c>
      <c r="AC1048" s="156">
        <v>364</v>
      </c>
      <c r="AD1048" s="256">
        <v>43168</v>
      </c>
      <c r="AE1048" s="256">
        <v>43179</v>
      </c>
      <c r="AF1048" s="256" t="s">
        <v>3216</v>
      </c>
    </row>
    <row r="1049" spans="16:32" x14ac:dyDescent="0.25">
      <c r="P1049" s="156" t="s">
        <v>739</v>
      </c>
      <c r="Q1049" s="156">
        <v>353</v>
      </c>
      <c r="R1049" s="156" t="s">
        <v>3153</v>
      </c>
      <c r="S1049" s="156" t="s">
        <v>2360</v>
      </c>
      <c r="T1049" s="156">
        <v>1</v>
      </c>
      <c r="U1049" s="156" t="s">
        <v>2361</v>
      </c>
      <c r="V1049" s="156" t="s">
        <v>3155</v>
      </c>
      <c r="AB1049" s="156" t="s">
        <v>1733</v>
      </c>
      <c r="AC1049" s="156">
        <v>353</v>
      </c>
      <c r="AD1049" s="256">
        <v>43180</v>
      </c>
      <c r="AE1049" s="256">
        <v>0</v>
      </c>
      <c r="AF1049" s="256" t="s">
        <v>3215</v>
      </c>
    </row>
    <row r="1050" spans="16:32" x14ac:dyDescent="0.25">
      <c r="P1050" s="156" t="s">
        <v>739</v>
      </c>
      <c r="Q1050" s="156">
        <v>353</v>
      </c>
      <c r="R1050" s="156" t="s">
        <v>3153</v>
      </c>
      <c r="S1050" s="156" t="s">
        <v>1080</v>
      </c>
      <c r="T1050" s="156">
        <v>4</v>
      </c>
      <c r="U1050" s="156" t="s">
        <v>2362</v>
      </c>
      <c r="V1050" s="156" t="s">
        <v>3155</v>
      </c>
      <c r="AB1050" s="156" t="s">
        <v>1734</v>
      </c>
      <c r="AC1050" s="156">
        <v>347</v>
      </c>
      <c r="AD1050" s="256">
        <v>43118</v>
      </c>
      <c r="AE1050" s="256">
        <v>43133</v>
      </c>
      <c r="AF1050" s="256" t="s">
        <v>3216</v>
      </c>
    </row>
    <row r="1051" spans="16:32" x14ac:dyDescent="0.25">
      <c r="P1051" s="156" t="s">
        <v>739</v>
      </c>
      <c r="Q1051" s="156">
        <v>353</v>
      </c>
      <c r="R1051" s="156" t="s">
        <v>3153</v>
      </c>
      <c r="S1051" s="156" t="s">
        <v>1080</v>
      </c>
      <c r="T1051" s="156">
        <v>25</v>
      </c>
      <c r="U1051" s="156" t="s">
        <v>2362</v>
      </c>
      <c r="V1051" s="156" t="s">
        <v>3155</v>
      </c>
      <c r="AB1051" s="156" t="s">
        <v>1736</v>
      </c>
      <c r="AC1051" s="156">
        <v>335</v>
      </c>
      <c r="AD1051" s="256">
        <v>43133</v>
      </c>
      <c r="AE1051" s="256">
        <v>43147</v>
      </c>
      <c r="AF1051" s="256" t="s">
        <v>3216</v>
      </c>
    </row>
    <row r="1052" spans="16:32" x14ac:dyDescent="0.25">
      <c r="P1052" s="156" t="s">
        <v>739</v>
      </c>
      <c r="Q1052" s="156">
        <v>353</v>
      </c>
      <c r="R1052" s="156" t="s">
        <v>3153</v>
      </c>
      <c r="S1052" s="156" t="s">
        <v>1081</v>
      </c>
      <c r="T1052" s="156">
        <v>2</v>
      </c>
      <c r="U1052" s="156" t="s">
        <v>2363</v>
      </c>
      <c r="V1052" s="156" t="s">
        <v>3155</v>
      </c>
      <c r="AB1052" s="156" t="s">
        <v>1736</v>
      </c>
      <c r="AC1052" s="156">
        <v>353</v>
      </c>
      <c r="AD1052" s="256">
        <v>43180</v>
      </c>
      <c r="AE1052" s="256">
        <v>0</v>
      </c>
      <c r="AF1052" s="256" t="s">
        <v>3215</v>
      </c>
    </row>
    <row r="1053" spans="16:32" x14ac:dyDescent="0.25">
      <c r="P1053" s="156" t="s">
        <v>739</v>
      </c>
      <c r="Q1053" s="156">
        <v>353</v>
      </c>
      <c r="R1053" s="156" t="s">
        <v>3153</v>
      </c>
      <c r="S1053" s="156" t="s">
        <v>1082</v>
      </c>
      <c r="T1053" s="156">
        <v>4</v>
      </c>
      <c r="U1053" s="156" t="s">
        <v>2364</v>
      </c>
      <c r="V1053" s="156" t="s">
        <v>3155</v>
      </c>
      <c r="AB1053" s="156" t="s">
        <v>1737</v>
      </c>
      <c r="AC1053" s="156">
        <v>347</v>
      </c>
      <c r="AD1053" s="256">
        <v>43118</v>
      </c>
      <c r="AE1053" s="256">
        <v>43133</v>
      </c>
      <c r="AF1053" s="256" t="s">
        <v>3216</v>
      </c>
    </row>
    <row r="1054" spans="16:32" x14ac:dyDescent="0.25">
      <c r="P1054" s="156" t="s">
        <v>739</v>
      </c>
      <c r="Q1054" s="156">
        <v>353</v>
      </c>
      <c r="R1054" s="156" t="s">
        <v>3153</v>
      </c>
      <c r="S1054" s="156" t="s">
        <v>1082</v>
      </c>
      <c r="T1054" s="156">
        <v>24</v>
      </c>
      <c r="U1054" s="156" t="s">
        <v>2364</v>
      </c>
      <c r="V1054" s="156" t="s">
        <v>3155</v>
      </c>
      <c r="AB1054" s="156" t="s">
        <v>1737</v>
      </c>
      <c r="AC1054" s="156">
        <v>340</v>
      </c>
      <c r="AD1054" s="256">
        <v>43133</v>
      </c>
      <c r="AE1054" s="256">
        <v>43168</v>
      </c>
      <c r="AF1054" s="256" t="s">
        <v>3216</v>
      </c>
    </row>
    <row r="1055" spans="16:32" x14ac:dyDescent="0.25">
      <c r="P1055" s="156" t="s">
        <v>739</v>
      </c>
      <c r="Q1055" s="156">
        <v>353</v>
      </c>
      <c r="R1055" s="156" t="s">
        <v>3153</v>
      </c>
      <c r="S1055" s="156" t="s">
        <v>1082</v>
      </c>
      <c r="T1055" s="156">
        <v>15</v>
      </c>
      <c r="U1055" s="156" t="s">
        <v>2364</v>
      </c>
      <c r="V1055" s="156" t="s">
        <v>3155</v>
      </c>
      <c r="AB1055" s="156" t="s">
        <v>1737</v>
      </c>
      <c r="AC1055" s="156">
        <v>340</v>
      </c>
      <c r="AD1055" s="256">
        <v>43133</v>
      </c>
      <c r="AE1055" s="256">
        <v>43168</v>
      </c>
      <c r="AF1055" s="256" t="s">
        <v>3216</v>
      </c>
    </row>
    <row r="1056" spans="16:32" x14ac:dyDescent="0.25">
      <c r="P1056" s="156" t="s">
        <v>739</v>
      </c>
      <c r="Q1056" s="156">
        <v>353</v>
      </c>
      <c r="R1056" s="156" t="s">
        <v>3153</v>
      </c>
      <c r="S1056" s="156" t="s">
        <v>1082</v>
      </c>
      <c r="T1056" s="156">
        <v>4</v>
      </c>
      <c r="U1056" s="156" t="s">
        <v>2364</v>
      </c>
      <c r="V1056" s="156" t="s">
        <v>3155</v>
      </c>
      <c r="AB1056" s="156" t="s">
        <v>1739</v>
      </c>
      <c r="AC1056" s="156">
        <v>347</v>
      </c>
      <c r="AD1056" s="256">
        <v>43118</v>
      </c>
      <c r="AE1056" s="256">
        <v>43133</v>
      </c>
      <c r="AF1056" s="256" t="s">
        <v>3216</v>
      </c>
    </row>
    <row r="1057" spans="16:32" x14ac:dyDescent="0.25">
      <c r="P1057" s="156" t="s">
        <v>739</v>
      </c>
      <c r="Q1057" s="156">
        <v>353</v>
      </c>
      <c r="R1057" s="156" t="s">
        <v>3153</v>
      </c>
      <c r="S1057" s="156" t="s">
        <v>1083</v>
      </c>
      <c r="T1057" s="156">
        <v>5</v>
      </c>
      <c r="U1057" s="156" t="s">
        <v>2365</v>
      </c>
      <c r="V1057" s="156" t="s">
        <v>3155</v>
      </c>
      <c r="AB1057" s="156" t="s">
        <v>1739</v>
      </c>
      <c r="AC1057" s="156">
        <v>340</v>
      </c>
      <c r="AD1057" s="256">
        <v>43133</v>
      </c>
      <c r="AE1057" s="256">
        <v>43168</v>
      </c>
      <c r="AF1057" s="256" t="s">
        <v>3216</v>
      </c>
    </row>
    <row r="1058" spans="16:32" x14ac:dyDescent="0.25">
      <c r="P1058" s="156" t="s">
        <v>739</v>
      </c>
      <c r="Q1058" s="156">
        <v>353</v>
      </c>
      <c r="R1058" s="156" t="s">
        <v>3153</v>
      </c>
      <c r="S1058" s="156" t="s">
        <v>1083</v>
      </c>
      <c r="T1058" s="156">
        <v>4</v>
      </c>
      <c r="U1058" s="156" t="s">
        <v>2365</v>
      </c>
      <c r="V1058" s="156" t="s">
        <v>3155</v>
      </c>
      <c r="AB1058" s="156" t="s">
        <v>1739</v>
      </c>
      <c r="AC1058" s="156">
        <v>364</v>
      </c>
      <c r="AD1058" s="256">
        <v>43168</v>
      </c>
      <c r="AE1058" s="256">
        <v>43179</v>
      </c>
      <c r="AF1058" s="256" t="s">
        <v>3216</v>
      </c>
    </row>
    <row r="1059" spans="16:32" x14ac:dyDescent="0.25">
      <c r="P1059" s="156" t="s">
        <v>739</v>
      </c>
      <c r="Q1059" s="156">
        <v>353</v>
      </c>
      <c r="R1059" s="156" t="s">
        <v>3153</v>
      </c>
      <c r="S1059" s="156" t="s">
        <v>1083</v>
      </c>
      <c r="T1059" s="156">
        <v>4</v>
      </c>
      <c r="U1059" s="156" t="s">
        <v>2365</v>
      </c>
      <c r="V1059" s="156" t="s">
        <v>3155</v>
      </c>
      <c r="AB1059" s="156" t="s">
        <v>1739</v>
      </c>
      <c r="AC1059" s="156">
        <v>353</v>
      </c>
      <c r="AD1059" s="256">
        <v>43180</v>
      </c>
      <c r="AE1059" s="256">
        <v>0</v>
      </c>
      <c r="AF1059" s="256" t="s">
        <v>3215</v>
      </c>
    </row>
    <row r="1060" spans="16:32" x14ac:dyDescent="0.25">
      <c r="P1060" s="156" t="s">
        <v>739</v>
      </c>
      <c r="Q1060" s="156">
        <v>353</v>
      </c>
      <c r="R1060" s="156" t="s">
        <v>3153</v>
      </c>
      <c r="S1060" s="156" t="s">
        <v>1083</v>
      </c>
      <c r="T1060" s="156">
        <v>3</v>
      </c>
      <c r="U1060" s="156" t="s">
        <v>2365</v>
      </c>
      <c r="V1060" s="156" t="s">
        <v>3155</v>
      </c>
      <c r="AB1060" s="156" t="s">
        <v>1741</v>
      </c>
      <c r="AC1060" s="156">
        <v>347</v>
      </c>
      <c r="AD1060" s="256">
        <v>43118</v>
      </c>
      <c r="AE1060" s="256">
        <v>43133</v>
      </c>
      <c r="AF1060" s="256" t="s">
        <v>3216</v>
      </c>
    </row>
    <row r="1061" spans="16:32" x14ac:dyDescent="0.25">
      <c r="P1061" s="156" t="s">
        <v>739</v>
      </c>
      <c r="Q1061" s="156">
        <v>353</v>
      </c>
      <c r="R1061" s="156" t="s">
        <v>3153</v>
      </c>
      <c r="S1061" s="156" t="s">
        <v>1083</v>
      </c>
      <c r="T1061" s="156">
        <v>14</v>
      </c>
      <c r="U1061" s="156" t="s">
        <v>2365</v>
      </c>
      <c r="V1061" s="156" t="s">
        <v>3155</v>
      </c>
      <c r="AB1061" s="156" t="s">
        <v>1741</v>
      </c>
      <c r="AC1061" s="156">
        <v>340</v>
      </c>
      <c r="AD1061" s="256">
        <v>43133</v>
      </c>
      <c r="AE1061" s="256">
        <v>43168</v>
      </c>
      <c r="AF1061" s="256" t="s">
        <v>3216</v>
      </c>
    </row>
    <row r="1062" spans="16:32" x14ac:dyDescent="0.25">
      <c r="P1062" s="156" t="s">
        <v>739</v>
      </c>
      <c r="Q1062" s="156">
        <v>353</v>
      </c>
      <c r="R1062" s="156" t="s">
        <v>3153</v>
      </c>
      <c r="S1062" s="156" t="s">
        <v>2366</v>
      </c>
      <c r="T1062" s="156">
        <v>4</v>
      </c>
      <c r="U1062" s="156" t="s">
        <v>2367</v>
      </c>
      <c r="V1062" s="156" t="s">
        <v>3155</v>
      </c>
      <c r="AB1062" s="156" t="s">
        <v>1741</v>
      </c>
      <c r="AC1062" s="156">
        <v>340</v>
      </c>
      <c r="AD1062" s="256">
        <v>43133</v>
      </c>
      <c r="AE1062" s="256">
        <v>43168</v>
      </c>
      <c r="AF1062" s="256" t="s">
        <v>3216</v>
      </c>
    </row>
    <row r="1063" spans="16:32" x14ac:dyDescent="0.25">
      <c r="P1063" s="156" t="s">
        <v>739</v>
      </c>
      <c r="Q1063" s="156">
        <v>353</v>
      </c>
      <c r="R1063" s="156" t="s">
        <v>3153</v>
      </c>
      <c r="S1063" s="156" t="s">
        <v>2368</v>
      </c>
      <c r="T1063" s="156">
        <v>1</v>
      </c>
      <c r="U1063" s="156" t="s">
        <v>2369</v>
      </c>
      <c r="V1063" s="156" t="s">
        <v>3155</v>
      </c>
      <c r="AB1063" s="156" t="s">
        <v>1741</v>
      </c>
      <c r="AC1063" s="156">
        <v>357</v>
      </c>
      <c r="AD1063" s="256">
        <v>43139</v>
      </c>
      <c r="AE1063" s="256">
        <v>43164</v>
      </c>
      <c r="AF1063" s="256" t="s">
        <v>3216</v>
      </c>
    </row>
    <row r="1064" spans="16:32" x14ac:dyDescent="0.25">
      <c r="P1064" s="156" t="s">
        <v>739</v>
      </c>
      <c r="Q1064" s="156">
        <v>353</v>
      </c>
      <c r="R1064" s="156" t="s">
        <v>3153</v>
      </c>
      <c r="S1064" s="156" t="s">
        <v>2370</v>
      </c>
      <c r="T1064" s="156">
        <v>4</v>
      </c>
      <c r="U1064" s="156" t="s">
        <v>2371</v>
      </c>
      <c r="V1064" s="156" t="s">
        <v>3155</v>
      </c>
      <c r="AB1064" s="156" t="s">
        <v>1741</v>
      </c>
      <c r="AC1064" s="156">
        <v>353</v>
      </c>
      <c r="AD1064" s="256">
        <v>43180</v>
      </c>
      <c r="AE1064" s="256">
        <v>0</v>
      </c>
      <c r="AF1064" s="256" t="s">
        <v>3215</v>
      </c>
    </row>
    <row r="1065" spans="16:32" x14ac:dyDescent="0.25">
      <c r="P1065" s="156" t="s">
        <v>739</v>
      </c>
      <c r="Q1065" s="156">
        <v>353</v>
      </c>
      <c r="R1065" s="156" t="s">
        <v>3153</v>
      </c>
      <c r="S1065" s="156" t="s">
        <v>2372</v>
      </c>
      <c r="T1065" s="156">
        <v>4</v>
      </c>
      <c r="U1065" s="156" t="s">
        <v>2373</v>
      </c>
      <c r="V1065" s="156" t="s">
        <v>3155</v>
      </c>
      <c r="AB1065" s="156" t="s">
        <v>1741</v>
      </c>
      <c r="AC1065" s="156">
        <v>353</v>
      </c>
      <c r="AD1065" s="256">
        <v>43180</v>
      </c>
      <c r="AE1065" s="256">
        <v>0</v>
      </c>
      <c r="AF1065" s="256" t="s">
        <v>3215</v>
      </c>
    </row>
    <row r="1066" spans="16:32" x14ac:dyDescent="0.25">
      <c r="P1066" s="156" t="s">
        <v>739</v>
      </c>
      <c r="Q1066" s="156">
        <v>353</v>
      </c>
      <c r="R1066" s="156" t="s">
        <v>3153</v>
      </c>
      <c r="S1066" s="156" t="s">
        <v>2372</v>
      </c>
      <c r="T1066" s="156">
        <v>10</v>
      </c>
      <c r="U1066" s="156" t="s">
        <v>2373</v>
      </c>
      <c r="V1066" s="156" t="s">
        <v>3155</v>
      </c>
      <c r="AB1066" s="156" t="s">
        <v>1741</v>
      </c>
      <c r="AC1066" s="156">
        <v>353</v>
      </c>
      <c r="AD1066" s="256">
        <v>43180</v>
      </c>
      <c r="AE1066" s="256">
        <v>0</v>
      </c>
      <c r="AF1066" s="256" t="s">
        <v>3215</v>
      </c>
    </row>
    <row r="1067" spans="16:32" x14ac:dyDescent="0.25">
      <c r="P1067" s="156" t="s">
        <v>739</v>
      </c>
      <c r="Q1067" s="156">
        <v>353</v>
      </c>
      <c r="R1067" s="156" t="s">
        <v>3153</v>
      </c>
      <c r="S1067" s="156" t="s">
        <v>2374</v>
      </c>
      <c r="T1067" s="156">
        <v>10</v>
      </c>
      <c r="U1067" s="156" t="s">
        <v>2375</v>
      </c>
      <c r="V1067" s="156" t="s">
        <v>3155</v>
      </c>
      <c r="AB1067" s="156" t="s">
        <v>1743</v>
      </c>
      <c r="AC1067" s="156">
        <v>364</v>
      </c>
      <c r="AD1067" s="256">
        <v>43168</v>
      </c>
      <c r="AE1067" s="256">
        <v>43179</v>
      </c>
      <c r="AF1067" s="256" t="s">
        <v>3216</v>
      </c>
    </row>
    <row r="1068" spans="16:32" x14ac:dyDescent="0.25">
      <c r="P1068" s="156" t="s">
        <v>739</v>
      </c>
      <c r="Q1068" s="156">
        <v>353</v>
      </c>
      <c r="R1068" s="156" t="s">
        <v>3153</v>
      </c>
      <c r="S1068" s="156" t="s">
        <v>2374</v>
      </c>
      <c r="T1068" s="156">
        <v>2</v>
      </c>
      <c r="U1068" s="156" t="s">
        <v>2375</v>
      </c>
      <c r="V1068" s="156" t="s">
        <v>3155</v>
      </c>
      <c r="AB1068" s="156" t="s">
        <v>1743</v>
      </c>
      <c r="AC1068" s="156">
        <v>353</v>
      </c>
      <c r="AD1068" s="256">
        <v>43180</v>
      </c>
      <c r="AE1068" s="256">
        <v>0</v>
      </c>
      <c r="AF1068" s="256" t="s">
        <v>3215</v>
      </c>
    </row>
    <row r="1069" spans="16:32" x14ac:dyDescent="0.25">
      <c r="P1069" s="156" t="s">
        <v>739</v>
      </c>
      <c r="Q1069" s="156">
        <v>353</v>
      </c>
      <c r="R1069" s="156" t="s">
        <v>3153</v>
      </c>
      <c r="S1069" s="156" t="s">
        <v>1084</v>
      </c>
      <c r="T1069" s="156">
        <v>8</v>
      </c>
      <c r="U1069" s="156" t="s">
        <v>2376</v>
      </c>
      <c r="V1069" s="156" t="s">
        <v>3155</v>
      </c>
      <c r="AB1069" s="156" t="s">
        <v>1745</v>
      </c>
      <c r="AC1069" s="156">
        <v>347</v>
      </c>
      <c r="AD1069" s="256">
        <v>43118</v>
      </c>
      <c r="AE1069" s="256">
        <v>43133</v>
      </c>
      <c r="AF1069" s="256" t="s">
        <v>3216</v>
      </c>
    </row>
    <row r="1070" spans="16:32" x14ac:dyDescent="0.25">
      <c r="P1070" s="156" t="s">
        <v>739</v>
      </c>
      <c r="Q1070" s="156">
        <v>353</v>
      </c>
      <c r="R1070" s="156" t="s">
        <v>3153</v>
      </c>
      <c r="S1070" s="156" t="s">
        <v>1084</v>
      </c>
      <c r="T1070" s="156">
        <v>3</v>
      </c>
      <c r="U1070" s="156" t="s">
        <v>2376</v>
      </c>
      <c r="V1070" s="156" t="s">
        <v>3155</v>
      </c>
      <c r="AB1070" s="156" t="s">
        <v>1745</v>
      </c>
      <c r="AC1070" s="156">
        <v>340</v>
      </c>
      <c r="AD1070" s="256">
        <v>43133</v>
      </c>
      <c r="AE1070" s="256">
        <v>43168</v>
      </c>
      <c r="AF1070" s="256" t="s">
        <v>3216</v>
      </c>
    </row>
    <row r="1071" spans="16:32" x14ac:dyDescent="0.25">
      <c r="P1071" s="156" t="s">
        <v>739</v>
      </c>
      <c r="Q1071" s="156">
        <v>353</v>
      </c>
      <c r="R1071" s="156" t="s">
        <v>3153</v>
      </c>
      <c r="S1071" s="156" t="s">
        <v>3108</v>
      </c>
      <c r="T1071" s="156">
        <v>2</v>
      </c>
      <c r="U1071" s="156" t="s">
        <v>3174</v>
      </c>
      <c r="V1071" s="156" t="s">
        <v>3155</v>
      </c>
      <c r="AB1071" s="156" t="s">
        <v>1745</v>
      </c>
      <c r="AC1071" s="156">
        <v>357</v>
      </c>
      <c r="AD1071" s="256">
        <v>43139</v>
      </c>
      <c r="AE1071" s="256">
        <v>43164</v>
      </c>
      <c r="AF1071" s="256" t="s">
        <v>3216</v>
      </c>
    </row>
    <row r="1072" spans="16:32" x14ac:dyDescent="0.25">
      <c r="P1072" s="156" t="s">
        <v>739</v>
      </c>
      <c r="Q1072" s="156">
        <v>353</v>
      </c>
      <c r="R1072" s="156" t="s">
        <v>3153</v>
      </c>
      <c r="S1072" s="156" t="s">
        <v>2378</v>
      </c>
      <c r="T1072" s="156">
        <v>7</v>
      </c>
      <c r="U1072" s="156" t="s">
        <v>2379</v>
      </c>
      <c r="V1072" s="156" t="s">
        <v>3155</v>
      </c>
      <c r="AB1072" s="156" t="s">
        <v>1745</v>
      </c>
      <c r="AC1072" s="156">
        <v>364</v>
      </c>
      <c r="AD1072" s="256">
        <v>43168</v>
      </c>
      <c r="AE1072" s="256">
        <v>43179</v>
      </c>
      <c r="AF1072" s="256" t="s">
        <v>3216</v>
      </c>
    </row>
    <row r="1073" spans="16:32" x14ac:dyDescent="0.25">
      <c r="P1073" s="156" t="s">
        <v>739</v>
      </c>
      <c r="Q1073" s="156">
        <v>353</v>
      </c>
      <c r="R1073" s="156" t="s">
        <v>3153</v>
      </c>
      <c r="S1073" s="156" t="s">
        <v>2380</v>
      </c>
      <c r="T1073" s="156">
        <v>1</v>
      </c>
      <c r="U1073" s="156" t="s">
        <v>2381</v>
      </c>
      <c r="V1073" s="156" t="s">
        <v>3155</v>
      </c>
      <c r="AB1073" s="156" t="s">
        <v>1745</v>
      </c>
      <c r="AC1073" s="156">
        <v>353</v>
      </c>
      <c r="AD1073" s="256">
        <v>43180</v>
      </c>
      <c r="AE1073" s="256">
        <v>0</v>
      </c>
      <c r="AF1073" s="256" t="s">
        <v>3215</v>
      </c>
    </row>
    <row r="1074" spans="16:32" x14ac:dyDescent="0.25">
      <c r="P1074" s="156" t="s">
        <v>739</v>
      </c>
      <c r="Q1074" s="156">
        <v>353</v>
      </c>
      <c r="R1074" s="156" t="s">
        <v>3153</v>
      </c>
      <c r="S1074" s="156" t="s">
        <v>2380</v>
      </c>
      <c r="T1074" s="156">
        <v>12</v>
      </c>
      <c r="U1074" s="156" t="s">
        <v>2381</v>
      </c>
      <c r="V1074" s="156" t="s">
        <v>3155</v>
      </c>
      <c r="AB1074" s="156" t="s">
        <v>1745</v>
      </c>
      <c r="AC1074" s="156">
        <v>353</v>
      </c>
      <c r="AD1074" s="256">
        <v>43180</v>
      </c>
      <c r="AE1074" s="256">
        <v>0</v>
      </c>
      <c r="AF1074" s="256" t="s">
        <v>3215</v>
      </c>
    </row>
    <row r="1075" spans="16:32" x14ac:dyDescent="0.25">
      <c r="P1075" s="156" t="s">
        <v>739</v>
      </c>
      <c r="Q1075" s="156">
        <v>353</v>
      </c>
      <c r="R1075" s="156" t="s">
        <v>3153</v>
      </c>
      <c r="S1075" s="156" t="s">
        <v>2380</v>
      </c>
      <c r="T1075" s="156">
        <v>7</v>
      </c>
      <c r="U1075" s="156" t="s">
        <v>2381</v>
      </c>
      <c r="V1075" s="156" t="s">
        <v>3155</v>
      </c>
      <c r="AB1075" s="156" t="s">
        <v>1745</v>
      </c>
      <c r="AC1075" s="156">
        <v>353</v>
      </c>
      <c r="AD1075" s="256">
        <v>43180</v>
      </c>
      <c r="AE1075" s="256">
        <v>0</v>
      </c>
      <c r="AF1075" s="256" t="s">
        <v>3215</v>
      </c>
    </row>
    <row r="1076" spans="16:32" x14ac:dyDescent="0.25">
      <c r="P1076" s="156" t="s">
        <v>739</v>
      </c>
      <c r="Q1076" s="156">
        <v>353</v>
      </c>
      <c r="R1076" s="156" t="s">
        <v>3153</v>
      </c>
      <c r="S1076" s="156" t="s">
        <v>2380</v>
      </c>
      <c r="T1076" s="156">
        <v>16</v>
      </c>
      <c r="U1076" s="156" t="s">
        <v>2381</v>
      </c>
      <c r="V1076" s="156" t="s">
        <v>3155</v>
      </c>
      <c r="AB1076" s="156" t="s">
        <v>1745</v>
      </c>
      <c r="AC1076" s="156">
        <v>353</v>
      </c>
      <c r="AD1076" s="256">
        <v>43180</v>
      </c>
      <c r="AE1076" s="256">
        <v>0</v>
      </c>
      <c r="AF1076" s="256" t="s">
        <v>3215</v>
      </c>
    </row>
    <row r="1077" spans="16:32" x14ac:dyDescent="0.25">
      <c r="P1077" s="156" t="s">
        <v>739</v>
      </c>
      <c r="Q1077" s="156">
        <v>353</v>
      </c>
      <c r="R1077" s="156" t="s">
        <v>3153</v>
      </c>
      <c r="S1077" s="156" t="s">
        <v>2382</v>
      </c>
      <c r="T1077" s="156">
        <v>15</v>
      </c>
      <c r="U1077" s="156" t="s">
        <v>2383</v>
      </c>
      <c r="V1077" s="156" t="s">
        <v>3155</v>
      </c>
      <c r="AB1077" s="156" t="s">
        <v>1747</v>
      </c>
      <c r="AC1077" s="156">
        <v>347</v>
      </c>
      <c r="AD1077" s="256">
        <v>43118</v>
      </c>
      <c r="AE1077" s="256">
        <v>43133</v>
      </c>
      <c r="AF1077" s="256" t="s">
        <v>3216</v>
      </c>
    </row>
    <row r="1078" spans="16:32" x14ac:dyDescent="0.25">
      <c r="P1078" s="156" t="s">
        <v>739</v>
      </c>
      <c r="Q1078" s="156">
        <v>353</v>
      </c>
      <c r="R1078" s="156" t="s">
        <v>3153</v>
      </c>
      <c r="S1078" s="156" t="s">
        <v>2382</v>
      </c>
      <c r="T1078" s="156">
        <v>15</v>
      </c>
      <c r="U1078" s="156" t="s">
        <v>2383</v>
      </c>
      <c r="V1078" s="156" t="s">
        <v>3155</v>
      </c>
      <c r="AB1078" s="156" t="s">
        <v>1747</v>
      </c>
      <c r="AC1078" s="156">
        <v>340</v>
      </c>
      <c r="AD1078" s="256">
        <v>43133</v>
      </c>
      <c r="AE1078" s="256">
        <v>43168</v>
      </c>
      <c r="AF1078" s="256" t="s">
        <v>3216</v>
      </c>
    </row>
    <row r="1079" spans="16:32" x14ac:dyDescent="0.25">
      <c r="P1079" s="156" t="s">
        <v>739</v>
      </c>
      <c r="Q1079" s="156">
        <v>353</v>
      </c>
      <c r="R1079" s="156" t="s">
        <v>3153</v>
      </c>
      <c r="S1079" s="156" t="s">
        <v>2382</v>
      </c>
      <c r="T1079" s="156">
        <v>21</v>
      </c>
      <c r="U1079" s="156" t="s">
        <v>2383</v>
      </c>
      <c r="V1079" s="156" t="s">
        <v>3155</v>
      </c>
      <c r="AB1079" s="156" t="s">
        <v>1747</v>
      </c>
      <c r="AC1079" s="156">
        <v>340</v>
      </c>
      <c r="AD1079" s="256">
        <v>43133</v>
      </c>
      <c r="AE1079" s="256">
        <v>43168</v>
      </c>
      <c r="AF1079" s="256" t="s">
        <v>3216</v>
      </c>
    </row>
    <row r="1080" spans="16:32" x14ac:dyDescent="0.25">
      <c r="P1080" s="156" t="s">
        <v>739</v>
      </c>
      <c r="Q1080" s="156">
        <v>353</v>
      </c>
      <c r="R1080" s="156" t="s">
        <v>3153</v>
      </c>
      <c r="S1080" s="156" t="s">
        <v>2385</v>
      </c>
      <c r="T1080" s="156">
        <v>27</v>
      </c>
      <c r="U1080" s="156" t="s">
        <v>2386</v>
      </c>
      <c r="V1080" s="156" t="s">
        <v>3155</v>
      </c>
      <c r="AB1080" s="156" t="s">
        <v>1747</v>
      </c>
      <c r="AC1080" s="156">
        <v>364</v>
      </c>
      <c r="AD1080" s="256">
        <v>43168</v>
      </c>
      <c r="AE1080" s="256">
        <v>43179</v>
      </c>
      <c r="AF1080" s="256" t="s">
        <v>3216</v>
      </c>
    </row>
    <row r="1081" spans="16:32" x14ac:dyDescent="0.25">
      <c r="P1081" s="156" t="s">
        <v>739</v>
      </c>
      <c r="Q1081" s="156">
        <v>353</v>
      </c>
      <c r="R1081" s="156" t="s">
        <v>3153</v>
      </c>
      <c r="S1081" s="156" t="s">
        <v>2385</v>
      </c>
      <c r="T1081" s="156">
        <v>20</v>
      </c>
      <c r="U1081" s="156" t="s">
        <v>2386</v>
      </c>
      <c r="V1081" s="156" t="s">
        <v>3155</v>
      </c>
      <c r="AB1081" s="156" t="s">
        <v>1747</v>
      </c>
      <c r="AC1081" s="156">
        <v>353</v>
      </c>
      <c r="AD1081" s="256">
        <v>43180</v>
      </c>
      <c r="AE1081" s="256">
        <v>0</v>
      </c>
      <c r="AF1081" s="256" t="s">
        <v>3215</v>
      </c>
    </row>
    <row r="1082" spans="16:32" x14ac:dyDescent="0.25">
      <c r="P1082" s="156" t="s">
        <v>739</v>
      </c>
      <c r="Q1082" s="156">
        <v>353</v>
      </c>
      <c r="R1082" s="156" t="s">
        <v>3153</v>
      </c>
      <c r="S1082" s="156" t="s">
        <v>2385</v>
      </c>
      <c r="T1082" s="156">
        <v>4</v>
      </c>
      <c r="U1082" s="156" t="s">
        <v>2386</v>
      </c>
      <c r="V1082" s="156" t="s">
        <v>3155</v>
      </c>
      <c r="AB1082" s="156" t="s">
        <v>1748</v>
      </c>
      <c r="AC1082" s="156">
        <v>347</v>
      </c>
      <c r="AD1082" s="256">
        <v>43118</v>
      </c>
      <c r="AE1082" s="256">
        <v>43133</v>
      </c>
      <c r="AF1082" s="256" t="s">
        <v>3216</v>
      </c>
    </row>
    <row r="1083" spans="16:32" x14ac:dyDescent="0.25">
      <c r="P1083" s="156" t="s">
        <v>739</v>
      </c>
      <c r="Q1083" s="156">
        <v>353</v>
      </c>
      <c r="R1083" s="156" t="s">
        <v>3153</v>
      </c>
      <c r="S1083" s="156" t="s">
        <v>2385</v>
      </c>
      <c r="T1083" s="156">
        <v>5</v>
      </c>
      <c r="U1083" s="156" t="s">
        <v>2386</v>
      </c>
      <c r="V1083" s="156" t="s">
        <v>3155</v>
      </c>
      <c r="AB1083" s="156" t="s">
        <v>1748</v>
      </c>
      <c r="AC1083" s="156">
        <v>340</v>
      </c>
      <c r="AD1083" s="256">
        <v>43133</v>
      </c>
      <c r="AE1083" s="256">
        <v>43168</v>
      </c>
      <c r="AF1083" s="256" t="s">
        <v>3216</v>
      </c>
    </row>
    <row r="1084" spans="16:32" x14ac:dyDescent="0.25">
      <c r="P1084" s="156" t="s">
        <v>739</v>
      </c>
      <c r="Q1084" s="156">
        <v>353</v>
      </c>
      <c r="R1084" s="156" t="s">
        <v>3153</v>
      </c>
      <c r="S1084" s="156" t="s">
        <v>2385</v>
      </c>
      <c r="T1084" s="156">
        <v>4</v>
      </c>
      <c r="U1084" s="156" t="s">
        <v>2386</v>
      </c>
      <c r="V1084" s="156" t="s">
        <v>3155</v>
      </c>
      <c r="AB1084" s="156" t="s">
        <v>1748</v>
      </c>
      <c r="AC1084" s="156">
        <v>340</v>
      </c>
      <c r="AD1084" s="256">
        <v>43133</v>
      </c>
      <c r="AE1084" s="256">
        <v>43168</v>
      </c>
      <c r="AF1084" s="256" t="s">
        <v>3216</v>
      </c>
    </row>
    <row r="1085" spans="16:32" x14ac:dyDescent="0.25">
      <c r="P1085" s="156" t="s">
        <v>739</v>
      </c>
      <c r="Q1085" s="156">
        <v>353</v>
      </c>
      <c r="R1085" s="156" t="s">
        <v>3153</v>
      </c>
      <c r="S1085" s="156" t="s">
        <v>2385</v>
      </c>
      <c r="T1085" s="156">
        <v>5</v>
      </c>
      <c r="U1085" s="156" t="s">
        <v>2386</v>
      </c>
      <c r="V1085" s="156" t="s">
        <v>3155</v>
      </c>
      <c r="AB1085" s="156" t="s">
        <v>1748</v>
      </c>
      <c r="AC1085" s="156">
        <v>353</v>
      </c>
      <c r="AD1085" s="256">
        <v>43180</v>
      </c>
      <c r="AE1085" s="256">
        <v>0</v>
      </c>
      <c r="AF1085" s="256" t="s">
        <v>3215</v>
      </c>
    </row>
    <row r="1086" spans="16:32" x14ac:dyDescent="0.25">
      <c r="P1086" s="156" t="s">
        <v>739</v>
      </c>
      <c r="Q1086" s="156">
        <v>353</v>
      </c>
      <c r="R1086" s="156" t="s">
        <v>3153</v>
      </c>
      <c r="S1086" s="156" t="s">
        <v>2385</v>
      </c>
      <c r="T1086" s="156">
        <v>5</v>
      </c>
      <c r="U1086" s="156" t="s">
        <v>2386</v>
      </c>
      <c r="V1086" s="156" t="s">
        <v>3155</v>
      </c>
      <c r="AB1086" s="156" t="s">
        <v>1748</v>
      </c>
      <c r="AC1086" s="156">
        <v>353</v>
      </c>
      <c r="AD1086" s="256">
        <v>43180</v>
      </c>
      <c r="AE1086" s="256">
        <v>0</v>
      </c>
      <c r="AF1086" s="256" t="s">
        <v>3215</v>
      </c>
    </row>
    <row r="1087" spans="16:32" x14ac:dyDescent="0.25">
      <c r="P1087" s="156" t="s">
        <v>739</v>
      </c>
      <c r="Q1087" s="156">
        <v>353</v>
      </c>
      <c r="R1087" s="156" t="s">
        <v>3153</v>
      </c>
      <c r="S1087" s="156" t="s">
        <v>2387</v>
      </c>
      <c r="T1087" s="156">
        <v>13</v>
      </c>
      <c r="U1087" s="156" t="s">
        <v>2388</v>
      </c>
      <c r="V1087" s="156" t="s">
        <v>3155</v>
      </c>
      <c r="AB1087" s="156" t="s">
        <v>1748</v>
      </c>
      <c r="AC1087" s="156">
        <v>353</v>
      </c>
      <c r="AD1087" s="256">
        <v>43180</v>
      </c>
      <c r="AE1087" s="256">
        <v>0</v>
      </c>
      <c r="AF1087" s="256" t="s">
        <v>3215</v>
      </c>
    </row>
    <row r="1088" spans="16:32" x14ac:dyDescent="0.25">
      <c r="P1088" s="156" t="s">
        <v>739</v>
      </c>
      <c r="Q1088" s="156">
        <v>353</v>
      </c>
      <c r="R1088" s="156" t="s">
        <v>3153</v>
      </c>
      <c r="S1088" s="156" t="s">
        <v>2389</v>
      </c>
      <c r="T1088" s="156">
        <v>8</v>
      </c>
      <c r="U1088" s="156" t="s">
        <v>2390</v>
      </c>
      <c r="V1088" s="156" t="s">
        <v>3155</v>
      </c>
      <c r="AB1088" s="156" t="s">
        <v>1750</v>
      </c>
      <c r="AC1088" s="156">
        <v>347</v>
      </c>
      <c r="AD1088" s="256">
        <v>43118</v>
      </c>
      <c r="AE1088" s="256">
        <v>43133</v>
      </c>
      <c r="AF1088" s="256" t="s">
        <v>3216</v>
      </c>
    </row>
    <row r="1089" spans="16:32" x14ac:dyDescent="0.25">
      <c r="P1089" s="156" t="s">
        <v>739</v>
      </c>
      <c r="Q1089" s="156">
        <v>353</v>
      </c>
      <c r="R1089" s="156" t="s">
        <v>3153</v>
      </c>
      <c r="S1089" s="156" t="s">
        <v>2389</v>
      </c>
      <c r="T1089" s="156">
        <v>3</v>
      </c>
      <c r="U1089" s="156" t="s">
        <v>2390</v>
      </c>
      <c r="V1089" s="156" t="s">
        <v>3155</v>
      </c>
      <c r="AB1089" s="156" t="s">
        <v>1750</v>
      </c>
      <c r="AC1089" s="156">
        <v>335</v>
      </c>
      <c r="AD1089" s="256">
        <v>43133</v>
      </c>
      <c r="AE1089" s="256">
        <v>43147</v>
      </c>
      <c r="AF1089" s="256" t="s">
        <v>3216</v>
      </c>
    </row>
    <row r="1090" spans="16:32" x14ac:dyDescent="0.25">
      <c r="P1090" s="156" t="s">
        <v>739</v>
      </c>
      <c r="Q1090" s="156">
        <v>353</v>
      </c>
      <c r="R1090" s="156" t="s">
        <v>3153</v>
      </c>
      <c r="S1090" s="156" t="s">
        <v>2392</v>
      </c>
      <c r="T1090" s="156">
        <v>3</v>
      </c>
      <c r="U1090" s="156" t="s">
        <v>2393</v>
      </c>
      <c r="V1090" s="156" t="s">
        <v>3155</v>
      </c>
      <c r="AB1090" s="156" t="s">
        <v>1750</v>
      </c>
      <c r="AC1090" s="156">
        <v>340</v>
      </c>
      <c r="AD1090" s="256">
        <v>43133</v>
      </c>
      <c r="AE1090" s="256">
        <v>43168</v>
      </c>
      <c r="AF1090" s="256" t="s">
        <v>3216</v>
      </c>
    </row>
    <row r="1091" spans="16:32" x14ac:dyDescent="0.25">
      <c r="P1091" s="156" t="s">
        <v>739</v>
      </c>
      <c r="Q1091" s="156">
        <v>353</v>
      </c>
      <c r="R1091" s="156" t="s">
        <v>3153</v>
      </c>
      <c r="S1091" s="156" t="s">
        <v>3109</v>
      </c>
      <c r="T1091" s="156">
        <v>1</v>
      </c>
      <c r="U1091" s="156" t="s">
        <v>3175</v>
      </c>
      <c r="V1091" s="156" t="s">
        <v>3155</v>
      </c>
      <c r="AB1091" s="156" t="s">
        <v>1750</v>
      </c>
      <c r="AC1091" s="156">
        <v>340</v>
      </c>
      <c r="AD1091" s="256">
        <v>43133</v>
      </c>
      <c r="AE1091" s="256">
        <v>43168</v>
      </c>
      <c r="AF1091" s="256" t="s">
        <v>3216</v>
      </c>
    </row>
    <row r="1092" spans="16:32" x14ac:dyDescent="0.25">
      <c r="P1092" s="156" t="s">
        <v>739</v>
      </c>
      <c r="Q1092" s="156">
        <v>353</v>
      </c>
      <c r="R1092" s="156" t="s">
        <v>3153</v>
      </c>
      <c r="S1092" s="156" t="s">
        <v>3109</v>
      </c>
      <c r="T1092" s="156">
        <v>2</v>
      </c>
      <c r="U1092" s="156" t="s">
        <v>3175</v>
      </c>
      <c r="V1092" s="156" t="s">
        <v>3155</v>
      </c>
      <c r="AB1092" s="156" t="s">
        <v>1750</v>
      </c>
      <c r="AC1092" s="156">
        <v>374</v>
      </c>
      <c r="AD1092" s="256">
        <v>43195</v>
      </c>
      <c r="AE1092" s="256">
        <v>0</v>
      </c>
      <c r="AF1092" s="256" t="s">
        <v>3215</v>
      </c>
    </row>
    <row r="1093" spans="16:32" x14ac:dyDescent="0.25">
      <c r="P1093" s="156" t="s">
        <v>739</v>
      </c>
      <c r="Q1093" s="156">
        <v>353</v>
      </c>
      <c r="R1093" s="156" t="s">
        <v>3153</v>
      </c>
      <c r="S1093" s="156" t="s">
        <v>2395</v>
      </c>
      <c r="T1093" s="156">
        <v>7</v>
      </c>
      <c r="U1093" s="156" t="s">
        <v>2396</v>
      </c>
      <c r="V1093" s="156" t="s">
        <v>3155</v>
      </c>
      <c r="AB1093" s="156" t="s">
        <v>1752</v>
      </c>
      <c r="AC1093" s="156">
        <v>347</v>
      </c>
      <c r="AD1093" s="256">
        <v>43118</v>
      </c>
      <c r="AE1093" s="256">
        <v>43133</v>
      </c>
      <c r="AF1093" s="256" t="s">
        <v>3216</v>
      </c>
    </row>
    <row r="1094" spans="16:32" x14ac:dyDescent="0.25">
      <c r="P1094" s="156" t="s">
        <v>739</v>
      </c>
      <c r="Q1094" s="156">
        <v>353</v>
      </c>
      <c r="R1094" s="156" t="s">
        <v>3153</v>
      </c>
      <c r="S1094" s="156" t="s">
        <v>2397</v>
      </c>
      <c r="T1094" s="156">
        <v>10</v>
      </c>
      <c r="U1094" s="156" t="s">
        <v>2398</v>
      </c>
      <c r="V1094" s="156" t="s">
        <v>3155</v>
      </c>
      <c r="AB1094" s="156" t="s">
        <v>1752</v>
      </c>
      <c r="AC1094" s="156">
        <v>340</v>
      </c>
      <c r="AD1094" s="256">
        <v>43133</v>
      </c>
      <c r="AE1094" s="256">
        <v>43168</v>
      </c>
      <c r="AF1094" s="256" t="s">
        <v>3216</v>
      </c>
    </row>
    <row r="1095" spans="16:32" x14ac:dyDescent="0.25">
      <c r="P1095" s="156" t="s">
        <v>739</v>
      </c>
      <c r="Q1095" s="156">
        <v>353</v>
      </c>
      <c r="R1095" s="156" t="s">
        <v>3153</v>
      </c>
      <c r="S1095" s="156" t="s">
        <v>2399</v>
      </c>
      <c r="T1095" s="156">
        <v>15</v>
      </c>
      <c r="U1095" s="156" t="s">
        <v>2400</v>
      </c>
      <c r="V1095" s="156" t="s">
        <v>3155</v>
      </c>
      <c r="AB1095" s="156" t="s">
        <v>1752</v>
      </c>
      <c r="AC1095" s="156">
        <v>340</v>
      </c>
      <c r="AD1095" s="256">
        <v>43133</v>
      </c>
      <c r="AE1095" s="256">
        <v>43168</v>
      </c>
      <c r="AF1095" s="256" t="s">
        <v>3216</v>
      </c>
    </row>
    <row r="1096" spans="16:32" x14ac:dyDescent="0.25">
      <c r="P1096" s="156" t="s">
        <v>739</v>
      </c>
      <c r="Q1096" s="156">
        <v>353</v>
      </c>
      <c r="R1096" s="156" t="s">
        <v>3153</v>
      </c>
      <c r="S1096" s="156" t="s">
        <v>2399</v>
      </c>
      <c r="T1096" s="156">
        <v>7</v>
      </c>
      <c r="U1096" s="156" t="s">
        <v>2400</v>
      </c>
      <c r="V1096" s="156" t="s">
        <v>3155</v>
      </c>
      <c r="AB1096" s="156" t="s">
        <v>1752</v>
      </c>
      <c r="AC1096" s="156">
        <v>364</v>
      </c>
      <c r="AD1096" s="256">
        <v>43168</v>
      </c>
      <c r="AE1096" s="256">
        <v>43179</v>
      </c>
      <c r="AF1096" s="256" t="s">
        <v>3216</v>
      </c>
    </row>
    <row r="1097" spans="16:32" x14ac:dyDescent="0.25">
      <c r="P1097" s="156" t="s">
        <v>739</v>
      </c>
      <c r="Q1097" s="156">
        <v>353</v>
      </c>
      <c r="R1097" s="156" t="s">
        <v>3153</v>
      </c>
      <c r="S1097" s="156" t="s">
        <v>2401</v>
      </c>
      <c r="T1097" s="156">
        <v>8</v>
      </c>
      <c r="U1097" s="156" t="s">
        <v>2402</v>
      </c>
      <c r="V1097" s="156" t="s">
        <v>3155</v>
      </c>
      <c r="AB1097" s="156" t="s">
        <v>1752</v>
      </c>
      <c r="AC1097" s="156">
        <v>353</v>
      </c>
      <c r="AD1097" s="256">
        <v>43180</v>
      </c>
      <c r="AE1097" s="256">
        <v>0</v>
      </c>
      <c r="AF1097" s="256" t="s">
        <v>3215</v>
      </c>
    </row>
    <row r="1098" spans="16:32" x14ac:dyDescent="0.25">
      <c r="P1098" s="156" t="s">
        <v>739</v>
      </c>
      <c r="Q1098" s="156">
        <v>353</v>
      </c>
      <c r="R1098" s="156" t="s">
        <v>3153</v>
      </c>
      <c r="S1098" s="156" t="s">
        <v>2401</v>
      </c>
      <c r="T1098" s="156">
        <v>14</v>
      </c>
      <c r="U1098" s="156" t="s">
        <v>2402</v>
      </c>
      <c r="V1098" s="156" t="s">
        <v>3155</v>
      </c>
      <c r="AB1098" s="156" t="s">
        <v>1752</v>
      </c>
      <c r="AC1098" s="156">
        <v>353</v>
      </c>
      <c r="AD1098" s="256">
        <v>43180</v>
      </c>
      <c r="AE1098" s="256">
        <v>0</v>
      </c>
      <c r="AF1098" s="256" t="s">
        <v>3215</v>
      </c>
    </row>
    <row r="1099" spans="16:32" x14ac:dyDescent="0.25">
      <c r="P1099" s="156" t="s">
        <v>739</v>
      </c>
      <c r="Q1099" s="156">
        <v>353</v>
      </c>
      <c r="R1099" s="156" t="s">
        <v>3153</v>
      </c>
      <c r="S1099" s="156" t="s">
        <v>2401</v>
      </c>
      <c r="T1099" s="156">
        <v>54</v>
      </c>
      <c r="U1099" s="156" t="s">
        <v>2402</v>
      </c>
      <c r="V1099" s="156" t="s">
        <v>3155</v>
      </c>
      <c r="AB1099" s="156" t="s">
        <v>3202</v>
      </c>
      <c r="AC1099" s="156">
        <v>347</v>
      </c>
      <c r="AD1099" s="256">
        <v>43118</v>
      </c>
      <c r="AE1099" s="256">
        <v>43133</v>
      </c>
      <c r="AF1099" s="256" t="s">
        <v>3216</v>
      </c>
    </row>
    <row r="1100" spans="16:32" x14ac:dyDescent="0.25">
      <c r="P1100" s="156" t="s">
        <v>739</v>
      </c>
      <c r="Q1100" s="156">
        <v>353</v>
      </c>
      <c r="R1100" s="156" t="s">
        <v>3153</v>
      </c>
      <c r="S1100" s="156" t="s">
        <v>2401</v>
      </c>
      <c r="T1100" s="156">
        <v>4</v>
      </c>
      <c r="U1100" s="156" t="s">
        <v>2402</v>
      </c>
      <c r="V1100" s="156" t="s">
        <v>3155</v>
      </c>
      <c r="AB1100" s="156" t="s">
        <v>3202</v>
      </c>
      <c r="AC1100" s="156">
        <v>340</v>
      </c>
      <c r="AD1100" s="256">
        <v>43133</v>
      </c>
      <c r="AE1100" s="256">
        <v>43168</v>
      </c>
      <c r="AF1100" s="256" t="s">
        <v>3216</v>
      </c>
    </row>
    <row r="1101" spans="16:32" x14ac:dyDescent="0.25">
      <c r="P1101" s="156" t="s">
        <v>739</v>
      </c>
      <c r="Q1101" s="156">
        <v>353</v>
      </c>
      <c r="R1101" s="156" t="s">
        <v>3153</v>
      </c>
      <c r="S1101" s="156" t="s">
        <v>2403</v>
      </c>
      <c r="T1101" s="156">
        <v>2</v>
      </c>
      <c r="U1101" s="156" t="s">
        <v>2404</v>
      </c>
      <c r="V1101" s="156" t="s">
        <v>3155</v>
      </c>
      <c r="AB1101" s="156" t="s">
        <v>3202</v>
      </c>
      <c r="AC1101" s="156">
        <v>340</v>
      </c>
      <c r="AD1101" s="256">
        <v>43133</v>
      </c>
      <c r="AE1101" s="256">
        <v>43168</v>
      </c>
      <c r="AF1101" s="256" t="s">
        <v>3216</v>
      </c>
    </row>
    <row r="1102" spans="16:32" x14ac:dyDescent="0.25">
      <c r="P1102" s="156" t="s">
        <v>739</v>
      </c>
      <c r="Q1102" s="156">
        <v>353</v>
      </c>
      <c r="R1102" s="156" t="s">
        <v>3153</v>
      </c>
      <c r="S1102" s="156" t="s">
        <v>2403</v>
      </c>
      <c r="T1102" s="156">
        <v>2</v>
      </c>
      <c r="U1102" s="156" t="s">
        <v>2404</v>
      </c>
      <c r="V1102" s="156" t="s">
        <v>3155</v>
      </c>
      <c r="AB1102" s="156" t="s">
        <v>3202</v>
      </c>
      <c r="AC1102" s="156">
        <v>374</v>
      </c>
      <c r="AD1102" s="256">
        <v>43195</v>
      </c>
      <c r="AE1102" s="256">
        <v>0</v>
      </c>
      <c r="AF1102" s="256" t="s">
        <v>3215</v>
      </c>
    </row>
    <row r="1103" spans="16:32" x14ac:dyDescent="0.25">
      <c r="P1103" s="156" t="s">
        <v>739</v>
      </c>
      <c r="Q1103" s="156">
        <v>353</v>
      </c>
      <c r="R1103" s="156" t="s">
        <v>3153</v>
      </c>
      <c r="S1103" s="156" t="s">
        <v>2403</v>
      </c>
      <c r="T1103" s="156">
        <v>20</v>
      </c>
      <c r="U1103" s="156" t="s">
        <v>2404</v>
      </c>
      <c r="V1103" s="156" t="s">
        <v>3155</v>
      </c>
      <c r="AB1103" s="156" t="s">
        <v>1753</v>
      </c>
      <c r="AC1103" s="156">
        <v>347</v>
      </c>
      <c r="AD1103" s="256">
        <v>43118</v>
      </c>
      <c r="AE1103" s="256">
        <v>43133</v>
      </c>
      <c r="AF1103" s="256" t="s">
        <v>3216</v>
      </c>
    </row>
    <row r="1104" spans="16:32" x14ac:dyDescent="0.25">
      <c r="P1104" s="156" t="s">
        <v>739</v>
      </c>
      <c r="Q1104" s="156">
        <v>353</v>
      </c>
      <c r="R1104" s="156" t="s">
        <v>3153</v>
      </c>
      <c r="S1104" s="156" t="s">
        <v>2409</v>
      </c>
      <c r="T1104" s="156">
        <v>8</v>
      </c>
      <c r="U1104" s="156" t="s">
        <v>2410</v>
      </c>
      <c r="V1104" s="156" t="s">
        <v>3155</v>
      </c>
      <c r="AB1104" s="156" t="s">
        <v>1753</v>
      </c>
      <c r="AC1104" s="156">
        <v>340</v>
      </c>
      <c r="AD1104" s="256">
        <v>43133</v>
      </c>
      <c r="AE1104" s="256">
        <v>43168</v>
      </c>
      <c r="AF1104" s="256" t="s">
        <v>3216</v>
      </c>
    </row>
    <row r="1105" spans="16:32" x14ac:dyDescent="0.25">
      <c r="P1105" s="156" t="s">
        <v>739</v>
      </c>
      <c r="Q1105" s="156">
        <v>353</v>
      </c>
      <c r="R1105" s="156" t="s">
        <v>3153</v>
      </c>
      <c r="S1105" s="156" t="s">
        <v>2409</v>
      </c>
      <c r="T1105" s="156">
        <v>25</v>
      </c>
      <c r="U1105" s="156" t="s">
        <v>2410</v>
      </c>
      <c r="V1105" s="156" t="s">
        <v>3155</v>
      </c>
      <c r="AB1105" s="156" t="s">
        <v>1753</v>
      </c>
      <c r="AC1105" s="156">
        <v>357</v>
      </c>
      <c r="AD1105" s="256">
        <v>43139</v>
      </c>
      <c r="AE1105" s="256">
        <v>43164</v>
      </c>
      <c r="AF1105" s="256" t="s">
        <v>3216</v>
      </c>
    </row>
    <row r="1106" spans="16:32" x14ac:dyDescent="0.25">
      <c r="P1106" s="156" t="s">
        <v>739</v>
      </c>
      <c r="Q1106" s="156">
        <v>353</v>
      </c>
      <c r="R1106" s="156" t="s">
        <v>3153</v>
      </c>
      <c r="S1106" s="156" t="s">
        <v>2409</v>
      </c>
      <c r="T1106" s="156">
        <v>2</v>
      </c>
      <c r="U1106" s="156" t="s">
        <v>2410</v>
      </c>
      <c r="V1106" s="156" t="s">
        <v>3155</v>
      </c>
      <c r="AB1106" s="156" t="s">
        <v>1753</v>
      </c>
      <c r="AC1106" s="156">
        <v>353</v>
      </c>
      <c r="AD1106" s="256">
        <v>43180</v>
      </c>
      <c r="AE1106" s="256">
        <v>0</v>
      </c>
      <c r="AF1106" s="256" t="s">
        <v>3215</v>
      </c>
    </row>
    <row r="1107" spans="16:32" x14ac:dyDescent="0.25">
      <c r="P1107" s="156" t="s">
        <v>739</v>
      </c>
      <c r="Q1107" s="156">
        <v>353</v>
      </c>
      <c r="R1107" s="156" t="s">
        <v>3153</v>
      </c>
      <c r="S1107" s="156" t="s">
        <v>2409</v>
      </c>
      <c r="T1107" s="156">
        <v>6</v>
      </c>
      <c r="U1107" s="156" t="s">
        <v>2410</v>
      </c>
      <c r="V1107" s="156" t="s">
        <v>3155</v>
      </c>
      <c r="AB1107" s="156" t="s">
        <v>1753</v>
      </c>
      <c r="AC1107" s="156">
        <v>353</v>
      </c>
      <c r="AD1107" s="256">
        <v>43180</v>
      </c>
      <c r="AE1107" s="256">
        <v>0</v>
      </c>
      <c r="AF1107" s="256" t="s">
        <v>3215</v>
      </c>
    </row>
    <row r="1108" spans="16:32" x14ac:dyDescent="0.25">
      <c r="P1108" s="156" t="s">
        <v>739</v>
      </c>
      <c r="Q1108" s="156">
        <v>353</v>
      </c>
      <c r="R1108" s="156" t="s">
        <v>3153</v>
      </c>
      <c r="S1108" s="156" t="s">
        <v>2409</v>
      </c>
      <c r="T1108" s="156">
        <v>1</v>
      </c>
      <c r="U1108" s="156" t="s">
        <v>2410</v>
      </c>
      <c r="V1108" s="156" t="s">
        <v>3155</v>
      </c>
      <c r="AB1108" s="156" t="s">
        <v>1753</v>
      </c>
      <c r="AC1108" s="156">
        <v>353</v>
      </c>
      <c r="AD1108" s="256">
        <v>43180</v>
      </c>
      <c r="AE1108" s="256">
        <v>0</v>
      </c>
      <c r="AF1108" s="256" t="s">
        <v>3215</v>
      </c>
    </row>
    <row r="1109" spans="16:32" x14ac:dyDescent="0.25">
      <c r="P1109" s="156" t="s">
        <v>739</v>
      </c>
      <c r="Q1109" s="156">
        <v>353</v>
      </c>
      <c r="R1109" s="156" t="s">
        <v>3153</v>
      </c>
      <c r="S1109" s="156" t="s">
        <v>2409</v>
      </c>
      <c r="T1109" s="156">
        <v>2</v>
      </c>
      <c r="U1109" s="156" t="s">
        <v>2410</v>
      </c>
      <c r="V1109" s="156" t="s">
        <v>3155</v>
      </c>
      <c r="AB1109" s="156" t="s">
        <v>1753</v>
      </c>
      <c r="AC1109" s="156">
        <v>374</v>
      </c>
      <c r="AD1109" s="256">
        <v>43195</v>
      </c>
      <c r="AE1109" s="256">
        <v>0</v>
      </c>
      <c r="AF1109" s="256" t="s">
        <v>3215</v>
      </c>
    </row>
    <row r="1110" spans="16:32" x14ac:dyDescent="0.25">
      <c r="P1110" s="156" t="s">
        <v>739</v>
      </c>
      <c r="Q1110" s="156">
        <v>353</v>
      </c>
      <c r="R1110" s="156" t="s">
        <v>3153</v>
      </c>
      <c r="S1110" s="156" t="s">
        <v>2409</v>
      </c>
      <c r="T1110" s="156">
        <v>12</v>
      </c>
      <c r="U1110" s="156" t="s">
        <v>2410</v>
      </c>
      <c r="V1110" s="156" t="s">
        <v>3155</v>
      </c>
      <c r="AB1110" s="156" t="s">
        <v>1754</v>
      </c>
      <c r="AC1110" s="156">
        <v>347</v>
      </c>
      <c r="AD1110" s="256">
        <v>43118</v>
      </c>
      <c r="AE1110" s="256">
        <v>43133</v>
      </c>
      <c r="AF1110" s="256" t="s">
        <v>3216</v>
      </c>
    </row>
    <row r="1111" spans="16:32" x14ac:dyDescent="0.25">
      <c r="P1111" s="156" t="s">
        <v>739</v>
      </c>
      <c r="Q1111" s="156">
        <v>353</v>
      </c>
      <c r="R1111" s="156" t="s">
        <v>3153</v>
      </c>
      <c r="S1111" s="156" t="s">
        <v>2411</v>
      </c>
      <c r="T1111" s="156">
        <v>2</v>
      </c>
      <c r="U1111" s="156" t="s">
        <v>2412</v>
      </c>
      <c r="V1111" s="156" t="s">
        <v>3155</v>
      </c>
      <c r="AB1111" s="156" t="s">
        <v>1754</v>
      </c>
      <c r="AC1111" s="156">
        <v>335</v>
      </c>
      <c r="AD1111" s="256">
        <v>43133</v>
      </c>
      <c r="AE1111" s="256">
        <v>43147</v>
      </c>
      <c r="AF1111" s="256" t="s">
        <v>3216</v>
      </c>
    </row>
    <row r="1112" spans="16:32" x14ac:dyDescent="0.25">
      <c r="P1112" s="156" t="s">
        <v>739</v>
      </c>
      <c r="Q1112" s="156">
        <v>353</v>
      </c>
      <c r="R1112" s="156" t="s">
        <v>3153</v>
      </c>
      <c r="S1112" s="156" t="s">
        <v>2411</v>
      </c>
      <c r="T1112" s="156">
        <v>13</v>
      </c>
      <c r="U1112" s="156" t="s">
        <v>2412</v>
      </c>
      <c r="V1112" s="156" t="s">
        <v>3155</v>
      </c>
      <c r="AB1112" s="156" t="s">
        <v>1754</v>
      </c>
      <c r="AC1112" s="156">
        <v>340</v>
      </c>
      <c r="AD1112" s="256">
        <v>43133</v>
      </c>
      <c r="AE1112" s="256">
        <v>43168</v>
      </c>
      <c r="AF1112" s="256" t="s">
        <v>3216</v>
      </c>
    </row>
    <row r="1113" spans="16:32" x14ac:dyDescent="0.25">
      <c r="P1113" s="156" t="s">
        <v>739</v>
      </c>
      <c r="Q1113" s="156">
        <v>353</v>
      </c>
      <c r="R1113" s="156" t="s">
        <v>3153</v>
      </c>
      <c r="S1113" s="156" t="s">
        <v>2411</v>
      </c>
      <c r="T1113" s="156">
        <v>4</v>
      </c>
      <c r="U1113" s="156" t="s">
        <v>2412</v>
      </c>
      <c r="V1113" s="156" t="s">
        <v>3155</v>
      </c>
      <c r="AB1113" s="156" t="s">
        <v>1754</v>
      </c>
      <c r="AC1113" s="156">
        <v>340</v>
      </c>
      <c r="AD1113" s="256">
        <v>43133</v>
      </c>
      <c r="AE1113" s="256">
        <v>43168</v>
      </c>
      <c r="AF1113" s="256" t="s">
        <v>3216</v>
      </c>
    </row>
    <row r="1114" spans="16:32" x14ac:dyDescent="0.25">
      <c r="P1114" s="156" t="s">
        <v>739</v>
      </c>
      <c r="Q1114" s="156">
        <v>353</v>
      </c>
      <c r="R1114" s="156" t="s">
        <v>3153</v>
      </c>
      <c r="S1114" s="156" t="s">
        <v>2413</v>
      </c>
      <c r="T1114" s="156">
        <v>1</v>
      </c>
      <c r="U1114" s="156" t="s">
        <v>2414</v>
      </c>
      <c r="V1114" s="156" t="s">
        <v>3155</v>
      </c>
      <c r="AB1114" s="156" t="s">
        <v>1754</v>
      </c>
      <c r="AC1114" s="156">
        <v>364</v>
      </c>
      <c r="AD1114" s="256">
        <v>43168</v>
      </c>
      <c r="AE1114" s="256">
        <v>43179</v>
      </c>
      <c r="AF1114" s="256" t="s">
        <v>3216</v>
      </c>
    </row>
    <row r="1115" spans="16:32" x14ac:dyDescent="0.25">
      <c r="P1115" s="156" t="s">
        <v>739</v>
      </c>
      <c r="Q1115" s="156">
        <v>353</v>
      </c>
      <c r="R1115" s="156" t="s">
        <v>3153</v>
      </c>
      <c r="S1115" s="156" t="s">
        <v>2413</v>
      </c>
      <c r="T1115" s="156">
        <v>1</v>
      </c>
      <c r="U1115" s="156" t="s">
        <v>2414</v>
      </c>
      <c r="V1115" s="156" t="s">
        <v>3155</v>
      </c>
      <c r="AB1115" s="156" t="s">
        <v>1754</v>
      </c>
      <c r="AC1115" s="156">
        <v>353</v>
      </c>
      <c r="AD1115" s="256">
        <v>43180</v>
      </c>
      <c r="AE1115" s="256">
        <v>0</v>
      </c>
      <c r="AF1115" s="256" t="s">
        <v>3215</v>
      </c>
    </row>
    <row r="1116" spans="16:32" x14ac:dyDescent="0.25">
      <c r="P1116" s="156" t="s">
        <v>739</v>
      </c>
      <c r="Q1116" s="156">
        <v>353</v>
      </c>
      <c r="R1116" s="156" t="s">
        <v>3153</v>
      </c>
      <c r="S1116" s="156" t="s">
        <v>1085</v>
      </c>
      <c r="T1116" s="156">
        <v>13</v>
      </c>
      <c r="U1116" s="156" t="s">
        <v>2415</v>
      </c>
      <c r="V1116" s="156" t="s">
        <v>3155</v>
      </c>
      <c r="AB1116" s="156" t="s">
        <v>1754</v>
      </c>
      <c r="AC1116" s="156">
        <v>353</v>
      </c>
      <c r="AD1116" s="256">
        <v>43180</v>
      </c>
      <c r="AE1116" s="256">
        <v>0</v>
      </c>
      <c r="AF1116" s="256" t="s">
        <v>3215</v>
      </c>
    </row>
    <row r="1117" spans="16:32" x14ac:dyDescent="0.25">
      <c r="P1117" s="156" t="s">
        <v>739</v>
      </c>
      <c r="Q1117" s="156">
        <v>353</v>
      </c>
      <c r="R1117" s="156" t="s">
        <v>3153</v>
      </c>
      <c r="S1117" s="156" t="s">
        <v>2416</v>
      </c>
      <c r="T1117" s="156">
        <v>6</v>
      </c>
      <c r="U1117" s="156" t="s">
        <v>2417</v>
      </c>
      <c r="V1117" s="156" t="s">
        <v>3155</v>
      </c>
      <c r="AB1117" s="156" t="s">
        <v>1754</v>
      </c>
      <c r="AC1117" s="156">
        <v>353</v>
      </c>
      <c r="AD1117" s="256">
        <v>43180</v>
      </c>
      <c r="AE1117" s="256">
        <v>0</v>
      </c>
      <c r="AF1117" s="256" t="s">
        <v>3215</v>
      </c>
    </row>
    <row r="1118" spans="16:32" x14ac:dyDescent="0.25">
      <c r="P1118" s="156" t="s">
        <v>739</v>
      </c>
      <c r="Q1118" s="156">
        <v>353</v>
      </c>
      <c r="R1118" s="156" t="s">
        <v>3153</v>
      </c>
      <c r="S1118" s="156" t="s">
        <v>2416</v>
      </c>
      <c r="T1118" s="156">
        <v>3</v>
      </c>
      <c r="U1118" s="156" t="s">
        <v>2417</v>
      </c>
      <c r="V1118" s="156" t="s">
        <v>3155</v>
      </c>
      <c r="AB1118" s="156" t="s">
        <v>1754</v>
      </c>
      <c r="AC1118" s="156">
        <v>353</v>
      </c>
      <c r="AD1118" s="256">
        <v>43180</v>
      </c>
      <c r="AE1118" s="256">
        <v>0</v>
      </c>
      <c r="AF1118" s="256" t="s">
        <v>3215</v>
      </c>
    </row>
    <row r="1119" spans="16:32" x14ac:dyDescent="0.25">
      <c r="P1119" s="156" t="s">
        <v>739</v>
      </c>
      <c r="Q1119" s="156">
        <v>353</v>
      </c>
      <c r="R1119" s="156" t="s">
        <v>3153</v>
      </c>
      <c r="S1119" s="156" t="s">
        <v>2416</v>
      </c>
      <c r="T1119" s="156">
        <v>23</v>
      </c>
      <c r="U1119" s="156" t="s">
        <v>2417</v>
      </c>
      <c r="V1119" s="156" t="s">
        <v>3155</v>
      </c>
      <c r="AB1119" s="156" t="s">
        <v>1755</v>
      </c>
      <c r="AC1119" s="156">
        <v>347</v>
      </c>
      <c r="AD1119" s="256">
        <v>43118</v>
      </c>
      <c r="AE1119" s="256">
        <v>43133</v>
      </c>
      <c r="AF1119" s="256" t="s">
        <v>3216</v>
      </c>
    </row>
    <row r="1120" spans="16:32" x14ac:dyDescent="0.25">
      <c r="P1120" s="156" t="s">
        <v>739</v>
      </c>
      <c r="Q1120" s="156">
        <v>353</v>
      </c>
      <c r="R1120" s="156" t="s">
        <v>3153</v>
      </c>
      <c r="S1120" s="156" t="s">
        <v>2416</v>
      </c>
      <c r="T1120" s="156">
        <v>4</v>
      </c>
      <c r="U1120" s="156" t="s">
        <v>2417</v>
      </c>
      <c r="V1120" s="156" t="s">
        <v>3155</v>
      </c>
      <c r="AB1120" s="156" t="s">
        <v>1755</v>
      </c>
      <c r="AC1120" s="156">
        <v>340</v>
      </c>
      <c r="AD1120" s="256">
        <v>43133</v>
      </c>
      <c r="AE1120" s="256">
        <v>43168</v>
      </c>
      <c r="AF1120" s="256" t="s">
        <v>3216</v>
      </c>
    </row>
    <row r="1121" spans="16:32" x14ac:dyDescent="0.25">
      <c r="P1121" s="156" t="s">
        <v>739</v>
      </c>
      <c r="Q1121" s="156">
        <v>353</v>
      </c>
      <c r="R1121" s="156" t="s">
        <v>3153</v>
      </c>
      <c r="S1121" s="156" t="s">
        <v>2416</v>
      </c>
      <c r="T1121" s="156">
        <v>5</v>
      </c>
      <c r="U1121" s="156" t="s">
        <v>2417</v>
      </c>
      <c r="V1121" s="156" t="s">
        <v>3155</v>
      </c>
      <c r="AB1121" s="156" t="s">
        <v>3203</v>
      </c>
      <c r="AC1121" s="156">
        <v>347</v>
      </c>
      <c r="AD1121" s="256">
        <v>43118</v>
      </c>
      <c r="AE1121" s="256">
        <v>43133</v>
      </c>
      <c r="AF1121" s="256" t="s">
        <v>3216</v>
      </c>
    </row>
    <row r="1122" spans="16:32" x14ac:dyDescent="0.25">
      <c r="P1122" s="156" t="s">
        <v>739</v>
      </c>
      <c r="Q1122" s="156">
        <v>353</v>
      </c>
      <c r="R1122" s="156" t="s">
        <v>3153</v>
      </c>
      <c r="S1122" s="156" t="s">
        <v>2416</v>
      </c>
      <c r="T1122" s="156">
        <v>6</v>
      </c>
      <c r="U1122" s="156" t="s">
        <v>2417</v>
      </c>
      <c r="V1122" s="156" t="s">
        <v>3155</v>
      </c>
      <c r="AB1122" s="156" t="s">
        <v>3203</v>
      </c>
      <c r="AC1122" s="156">
        <v>340</v>
      </c>
      <c r="AD1122" s="256">
        <v>43133</v>
      </c>
      <c r="AE1122" s="256">
        <v>43168</v>
      </c>
      <c r="AF1122" s="256" t="s">
        <v>3216</v>
      </c>
    </row>
    <row r="1123" spans="16:32" x14ac:dyDescent="0.25">
      <c r="P1123" s="156" t="s">
        <v>739</v>
      </c>
      <c r="Q1123" s="156">
        <v>353</v>
      </c>
      <c r="R1123" s="156" t="s">
        <v>3153</v>
      </c>
      <c r="S1123" s="156" t="s">
        <v>2418</v>
      </c>
      <c r="T1123" s="156">
        <v>7</v>
      </c>
      <c r="U1123" s="156" t="s">
        <v>2419</v>
      </c>
      <c r="V1123" s="156" t="s">
        <v>3155</v>
      </c>
      <c r="AB1123" s="156" t="s">
        <v>3203</v>
      </c>
      <c r="AC1123" s="156">
        <v>340</v>
      </c>
      <c r="AD1123" s="256">
        <v>43133</v>
      </c>
      <c r="AE1123" s="256">
        <v>43168</v>
      </c>
      <c r="AF1123" s="256" t="s">
        <v>3216</v>
      </c>
    </row>
    <row r="1124" spans="16:32" x14ac:dyDescent="0.25">
      <c r="P1124" s="156" t="s">
        <v>739</v>
      </c>
      <c r="Q1124" s="156">
        <v>353</v>
      </c>
      <c r="R1124" s="156" t="s">
        <v>3153</v>
      </c>
      <c r="S1124" s="156" t="s">
        <v>2420</v>
      </c>
      <c r="T1124" s="156">
        <v>5</v>
      </c>
      <c r="U1124" s="156" t="s">
        <v>2421</v>
      </c>
      <c r="V1124" s="156" t="s">
        <v>3155</v>
      </c>
      <c r="AB1124" s="156" t="s">
        <v>3203</v>
      </c>
      <c r="AC1124" s="156">
        <v>357</v>
      </c>
      <c r="AD1124" s="256">
        <v>43139</v>
      </c>
      <c r="AE1124" s="256">
        <v>43164</v>
      </c>
      <c r="AF1124" s="256" t="s">
        <v>3216</v>
      </c>
    </row>
    <row r="1125" spans="16:32" x14ac:dyDescent="0.25">
      <c r="P1125" s="156" t="s">
        <v>739</v>
      </c>
      <c r="Q1125" s="156">
        <v>353</v>
      </c>
      <c r="R1125" s="156" t="s">
        <v>3153</v>
      </c>
      <c r="S1125" s="156" t="s">
        <v>2420</v>
      </c>
      <c r="T1125" s="156">
        <v>11</v>
      </c>
      <c r="U1125" s="156" t="s">
        <v>2421</v>
      </c>
      <c r="V1125" s="156" t="s">
        <v>3155</v>
      </c>
      <c r="AB1125" s="156" t="s">
        <v>3203</v>
      </c>
      <c r="AC1125" s="156">
        <v>364</v>
      </c>
      <c r="AD1125" s="256">
        <v>43168</v>
      </c>
      <c r="AE1125" s="256">
        <v>43179</v>
      </c>
      <c r="AF1125" s="256" t="s">
        <v>3216</v>
      </c>
    </row>
    <row r="1126" spans="16:32" x14ac:dyDescent="0.25">
      <c r="P1126" s="156" t="s">
        <v>739</v>
      </c>
      <c r="Q1126" s="156">
        <v>353</v>
      </c>
      <c r="R1126" s="156" t="s">
        <v>3153</v>
      </c>
      <c r="S1126" s="156" t="s">
        <v>2420</v>
      </c>
      <c r="T1126" s="156">
        <v>10</v>
      </c>
      <c r="U1126" s="156" t="s">
        <v>2421</v>
      </c>
      <c r="V1126" s="156" t="s">
        <v>3155</v>
      </c>
      <c r="AB1126" s="156" t="s">
        <v>3203</v>
      </c>
      <c r="AC1126" s="156">
        <v>374</v>
      </c>
      <c r="AD1126" s="256">
        <v>43195</v>
      </c>
      <c r="AE1126" s="256">
        <v>0</v>
      </c>
      <c r="AF1126" s="256" t="s">
        <v>3215</v>
      </c>
    </row>
    <row r="1127" spans="16:32" x14ac:dyDescent="0.25">
      <c r="P1127" s="156" t="s">
        <v>739</v>
      </c>
      <c r="Q1127" s="156">
        <v>353</v>
      </c>
      <c r="R1127" s="156" t="s">
        <v>3153</v>
      </c>
      <c r="S1127" s="156" t="s">
        <v>2420</v>
      </c>
      <c r="T1127" s="156">
        <v>10</v>
      </c>
      <c r="U1127" s="156" t="s">
        <v>2421</v>
      </c>
      <c r="V1127" s="156" t="s">
        <v>3155</v>
      </c>
      <c r="AB1127" s="156" t="s">
        <v>3167</v>
      </c>
      <c r="AC1127" s="156">
        <v>364</v>
      </c>
      <c r="AD1127" s="256">
        <v>43168</v>
      </c>
      <c r="AE1127" s="256">
        <v>43179</v>
      </c>
      <c r="AF1127" s="256" t="s">
        <v>3216</v>
      </c>
    </row>
    <row r="1128" spans="16:32" x14ac:dyDescent="0.25">
      <c r="P1128" s="156" t="s">
        <v>739</v>
      </c>
      <c r="Q1128" s="156">
        <v>353</v>
      </c>
      <c r="R1128" s="156" t="s">
        <v>3153</v>
      </c>
      <c r="S1128" s="156" t="s">
        <v>2422</v>
      </c>
      <c r="T1128" s="156">
        <v>9</v>
      </c>
      <c r="U1128" s="156" t="s">
        <v>2423</v>
      </c>
      <c r="V1128" s="156" t="s">
        <v>3155</v>
      </c>
      <c r="AB1128" s="156" t="s">
        <v>3167</v>
      </c>
      <c r="AC1128" s="156">
        <v>353</v>
      </c>
      <c r="AD1128" s="256">
        <v>43180</v>
      </c>
      <c r="AE1128" s="256">
        <v>0</v>
      </c>
      <c r="AF1128" s="256" t="s">
        <v>3215</v>
      </c>
    </row>
    <row r="1129" spans="16:32" x14ac:dyDescent="0.25">
      <c r="P1129" s="156" t="s">
        <v>739</v>
      </c>
      <c r="Q1129" s="156">
        <v>353</v>
      </c>
      <c r="R1129" s="156" t="s">
        <v>3153</v>
      </c>
      <c r="S1129" s="156" t="s">
        <v>3110</v>
      </c>
      <c r="T1129" s="156">
        <v>1</v>
      </c>
      <c r="U1129" s="156" t="s">
        <v>3176</v>
      </c>
      <c r="V1129" s="156" t="s">
        <v>3155</v>
      </c>
      <c r="AB1129" s="156" t="s">
        <v>1756</v>
      </c>
      <c r="AC1129" s="156">
        <v>347</v>
      </c>
      <c r="AD1129" s="256">
        <v>43118</v>
      </c>
      <c r="AE1129" s="256">
        <v>43133</v>
      </c>
      <c r="AF1129" s="256" t="s">
        <v>3216</v>
      </c>
    </row>
    <row r="1130" spans="16:32" x14ac:dyDescent="0.25">
      <c r="P1130" s="156" t="s">
        <v>739</v>
      </c>
      <c r="Q1130" s="156">
        <v>353</v>
      </c>
      <c r="R1130" s="156" t="s">
        <v>3153</v>
      </c>
      <c r="S1130" s="156" t="s">
        <v>3110</v>
      </c>
      <c r="T1130" s="156">
        <v>1</v>
      </c>
      <c r="U1130" s="156" t="s">
        <v>3176</v>
      </c>
      <c r="V1130" s="156" t="s">
        <v>3155</v>
      </c>
      <c r="AB1130" s="156" t="s">
        <v>1756</v>
      </c>
      <c r="AC1130" s="156">
        <v>340</v>
      </c>
      <c r="AD1130" s="256">
        <v>43133</v>
      </c>
      <c r="AE1130" s="256">
        <v>43168</v>
      </c>
      <c r="AF1130" s="256" t="s">
        <v>3216</v>
      </c>
    </row>
    <row r="1131" spans="16:32" x14ac:dyDescent="0.25">
      <c r="P1131" s="156" t="s">
        <v>739</v>
      </c>
      <c r="Q1131" s="156">
        <v>353</v>
      </c>
      <c r="R1131" s="156" t="s">
        <v>3153</v>
      </c>
      <c r="S1131" s="156" t="s">
        <v>2424</v>
      </c>
      <c r="T1131" s="156">
        <v>4</v>
      </c>
      <c r="U1131" s="156" t="s">
        <v>2425</v>
      </c>
      <c r="V1131" s="156" t="s">
        <v>3155</v>
      </c>
      <c r="AB1131" s="156" t="s">
        <v>1756</v>
      </c>
      <c r="AC1131" s="156">
        <v>340</v>
      </c>
      <c r="AD1131" s="256">
        <v>43133</v>
      </c>
      <c r="AE1131" s="256">
        <v>43168</v>
      </c>
      <c r="AF1131" s="256" t="s">
        <v>3216</v>
      </c>
    </row>
    <row r="1132" spans="16:32" x14ac:dyDescent="0.25">
      <c r="P1132" s="156" t="s">
        <v>739</v>
      </c>
      <c r="Q1132" s="156">
        <v>353</v>
      </c>
      <c r="R1132" s="156" t="s">
        <v>3153</v>
      </c>
      <c r="S1132" s="156" t="s">
        <v>2426</v>
      </c>
      <c r="T1132" s="156">
        <v>2</v>
      </c>
      <c r="U1132" s="156" t="s">
        <v>2427</v>
      </c>
      <c r="V1132" s="156" t="s">
        <v>3155</v>
      </c>
      <c r="AB1132" s="156" t="s">
        <v>1756</v>
      </c>
      <c r="AC1132" s="156">
        <v>340</v>
      </c>
      <c r="AD1132" s="256">
        <v>43133</v>
      </c>
      <c r="AE1132" s="256">
        <v>43168</v>
      </c>
      <c r="AF1132" s="256" t="s">
        <v>3216</v>
      </c>
    </row>
    <row r="1133" spans="16:32" x14ac:dyDescent="0.25">
      <c r="P1133" s="156" t="s">
        <v>739</v>
      </c>
      <c r="Q1133" s="156">
        <v>353</v>
      </c>
      <c r="R1133" s="156" t="s">
        <v>3153</v>
      </c>
      <c r="S1133" s="156" t="s">
        <v>2428</v>
      </c>
      <c r="T1133" s="156">
        <v>1</v>
      </c>
      <c r="U1133" s="156" t="s">
        <v>2429</v>
      </c>
      <c r="V1133" s="156" t="s">
        <v>3155</v>
      </c>
      <c r="AB1133" s="156" t="s">
        <v>1756</v>
      </c>
      <c r="AC1133" s="156">
        <v>357</v>
      </c>
      <c r="AD1133" s="256">
        <v>43139</v>
      </c>
      <c r="AE1133" s="256">
        <v>43164</v>
      </c>
      <c r="AF1133" s="256" t="s">
        <v>3216</v>
      </c>
    </row>
    <row r="1134" spans="16:32" x14ac:dyDescent="0.25">
      <c r="P1134" s="156" t="s">
        <v>739</v>
      </c>
      <c r="Q1134" s="156">
        <v>353</v>
      </c>
      <c r="R1134" s="156" t="s">
        <v>3153</v>
      </c>
      <c r="S1134" s="156" t="s">
        <v>2430</v>
      </c>
      <c r="T1134" s="156">
        <v>7</v>
      </c>
      <c r="U1134" s="156" t="s">
        <v>2431</v>
      </c>
      <c r="V1134" s="156" t="s">
        <v>3155</v>
      </c>
      <c r="AB1134" s="156" t="s">
        <v>1756</v>
      </c>
      <c r="AC1134" s="156">
        <v>353</v>
      </c>
      <c r="AD1134" s="256">
        <v>43180</v>
      </c>
      <c r="AE1134" s="256">
        <v>0</v>
      </c>
      <c r="AF1134" s="256" t="s">
        <v>3215</v>
      </c>
    </row>
    <row r="1135" spans="16:32" x14ac:dyDescent="0.25">
      <c r="P1135" s="156" t="s">
        <v>739</v>
      </c>
      <c r="Q1135" s="156">
        <v>353</v>
      </c>
      <c r="R1135" s="156" t="s">
        <v>3153</v>
      </c>
      <c r="S1135" s="156" t="s">
        <v>2430</v>
      </c>
      <c r="T1135" s="156">
        <v>1</v>
      </c>
      <c r="U1135" s="156" t="s">
        <v>2431</v>
      </c>
      <c r="V1135" s="156" t="s">
        <v>3155</v>
      </c>
      <c r="AB1135" s="156" t="s">
        <v>1756</v>
      </c>
      <c r="AC1135" s="156">
        <v>353</v>
      </c>
      <c r="AD1135" s="256">
        <v>43180</v>
      </c>
      <c r="AE1135" s="256">
        <v>0</v>
      </c>
      <c r="AF1135" s="256" t="s">
        <v>3215</v>
      </c>
    </row>
    <row r="1136" spans="16:32" x14ac:dyDescent="0.25">
      <c r="P1136" s="156" t="s">
        <v>739</v>
      </c>
      <c r="Q1136" s="156">
        <v>353</v>
      </c>
      <c r="R1136" s="156" t="s">
        <v>3153</v>
      </c>
      <c r="S1136" s="156" t="s">
        <v>2430</v>
      </c>
      <c r="T1136" s="156">
        <v>1</v>
      </c>
      <c r="U1136" s="156" t="s">
        <v>2431</v>
      </c>
      <c r="V1136" s="156" t="s">
        <v>3155</v>
      </c>
      <c r="AB1136" s="156" t="s">
        <v>1756</v>
      </c>
      <c r="AC1136" s="156">
        <v>353</v>
      </c>
      <c r="AD1136" s="256">
        <v>43180</v>
      </c>
      <c r="AE1136" s="256">
        <v>0</v>
      </c>
      <c r="AF1136" s="256" t="s">
        <v>3215</v>
      </c>
    </row>
    <row r="1137" spans="16:32" x14ac:dyDescent="0.25">
      <c r="P1137" s="156" t="s">
        <v>739</v>
      </c>
      <c r="Q1137" s="156">
        <v>353</v>
      </c>
      <c r="R1137" s="156" t="s">
        <v>3153</v>
      </c>
      <c r="S1137" s="156" t="s">
        <v>2432</v>
      </c>
      <c r="T1137" s="156">
        <v>10</v>
      </c>
      <c r="U1137" s="156" t="s">
        <v>2433</v>
      </c>
      <c r="V1137" s="156" t="s">
        <v>3155</v>
      </c>
      <c r="AB1137" s="156" t="s">
        <v>1756</v>
      </c>
      <c r="AC1137" s="156">
        <v>353</v>
      </c>
      <c r="AD1137" s="256">
        <v>43180</v>
      </c>
      <c r="AE1137" s="256">
        <v>0</v>
      </c>
      <c r="AF1137" s="256" t="s">
        <v>3215</v>
      </c>
    </row>
    <row r="1138" spans="16:32" x14ac:dyDescent="0.25">
      <c r="P1138" s="156" t="s">
        <v>739</v>
      </c>
      <c r="Q1138" s="156">
        <v>353</v>
      </c>
      <c r="R1138" s="156" t="s">
        <v>3153</v>
      </c>
      <c r="S1138" s="156" t="s">
        <v>2435</v>
      </c>
      <c r="T1138" s="156">
        <v>10</v>
      </c>
      <c r="U1138" s="156" t="s">
        <v>2436</v>
      </c>
      <c r="V1138" s="156" t="s">
        <v>3155</v>
      </c>
      <c r="AB1138" s="156" t="s">
        <v>1758</v>
      </c>
      <c r="AC1138" s="156">
        <v>347</v>
      </c>
      <c r="AD1138" s="256">
        <v>43118</v>
      </c>
      <c r="AE1138" s="256">
        <v>43133</v>
      </c>
      <c r="AF1138" s="256" t="s">
        <v>3216</v>
      </c>
    </row>
    <row r="1139" spans="16:32" x14ac:dyDescent="0.25">
      <c r="P1139" s="156" t="s">
        <v>739</v>
      </c>
      <c r="Q1139" s="156">
        <v>353</v>
      </c>
      <c r="R1139" s="156" t="s">
        <v>3153</v>
      </c>
      <c r="S1139" s="156" t="s">
        <v>2435</v>
      </c>
      <c r="T1139" s="156">
        <v>10</v>
      </c>
      <c r="U1139" s="156" t="s">
        <v>2436</v>
      </c>
      <c r="V1139" s="156" t="s">
        <v>3155</v>
      </c>
      <c r="AB1139" s="156" t="s">
        <v>1758</v>
      </c>
      <c r="AC1139" s="156">
        <v>340</v>
      </c>
      <c r="AD1139" s="256">
        <v>43133</v>
      </c>
      <c r="AE1139" s="256">
        <v>43168</v>
      </c>
      <c r="AF1139" s="256" t="s">
        <v>3216</v>
      </c>
    </row>
    <row r="1140" spans="16:32" x14ac:dyDescent="0.25">
      <c r="P1140" s="156" t="s">
        <v>739</v>
      </c>
      <c r="Q1140" s="156">
        <v>353</v>
      </c>
      <c r="R1140" s="156" t="s">
        <v>3153</v>
      </c>
      <c r="S1140" s="156" t="s">
        <v>2439</v>
      </c>
      <c r="T1140" s="156">
        <v>3</v>
      </c>
      <c r="U1140" s="156" t="s">
        <v>2440</v>
      </c>
      <c r="V1140" s="156" t="s">
        <v>3155</v>
      </c>
      <c r="AB1140" s="156" t="s">
        <v>1758</v>
      </c>
      <c r="AC1140" s="156">
        <v>357</v>
      </c>
      <c r="AD1140" s="256">
        <v>43139</v>
      </c>
      <c r="AE1140" s="256">
        <v>43164</v>
      </c>
      <c r="AF1140" s="256" t="s">
        <v>3216</v>
      </c>
    </row>
    <row r="1141" spans="16:32" x14ac:dyDescent="0.25">
      <c r="P1141" s="156" t="s">
        <v>739</v>
      </c>
      <c r="Q1141" s="156">
        <v>353</v>
      </c>
      <c r="R1141" s="156" t="s">
        <v>3153</v>
      </c>
      <c r="S1141" s="156" t="s">
        <v>2443</v>
      </c>
      <c r="T1141" s="156">
        <v>16</v>
      </c>
      <c r="U1141" s="156" t="s">
        <v>2444</v>
      </c>
      <c r="V1141" s="156" t="s">
        <v>3155</v>
      </c>
      <c r="AB1141" s="156" t="s">
        <v>1758</v>
      </c>
      <c r="AC1141" s="156">
        <v>353</v>
      </c>
      <c r="AD1141" s="256">
        <v>43180</v>
      </c>
      <c r="AE1141" s="256">
        <v>0</v>
      </c>
      <c r="AF1141" s="256" t="s">
        <v>3215</v>
      </c>
    </row>
    <row r="1142" spans="16:32" x14ac:dyDescent="0.25">
      <c r="P1142" s="156" t="s">
        <v>739</v>
      </c>
      <c r="Q1142" s="156">
        <v>353</v>
      </c>
      <c r="R1142" s="156" t="s">
        <v>3153</v>
      </c>
      <c r="S1142" s="156" t="s">
        <v>2445</v>
      </c>
      <c r="T1142" s="156">
        <v>4</v>
      </c>
      <c r="U1142" s="156" t="s">
        <v>2446</v>
      </c>
      <c r="V1142" s="156" t="s">
        <v>3155</v>
      </c>
      <c r="AB1142" s="156" t="s">
        <v>1758</v>
      </c>
      <c r="AC1142" s="156">
        <v>353</v>
      </c>
      <c r="AD1142" s="256">
        <v>43180</v>
      </c>
      <c r="AE1142" s="256">
        <v>0</v>
      </c>
      <c r="AF1142" s="256" t="s">
        <v>3215</v>
      </c>
    </row>
    <row r="1143" spans="16:32" x14ac:dyDescent="0.25">
      <c r="P1143" s="156" t="s">
        <v>739</v>
      </c>
      <c r="Q1143" s="156">
        <v>353</v>
      </c>
      <c r="R1143" s="156" t="s">
        <v>3153</v>
      </c>
      <c r="S1143" s="156" t="s">
        <v>2445</v>
      </c>
      <c r="T1143" s="156">
        <v>11</v>
      </c>
      <c r="U1143" s="156" t="s">
        <v>2446</v>
      </c>
      <c r="V1143" s="156" t="s">
        <v>3155</v>
      </c>
      <c r="AB1143" s="156" t="s">
        <v>1760</v>
      </c>
      <c r="AC1143" s="156">
        <v>347</v>
      </c>
      <c r="AD1143" s="256">
        <v>43118</v>
      </c>
      <c r="AE1143" s="256">
        <v>43133</v>
      </c>
      <c r="AF1143" s="256" t="s">
        <v>3216</v>
      </c>
    </row>
    <row r="1144" spans="16:32" x14ac:dyDescent="0.25">
      <c r="P1144" s="156" t="s">
        <v>739</v>
      </c>
      <c r="Q1144" s="156">
        <v>353</v>
      </c>
      <c r="R1144" s="156" t="s">
        <v>3153</v>
      </c>
      <c r="S1144" s="156" t="s">
        <v>2448</v>
      </c>
      <c r="T1144" s="156">
        <v>2</v>
      </c>
      <c r="U1144" s="156" t="s">
        <v>2449</v>
      </c>
      <c r="V1144" s="156" t="s">
        <v>3155</v>
      </c>
      <c r="AB1144" s="156" t="s">
        <v>1760</v>
      </c>
      <c r="AC1144" s="156">
        <v>340</v>
      </c>
      <c r="AD1144" s="256">
        <v>43133</v>
      </c>
      <c r="AE1144" s="256">
        <v>43168</v>
      </c>
      <c r="AF1144" s="256" t="s">
        <v>3216</v>
      </c>
    </row>
    <row r="1145" spans="16:32" x14ac:dyDescent="0.25">
      <c r="P1145" s="156" t="s">
        <v>739</v>
      </c>
      <c r="Q1145" s="156">
        <v>353</v>
      </c>
      <c r="R1145" s="156" t="s">
        <v>3153</v>
      </c>
      <c r="S1145" s="156" t="s">
        <v>2450</v>
      </c>
      <c r="T1145" s="156">
        <v>3</v>
      </c>
      <c r="U1145" s="156" t="s">
        <v>2451</v>
      </c>
      <c r="V1145" s="156" t="s">
        <v>3155</v>
      </c>
      <c r="AB1145" s="156" t="s">
        <v>1760</v>
      </c>
      <c r="AC1145" s="156">
        <v>357</v>
      </c>
      <c r="AD1145" s="256">
        <v>43139</v>
      </c>
      <c r="AE1145" s="256">
        <v>43164</v>
      </c>
      <c r="AF1145" s="256" t="s">
        <v>3216</v>
      </c>
    </row>
    <row r="1146" spans="16:32" x14ac:dyDescent="0.25">
      <c r="P1146" s="156" t="s">
        <v>739</v>
      </c>
      <c r="Q1146" s="156">
        <v>353</v>
      </c>
      <c r="R1146" s="156" t="s">
        <v>3153</v>
      </c>
      <c r="S1146" s="156" t="s">
        <v>2452</v>
      </c>
      <c r="T1146" s="156">
        <v>5</v>
      </c>
      <c r="U1146" s="156" t="s">
        <v>2453</v>
      </c>
      <c r="V1146" s="156" t="s">
        <v>3155</v>
      </c>
      <c r="AB1146" s="156" t="s">
        <v>1760</v>
      </c>
      <c r="AC1146" s="156">
        <v>353</v>
      </c>
      <c r="AD1146" s="256">
        <v>43180</v>
      </c>
      <c r="AE1146" s="256">
        <v>0</v>
      </c>
      <c r="AF1146" s="256" t="s">
        <v>3215</v>
      </c>
    </row>
    <row r="1147" spans="16:32" x14ac:dyDescent="0.25">
      <c r="P1147" s="156" t="s">
        <v>739</v>
      </c>
      <c r="Q1147" s="156">
        <v>353</v>
      </c>
      <c r="R1147" s="156" t="s">
        <v>3153</v>
      </c>
      <c r="S1147" s="156" t="s">
        <v>2454</v>
      </c>
      <c r="T1147" s="156">
        <v>3</v>
      </c>
      <c r="U1147" s="156" t="s">
        <v>2455</v>
      </c>
      <c r="V1147" s="156" t="s">
        <v>3155</v>
      </c>
      <c r="AB1147" s="156" t="s">
        <v>1762</v>
      </c>
      <c r="AC1147" s="156">
        <v>347</v>
      </c>
      <c r="AD1147" s="256">
        <v>43118</v>
      </c>
      <c r="AE1147" s="256">
        <v>43133</v>
      </c>
      <c r="AF1147" s="256" t="s">
        <v>3216</v>
      </c>
    </row>
    <row r="1148" spans="16:32" x14ac:dyDescent="0.25">
      <c r="P1148" s="156" t="s">
        <v>739</v>
      </c>
      <c r="Q1148" s="156">
        <v>353</v>
      </c>
      <c r="R1148" s="156" t="s">
        <v>3153</v>
      </c>
      <c r="S1148" s="156" t="s">
        <v>1086</v>
      </c>
      <c r="T1148" s="156">
        <v>408</v>
      </c>
      <c r="U1148" s="156" t="s">
        <v>2456</v>
      </c>
      <c r="V1148" s="156" t="s">
        <v>3155</v>
      </c>
      <c r="AB1148" s="156" t="s">
        <v>1762</v>
      </c>
      <c r="AC1148" s="156">
        <v>340</v>
      </c>
      <c r="AD1148" s="256">
        <v>43133</v>
      </c>
      <c r="AE1148" s="256">
        <v>43168</v>
      </c>
      <c r="AF1148" s="256" t="s">
        <v>3216</v>
      </c>
    </row>
    <row r="1149" spans="16:32" x14ac:dyDescent="0.25">
      <c r="P1149" s="156" t="s">
        <v>739</v>
      </c>
      <c r="Q1149" s="156">
        <v>353</v>
      </c>
      <c r="R1149" s="156" t="s">
        <v>3153</v>
      </c>
      <c r="S1149" s="156" t="s">
        <v>2457</v>
      </c>
      <c r="T1149" s="156">
        <v>10</v>
      </c>
      <c r="U1149" s="156" t="s">
        <v>2458</v>
      </c>
      <c r="V1149" s="156" t="s">
        <v>3155</v>
      </c>
      <c r="AB1149" s="156" t="s">
        <v>1762</v>
      </c>
      <c r="AC1149" s="156">
        <v>340</v>
      </c>
      <c r="AD1149" s="256">
        <v>43133</v>
      </c>
      <c r="AE1149" s="256">
        <v>43168</v>
      </c>
      <c r="AF1149" s="256" t="s">
        <v>3216</v>
      </c>
    </row>
    <row r="1150" spans="16:32" x14ac:dyDescent="0.25">
      <c r="P1150" s="156" t="s">
        <v>739</v>
      </c>
      <c r="Q1150" s="156">
        <v>353</v>
      </c>
      <c r="R1150" s="156" t="s">
        <v>3153</v>
      </c>
      <c r="S1150" s="156" t="s">
        <v>3111</v>
      </c>
      <c r="T1150" s="156">
        <v>10</v>
      </c>
      <c r="U1150" s="156" t="s">
        <v>3177</v>
      </c>
      <c r="V1150" s="156" t="s">
        <v>3155</v>
      </c>
      <c r="AB1150" s="156" t="s">
        <v>1762</v>
      </c>
      <c r="AC1150" s="156">
        <v>340</v>
      </c>
      <c r="AD1150" s="256">
        <v>43133</v>
      </c>
      <c r="AE1150" s="256">
        <v>43168</v>
      </c>
      <c r="AF1150" s="256" t="s">
        <v>3216</v>
      </c>
    </row>
    <row r="1151" spans="16:32" x14ac:dyDescent="0.25">
      <c r="P1151" s="156" t="s">
        <v>739</v>
      </c>
      <c r="Q1151" s="156">
        <v>353</v>
      </c>
      <c r="R1151" s="156" t="s">
        <v>3153</v>
      </c>
      <c r="S1151" s="156" t="s">
        <v>2459</v>
      </c>
      <c r="T1151" s="156">
        <v>10</v>
      </c>
      <c r="U1151" s="156" t="s">
        <v>2460</v>
      </c>
      <c r="V1151" s="156" t="s">
        <v>3155</v>
      </c>
      <c r="AB1151" s="156" t="s">
        <v>1762</v>
      </c>
      <c r="AC1151" s="156">
        <v>353</v>
      </c>
      <c r="AD1151" s="256">
        <v>43180</v>
      </c>
      <c r="AE1151" s="256">
        <v>0</v>
      </c>
      <c r="AF1151" s="256" t="s">
        <v>3215</v>
      </c>
    </row>
    <row r="1152" spans="16:32" x14ac:dyDescent="0.25">
      <c r="P1152" s="156" t="s">
        <v>739</v>
      </c>
      <c r="Q1152" s="156">
        <v>353</v>
      </c>
      <c r="R1152" s="156" t="s">
        <v>3153</v>
      </c>
      <c r="S1152" s="156" t="s">
        <v>2463</v>
      </c>
      <c r="T1152" s="156">
        <v>24</v>
      </c>
      <c r="U1152" s="156" t="s">
        <v>2464</v>
      </c>
      <c r="V1152" s="156" t="s">
        <v>3155</v>
      </c>
      <c r="AB1152" s="156" t="s">
        <v>1762</v>
      </c>
      <c r="AC1152" s="156">
        <v>353</v>
      </c>
      <c r="AD1152" s="256">
        <v>43180</v>
      </c>
      <c r="AE1152" s="256">
        <v>0</v>
      </c>
      <c r="AF1152" s="256" t="s">
        <v>3215</v>
      </c>
    </row>
    <row r="1153" spans="16:32" x14ac:dyDescent="0.25">
      <c r="P1153" s="156" t="s">
        <v>739</v>
      </c>
      <c r="Q1153" s="156">
        <v>353</v>
      </c>
      <c r="R1153" s="156" t="s">
        <v>3153</v>
      </c>
      <c r="S1153" s="156" t="s">
        <v>2463</v>
      </c>
      <c r="T1153" s="156">
        <v>40</v>
      </c>
      <c r="U1153" s="156" t="s">
        <v>2464</v>
      </c>
      <c r="V1153" s="156" t="s">
        <v>3155</v>
      </c>
      <c r="AB1153" s="156" t="s">
        <v>1762</v>
      </c>
      <c r="AC1153" s="156">
        <v>353</v>
      </c>
      <c r="AD1153" s="256">
        <v>43180</v>
      </c>
      <c r="AE1153" s="256">
        <v>0</v>
      </c>
      <c r="AF1153" s="256" t="s">
        <v>3215</v>
      </c>
    </row>
    <row r="1154" spans="16:32" x14ac:dyDescent="0.25">
      <c r="P1154" s="156" t="s">
        <v>739</v>
      </c>
      <c r="Q1154" s="156">
        <v>353</v>
      </c>
      <c r="R1154" s="156" t="s">
        <v>3153</v>
      </c>
      <c r="S1154" s="156" t="s">
        <v>2463</v>
      </c>
      <c r="T1154" s="156">
        <v>10</v>
      </c>
      <c r="U1154" s="156" t="s">
        <v>2464</v>
      </c>
      <c r="V1154" s="156" t="s">
        <v>3155</v>
      </c>
      <c r="AB1154" s="156" t="s">
        <v>1763</v>
      </c>
      <c r="AC1154" s="156">
        <v>347</v>
      </c>
      <c r="AD1154" s="256">
        <v>43118</v>
      </c>
      <c r="AE1154" s="256">
        <v>43133</v>
      </c>
      <c r="AF1154" s="256" t="s">
        <v>3216</v>
      </c>
    </row>
    <row r="1155" spans="16:32" x14ac:dyDescent="0.25">
      <c r="P1155" s="156" t="s">
        <v>739</v>
      </c>
      <c r="Q1155" s="156">
        <v>353</v>
      </c>
      <c r="R1155" s="156" t="s">
        <v>3153</v>
      </c>
      <c r="S1155" s="156" t="s">
        <v>2463</v>
      </c>
      <c r="T1155" s="156">
        <v>10</v>
      </c>
      <c r="U1155" s="156" t="s">
        <v>2464</v>
      </c>
      <c r="V1155" s="156" t="s">
        <v>3155</v>
      </c>
      <c r="AB1155" s="156" t="s">
        <v>1763</v>
      </c>
      <c r="AC1155" s="156">
        <v>357</v>
      </c>
      <c r="AD1155" s="256">
        <v>43139</v>
      </c>
      <c r="AE1155" s="256">
        <v>43164</v>
      </c>
      <c r="AF1155" s="256" t="s">
        <v>3216</v>
      </c>
    </row>
    <row r="1156" spans="16:32" x14ac:dyDescent="0.25">
      <c r="P1156" s="156" t="s">
        <v>739</v>
      </c>
      <c r="Q1156" s="156">
        <v>353</v>
      </c>
      <c r="R1156" s="156" t="s">
        <v>3153</v>
      </c>
      <c r="S1156" s="156" t="s">
        <v>2465</v>
      </c>
      <c r="T1156" s="156">
        <v>2</v>
      </c>
      <c r="U1156" s="156" t="s">
        <v>2466</v>
      </c>
      <c r="V1156" s="156" t="s">
        <v>3155</v>
      </c>
      <c r="AB1156" s="156" t="s">
        <v>1763</v>
      </c>
      <c r="AC1156" s="156">
        <v>364</v>
      </c>
      <c r="AD1156" s="256">
        <v>43168</v>
      </c>
      <c r="AE1156" s="256">
        <v>43179</v>
      </c>
      <c r="AF1156" s="256" t="s">
        <v>3216</v>
      </c>
    </row>
    <row r="1157" spans="16:32" x14ac:dyDescent="0.25">
      <c r="P1157" s="156" t="s">
        <v>739</v>
      </c>
      <c r="Q1157" s="156">
        <v>353</v>
      </c>
      <c r="R1157" s="156" t="s">
        <v>3153</v>
      </c>
      <c r="S1157" s="156" t="s">
        <v>2467</v>
      </c>
      <c r="T1157" s="156">
        <v>3</v>
      </c>
      <c r="U1157" s="156" t="s">
        <v>2468</v>
      </c>
      <c r="V1157" s="156" t="s">
        <v>3155</v>
      </c>
      <c r="AB1157" s="156" t="s">
        <v>1763</v>
      </c>
      <c r="AC1157" s="156">
        <v>353</v>
      </c>
      <c r="AD1157" s="256">
        <v>43180</v>
      </c>
      <c r="AE1157" s="256">
        <v>0</v>
      </c>
      <c r="AF1157" s="256" t="s">
        <v>3215</v>
      </c>
    </row>
    <row r="1158" spans="16:32" x14ac:dyDescent="0.25">
      <c r="P1158" s="156" t="s">
        <v>739</v>
      </c>
      <c r="Q1158" s="156">
        <v>353</v>
      </c>
      <c r="R1158" s="156" t="s">
        <v>3153</v>
      </c>
      <c r="S1158" s="156" t="s">
        <v>2467</v>
      </c>
      <c r="T1158" s="156">
        <v>10</v>
      </c>
      <c r="U1158" s="156" t="s">
        <v>2468</v>
      </c>
      <c r="V1158" s="156" t="s">
        <v>3155</v>
      </c>
      <c r="AB1158" s="156" t="s">
        <v>1763</v>
      </c>
      <c r="AC1158" s="156">
        <v>353</v>
      </c>
      <c r="AD1158" s="256">
        <v>43180</v>
      </c>
      <c r="AE1158" s="256">
        <v>0</v>
      </c>
      <c r="AF1158" s="256" t="s">
        <v>3215</v>
      </c>
    </row>
    <row r="1159" spans="16:32" x14ac:dyDescent="0.25">
      <c r="P1159" s="156" t="s">
        <v>739</v>
      </c>
      <c r="Q1159" s="156">
        <v>353</v>
      </c>
      <c r="R1159" s="156" t="s">
        <v>3153</v>
      </c>
      <c r="S1159" s="156" t="s">
        <v>1087</v>
      </c>
      <c r="T1159" s="156">
        <v>10</v>
      </c>
      <c r="U1159" s="156" t="s">
        <v>2470</v>
      </c>
      <c r="V1159" s="156" t="s">
        <v>3155</v>
      </c>
      <c r="AB1159" s="156" t="s">
        <v>1763</v>
      </c>
      <c r="AC1159" s="156">
        <v>353</v>
      </c>
      <c r="AD1159" s="256">
        <v>43180</v>
      </c>
      <c r="AE1159" s="256">
        <v>0</v>
      </c>
      <c r="AF1159" s="256" t="s">
        <v>3215</v>
      </c>
    </row>
    <row r="1160" spans="16:32" x14ac:dyDescent="0.25">
      <c r="P1160" s="156" t="s">
        <v>739</v>
      </c>
      <c r="Q1160" s="156">
        <v>353</v>
      </c>
      <c r="R1160" s="156" t="s">
        <v>3153</v>
      </c>
      <c r="S1160" s="156" t="s">
        <v>1087</v>
      </c>
      <c r="T1160" s="156">
        <v>4</v>
      </c>
      <c r="U1160" s="156" t="s">
        <v>2470</v>
      </c>
      <c r="V1160" s="156" t="s">
        <v>3155</v>
      </c>
      <c r="AB1160" s="156" t="s">
        <v>1763</v>
      </c>
      <c r="AC1160" s="156">
        <v>353</v>
      </c>
      <c r="AD1160" s="256">
        <v>43180</v>
      </c>
      <c r="AE1160" s="256">
        <v>0</v>
      </c>
      <c r="AF1160" s="256" t="s">
        <v>3215</v>
      </c>
    </row>
    <row r="1161" spans="16:32" x14ac:dyDescent="0.25">
      <c r="P1161" s="156" t="s">
        <v>739</v>
      </c>
      <c r="Q1161" s="156">
        <v>353</v>
      </c>
      <c r="R1161" s="156" t="s">
        <v>3153</v>
      </c>
      <c r="S1161" s="156" t="s">
        <v>1088</v>
      </c>
      <c r="T1161" s="156">
        <v>1</v>
      </c>
      <c r="U1161" s="156" t="s">
        <v>2471</v>
      </c>
      <c r="V1161" s="156" t="s">
        <v>3155</v>
      </c>
      <c r="AB1161" s="156" t="s">
        <v>1763</v>
      </c>
      <c r="AC1161" s="156">
        <v>353</v>
      </c>
      <c r="AD1161" s="256">
        <v>43180</v>
      </c>
      <c r="AE1161" s="256">
        <v>0</v>
      </c>
      <c r="AF1161" s="256" t="s">
        <v>3215</v>
      </c>
    </row>
    <row r="1162" spans="16:32" x14ac:dyDescent="0.25">
      <c r="P1162" s="156" t="s">
        <v>739</v>
      </c>
      <c r="Q1162" s="156">
        <v>353</v>
      </c>
      <c r="R1162" s="156" t="s">
        <v>3153</v>
      </c>
      <c r="S1162" s="156" t="s">
        <v>1088</v>
      </c>
      <c r="T1162" s="156">
        <v>10</v>
      </c>
      <c r="U1162" s="156" t="s">
        <v>2471</v>
      </c>
      <c r="V1162" s="156" t="s">
        <v>3155</v>
      </c>
      <c r="AB1162" s="156" t="s">
        <v>1764</v>
      </c>
      <c r="AC1162" s="156">
        <v>347</v>
      </c>
      <c r="AD1162" s="256">
        <v>43118</v>
      </c>
      <c r="AE1162" s="256">
        <v>43133</v>
      </c>
      <c r="AF1162" s="256" t="s">
        <v>3216</v>
      </c>
    </row>
    <row r="1163" spans="16:32" x14ac:dyDescent="0.25">
      <c r="P1163" s="156" t="s">
        <v>739</v>
      </c>
      <c r="Q1163" s="156">
        <v>353</v>
      </c>
      <c r="R1163" s="156" t="s">
        <v>3153</v>
      </c>
      <c r="S1163" s="156" t="s">
        <v>1088</v>
      </c>
      <c r="T1163" s="156">
        <v>44</v>
      </c>
      <c r="U1163" s="156" t="s">
        <v>2471</v>
      </c>
      <c r="V1163" s="156" t="s">
        <v>3155</v>
      </c>
      <c r="AB1163" s="156" t="s">
        <v>1764</v>
      </c>
      <c r="AC1163" s="156">
        <v>340</v>
      </c>
      <c r="AD1163" s="256">
        <v>43133</v>
      </c>
      <c r="AE1163" s="256">
        <v>43168</v>
      </c>
      <c r="AF1163" s="256" t="s">
        <v>3216</v>
      </c>
    </row>
    <row r="1164" spans="16:32" x14ac:dyDescent="0.25">
      <c r="P1164" s="156" t="s">
        <v>739</v>
      </c>
      <c r="Q1164" s="156">
        <v>353</v>
      </c>
      <c r="R1164" s="156" t="s">
        <v>3153</v>
      </c>
      <c r="S1164" s="156" t="s">
        <v>3113</v>
      </c>
      <c r="T1164" s="156">
        <v>7</v>
      </c>
      <c r="U1164" s="156" t="s">
        <v>3178</v>
      </c>
      <c r="V1164" s="156" t="s">
        <v>3155</v>
      </c>
      <c r="AB1164" s="156" t="s">
        <v>1764</v>
      </c>
      <c r="AC1164" s="156">
        <v>364</v>
      </c>
      <c r="AD1164" s="256">
        <v>43168</v>
      </c>
      <c r="AE1164" s="256">
        <v>43179</v>
      </c>
      <c r="AF1164" s="256" t="s">
        <v>3216</v>
      </c>
    </row>
    <row r="1165" spans="16:32" x14ac:dyDescent="0.25">
      <c r="P1165" s="156" t="s">
        <v>739</v>
      </c>
      <c r="Q1165" s="156">
        <v>353</v>
      </c>
      <c r="R1165" s="156" t="s">
        <v>3153</v>
      </c>
      <c r="S1165" s="156" t="s">
        <v>2472</v>
      </c>
      <c r="T1165" s="156">
        <v>20</v>
      </c>
      <c r="U1165" s="156" t="s">
        <v>2473</v>
      </c>
      <c r="V1165" s="156" t="s">
        <v>3155</v>
      </c>
      <c r="AB1165" s="156" t="s">
        <v>1764</v>
      </c>
      <c r="AC1165" s="156">
        <v>353</v>
      </c>
      <c r="AD1165" s="256">
        <v>43180</v>
      </c>
      <c r="AE1165" s="256">
        <v>0</v>
      </c>
      <c r="AF1165" s="256" t="s">
        <v>3215</v>
      </c>
    </row>
    <row r="1166" spans="16:32" x14ac:dyDescent="0.25">
      <c r="P1166" s="156" t="s">
        <v>739</v>
      </c>
      <c r="Q1166" s="156">
        <v>353</v>
      </c>
      <c r="R1166" s="156" t="s">
        <v>3153</v>
      </c>
      <c r="S1166" s="156" t="s">
        <v>1089</v>
      </c>
      <c r="T1166" s="156">
        <v>24</v>
      </c>
      <c r="U1166" s="156" t="s">
        <v>2474</v>
      </c>
      <c r="V1166" s="156" t="s">
        <v>3155</v>
      </c>
      <c r="AB1166" s="156" t="s">
        <v>1764</v>
      </c>
      <c r="AC1166" s="156">
        <v>353</v>
      </c>
      <c r="AD1166" s="256">
        <v>43180</v>
      </c>
      <c r="AE1166" s="256">
        <v>0</v>
      </c>
      <c r="AF1166" s="256" t="s">
        <v>3215</v>
      </c>
    </row>
    <row r="1167" spans="16:32" x14ac:dyDescent="0.25">
      <c r="P1167" s="156" t="s">
        <v>739</v>
      </c>
      <c r="Q1167" s="156">
        <v>353</v>
      </c>
      <c r="R1167" s="156" t="s">
        <v>3153</v>
      </c>
      <c r="S1167" s="156" t="s">
        <v>2475</v>
      </c>
      <c r="T1167" s="156">
        <v>11</v>
      </c>
      <c r="U1167" s="156" t="s">
        <v>2476</v>
      </c>
      <c r="V1167" s="156" t="s">
        <v>3155</v>
      </c>
      <c r="AB1167" s="156" t="s">
        <v>1764</v>
      </c>
      <c r="AC1167" s="156">
        <v>353</v>
      </c>
      <c r="AD1167" s="256">
        <v>43180</v>
      </c>
      <c r="AE1167" s="256">
        <v>0</v>
      </c>
      <c r="AF1167" s="256" t="s">
        <v>3215</v>
      </c>
    </row>
    <row r="1168" spans="16:32" x14ac:dyDescent="0.25">
      <c r="P1168" s="156" t="s">
        <v>739</v>
      </c>
      <c r="Q1168" s="156">
        <v>353</v>
      </c>
      <c r="R1168" s="156" t="s">
        <v>3153</v>
      </c>
      <c r="S1168" s="156" t="s">
        <v>2475</v>
      </c>
      <c r="T1168" s="156">
        <v>43</v>
      </c>
      <c r="U1168" s="156" t="s">
        <v>2476</v>
      </c>
      <c r="V1168" s="156" t="s">
        <v>3155</v>
      </c>
      <c r="AB1168" s="156" t="s">
        <v>1764</v>
      </c>
      <c r="AC1168" s="156">
        <v>353</v>
      </c>
      <c r="AD1168" s="256">
        <v>43180</v>
      </c>
      <c r="AE1168" s="256">
        <v>0</v>
      </c>
      <c r="AF1168" s="256" t="s">
        <v>3215</v>
      </c>
    </row>
    <row r="1169" spans="16:32" x14ac:dyDescent="0.25">
      <c r="P1169" s="156" t="s">
        <v>739</v>
      </c>
      <c r="Q1169" s="156">
        <v>353</v>
      </c>
      <c r="R1169" s="156" t="s">
        <v>3153</v>
      </c>
      <c r="S1169" s="156" t="s">
        <v>2475</v>
      </c>
      <c r="T1169" s="156">
        <v>13</v>
      </c>
      <c r="U1169" s="156" t="s">
        <v>2476</v>
      </c>
      <c r="V1169" s="156" t="s">
        <v>3155</v>
      </c>
      <c r="AB1169" s="156" t="s">
        <v>1766</v>
      </c>
      <c r="AC1169" s="156">
        <v>364</v>
      </c>
      <c r="AD1169" s="256">
        <v>43168</v>
      </c>
      <c r="AE1169" s="256">
        <v>43179</v>
      </c>
      <c r="AF1169" s="256" t="s">
        <v>3216</v>
      </c>
    </row>
    <row r="1170" spans="16:32" x14ac:dyDescent="0.25">
      <c r="P1170" s="156" t="s">
        <v>739</v>
      </c>
      <c r="Q1170" s="156">
        <v>353</v>
      </c>
      <c r="R1170" s="156" t="s">
        <v>3153</v>
      </c>
      <c r="S1170" s="156" t="s">
        <v>2475</v>
      </c>
      <c r="T1170" s="156">
        <v>20</v>
      </c>
      <c r="U1170" s="156" t="s">
        <v>2476</v>
      </c>
      <c r="V1170" s="156" t="s">
        <v>3155</v>
      </c>
      <c r="AB1170" s="156" t="s">
        <v>1766</v>
      </c>
      <c r="AC1170" s="156">
        <v>353</v>
      </c>
      <c r="AD1170" s="256">
        <v>43180</v>
      </c>
      <c r="AE1170" s="256">
        <v>0</v>
      </c>
      <c r="AF1170" s="256" t="s">
        <v>3215</v>
      </c>
    </row>
    <row r="1171" spans="16:32" x14ac:dyDescent="0.25">
      <c r="P1171" s="156" t="s">
        <v>739</v>
      </c>
      <c r="Q1171" s="156">
        <v>353</v>
      </c>
      <c r="R1171" s="156" t="s">
        <v>3153</v>
      </c>
      <c r="S1171" s="156" t="s">
        <v>3114</v>
      </c>
      <c r="T1171" s="156">
        <v>2</v>
      </c>
      <c r="U1171" s="156" t="s">
        <v>3179</v>
      </c>
      <c r="V1171" s="156" t="s">
        <v>3155</v>
      </c>
      <c r="AB1171" s="156" t="s">
        <v>1768</v>
      </c>
      <c r="AC1171" s="156">
        <v>357</v>
      </c>
      <c r="AD1171" s="256">
        <v>43139</v>
      </c>
      <c r="AE1171" s="256">
        <v>43164</v>
      </c>
      <c r="AF1171" s="256" t="s">
        <v>3216</v>
      </c>
    </row>
    <row r="1172" spans="16:32" x14ac:dyDescent="0.25">
      <c r="P1172" s="156" t="s">
        <v>739</v>
      </c>
      <c r="Q1172" s="156">
        <v>353</v>
      </c>
      <c r="R1172" s="156" t="s">
        <v>3153</v>
      </c>
      <c r="S1172" s="156" t="s">
        <v>2479</v>
      </c>
      <c r="T1172" s="156">
        <v>2</v>
      </c>
      <c r="U1172" s="156" t="s">
        <v>2480</v>
      </c>
      <c r="V1172" s="156" t="s">
        <v>3155</v>
      </c>
      <c r="AB1172" s="156" t="s">
        <v>1768</v>
      </c>
      <c r="AC1172" s="156">
        <v>353</v>
      </c>
      <c r="AD1172" s="256">
        <v>43180</v>
      </c>
      <c r="AE1172" s="256">
        <v>0</v>
      </c>
      <c r="AF1172" s="256" t="s">
        <v>3215</v>
      </c>
    </row>
    <row r="1173" spans="16:32" x14ac:dyDescent="0.25">
      <c r="P1173" s="156" t="s">
        <v>739</v>
      </c>
      <c r="Q1173" s="156">
        <v>353</v>
      </c>
      <c r="R1173" s="156" t="s">
        <v>3153</v>
      </c>
      <c r="S1173" s="156" t="s">
        <v>2479</v>
      </c>
      <c r="T1173" s="156">
        <v>3</v>
      </c>
      <c r="U1173" s="156" t="s">
        <v>2480</v>
      </c>
      <c r="V1173" s="156" t="s">
        <v>3155</v>
      </c>
      <c r="AB1173" s="156" t="s">
        <v>1769</v>
      </c>
      <c r="AC1173" s="156">
        <v>347</v>
      </c>
      <c r="AD1173" s="256">
        <v>43118</v>
      </c>
      <c r="AE1173" s="256">
        <v>43133</v>
      </c>
      <c r="AF1173" s="256" t="s">
        <v>3216</v>
      </c>
    </row>
    <row r="1174" spans="16:32" x14ac:dyDescent="0.25">
      <c r="P1174" s="156" t="s">
        <v>739</v>
      </c>
      <c r="Q1174" s="156">
        <v>353</v>
      </c>
      <c r="R1174" s="156" t="s">
        <v>3153</v>
      </c>
      <c r="S1174" s="156" t="s">
        <v>2481</v>
      </c>
      <c r="T1174" s="156">
        <v>2</v>
      </c>
      <c r="U1174" s="156" t="s">
        <v>2482</v>
      </c>
      <c r="V1174" s="156" t="s">
        <v>3155</v>
      </c>
      <c r="AB1174" s="156" t="s">
        <v>1769</v>
      </c>
      <c r="AC1174" s="156">
        <v>340</v>
      </c>
      <c r="AD1174" s="256">
        <v>43133</v>
      </c>
      <c r="AE1174" s="256">
        <v>43168</v>
      </c>
      <c r="AF1174" s="256" t="s">
        <v>3216</v>
      </c>
    </row>
    <row r="1175" spans="16:32" x14ac:dyDescent="0.25">
      <c r="P1175" s="156" t="s">
        <v>739</v>
      </c>
      <c r="Q1175" s="156">
        <v>353</v>
      </c>
      <c r="R1175" s="156" t="s">
        <v>3153</v>
      </c>
      <c r="S1175" s="156" t="s">
        <v>2481</v>
      </c>
      <c r="T1175" s="156">
        <v>3</v>
      </c>
      <c r="U1175" s="156" t="s">
        <v>2482</v>
      </c>
      <c r="V1175" s="156" t="s">
        <v>3155</v>
      </c>
      <c r="AB1175" s="156" t="s">
        <v>1769</v>
      </c>
      <c r="AC1175" s="156">
        <v>340</v>
      </c>
      <c r="AD1175" s="256">
        <v>43133</v>
      </c>
      <c r="AE1175" s="256">
        <v>43168</v>
      </c>
      <c r="AF1175" s="256" t="s">
        <v>3216</v>
      </c>
    </row>
    <row r="1176" spans="16:32" x14ac:dyDescent="0.25">
      <c r="P1176" s="156" t="s">
        <v>739</v>
      </c>
      <c r="Q1176" s="156">
        <v>353</v>
      </c>
      <c r="R1176" s="156" t="s">
        <v>3153</v>
      </c>
      <c r="S1176" s="156" t="s">
        <v>2481</v>
      </c>
      <c r="T1176" s="156">
        <v>2</v>
      </c>
      <c r="U1176" s="156" t="s">
        <v>2482</v>
      </c>
      <c r="V1176" s="156" t="s">
        <v>3155</v>
      </c>
      <c r="AB1176" s="156" t="s">
        <v>1769</v>
      </c>
      <c r="AC1176" s="156">
        <v>357</v>
      </c>
      <c r="AD1176" s="256">
        <v>43139</v>
      </c>
      <c r="AE1176" s="256">
        <v>43164</v>
      </c>
      <c r="AF1176" s="256" t="s">
        <v>3216</v>
      </c>
    </row>
    <row r="1177" spans="16:32" x14ac:dyDescent="0.25">
      <c r="P1177" s="156" t="s">
        <v>739</v>
      </c>
      <c r="Q1177" s="156">
        <v>353</v>
      </c>
      <c r="R1177" s="156" t="s">
        <v>3153</v>
      </c>
      <c r="S1177" s="156" t="s">
        <v>2481</v>
      </c>
      <c r="T1177" s="156">
        <v>15</v>
      </c>
      <c r="U1177" s="156" t="s">
        <v>2482</v>
      </c>
      <c r="V1177" s="156" t="s">
        <v>3155</v>
      </c>
      <c r="AB1177" s="156" t="s">
        <v>1769</v>
      </c>
      <c r="AC1177" s="156">
        <v>364</v>
      </c>
      <c r="AD1177" s="256">
        <v>43168</v>
      </c>
      <c r="AE1177" s="256">
        <v>43179</v>
      </c>
      <c r="AF1177" s="256" t="s">
        <v>3216</v>
      </c>
    </row>
    <row r="1178" spans="16:32" x14ac:dyDescent="0.25">
      <c r="P1178" s="156" t="s">
        <v>739</v>
      </c>
      <c r="Q1178" s="156">
        <v>353</v>
      </c>
      <c r="R1178" s="156" t="s">
        <v>3153</v>
      </c>
      <c r="S1178" s="156" t="s">
        <v>2481</v>
      </c>
      <c r="T1178" s="156">
        <v>5</v>
      </c>
      <c r="U1178" s="156" t="s">
        <v>2482</v>
      </c>
      <c r="V1178" s="156" t="s">
        <v>3155</v>
      </c>
      <c r="AB1178" s="156" t="s">
        <v>1769</v>
      </c>
      <c r="AC1178" s="156">
        <v>353</v>
      </c>
      <c r="AD1178" s="256">
        <v>43180</v>
      </c>
      <c r="AE1178" s="256">
        <v>0</v>
      </c>
      <c r="AF1178" s="256" t="s">
        <v>3215</v>
      </c>
    </row>
    <row r="1179" spans="16:32" x14ac:dyDescent="0.25">
      <c r="P1179" s="156" t="s">
        <v>739</v>
      </c>
      <c r="Q1179" s="156">
        <v>353</v>
      </c>
      <c r="R1179" s="156" t="s">
        <v>3153</v>
      </c>
      <c r="S1179" s="156" t="s">
        <v>2483</v>
      </c>
      <c r="T1179" s="156">
        <v>8</v>
      </c>
      <c r="U1179" s="156" t="s">
        <v>2484</v>
      </c>
      <c r="V1179" s="156" t="s">
        <v>3155</v>
      </c>
      <c r="AB1179" s="156" t="s">
        <v>1769</v>
      </c>
      <c r="AC1179" s="156">
        <v>353</v>
      </c>
      <c r="AD1179" s="256">
        <v>43180</v>
      </c>
      <c r="AE1179" s="256">
        <v>0</v>
      </c>
      <c r="AF1179" s="256" t="s">
        <v>3215</v>
      </c>
    </row>
    <row r="1180" spans="16:32" x14ac:dyDescent="0.25">
      <c r="P1180" s="156" t="s">
        <v>739</v>
      </c>
      <c r="Q1180" s="156">
        <v>353</v>
      </c>
      <c r="R1180" s="156" t="s">
        <v>3153</v>
      </c>
      <c r="S1180" s="156" t="s">
        <v>2483</v>
      </c>
      <c r="T1180" s="156">
        <v>4</v>
      </c>
      <c r="U1180" s="156" t="s">
        <v>2484</v>
      </c>
      <c r="V1180" s="156" t="s">
        <v>3155</v>
      </c>
      <c r="AB1180" s="156" t="s">
        <v>1771</v>
      </c>
      <c r="AC1180" s="156">
        <v>347</v>
      </c>
      <c r="AD1180" s="256">
        <v>43118</v>
      </c>
      <c r="AE1180" s="256">
        <v>43133</v>
      </c>
      <c r="AF1180" s="256" t="s">
        <v>3216</v>
      </c>
    </row>
    <row r="1181" spans="16:32" x14ac:dyDescent="0.25">
      <c r="P1181" s="156" t="s">
        <v>739</v>
      </c>
      <c r="Q1181" s="156">
        <v>353</v>
      </c>
      <c r="R1181" s="156" t="s">
        <v>3153</v>
      </c>
      <c r="S1181" s="156" t="s">
        <v>2486</v>
      </c>
      <c r="T1181" s="156">
        <v>36</v>
      </c>
      <c r="U1181" s="156" t="s">
        <v>2487</v>
      </c>
      <c r="V1181" s="156" t="s">
        <v>3155</v>
      </c>
      <c r="AB1181" s="156" t="s">
        <v>1771</v>
      </c>
      <c r="AC1181" s="156">
        <v>340</v>
      </c>
      <c r="AD1181" s="256">
        <v>43133</v>
      </c>
      <c r="AE1181" s="256">
        <v>43168</v>
      </c>
      <c r="AF1181" s="256" t="s">
        <v>3216</v>
      </c>
    </row>
    <row r="1182" spans="16:32" x14ac:dyDescent="0.25">
      <c r="P1182" s="156" t="s">
        <v>739</v>
      </c>
      <c r="Q1182" s="156">
        <v>353</v>
      </c>
      <c r="R1182" s="156" t="s">
        <v>3153</v>
      </c>
      <c r="S1182" s="156" t="s">
        <v>2486</v>
      </c>
      <c r="T1182" s="156">
        <v>5</v>
      </c>
      <c r="U1182" s="156" t="s">
        <v>2487</v>
      </c>
      <c r="V1182" s="156" t="s">
        <v>3155</v>
      </c>
      <c r="AB1182" s="156" t="s">
        <v>1771</v>
      </c>
      <c r="AC1182" s="156">
        <v>340</v>
      </c>
      <c r="AD1182" s="256">
        <v>43133</v>
      </c>
      <c r="AE1182" s="256">
        <v>43168</v>
      </c>
      <c r="AF1182" s="256" t="s">
        <v>3216</v>
      </c>
    </row>
    <row r="1183" spans="16:32" x14ac:dyDescent="0.25">
      <c r="P1183" s="156" t="s">
        <v>739</v>
      </c>
      <c r="Q1183" s="156">
        <v>353</v>
      </c>
      <c r="R1183" s="156" t="s">
        <v>3153</v>
      </c>
      <c r="S1183" s="156" t="s">
        <v>2488</v>
      </c>
      <c r="T1183" s="156">
        <v>2</v>
      </c>
      <c r="U1183" s="156" t="s">
        <v>2489</v>
      </c>
      <c r="V1183" s="156" t="s">
        <v>3155</v>
      </c>
      <c r="AB1183" s="156" t="s">
        <v>1771</v>
      </c>
      <c r="AC1183" s="156">
        <v>374</v>
      </c>
      <c r="AD1183" s="256">
        <v>43195</v>
      </c>
      <c r="AE1183" s="256">
        <v>0</v>
      </c>
      <c r="AF1183" s="256" t="s">
        <v>3215</v>
      </c>
    </row>
    <row r="1184" spans="16:32" x14ac:dyDescent="0.25">
      <c r="P1184" s="156" t="s">
        <v>739</v>
      </c>
      <c r="Q1184" s="156">
        <v>353</v>
      </c>
      <c r="R1184" s="156" t="s">
        <v>3153</v>
      </c>
      <c r="S1184" s="156" t="s">
        <v>2488</v>
      </c>
      <c r="T1184" s="156">
        <v>2</v>
      </c>
      <c r="U1184" s="156" t="s">
        <v>2489</v>
      </c>
      <c r="V1184" s="156" t="s">
        <v>3155</v>
      </c>
      <c r="AB1184" s="156" t="s">
        <v>1773</v>
      </c>
      <c r="AC1184" s="156">
        <v>364</v>
      </c>
      <c r="AD1184" s="256">
        <v>43168</v>
      </c>
      <c r="AE1184" s="256">
        <v>43179</v>
      </c>
      <c r="AF1184" s="256" t="s">
        <v>3216</v>
      </c>
    </row>
    <row r="1185" spans="16:32" x14ac:dyDescent="0.25">
      <c r="P1185" s="156" t="s">
        <v>739</v>
      </c>
      <c r="Q1185" s="156">
        <v>353</v>
      </c>
      <c r="R1185" s="156" t="s">
        <v>3153</v>
      </c>
      <c r="S1185" s="156" t="s">
        <v>1090</v>
      </c>
      <c r="T1185" s="156">
        <v>2</v>
      </c>
      <c r="U1185" s="156" t="s">
        <v>2511</v>
      </c>
      <c r="V1185" s="156" t="s">
        <v>3155</v>
      </c>
      <c r="AB1185" s="156" t="s">
        <v>1773</v>
      </c>
      <c r="AC1185" s="156">
        <v>353</v>
      </c>
      <c r="AD1185" s="256">
        <v>43180</v>
      </c>
      <c r="AE1185" s="256">
        <v>0</v>
      </c>
      <c r="AF1185" s="256" t="s">
        <v>3215</v>
      </c>
    </row>
    <row r="1186" spans="16:32" x14ac:dyDescent="0.25">
      <c r="P1186" s="156" t="s">
        <v>739</v>
      </c>
      <c r="Q1186" s="156">
        <v>353</v>
      </c>
      <c r="R1186" s="156" t="s">
        <v>3153</v>
      </c>
      <c r="S1186" s="156" t="s">
        <v>1090</v>
      </c>
      <c r="T1186" s="156">
        <v>40</v>
      </c>
      <c r="U1186" s="156" t="s">
        <v>2511</v>
      </c>
      <c r="V1186" s="156" t="s">
        <v>3155</v>
      </c>
      <c r="AB1186" s="156" t="s">
        <v>1775</v>
      </c>
      <c r="AC1186" s="156">
        <v>364</v>
      </c>
      <c r="AD1186" s="256">
        <v>43168</v>
      </c>
      <c r="AE1186" s="256">
        <v>43179</v>
      </c>
      <c r="AF1186" s="256" t="s">
        <v>3216</v>
      </c>
    </row>
    <row r="1187" spans="16:32" x14ac:dyDescent="0.25">
      <c r="P1187" s="156" t="s">
        <v>739</v>
      </c>
      <c r="Q1187" s="156">
        <v>353</v>
      </c>
      <c r="R1187" s="156" t="s">
        <v>3153</v>
      </c>
      <c r="S1187" s="156" t="s">
        <v>2515</v>
      </c>
      <c r="T1187" s="156">
        <v>4</v>
      </c>
      <c r="U1187" s="156" t="s">
        <v>2516</v>
      </c>
      <c r="V1187" s="156" t="s">
        <v>3155</v>
      </c>
      <c r="AB1187" s="156" t="s">
        <v>1775</v>
      </c>
      <c r="AC1187" s="156">
        <v>353</v>
      </c>
      <c r="AD1187" s="256">
        <v>43180</v>
      </c>
      <c r="AE1187" s="256">
        <v>0</v>
      </c>
      <c r="AF1187" s="256" t="s">
        <v>3215</v>
      </c>
    </row>
    <row r="1188" spans="16:32" x14ac:dyDescent="0.25">
      <c r="P1188" s="156" t="s">
        <v>739</v>
      </c>
      <c r="Q1188" s="156">
        <v>353</v>
      </c>
      <c r="R1188" s="156" t="s">
        <v>3153</v>
      </c>
      <c r="S1188" s="156" t="s">
        <v>2517</v>
      </c>
      <c r="T1188" s="156">
        <v>56</v>
      </c>
      <c r="U1188" s="156" t="s">
        <v>2518</v>
      </c>
      <c r="V1188" s="156" t="s">
        <v>3155</v>
      </c>
      <c r="AB1188" s="156" t="s">
        <v>1775</v>
      </c>
      <c r="AC1188" s="156">
        <v>353</v>
      </c>
      <c r="AD1188" s="256">
        <v>43180</v>
      </c>
      <c r="AE1188" s="256">
        <v>0</v>
      </c>
      <c r="AF1188" s="256" t="s">
        <v>3215</v>
      </c>
    </row>
    <row r="1189" spans="16:32" x14ac:dyDescent="0.25">
      <c r="P1189" s="156" t="s">
        <v>739</v>
      </c>
      <c r="Q1189" s="156">
        <v>353</v>
      </c>
      <c r="R1189" s="156" t="s">
        <v>3153</v>
      </c>
      <c r="S1189" s="156" t="s">
        <v>2517</v>
      </c>
      <c r="T1189" s="156">
        <v>26</v>
      </c>
      <c r="U1189" s="156" t="s">
        <v>2518</v>
      </c>
      <c r="V1189" s="156" t="s">
        <v>3155</v>
      </c>
      <c r="AB1189" s="156" t="s">
        <v>1775</v>
      </c>
      <c r="AC1189" s="156">
        <v>353</v>
      </c>
      <c r="AD1189" s="256">
        <v>43180</v>
      </c>
      <c r="AE1189" s="256">
        <v>0</v>
      </c>
      <c r="AF1189" s="256" t="s">
        <v>3215</v>
      </c>
    </row>
    <row r="1190" spans="16:32" x14ac:dyDescent="0.25">
      <c r="P1190" s="156" t="s">
        <v>739</v>
      </c>
      <c r="Q1190" s="156">
        <v>353</v>
      </c>
      <c r="R1190" s="156" t="s">
        <v>3153</v>
      </c>
      <c r="S1190" s="156" t="s">
        <v>3115</v>
      </c>
      <c r="T1190" s="156">
        <v>2</v>
      </c>
      <c r="U1190" s="156" t="s">
        <v>3180</v>
      </c>
      <c r="V1190" s="156" t="s">
        <v>3155</v>
      </c>
      <c r="AB1190" s="156" t="s">
        <v>1775</v>
      </c>
      <c r="AC1190" s="156">
        <v>353</v>
      </c>
      <c r="AD1190" s="256">
        <v>43180</v>
      </c>
      <c r="AE1190" s="256">
        <v>0</v>
      </c>
      <c r="AF1190" s="256" t="s">
        <v>3215</v>
      </c>
    </row>
    <row r="1191" spans="16:32" x14ac:dyDescent="0.25">
      <c r="P1191" s="156" t="s">
        <v>739</v>
      </c>
      <c r="Q1191" s="156">
        <v>353</v>
      </c>
      <c r="R1191" s="156" t="s">
        <v>3153</v>
      </c>
      <c r="S1191" s="156" t="s">
        <v>2520</v>
      </c>
      <c r="T1191" s="156">
        <v>2</v>
      </c>
      <c r="U1191" s="156" t="s">
        <v>2521</v>
      </c>
      <c r="V1191" s="156" t="s">
        <v>3155</v>
      </c>
      <c r="AB1191" s="156" t="s">
        <v>1775</v>
      </c>
      <c r="AC1191" s="156">
        <v>353</v>
      </c>
      <c r="AD1191" s="256">
        <v>43180</v>
      </c>
      <c r="AE1191" s="256">
        <v>0</v>
      </c>
      <c r="AF1191" s="256" t="s">
        <v>3215</v>
      </c>
    </row>
    <row r="1192" spans="16:32" x14ac:dyDescent="0.25">
      <c r="P1192" s="156" t="s">
        <v>739</v>
      </c>
      <c r="Q1192" s="156">
        <v>353</v>
      </c>
      <c r="R1192" s="156" t="s">
        <v>3153</v>
      </c>
      <c r="S1192" s="156" t="s">
        <v>2526</v>
      </c>
      <c r="T1192" s="156">
        <v>16</v>
      </c>
      <c r="U1192" s="156" t="s">
        <v>2527</v>
      </c>
      <c r="V1192" s="156" t="s">
        <v>3155</v>
      </c>
      <c r="AB1192" s="156" t="s">
        <v>1775</v>
      </c>
      <c r="AC1192" s="156">
        <v>353</v>
      </c>
      <c r="AD1192" s="256">
        <v>43180</v>
      </c>
      <c r="AE1192" s="256">
        <v>0</v>
      </c>
      <c r="AF1192" s="256" t="s">
        <v>3215</v>
      </c>
    </row>
    <row r="1193" spans="16:32" x14ac:dyDescent="0.25">
      <c r="P1193" s="156" t="s">
        <v>739</v>
      </c>
      <c r="Q1193" s="156">
        <v>353</v>
      </c>
      <c r="R1193" s="156" t="s">
        <v>3153</v>
      </c>
      <c r="S1193" s="156" t="s">
        <v>2529</v>
      </c>
      <c r="T1193" s="156">
        <v>8</v>
      </c>
      <c r="U1193" s="156" t="s">
        <v>2530</v>
      </c>
      <c r="V1193" s="156" t="s">
        <v>3155</v>
      </c>
      <c r="AB1193" s="156" t="s">
        <v>1775</v>
      </c>
      <c r="AC1193" s="156">
        <v>353</v>
      </c>
      <c r="AD1193" s="256">
        <v>43180</v>
      </c>
      <c r="AE1193" s="256">
        <v>0</v>
      </c>
      <c r="AF1193" s="256" t="s">
        <v>3215</v>
      </c>
    </row>
    <row r="1194" spans="16:32" x14ac:dyDescent="0.25">
      <c r="P1194" s="156" t="s">
        <v>739</v>
      </c>
      <c r="Q1194" s="156">
        <v>353</v>
      </c>
      <c r="R1194" s="156" t="s">
        <v>3153</v>
      </c>
      <c r="S1194" s="156" t="s">
        <v>2533</v>
      </c>
      <c r="T1194" s="156">
        <v>4</v>
      </c>
      <c r="U1194" s="156" t="s">
        <v>2534</v>
      </c>
      <c r="V1194" s="156" t="s">
        <v>3155</v>
      </c>
      <c r="AB1194" s="156" t="s">
        <v>1775</v>
      </c>
      <c r="AC1194" s="156">
        <v>353</v>
      </c>
      <c r="AD1194" s="256">
        <v>43180</v>
      </c>
      <c r="AE1194" s="256">
        <v>0</v>
      </c>
      <c r="AF1194" s="256" t="s">
        <v>3215</v>
      </c>
    </row>
    <row r="1195" spans="16:32" x14ac:dyDescent="0.25">
      <c r="P1195" s="156" t="s">
        <v>739</v>
      </c>
      <c r="Q1195" s="156">
        <v>353</v>
      </c>
      <c r="R1195" s="156" t="s">
        <v>3153</v>
      </c>
      <c r="S1195" s="156" t="s">
        <v>2535</v>
      </c>
      <c r="T1195" s="156">
        <v>3</v>
      </c>
      <c r="U1195" s="156" t="s">
        <v>2536</v>
      </c>
      <c r="V1195" s="156" t="s">
        <v>3155</v>
      </c>
      <c r="AB1195" s="156" t="s">
        <v>1775</v>
      </c>
      <c r="AC1195" s="156">
        <v>353</v>
      </c>
      <c r="AD1195" s="256">
        <v>43180</v>
      </c>
      <c r="AE1195" s="256">
        <v>0</v>
      </c>
      <c r="AF1195" s="256" t="s">
        <v>3215</v>
      </c>
    </row>
    <row r="1196" spans="16:32" x14ac:dyDescent="0.25">
      <c r="P1196" s="156" t="s">
        <v>739</v>
      </c>
      <c r="Q1196" s="156">
        <v>353</v>
      </c>
      <c r="R1196" s="156" t="s">
        <v>3153</v>
      </c>
      <c r="S1196" s="156" t="s">
        <v>2537</v>
      </c>
      <c r="T1196" s="156">
        <v>4</v>
      </c>
      <c r="U1196" s="156" t="s">
        <v>2538</v>
      </c>
      <c r="V1196" s="156" t="s">
        <v>3155</v>
      </c>
      <c r="AB1196" s="156" t="s">
        <v>1775</v>
      </c>
      <c r="AC1196" s="156">
        <v>353</v>
      </c>
      <c r="AD1196" s="256">
        <v>43180</v>
      </c>
      <c r="AE1196" s="256">
        <v>0</v>
      </c>
      <c r="AF1196" s="256" t="s">
        <v>3215</v>
      </c>
    </row>
    <row r="1197" spans="16:32" x14ac:dyDescent="0.25">
      <c r="P1197" s="156" t="s">
        <v>739</v>
      </c>
      <c r="Q1197" s="156">
        <v>353</v>
      </c>
      <c r="R1197" s="156" t="s">
        <v>3153</v>
      </c>
      <c r="S1197" s="156" t="s">
        <v>2537</v>
      </c>
      <c r="T1197" s="156">
        <v>3</v>
      </c>
      <c r="U1197" s="156" t="s">
        <v>2538</v>
      </c>
      <c r="V1197" s="156" t="s">
        <v>3155</v>
      </c>
      <c r="AB1197" s="156" t="s">
        <v>1777</v>
      </c>
      <c r="AC1197" s="156">
        <v>347</v>
      </c>
      <c r="AD1197" s="256">
        <v>43118</v>
      </c>
      <c r="AE1197" s="256">
        <v>43133</v>
      </c>
      <c r="AF1197" s="256" t="s">
        <v>3216</v>
      </c>
    </row>
    <row r="1198" spans="16:32" x14ac:dyDescent="0.25">
      <c r="P1198" s="156" t="s">
        <v>739</v>
      </c>
      <c r="Q1198" s="156">
        <v>353</v>
      </c>
      <c r="R1198" s="156" t="s">
        <v>3153</v>
      </c>
      <c r="S1198" s="156" t="s">
        <v>2537</v>
      </c>
      <c r="T1198" s="156">
        <v>7</v>
      </c>
      <c r="U1198" s="156" t="s">
        <v>2538</v>
      </c>
      <c r="V1198" s="156" t="s">
        <v>3155</v>
      </c>
      <c r="AB1198" s="156" t="s">
        <v>1777</v>
      </c>
      <c r="AC1198" s="156">
        <v>340</v>
      </c>
      <c r="AD1198" s="256">
        <v>43133</v>
      </c>
      <c r="AE1198" s="256">
        <v>43168</v>
      </c>
      <c r="AF1198" s="256" t="s">
        <v>3216</v>
      </c>
    </row>
    <row r="1199" spans="16:32" x14ac:dyDescent="0.25">
      <c r="P1199" s="156" t="s">
        <v>739</v>
      </c>
      <c r="Q1199" s="156">
        <v>353</v>
      </c>
      <c r="R1199" s="156" t="s">
        <v>3153</v>
      </c>
      <c r="S1199" s="156" t="s">
        <v>2540</v>
      </c>
      <c r="T1199" s="156">
        <v>4</v>
      </c>
      <c r="U1199" s="156" t="s">
        <v>2541</v>
      </c>
      <c r="V1199" s="156" t="s">
        <v>3155</v>
      </c>
      <c r="AB1199" s="156" t="s">
        <v>1777</v>
      </c>
      <c r="AC1199" s="156">
        <v>340</v>
      </c>
      <c r="AD1199" s="256">
        <v>43133</v>
      </c>
      <c r="AE1199" s="256">
        <v>43168</v>
      </c>
      <c r="AF1199" s="256" t="s">
        <v>3216</v>
      </c>
    </row>
    <row r="1200" spans="16:32" x14ac:dyDescent="0.25">
      <c r="P1200" s="156" t="s">
        <v>739</v>
      </c>
      <c r="Q1200" s="156">
        <v>353</v>
      </c>
      <c r="R1200" s="156" t="s">
        <v>3153</v>
      </c>
      <c r="S1200" s="156" t="s">
        <v>2540</v>
      </c>
      <c r="T1200" s="156">
        <v>1</v>
      </c>
      <c r="U1200" s="156" t="s">
        <v>2541</v>
      </c>
      <c r="V1200" s="156" t="s">
        <v>3155</v>
      </c>
      <c r="AB1200" s="156" t="s">
        <v>1777</v>
      </c>
      <c r="AC1200" s="156">
        <v>364</v>
      </c>
      <c r="AD1200" s="256">
        <v>43168</v>
      </c>
      <c r="AE1200" s="256">
        <v>43179</v>
      </c>
      <c r="AF1200" s="256" t="s">
        <v>3216</v>
      </c>
    </row>
    <row r="1201" spans="16:32" x14ac:dyDescent="0.25">
      <c r="P1201" s="156" t="s">
        <v>739</v>
      </c>
      <c r="Q1201" s="156">
        <v>353</v>
      </c>
      <c r="R1201" s="156" t="s">
        <v>3153</v>
      </c>
      <c r="S1201" s="156" t="s">
        <v>2542</v>
      </c>
      <c r="T1201" s="156">
        <v>10</v>
      </c>
      <c r="U1201" s="156" t="s">
        <v>2543</v>
      </c>
      <c r="V1201" s="156" t="s">
        <v>3155</v>
      </c>
      <c r="AB1201" s="156" t="s">
        <v>1777</v>
      </c>
      <c r="AC1201" s="156">
        <v>353</v>
      </c>
      <c r="AD1201" s="256">
        <v>43180</v>
      </c>
      <c r="AE1201" s="256">
        <v>0</v>
      </c>
      <c r="AF1201" s="256" t="s">
        <v>3215</v>
      </c>
    </row>
    <row r="1202" spans="16:32" x14ac:dyDescent="0.25">
      <c r="P1202" s="156" t="s">
        <v>739</v>
      </c>
      <c r="Q1202" s="156">
        <v>353</v>
      </c>
      <c r="R1202" s="156" t="s">
        <v>3153</v>
      </c>
      <c r="S1202" s="156" t="s">
        <v>2544</v>
      </c>
      <c r="T1202" s="156">
        <v>2</v>
      </c>
      <c r="U1202" s="156" t="s">
        <v>2545</v>
      </c>
      <c r="V1202" s="156" t="s">
        <v>3155</v>
      </c>
      <c r="AB1202" s="156" t="s">
        <v>1777</v>
      </c>
      <c r="AC1202" s="156">
        <v>353</v>
      </c>
      <c r="AD1202" s="256">
        <v>43180</v>
      </c>
      <c r="AE1202" s="256">
        <v>0</v>
      </c>
      <c r="AF1202" s="256" t="s">
        <v>3215</v>
      </c>
    </row>
    <row r="1203" spans="16:32" x14ac:dyDescent="0.25">
      <c r="P1203" s="156" t="s">
        <v>739</v>
      </c>
      <c r="Q1203" s="156">
        <v>353</v>
      </c>
      <c r="R1203" s="156" t="s">
        <v>3153</v>
      </c>
      <c r="S1203" s="156" t="s">
        <v>2550</v>
      </c>
      <c r="T1203" s="156">
        <v>5</v>
      </c>
      <c r="U1203" s="156" t="s">
        <v>2551</v>
      </c>
      <c r="V1203" s="156" t="s">
        <v>3155</v>
      </c>
      <c r="AB1203" s="156" t="s">
        <v>1779</v>
      </c>
      <c r="AC1203" s="156">
        <v>347</v>
      </c>
      <c r="AD1203" s="256">
        <v>43118</v>
      </c>
      <c r="AE1203" s="256">
        <v>43133</v>
      </c>
      <c r="AF1203" s="256" t="s">
        <v>3216</v>
      </c>
    </row>
    <row r="1204" spans="16:32" x14ac:dyDescent="0.25">
      <c r="P1204" s="156" t="s">
        <v>739</v>
      </c>
      <c r="Q1204" s="156">
        <v>353</v>
      </c>
      <c r="R1204" s="156" t="s">
        <v>3153</v>
      </c>
      <c r="S1204" s="156" t="s">
        <v>1175</v>
      </c>
      <c r="T1204" s="156">
        <v>3</v>
      </c>
      <c r="U1204" s="156" t="s">
        <v>3181</v>
      </c>
      <c r="V1204" s="156" t="s">
        <v>3155</v>
      </c>
      <c r="AB1204" s="156" t="s">
        <v>1779</v>
      </c>
      <c r="AC1204" s="156">
        <v>340</v>
      </c>
      <c r="AD1204" s="256">
        <v>43133</v>
      </c>
      <c r="AE1204" s="256">
        <v>43168</v>
      </c>
      <c r="AF1204" s="256" t="s">
        <v>3216</v>
      </c>
    </row>
    <row r="1205" spans="16:32" x14ac:dyDescent="0.25">
      <c r="P1205" s="156" t="s">
        <v>739</v>
      </c>
      <c r="Q1205" s="156">
        <v>353</v>
      </c>
      <c r="R1205" s="156" t="s">
        <v>3153</v>
      </c>
      <c r="S1205" s="156" t="s">
        <v>2556</v>
      </c>
      <c r="T1205" s="156">
        <v>1</v>
      </c>
      <c r="U1205" s="156" t="s">
        <v>2557</v>
      </c>
      <c r="V1205" s="156" t="s">
        <v>3155</v>
      </c>
      <c r="AB1205" s="156" t="s">
        <v>1779</v>
      </c>
      <c r="AC1205" s="156">
        <v>353</v>
      </c>
      <c r="AD1205" s="256">
        <v>43180</v>
      </c>
      <c r="AE1205" s="256">
        <v>0</v>
      </c>
      <c r="AF1205" s="256" t="s">
        <v>3215</v>
      </c>
    </row>
    <row r="1206" spans="16:32" x14ac:dyDescent="0.25">
      <c r="P1206" s="156" t="s">
        <v>739</v>
      </c>
      <c r="Q1206" s="156">
        <v>353</v>
      </c>
      <c r="R1206" s="156" t="s">
        <v>3153</v>
      </c>
      <c r="S1206" s="156" t="s">
        <v>2558</v>
      </c>
      <c r="T1206" s="156">
        <v>25</v>
      </c>
      <c r="U1206" s="156" t="s">
        <v>2559</v>
      </c>
      <c r="V1206" s="156" t="s">
        <v>3155</v>
      </c>
      <c r="AB1206" s="156" t="s">
        <v>1781</v>
      </c>
      <c r="AC1206" s="156">
        <v>347</v>
      </c>
      <c r="AD1206" s="256">
        <v>43118</v>
      </c>
      <c r="AE1206" s="256">
        <v>43133</v>
      </c>
      <c r="AF1206" s="256" t="s">
        <v>3216</v>
      </c>
    </row>
    <row r="1207" spans="16:32" x14ac:dyDescent="0.25">
      <c r="P1207" s="156" t="s">
        <v>739</v>
      </c>
      <c r="Q1207" s="156">
        <v>353</v>
      </c>
      <c r="R1207" s="156" t="s">
        <v>3153</v>
      </c>
      <c r="S1207" s="156" t="s">
        <v>2558</v>
      </c>
      <c r="T1207" s="156">
        <v>10</v>
      </c>
      <c r="U1207" s="156" t="s">
        <v>2559</v>
      </c>
      <c r="V1207" s="156" t="s">
        <v>3155</v>
      </c>
      <c r="AB1207" s="156" t="s">
        <v>1781</v>
      </c>
      <c r="AC1207" s="156">
        <v>340</v>
      </c>
      <c r="AD1207" s="256">
        <v>43133</v>
      </c>
      <c r="AE1207" s="256">
        <v>43168</v>
      </c>
      <c r="AF1207" s="256" t="s">
        <v>3216</v>
      </c>
    </row>
    <row r="1208" spans="16:32" x14ac:dyDescent="0.25">
      <c r="P1208" s="156" t="s">
        <v>739</v>
      </c>
      <c r="Q1208" s="156">
        <v>353</v>
      </c>
      <c r="R1208" s="156" t="s">
        <v>3153</v>
      </c>
      <c r="S1208" s="156" t="s">
        <v>2558</v>
      </c>
      <c r="T1208" s="156">
        <v>25</v>
      </c>
      <c r="U1208" s="156" t="s">
        <v>2559</v>
      </c>
      <c r="V1208" s="156" t="s">
        <v>3155</v>
      </c>
      <c r="AB1208" s="156" t="s">
        <v>1781</v>
      </c>
      <c r="AC1208" s="156">
        <v>364</v>
      </c>
      <c r="AD1208" s="256">
        <v>43168</v>
      </c>
      <c r="AE1208" s="256">
        <v>43179</v>
      </c>
      <c r="AF1208" s="256" t="s">
        <v>3216</v>
      </c>
    </row>
    <row r="1209" spans="16:32" x14ac:dyDescent="0.25">
      <c r="P1209" s="156" t="s">
        <v>739</v>
      </c>
      <c r="Q1209" s="156">
        <v>353</v>
      </c>
      <c r="R1209" s="156" t="s">
        <v>3153</v>
      </c>
      <c r="S1209" s="156" t="s">
        <v>2558</v>
      </c>
      <c r="T1209" s="156">
        <v>14</v>
      </c>
      <c r="U1209" s="156" t="s">
        <v>2559</v>
      </c>
      <c r="V1209" s="156" t="s">
        <v>3155</v>
      </c>
      <c r="AB1209" s="156" t="s">
        <v>1781</v>
      </c>
      <c r="AC1209" s="156">
        <v>353</v>
      </c>
      <c r="AD1209" s="256">
        <v>43180</v>
      </c>
      <c r="AE1209" s="256">
        <v>0</v>
      </c>
      <c r="AF1209" s="256" t="s">
        <v>3215</v>
      </c>
    </row>
    <row r="1210" spans="16:32" x14ac:dyDescent="0.25">
      <c r="P1210" s="156" t="s">
        <v>739</v>
      </c>
      <c r="Q1210" s="156">
        <v>353</v>
      </c>
      <c r="R1210" s="156" t="s">
        <v>3153</v>
      </c>
      <c r="S1210" s="156" t="s">
        <v>2558</v>
      </c>
      <c r="T1210" s="156">
        <v>10</v>
      </c>
      <c r="U1210" s="156" t="s">
        <v>2559</v>
      </c>
      <c r="V1210" s="156" t="s">
        <v>3155</v>
      </c>
      <c r="AB1210" s="156" t="s">
        <v>1782</v>
      </c>
      <c r="AC1210" s="156">
        <v>347</v>
      </c>
      <c r="AD1210" s="256">
        <v>43118</v>
      </c>
      <c r="AE1210" s="256">
        <v>43133</v>
      </c>
      <c r="AF1210" s="256" t="s">
        <v>3216</v>
      </c>
    </row>
    <row r="1211" spans="16:32" x14ac:dyDescent="0.25">
      <c r="P1211" s="156" t="s">
        <v>739</v>
      </c>
      <c r="Q1211" s="156">
        <v>353</v>
      </c>
      <c r="R1211" s="156" t="s">
        <v>3153</v>
      </c>
      <c r="S1211" s="156" t="s">
        <v>2560</v>
      </c>
      <c r="T1211" s="156">
        <v>10</v>
      </c>
      <c r="U1211" s="156" t="s">
        <v>2561</v>
      </c>
      <c r="V1211" s="156" t="s">
        <v>3155</v>
      </c>
      <c r="AB1211" s="156" t="s">
        <v>1782</v>
      </c>
      <c r="AC1211" s="156">
        <v>340</v>
      </c>
      <c r="AD1211" s="256">
        <v>43133</v>
      </c>
      <c r="AE1211" s="256">
        <v>43168</v>
      </c>
      <c r="AF1211" s="256" t="s">
        <v>3216</v>
      </c>
    </row>
    <row r="1212" spans="16:32" x14ac:dyDescent="0.25">
      <c r="P1212" s="156" t="s">
        <v>739</v>
      </c>
      <c r="Q1212" s="156">
        <v>353</v>
      </c>
      <c r="R1212" s="156" t="s">
        <v>3153</v>
      </c>
      <c r="S1212" s="156" t="s">
        <v>2560</v>
      </c>
      <c r="T1212" s="156">
        <v>23</v>
      </c>
      <c r="U1212" s="156" t="s">
        <v>2561</v>
      </c>
      <c r="V1212" s="156" t="s">
        <v>3155</v>
      </c>
      <c r="AB1212" s="156" t="s">
        <v>1783</v>
      </c>
      <c r="AC1212" s="156">
        <v>347</v>
      </c>
      <c r="AD1212" s="256">
        <v>43118</v>
      </c>
      <c r="AE1212" s="256">
        <v>43133</v>
      </c>
      <c r="AF1212" s="256" t="s">
        <v>3216</v>
      </c>
    </row>
    <row r="1213" spans="16:32" x14ac:dyDescent="0.25">
      <c r="P1213" s="156" t="s">
        <v>739</v>
      </c>
      <c r="Q1213" s="156">
        <v>353</v>
      </c>
      <c r="R1213" s="156" t="s">
        <v>3153</v>
      </c>
      <c r="S1213" s="156" t="s">
        <v>2562</v>
      </c>
      <c r="T1213" s="156">
        <v>17</v>
      </c>
      <c r="U1213" s="156" t="s">
        <v>2563</v>
      </c>
      <c r="V1213" s="156" t="s">
        <v>3155</v>
      </c>
      <c r="AB1213" s="156" t="s">
        <v>1783</v>
      </c>
      <c r="AC1213" s="156">
        <v>340</v>
      </c>
      <c r="AD1213" s="256">
        <v>43133</v>
      </c>
      <c r="AE1213" s="256">
        <v>43168</v>
      </c>
      <c r="AF1213" s="256" t="s">
        <v>3216</v>
      </c>
    </row>
    <row r="1214" spans="16:32" x14ac:dyDescent="0.25">
      <c r="P1214" s="156" t="s">
        <v>739</v>
      </c>
      <c r="Q1214" s="156">
        <v>353</v>
      </c>
      <c r="R1214" s="156" t="s">
        <v>3153</v>
      </c>
      <c r="S1214" s="156" t="s">
        <v>2564</v>
      </c>
      <c r="T1214" s="156">
        <v>2</v>
      </c>
      <c r="U1214" s="156" t="s">
        <v>2565</v>
      </c>
      <c r="V1214" s="156" t="s">
        <v>3155</v>
      </c>
      <c r="AB1214" s="156" t="s">
        <v>1783</v>
      </c>
      <c r="AC1214" s="156">
        <v>374</v>
      </c>
      <c r="AD1214" s="256">
        <v>43195</v>
      </c>
      <c r="AE1214" s="256">
        <v>0</v>
      </c>
      <c r="AF1214" s="256" t="s">
        <v>3215</v>
      </c>
    </row>
    <row r="1215" spans="16:32" x14ac:dyDescent="0.25">
      <c r="P1215" s="156" t="s">
        <v>739</v>
      </c>
      <c r="Q1215" s="156">
        <v>353</v>
      </c>
      <c r="R1215" s="156" t="s">
        <v>3153</v>
      </c>
      <c r="S1215" s="156" t="s">
        <v>2566</v>
      </c>
      <c r="T1215" s="156">
        <v>3</v>
      </c>
      <c r="U1215" s="156" t="s">
        <v>2567</v>
      </c>
      <c r="V1215" s="156" t="s">
        <v>3155</v>
      </c>
      <c r="AB1215" s="156" t="s">
        <v>1785</v>
      </c>
      <c r="AC1215" s="156">
        <v>357</v>
      </c>
      <c r="AD1215" s="256">
        <v>43139</v>
      </c>
      <c r="AE1215" s="256">
        <v>43164</v>
      </c>
      <c r="AF1215" s="256" t="s">
        <v>3216</v>
      </c>
    </row>
    <row r="1216" spans="16:32" x14ac:dyDescent="0.25">
      <c r="P1216" s="156" t="s">
        <v>739</v>
      </c>
      <c r="Q1216" s="156">
        <v>353</v>
      </c>
      <c r="R1216" s="156" t="s">
        <v>3153</v>
      </c>
      <c r="S1216" s="156" t="s">
        <v>2568</v>
      </c>
      <c r="T1216" s="156">
        <v>18</v>
      </c>
      <c r="U1216" s="156" t="s">
        <v>2569</v>
      </c>
      <c r="V1216" s="156" t="s">
        <v>3155</v>
      </c>
      <c r="AB1216" s="156" t="s">
        <v>1785</v>
      </c>
      <c r="AC1216" s="156">
        <v>353</v>
      </c>
      <c r="AD1216" s="256">
        <v>43180</v>
      </c>
      <c r="AE1216" s="256">
        <v>0</v>
      </c>
      <c r="AF1216" s="256" t="s">
        <v>3215</v>
      </c>
    </row>
    <row r="1217" spans="16:32" x14ac:dyDescent="0.25">
      <c r="P1217" s="156" t="s">
        <v>739</v>
      </c>
      <c r="Q1217" s="156">
        <v>353</v>
      </c>
      <c r="R1217" s="156" t="s">
        <v>3153</v>
      </c>
      <c r="S1217" s="156" t="s">
        <v>2571</v>
      </c>
      <c r="T1217" s="156">
        <v>1</v>
      </c>
      <c r="U1217" s="156" t="s">
        <v>2572</v>
      </c>
      <c r="V1217" s="156" t="s">
        <v>3155</v>
      </c>
      <c r="AB1217" s="156" t="s">
        <v>1786</v>
      </c>
      <c r="AC1217" s="156">
        <v>347</v>
      </c>
      <c r="AD1217" s="256">
        <v>43118</v>
      </c>
      <c r="AE1217" s="256">
        <v>43133</v>
      </c>
      <c r="AF1217" s="256" t="s">
        <v>3216</v>
      </c>
    </row>
    <row r="1218" spans="16:32" x14ac:dyDescent="0.25">
      <c r="P1218" s="156" t="s">
        <v>739</v>
      </c>
      <c r="Q1218" s="156">
        <v>353</v>
      </c>
      <c r="R1218" s="156" t="s">
        <v>3153</v>
      </c>
      <c r="S1218" s="156" t="s">
        <v>2571</v>
      </c>
      <c r="T1218" s="156">
        <v>3</v>
      </c>
      <c r="U1218" s="156" t="s">
        <v>2572</v>
      </c>
      <c r="V1218" s="156" t="s">
        <v>3155</v>
      </c>
      <c r="AB1218" s="156" t="s">
        <v>1786</v>
      </c>
      <c r="AC1218" s="156">
        <v>340</v>
      </c>
      <c r="AD1218" s="256">
        <v>43133</v>
      </c>
      <c r="AE1218" s="256">
        <v>43168</v>
      </c>
      <c r="AF1218" s="256" t="s">
        <v>3216</v>
      </c>
    </row>
    <row r="1219" spans="16:32" x14ac:dyDescent="0.25">
      <c r="P1219" s="156" t="s">
        <v>739</v>
      </c>
      <c r="Q1219" s="156">
        <v>353</v>
      </c>
      <c r="R1219" s="156" t="s">
        <v>3153</v>
      </c>
      <c r="S1219" s="156" t="s">
        <v>2573</v>
      </c>
      <c r="T1219" s="156">
        <v>25</v>
      </c>
      <c r="U1219" s="156" t="s">
        <v>2574</v>
      </c>
      <c r="V1219" s="156" t="s">
        <v>3155</v>
      </c>
      <c r="AB1219" s="156" t="s">
        <v>1787</v>
      </c>
      <c r="AC1219" s="156">
        <v>347</v>
      </c>
      <c r="AD1219" s="256">
        <v>43118</v>
      </c>
      <c r="AE1219" s="256">
        <v>43133</v>
      </c>
      <c r="AF1219" s="256" t="s">
        <v>3216</v>
      </c>
    </row>
    <row r="1220" spans="16:32" x14ac:dyDescent="0.25">
      <c r="P1220" s="156" t="s">
        <v>739</v>
      </c>
      <c r="Q1220" s="156">
        <v>353</v>
      </c>
      <c r="R1220" s="156" t="s">
        <v>3153</v>
      </c>
      <c r="S1220" s="156" t="s">
        <v>2575</v>
      </c>
      <c r="T1220" s="156">
        <v>3</v>
      </c>
      <c r="U1220" s="156" t="s">
        <v>2576</v>
      </c>
      <c r="V1220" s="156" t="s">
        <v>3155</v>
      </c>
      <c r="AB1220" s="156" t="s">
        <v>1787</v>
      </c>
      <c r="AC1220" s="156">
        <v>340</v>
      </c>
      <c r="AD1220" s="256">
        <v>43133</v>
      </c>
      <c r="AE1220" s="256">
        <v>43168</v>
      </c>
      <c r="AF1220" s="256" t="s">
        <v>3216</v>
      </c>
    </row>
    <row r="1221" spans="16:32" x14ac:dyDescent="0.25">
      <c r="P1221" s="156" t="s">
        <v>739</v>
      </c>
      <c r="Q1221" s="156">
        <v>353</v>
      </c>
      <c r="R1221" s="156" t="s">
        <v>3153</v>
      </c>
      <c r="S1221" s="156" t="s">
        <v>2583</v>
      </c>
      <c r="T1221" s="156">
        <v>1</v>
      </c>
      <c r="U1221" s="156" t="s">
        <v>2584</v>
      </c>
      <c r="V1221" s="156" t="s">
        <v>3155</v>
      </c>
      <c r="AB1221" s="156" t="s">
        <v>1787</v>
      </c>
      <c r="AC1221" s="156">
        <v>364</v>
      </c>
      <c r="AD1221" s="256">
        <v>43168</v>
      </c>
      <c r="AE1221" s="256">
        <v>43179</v>
      </c>
      <c r="AF1221" s="256" t="s">
        <v>3216</v>
      </c>
    </row>
    <row r="1222" spans="16:32" x14ac:dyDescent="0.25">
      <c r="P1222" s="156" t="s">
        <v>739</v>
      </c>
      <c r="Q1222" s="156">
        <v>353</v>
      </c>
      <c r="R1222" s="156" t="s">
        <v>3153</v>
      </c>
      <c r="S1222" s="156" t="s">
        <v>2583</v>
      </c>
      <c r="T1222" s="156">
        <v>2</v>
      </c>
      <c r="U1222" s="156" t="s">
        <v>2584</v>
      </c>
      <c r="V1222" s="156" t="s">
        <v>3155</v>
      </c>
      <c r="AB1222" s="156" t="s">
        <v>1787</v>
      </c>
      <c r="AC1222" s="156">
        <v>353</v>
      </c>
      <c r="AD1222" s="256">
        <v>43180</v>
      </c>
      <c r="AE1222" s="256">
        <v>0</v>
      </c>
      <c r="AF1222" s="256" t="s">
        <v>3215</v>
      </c>
    </row>
    <row r="1223" spans="16:32" x14ac:dyDescent="0.25">
      <c r="P1223" s="156" t="s">
        <v>739</v>
      </c>
      <c r="Q1223" s="156">
        <v>353</v>
      </c>
      <c r="R1223" s="156" t="s">
        <v>3153</v>
      </c>
      <c r="S1223" s="156" t="s">
        <v>2585</v>
      </c>
      <c r="T1223" s="156">
        <v>22</v>
      </c>
      <c r="U1223" s="156" t="s">
        <v>2586</v>
      </c>
      <c r="V1223" s="156" t="s">
        <v>3155</v>
      </c>
      <c r="AB1223" s="156" t="s">
        <v>1787</v>
      </c>
      <c r="AC1223" s="156">
        <v>353</v>
      </c>
      <c r="AD1223" s="256">
        <v>43180</v>
      </c>
      <c r="AE1223" s="256">
        <v>0</v>
      </c>
      <c r="AF1223" s="256" t="s">
        <v>3215</v>
      </c>
    </row>
    <row r="1224" spans="16:32" x14ac:dyDescent="0.25">
      <c r="P1224" s="156" t="s">
        <v>739</v>
      </c>
      <c r="Q1224" s="156">
        <v>353</v>
      </c>
      <c r="R1224" s="156" t="s">
        <v>3153</v>
      </c>
      <c r="S1224" s="156" t="s">
        <v>2587</v>
      </c>
      <c r="T1224" s="156">
        <v>10</v>
      </c>
      <c r="U1224" s="156" t="s">
        <v>2588</v>
      </c>
      <c r="V1224" s="156" t="s">
        <v>3155</v>
      </c>
      <c r="AB1224" s="156" t="s">
        <v>1787</v>
      </c>
      <c r="AC1224" s="156">
        <v>353</v>
      </c>
      <c r="AD1224" s="256">
        <v>43180</v>
      </c>
      <c r="AE1224" s="256">
        <v>0</v>
      </c>
      <c r="AF1224" s="256" t="s">
        <v>3215</v>
      </c>
    </row>
    <row r="1225" spans="16:32" x14ac:dyDescent="0.25">
      <c r="P1225" s="156" t="s">
        <v>739</v>
      </c>
      <c r="Q1225" s="156">
        <v>353</v>
      </c>
      <c r="R1225" s="156" t="s">
        <v>3153</v>
      </c>
      <c r="S1225" s="156" t="s">
        <v>2587</v>
      </c>
      <c r="T1225" s="156">
        <v>1</v>
      </c>
      <c r="U1225" s="156" t="s">
        <v>2588</v>
      </c>
      <c r="V1225" s="156" t="s">
        <v>3155</v>
      </c>
      <c r="AB1225" s="156" t="s">
        <v>1787</v>
      </c>
      <c r="AC1225" s="156">
        <v>353</v>
      </c>
      <c r="AD1225" s="256">
        <v>43180</v>
      </c>
      <c r="AE1225" s="256">
        <v>0</v>
      </c>
      <c r="AF1225" s="256" t="s">
        <v>3215</v>
      </c>
    </row>
    <row r="1226" spans="16:32" x14ac:dyDescent="0.25">
      <c r="P1226" s="156" t="s">
        <v>739</v>
      </c>
      <c r="Q1226" s="156">
        <v>353</v>
      </c>
      <c r="R1226" s="156" t="s">
        <v>3153</v>
      </c>
      <c r="S1226" s="156" t="s">
        <v>2589</v>
      </c>
      <c r="T1226" s="156">
        <v>1</v>
      </c>
      <c r="U1226" s="156" t="s">
        <v>2590</v>
      </c>
      <c r="V1226" s="156" t="s">
        <v>3155</v>
      </c>
      <c r="AB1226" s="156" t="s">
        <v>1787</v>
      </c>
      <c r="AC1226" s="156">
        <v>353</v>
      </c>
      <c r="AD1226" s="256">
        <v>43180</v>
      </c>
      <c r="AE1226" s="256">
        <v>0</v>
      </c>
      <c r="AF1226" s="256" t="s">
        <v>3215</v>
      </c>
    </row>
    <row r="1227" spans="16:32" x14ac:dyDescent="0.25">
      <c r="P1227" s="156" t="s">
        <v>739</v>
      </c>
      <c r="Q1227" s="156">
        <v>353</v>
      </c>
      <c r="R1227" s="156" t="s">
        <v>3153</v>
      </c>
      <c r="S1227" s="156" t="s">
        <v>2589</v>
      </c>
      <c r="T1227" s="156">
        <v>14</v>
      </c>
      <c r="U1227" s="156" t="s">
        <v>2590</v>
      </c>
      <c r="V1227" s="156" t="s">
        <v>3155</v>
      </c>
      <c r="AB1227" s="156" t="s">
        <v>1788</v>
      </c>
      <c r="AC1227" s="156">
        <v>347</v>
      </c>
      <c r="AD1227" s="256">
        <v>43118</v>
      </c>
      <c r="AE1227" s="256">
        <v>43133</v>
      </c>
      <c r="AF1227" s="256" t="s">
        <v>3216</v>
      </c>
    </row>
    <row r="1228" spans="16:32" x14ac:dyDescent="0.25">
      <c r="P1228" s="156" t="s">
        <v>739</v>
      </c>
      <c r="Q1228" s="156">
        <v>353</v>
      </c>
      <c r="R1228" s="156" t="s">
        <v>3153</v>
      </c>
      <c r="S1228" s="156" t="s">
        <v>1092</v>
      </c>
      <c r="T1228" s="156">
        <v>38</v>
      </c>
      <c r="U1228" s="156" t="s">
        <v>2591</v>
      </c>
      <c r="V1228" s="156" t="s">
        <v>3155</v>
      </c>
      <c r="AB1228" s="156" t="s">
        <v>1788</v>
      </c>
      <c r="AC1228" s="156">
        <v>340</v>
      </c>
      <c r="AD1228" s="256">
        <v>43133</v>
      </c>
      <c r="AE1228" s="256">
        <v>43168</v>
      </c>
      <c r="AF1228" s="256" t="s">
        <v>3216</v>
      </c>
    </row>
    <row r="1229" spans="16:32" x14ac:dyDescent="0.25">
      <c r="P1229" s="156" t="s">
        <v>739</v>
      </c>
      <c r="Q1229" s="156">
        <v>353</v>
      </c>
      <c r="R1229" s="156" t="s">
        <v>3153</v>
      </c>
      <c r="S1229" s="156" t="s">
        <v>2592</v>
      </c>
      <c r="T1229" s="156">
        <v>1</v>
      </c>
      <c r="U1229" s="156" t="s">
        <v>2593</v>
      </c>
      <c r="V1229" s="156" t="s">
        <v>3155</v>
      </c>
      <c r="AB1229" s="156" t="s">
        <v>1789</v>
      </c>
      <c r="AC1229" s="156">
        <v>347</v>
      </c>
      <c r="AD1229" s="256">
        <v>43118</v>
      </c>
      <c r="AE1229" s="256">
        <v>43133</v>
      </c>
      <c r="AF1229" s="256" t="s">
        <v>3216</v>
      </c>
    </row>
    <row r="1230" spans="16:32" x14ac:dyDescent="0.25">
      <c r="P1230" s="156" t="s">
        <v>739</v>
      </c>
      <c r="Q1230" s="156">
        <v>353</v>
      </c>
      <c r="R1230" s="156" t="s">
        <v>3153</v>
      </c>
      <c r="S1230" s="156" t="s">
        <v>2596</v>
      </c>
      <c r="T1230" s="156">
        <v>3</v>
      </c>
      <c r="U1230" s="156" t="s">
        <v>2597</v>
      </c>
      <c r="V1230" s="156" t="s">
        <v>3155</v>
      </c>
      <c r="AB1230" s="156" t="s">
        <v>1789</v>
      </c>
      <c r="AC1230" s="156">
        <v>340</v>
      </c>
      <c r="AD1230" s="256">
        <v>43133</v>
      </c>
      <c r="AE1230" s="256">
        <v>43168</v>
      </c>
      <c r="AF1230" s="256" t="s">
        <v>3216</v>
      </c>
    </row>
    <row r="1231" spans="16:32" x14ac:dyDescent="0.25">
      <c r="P1231" s="156" t="s">
        <v>739</v>
      </c>
      <c r="Q1231" s="156">
        <v>353</v>
      </c>
      <c r="R1231" s="156" t="s">
        <v>3153</v>
      </c>
      <c r="S1231" s="156" t="s">
        <v>2596</v>
      </c>
      <c r="T1231" s="156">
        <v>2</v>
      </c>
      <c r="U1231" s="156" t="s">
        <v>2597</v>
      </c>
      <c r="V1231" s="156" t="s">
        <v>3155</v>
      </c>
      <c r="AB1231" s="156" t="s">
        <v>1789</v>
      </c>
      <c r="AC1231" s="156">
        <v>340</v>
      </c>
      <c r="AD1231" s="256">
        <v>43133</v>
      </c>
      <c r="AE1231" s="256">
        <v>43168</v>
      </c>
      <c r="AF1231" s="256" t="s">
        <v>3216</v>
      </c>
    </row>
    <row r="1232" spans="16:32" x14ac:dyDescent="0.25">
      <c r="P1232" s="156" t="s">
        <v>739</v>
      </c>
      <c r="Q1232" s="156">
        <v>353</v>
      </c>
      <c r="R1232" s="156" t="s">
        <v>3153</v>
      </c>
      <c r="S1232" s="156" t="s">
        <v>2598</v>
      </c>
      <c r="T1232" s="156">
        <v>2</v>
      </c>
      <c r="U1232" s="156" t="s">
        <v>2599</v>
      </c>
      <c r="V1232" s="156" t="s">
        <v>3155</v>
      </c>
      <c r="AB1232" s="156" t="s">
        <v>1789</v>
      </c>
      <c r="AC1232" s="156">
        <v>353</v>
      </c>
      <c r="AD1232" s="256">
        <v>43180</v>
      </c>
      <c r="AE1232" s="256">
        <v>0</v>
      </c>
      <c r="AF1232" s="256" t="s">
        <v>3215</v>
      </c>
    </row>
    <row r="1233" spans="16:32" x14ac:dyDescent="0.25">
      <c r="P1233" s="156" t="s">
        <v>739</v>
      </c>
      <c r="Q1233" s="156">
        <v>353</v>
      </c>
      <c r="R1233" s="156" t="s">
        <v>3153</v>
      </c>
      <c r="S1233" s="156" t="s">
        <v>2600</v>
      </c>
      <c r="T1233" s="156">
        <v>2</v>
      </c>
      <c r="U1233" s="156" t="s">
        <v>2601</v>
      </c>
      <c r="V1233" s="156" t="s">
        <v>3155</v>
      </c>
      <c r="AB1233" s="156" t="s">
        <v>1789</v>
      </c>
      <c r="AC1233" s="156">
        <v>353</v>
      </c>
      <c r="AD1233" s="256">
        <v>43180</v>
      </c>
      <c r="AE1233" s="256">
        <v>0</v>
      </c>
      <c r="AF1233" s="256" t="s">
        <v>3215</v>
      </c>
    </row>
    <row r="1234" spans="16:32" x14ac:dyDescent="0.25">
      <c r="P1234" s="156" t="s">
        <v>739</v>
      </c>
      <c r="Q1234" s="156">
        <v>353</v>
      </c>
      <c r="R1234" s="156" t="s">
        <v>3153</v>
      </c>
      <c r="S1234" s="156" t="s">
        <v>2602</v>
      </c>
      <c r="T1234" s="156">
        <v>1</v>
      </c>
      <c r="U1234" s="156" t="s">
        <v>2603</v>
      </c>
      <c r="V1234" s="156" t="s">
        <v>3155</v>
      </c>
      <c r="AB1234" s="156" t="s">
        <v>1791</v>
      </c>
      <c r="AC1234" s="156">
        <v>357</v>
      </c>
      <c r="AD1234" s="256">
        <v>43139</v>
      </c>
      <c r="AE1234" s="256">
        <v>43164</v>
      </c>
      <c r="AF1234" s="256" t="s">
        <v>3216</v>
      </c>
    </row>
    <row r="1235" spans="16:32" x14ac:dyDescent="0.25">
      <c r="P1235" s="156" t="s">
        <v>739</v>
      </c>
      <c r="Q1235" s="156">
        <v>353</v>
      </c>
      <c r="R1235" s="156" t="s">
        <v>3153</v>
      </c>
      <c r="S1235" s="156" t="s">
        <v>2602</v>
      </c>
      <c r="T1235" s="156">
        <v>10</v>
      </c>
      <c r="U1235" s="156" t="s">
        <v>2603</v>
      </c>
      <c r="V1235" s="156" t="s">
        <v>3155</v>
      </c>
      <c r="AB1235" s="156" t="s">
        <v>1791</v>
      </c>
      <c r="AC1235" s="156">
        <v>364</v>
      </c>
      <c r="AD1235" s="256">
        <v>43168</v>
      </c>
      <c r="AE1235" s="256">
        <v>43179</v>
      </c>
      <c r="AF1235" s="256" t="s">
        <v>3216</v>
      </c>
    </row>
    <row r="1236" spans="16:32" x14ac:dyDescent="0.25">
      <c r="P1236" s="156" t="s">
        <v>739</v>
      </c>
      <c r="Q1236" s="156">
        <v>353</v>
      </c>
      <c r="R1236" s="156" t="s">
        <v>3153</v>
      </c>
      <c r="S1236" s="156" t="s">
        <v>2602</v>
      </c>
      <c r="T1236" s="156">
        <v>4</v>
      </c>
      <c r="U1236" s="156" t="s">
        <v>2603</v>
      </c>
      <c r="V1236" s="156" t="s">
        <v>3155</v>
      </c>
      <c r="AB1236" s="156" t="s">
        <v>1791</v>
      </c>
      <c r="AC1236" s="156">
        <v>353</v>
      </c>
      <c r="AD1236" s="256">
        <v>43180</v>
      </c>
      <c r="AE1236" s="256">
        <v>0</v>
      </c>
      <c r="AF1236" s="256" t="s">
        <v>3215</v>
      </c>
    </row>
    <row r="1237" spans="16:32" x14ac:dyDescent="0.25">
      <c r="P1237" s="156" t="s">
        <v>739</v>
      </c>
      <c r="Q1237" s="156">
        <v>353</v>
      </c>
      <c r="R1237" s="156" t="s">
        <v>3153</v>
      </c>
      <c r="S1237" s="156" t="s">
        <v>2604</v>
      </c>
      <c r="T1237" s="156">
        <v>10</v>
      </c>
      <c r="U1237" s="156" t="s">
        <v>2605</v>
      </c>
      <c r="V1237" s="156" t="s">
        <v>3155</v>
      </c>
      <c r="AB1237" s="156" t="s">
        <v>1791</v>
      </c>
      <c r="AC1237" s="156">
        <v>353</v>
      </c>
      <c r="AD1237" s="256">
        <v>43180</v>
      </c>
      <c r="AE1237" s="256">
        <v>0</v>
      </c>
      <c r="AF1237" s="256" t="s">
        <v>3215</v>
      </c>
    </row>
    <row r="1238" spans="16:32" x14ac:dyDescent="0.25">
      <c r="P1238" s="156" t="s">
        <v>739</v>
      </c>
      <c r="Q1238" s="156">
        <v>353</v>
      </c>
      <c r="R1238" s="156" t="s">
        <v>3153</v>
      </c>
      <c r="S1238" s="156" t="s">
        <v>2604</v>
      </c>
      <c r="T1238" s="156">
        <v>20</v>
      </c>
      <c r="U1238" s="156" t="s">
        <v>2605</v>
      </c>
      <c r="V1238" s="156" t="s">
        <v>3155</v>
      </c>
      <c r="AB1238" s="156" t="s">
        <v>1793</v>
      </c>
      <c r="AC1238" s="156">
        <v>347</v>
      </c>
      <c r="AD1238" s="256">
        <v>43118</v>
      </c>
      <c r="AE1238" s="256">
        <v>43133</v>
      </c>
      <c r="AF1238" s="256" t="s">
        <v>3216</v>
      </c>
    </row>
    <row r="1239" spans="16:32" x14ac:dyDescent="0.25">
      <c r="P1239" s="156" t="s">
        <v>739</v>
      </c>
      <c r="Q1239" s="156">
        <v>353</v>
      </c>
      <c r="R1239" s="156" t="s">
        <v>3153</v>
      </c>
      <c r="S1239" s="156" t="s">
        <v>2606</v>
      </c>
      <c r="T1239" s="156">
        <v>9</v>
      </c>
      <c r="U1239" s="156" t="s">
        <v>2607</v>
      </c>
      <c r="V1239" s="156" t="s">
        <v>3155</v>
      </c>
      <c r="AB1239" s="156" t="s">
        <v>1793</v>
      </c>
      <c r="AC1239" s="156">
        <v>335</v>
      </c>
      <c r="AD1239" s="256">
        <v>43133</v>
      </c>
      <c r="AE1239" s="256">
        <v>43147</v>
      </c>
      <c r="AF1239" s="256" t="s">
        <v>3216</v>
      </c>
    </row>
    <row r="1240" spans="16:32" x14ac:dyDescent="0.25">
      <c r="P1240" s="156" t="s">
        <v>739</v>
      </c>
      <c r="Q1240" s="156">
        <v>353</v>
      </c>
      <c r="R1240" s="156" t="s">
        <v>3153</v>
      </c>
      <c r="S1240" s="156" t="s">
        <v>2609</v>
      </c>
      <c r="T1240" s="156">
        <v>5</v>
      </c>
      <c r="U1240" s="156" t="s">
        <v>2610</v>
      </c>
      <c r="V1240" s="156" t="s">
        <v>3155</v>
      </c>
      <c r="AB1240" s="156" t="s">
        <v>1793</v>
      </c>
      <c r="AC1240" s="156">
        <v>340</v>
      </c>
      <c r="AD1240" s="256">
        <v>43133</v>
      </c>
      <c r="AE1240" s="256">
        <v>43168</v>
      </c>
      <c r="AF1240" s="256" t="s">
        <v>3216</v>
      </c>
    </row>
    <row r="1241" spans="16:32" x14ac:dyDescent="0.25">
      <c r="P1241" s="156" t="s">
        <v>739</v>
      </c>
      <c r="Q1241" s="156">
        <v>353</v>
      </c>
      <c r="R1241" s="156" t="s">
        <v>3153</v>
      </c>
      <c r="S1241" s="156" t="s">
        <v>2609</v>
      </c>
      <c r="T1241" s="156">
        <v>2</v>
      </c>
      <c r="U1241" s="156" t="s">
        <v>2610</v>
      </c>
      <c r="V1241" s="156" t="s">
        <v>3155</v>
      </c>
      <c r="AB1241" s="156" t="s">
        <v>1793</v>
      </c>
      <c r="AC1241" s="156">
        <v>364</v>
      </c>
      <c r="AD1241" s="256">
        <v>43168</v>
      </c>
      <c r="AE1241" s="256">
        <v>43179</v>
      </c>
      <c r="AF1241" s="256" t="s">
        <v>3216</v>
      </c>
    </row>
    <row r="1242" spans="16:32" x14ac:dyDescent="0.25">
      <c r="P1242" s="156" t="s">
        <v>739</v>
      </c>
      <c r="Q1242" s="156">
        <v>353</v>
      </c>
      <c r="R1242" s="156" t="s">
        <v>3153</v>
      </c>
      <c r="S1242" s="156" t="s">
        <v>2611</v>
      </c>
      <c r="T1242" s="156">
        <v>25</v>
      </c>
      <c r="U1242" s="156" t="s">
        <v>2612</v>
      </c>
      <c r="V1242" s="156" t="s">
        <v>3155</v>
      </c>
      <c r="AB1242" s="156" t="s">
        <v>1793</v>
      </c>
      <c r="AC1242" s="156">
        <v>353</v>
      </c>
      <c r="AD1242" s="256">
        <v>43180</v>
      </c>
      <c r="AE1242" s="256">
        <v>0</v>
      </c>
      <c r="AF1242" s="256" t="s">
        <v>3215</v>
      </c>
    </row>
    <row r="1243" spans="16:32" x14ac:dyDescent="0.25">
      <c r="P1243" s="156" t="s">
        <v>739</v>
      </c>
      <c r="Q1243" s="156">
        <v>353</v>
      </c>
      <c r="R1243" s="156" t="s">
        <v>3153</v>
      </c>
      <c r="S1243" s="156" t="s">
        <v>2613</v>
      </c>
      <c r="T1243" s="156">
        <v>3</v>
      </c>
      <c r="U1243" s="156" t="s">
        <v>2614</v>
      </c>
      <c r="V1243" s="156" t="s">
        <v>3155</v>
      </c>
      <c r="AB1243" s="156" t="s">
        <v>1793</v>
      </c>
      <c r="AC1243" s="156">
        <v>353</v>
      </c>
      <c r="AD1243" s="256">
        <v>43180</v>
      </c>
      <c r="AE1243" s="256">
        <v>0</v>
      </c>
      <c r="AF1243" s="256" t="s">
        <v>3215</v>
      </c>
    </row>
    <row r="1244" spans="16:32" x14ac:dyDescent="0.25">
      <c r="P1244" s="156" t="s">
        <v>739</v>
      </c>
      <c r="Q1244" s="156">
        <v>353</v>
      </c>
      <c r="R1244" s="156" t="s">
        <v>3153</v>
      </c>
      <c r="S1244" s="156" t="s">
        <v>2619</v>
      </c>
      <c r="T1244" s="156">
        <v>14</v>
      </c>
      <c r="U1244" s="156" t="s">
        <v>2620</v>
      </c>
      <c r="V1244" s="156" t="s">
        <v>3155</v>
      </c>
      <c r="AB1244" s="156" t="s">
        <v>1795</v>
      </c>
      <c r="AC1244" s="156">
        <v>347</v>
      </c>
      <c r="AD1244" s="256">
        <v>43118</v>
      </c>
      <c r="AE1244" s="256">
        <v>43133</v>
      </c>
      <c r="AF1244" s="256" t="s">
        <v>3216</v>
      </c>
    </row>
    <row r="1245" spans="16:32" x14ac:dyDescent="0.25">
      <c r="P1245" s="156" t="s">
        <v>739</v>
      </c>
      <c r="Q1245" s="156">
        <v>353</v>
      </c>
      <c r="R1245" s="156" t="s">
        <v>3153</v>
      </c>
      <c r="S1245" s="156" t="s">
        <v>2619</v>
      </c>
      <c r="T1245" s="156">
        <v>4</v>
      </c>
      <c r="U1245" s="156" t="s">
        <v>2620</v>
      </c>
      <c r="V1245" s="156" t="s">
        <v>3155</v>
      </c>
      <c r="AB1245" s="156" t="s">
        <v>1795</v>
      </c>
      <c r="AC1245" s="156">
        <v>340</v>
      </c>
      <c r="AD1245" s="256">
        <v>43133</v>
      </c>
      <c r="AE1245" s="256">
        <v>43168</v>
      </c>
      <c r="AF1245" s="256" t="s">
        <v>3216</v>
      </c>
    </row>
    <row r="1246" spans="16:32" x14ac:dyDescent="0.25">
      <c r="P1246" s="156" t="s">
        <v>739</v>
      </c>
      <c r="Q1246" s="156">
        <v>353</v>
      </c>
      <c r="R1246" s="156" t="s">
        <v>3153</v>
      </c>
      <c r="S1246" s="156" t="s">
        <v>3117</v>
      </c>
      <c r="T1246" s="156">
        <v>2</v>
      </c>
      <c r="U1246" s="156" t="s">
        <v>3182</v>
      </c>
      <c r="V1246" s="156" t="s">
        <v>3155</v>
      </c>
      <c r="AB1246" s="156" t="s">
        <v>1795</v>
      </c>
      <c r="AC1246" s="156">
        <v>364</v>
      </c>
      <c r="AD1246" s="256">
        <v>43168</v>
      </c>
      <c r="AE1246" s="256">
        <v>43179</v>
      </c>
      <c r="AF1246" s="256" t="s">
        <v>3216</v>
      </c>
    </row>
    <row r="1247" spans="16:32" x14ac:dyDescent="0.25">
      <c r="P1247" s="156" t="s">
        <v>739</v>
      </c>
      <c r="Q1247" s="156">
        <v>353</v>
      </c>
      <c r="R1247" s="156" t="s">
        <v>3153</v>
      </c>
      <c r="S1247" s="156" t="s">
        <v>2621</v>
      </c>
      <c r="T1247" s="156">
        <v>1</v>
      </c>
      <c r="U1247" s="156" t="s">
        <v>2622</v>
      </c>
      <c r="V1247" s="156" t="s">
        <v>3155</v>
      </c>
      <c r="AB1247" s="156" t="s">
        <v>1795</v>
      </c>
      <c r="AC1247" s="156">
        <v>353</v>
      </c>
      <c r="AD1247" s="256">
        <v>43180</v>
      </c>
      <c r="AE1247" s="256">
        <v>0</v>
      </c>
      <c r="AF1247" s="256" t="s">
        <v>3215</v>
      </c>
    </row>
    <row r="1248" spans="16:32" x14ac:dyDescent="0.25">
      <c r="P1248" s="156" t="s">
        <v>739</v>
      </c>
      <c r="Q1248" s="156">
        <v>353</v>
      </c>
      <c r="R1248" s="156" t="s">
        <v>3153</v>
      </c>
      <c r="S1248" s="156" t="s">
        <v>2624</v>
      </c>
      <c r="T1248" s="156">
        <v>64</v>
      </c>
      <c r="U1248" s="156" t="s">
        <v>2625</v>
      </c>
      <c r="V1248" s="156" t="s">
        <v>3155</v>
      </c>
      <c r="AB1248" s="156" t="s">
        <v>1795</v>
      </c>
      <c r="AC1248" s="156">
        <v>353</v>
      </c>
      <c r="AD1248" s="256">
        <v>43180</v>
      </c>
      <c r="AE1248" s="256">
        <v>0</v>
      </c>
      <c r="AF1248" s="256" t="s">
        <v>3215</v>
      </c>
    </row>
    <row r="1249" spans="16:32" x14ac:dyDescent="0.25">
      <c r="P1249" s="156" t="s">
        <v>739</v>
      </c>
      <c r="Q1249" s="156">
        <v>353</v>
      </c>
      <c r="R1249" s="156" t="s">
        <v>3153</v>
      </c>
      <c r="S1249" s="156" t="s">
        <v>2626</v>
      </c>
      <c r="T1249" s="156">
        <v>5</v>
      </c>
      <c r="U1249" s="156" t="s">
        <v>2627</v>
      </c>
      <c r="V1249" s="156" t="s">
        <v>3155</v>
      </c>
      <c r="AB1249" s="156" t="s">
        <v>1797</v>
      </c>
      <c r="AC1249" s="156">
        <v>357</v>
      </c>
      <c r="AD1249" s="256">
        <v>43139</v>
      </c>
      <c r="AE1249" s="256">
        <v>43164</v>
      </c>
      <c r="AF1249" s="256" t="s">
        <v>3216</v>
      </c>
    </row>
    <row r="1250" spans="16:32" x14ac:dyDescent="0.25">
      <c r="P1250" s="156" t="s">
        <v>739</v>
      </c>
      <c r="Q1250" s="156">
        <v>353</v>
      </c>
      <c r="R1250" s="156" t="s">
        <v>3153</v>
      </c>
      <c r="S1250" s="156" t="s">
        <v>2626</v>
      </c>
      <c r="T1250" s="156">
        <v>2</v>
      </c>
      <c r="U1250" s="156" t="s">
        <v>2627</v>
      </c>
      <c r="V1250" s="156" t="s">
        <v>3155</v>
      </c>
      <c r="AB1250" s="156" t="s">
        <v>1797</v>
      </c>
      <c r="AC1250" s="156">
        <v>364</v>
      </c>
      <c r="AD1250" s="256">
        <v>43168</v>
      </c>
      <c r="AE1250" s="256">
        <v>43179</v>
      </c>
      <c r="AF1250" s="256" t="s">
        <v>3216</v>
      </c>
    </row>
    <row r="1251" spans="16:32" x14ac:dyDescent="0.25">
      <c r="P1251" s="156" t="s">
        <v>739</v>
      </c>
      <c r="Q1251" s="156">
        <v>353</v>
      </c>
      <c r="R1251" s="156" t="s">
        <v>3153</v>
      </c>
      <c r="S1251" s="156" t="s">
        <v>2626</v>
      </c>
      <c r="T1251" s="156">
        <v>2</v>
      </c>
      <c r="U1251" s="156" t="s">
        <v>2627</v>
      </c>
      <c r="V1251" s="156" t="s">
        <v>3155</v>
      </c>
      <c r="AB1251" s="156" t="s">
        <v>1797</v>
      </c>
      <c r="AC1251" s="156">
        <v>353</v>
      </c>
      <c r="AD1251" s="256">
        <v>43180</v>
      </c>
      <c r="AE1251" s="256">
        <v>0</v>
      </c>
      <c r="AF1251" s="256" t="s">
        <v>3215</v>
      </c>
    </row>
    <row r="1252" spans="16:32" x14ac:dyDescent="0.25">
      <c r="P1252" s="156" t="s">
        <v>739</v>
      </c>
      <c r="Q1252" s="156">
        <v>353</v>
      </c>
      <c r="R1252" s="156" t="s">
        <v>3153</v>
      </c>
      <c r="S1252" s="156" t="s">
        <v>2626</v>
      </c>
      <c r="T1252" s="156">
        <v>10</v>
      </c>
      <c r="U1252" s="156" t="s">
        <v>2627</v>
      </c>
      <c r="V1252" s="156" t="s">
        <v>3155</v>
      </c>
      <c r="AB1252" s="156" t="s">
        <v>1797</v>
      </c>
      <c r="AC1252" s="156">
        <v>353</v>
      </c>
      <c r="AD1252" s="256">
        <v>43180</v>
      </c>
      <c r="AE1252" s="256">
        <v>0</v>
      </c>
      <c r="AF1252" s="256" t="s">
        <v>3215</v>
      </c>
    </row>
    <row r="1253" spans="16:32" x14ac:dyDescent="0.25">
      <c r="P1253" s="156" t="s">
        <v>739</v>
      </c>
      <c r="Q1253" s="156">
        <v>353</v>
      </c>
      <c r="R1253" s="156" t="s">
        <v>3153</v>
      </c>
      <c r="S1253" s="156" t="s">
        <v>2630</v>
      </c>
      <c r="T1253" s="156">
        <v>6</v>
      </c>
      <c r="U1253" s="156" t="s">
        <v>2631</v>
      </c>
      <c r="V1253" s="156" t="s">
        <v>3155</v>
      </c>
      <c r="AB1253" s="156" t="s">
        <v>1799</v>
      </c>
      <c r="AC1253" s="156">
        <v>364</v>
      </c>
      <c r="AD1253" s="256">
        <v>43168</v>
      </c>
      <c r="AE1253" s="256">
        <v>43179</v>
      </c>
      <c r="AF1253" s="256" t="s">
        <v>3216</v>
      </c>
    </row>
    <row r="1254" spans="16:32" x14ac:dyDescent="0.25">
      <c r="P1254" s="156" t="s">
        <v>739</v>
      </c>
      <c r="Q1254" s="156">
        <v>353</v>
      </c>
      <c r="R1254" s="156" t="s">
        <v>3153</v>
      </c>
      <c r="S1254" s="156" t="s">
        <v>2634</v>
      </c>
      <c r="T1254" s="156">
        <v>3</v>
      </c>
      <c r="U1254" s="156" t="s">
        <v>2635</v>
      </c>
      <c r="V1254" s="156" t="s">
        <v>3155</v>
      </c>
      <c r="AB1254" s="156" t="s">
        <v>1799</v>
      </c>
      <c r="AC1254" s="156">
        <v>353</v>
      </c>
      <c r="AD1254" s="256">
        <v>43180</v>
      </c>
      <c r="AE1254" s="256">
        <v>0</v>
      </c>
      <c r="AF1254" s="256" t="s">
        <v>3215</v>
      </c>
    </row>
    <row r="1255" spans="16:32" x14ac:dyDescent="0.25">
      <c r="P1255" s="156" t="s">
        <v>739</v>
      </c>
      <c r="Q1255" s="156">
        <v>353</v>
      </c>
      <c r="R1255" s="156" t="s">
        <v>3153</v>
      </c>
      <c r="S1255" s="156" t="s">
        <v>2634</v>
      </c>
      <c r="T1255" s="156">
        <v>8</v>
      </c>
      <c r="U1255" s="156" t="s">
        <v>2635</v>
      </c>
      <c r="V1255" s="156" t="s">
        <v>3155</v>
      </c>
      <c r="AB1255" s="156" t="s">
        <v>1801</v>
      </c>
      <c r="AC1255" s="156">
        <v>364</v>
      </c>
      <c r="AD1255" s="256">
        <v>43168</v>
      </c>
      <c r="AE1255" s="256">
        <v>43179</v>
      </c>
      <c r="AF1255" s="256" t="s">
        <v>3216</v>
      </c>
    </row>
    <row r="1256" spans="16:32" x14ac:dyDescent="0.25">
      <c r="P1256" s="156" t="s">
        <v>739</v>
      </c>
      <c r="Q1256" s="156">
        <v>353</v>
      </c>
      <c r="R1256" s="156" t="s">
        <v>3153</v>
      </c>
      <c r="S1256" s="156" t="s">
        <v>2638</v>
      </c>
      <c r="T1256" s="156">
        <v>1</v>
      </c>
      <c r="U1256" s="156" t="s">
        <v>2639</v>
      </c>
      <c r="V1256" s="156" t="s">
        <v>3155</v>
      </c>
      <c r="AB1256" s="156" t="s">
        <v>1801</v>
      </c>
      <c r="AC1256" s="156">
        <v>353</v>
      </c>
      <c r="AD1256" s="256">
        <v>43180</v>
      </c>
      <c r="AE1256" s="256">
        <v>0</v>
      </c>
      <c r="AF1256" s="256" t="s">
        <v>3215</v>
      </c>
    </row>
    <row r="1257" spans="16:32" x14ac:dyDescent="0.25">
      <c r="P1257" s="156" t="s">
        <v>739</v>
      </c>
      <c r="Q1257" s="156">
        <v>353</v>
      </c>
      <c r="R1257" s="156" t="s">
        <v>3153</v>
      </c>
      <c r="S1257" s="156" t="s">
        <v>2638</v>
      </c>
      <c r="T1257" s="156">
        <v>10</v>
      </c>
      <c r="U1257" s="156" t="s">
        <v>2639</v>
      </c>
      <c r="V1257" s="156" t="s">
        <v>3155</v>
      </c>
      <c r="AB1257" s="156" t="s">
        <v>1803</v>
      </c>
      <c r="AC1257" s="156">
        <v>347</v>
      </c>
      <c r="AD1257" s="256">
        <v>43118</v>
      </c>
      <c r="AE1257" s="256">
        <v>43133</v>
      </c>
      <c r="AF1257" s="256" t="s">
        <v>3216</v>
      </c>
    </row>
    <row r="1258" spans="16:32" x14ac:dyDescent="0.25">
      <c r="P1258" s="156" t="s">
        <v>739</v>
      </c>
      <c r="Q1258" s="156">
        <v>353</v>
      </c>
      <c r="R1258" s="156" t="s">
        <v>3153</v>
      </c>
      <c r="S1258" s="156" t="s">
        <v>2638</v>
      </c>
      <c r="T1258" s="156">
        <v>1</v>
      </c>
      <c r="U1258" s="156" t="s">
        <v>2639</v>
      </c>
      <c r="V1258" s="156" t="s">
        <v>3155</v>
      </c>
      <c r="AB1258" s="156" t="s">
        <v>1803</v>
      </c>
      <c r="AC1258" s="156">
        <v>340</v>
      </c>
      <c r="AD1258" s="256">
        <v>43133</v>
      </c>
      <c r="AE1258" s="256">
        <v>43168</v>
      </c>
      <c r="AF1258" s="256" t="s">
        <v>3216</v>
      </c>
    </row>
    <row r="1259" spans="16:32" x14ac:dyDescent="0.25">
      <c r="P1259" s="156" t="s">
        <v>739</v>
      </c>
      <c r="Q1259" s="156">
        <v>353</v>
      </c>
      <c r="R1259" s="156" t="s">
        <v>3153</v>
      </c>
      <c r="S1259" s="156" t="s">
        <v>1093</v>
      </c>
      <c r="T1259" s="156">
        <v>84</v>
      </c>
      <c r="U1259" s="156" t="s">
        <v>2654</v>
      </c>
      <c r="V1259" s="156" t="s">
        <v>3155</v>
      </c>
      <c r="AB1259" s="156" t="s">
        <v>1803</v>
      </c>
      <c r="AC1259" s="156">
        <v>340</v>
      </c>
      <c r="AD1259" s="256">
        <v>43133</v>
      </c>
      <c r="AE1259" s="256">
        <v>43168</v>
      </c>
      <c r="AF1259" s="256" t="s">
        <v>3216</v>
      </c>
    </row>
    <row r="1260" spans="16:32" x14ac:dyDescent="0.25">
      <c r="P1260" s="156" t="s">
        <v>739</v>
      </c>
      <c r="Q1260" s="156">
        <v>353</v>
      </c>
      <c r="R1260" s="156" t="s">
        <v>3153</v>
      </c>
      <c r="S1260" s="156" t="s">
        <v>2655</v>
      </c>
      <c r="T1260" s="156">
        <v>192</v>
      </c>
      <c r="U1260" s="156" t="s">
        <v>2656</v>
      </c>
      <c r="V1260" s="156" t="s">
        <v>3155</v>
      </c>
      <c r="AB1260" s="156" t="s">
        <v>1803</v>
      </c>
      <c r="AC1260" s="156">
        <v>357</v>
      </c>
      <c r="AD1260" s="256">
        <v>43139</v>
      </c>
      <c r="AE1260" s="256">
        <v>43164</v>
      </c>
      <c r="AF1260" s="256" t="s">
        <v>3216</v>
      </c>
    </row>
    <row r="1261" spans="16:32" x14ac:dyDescent="0.25">
      <c r="P1261" s="156" t="s">
        <v>739</v>
      </c>
      <c r="Q1261" s="156">
        <v>353</v>
      </c>
      <c r="R1261" s="156" t="s">
        <v>3153</v>
      </c>
      <c r="S1261" s="156" t="s">
        <v>2657</v>
      </c>
      <c r="T1261" s="156">
        <v>1</v>
      </c>
      <c r="U1261" s="156" t="s">
        <v>2658</v>
      </c>
      <c r="V1261" s="156" t="s">
        <v>3155</v>
      </c>
      <c r="AB1261" s="156" t="s">
        <v>1803</v>
      </c>
      <c r="AC1261" s="156">
        <v>353</v>
      </c>
      <c r="AD1261" s="256">
        <v>43180</v>
      </c>
      <c r="AE1261" s="256">
        <v>0</v>
      </c>
      <c r="AF1261" s="256" t="s">
        <v>3215</v>
      </c>
    </row>
    <row r="1262" spans="16:32" x14ac:dyDescent="0.25">
      <c r="P1262" s="156" t="s">
        <v>739</v>
      </c>
      <c r="Q1262" s="156">
        <v>353</v>
      </c>
      <c r="R1262" s="156" t="s">
        <v>3153</v>
      </c>
      <c r="S1262" s="156" t="s">
        <v>2657</v>
      </c>
      <c r="T1262" s="156">
        <v>5</v>
      </c>
      <c r="U1262" s="156" t="s">
        <v>2658</v>
      </c>
      <c r="V1262" s="156" t="s">
        <v>3155</v>
      </c>
      <c r="AB1262" s="156" t="s">
        <v>1803</v>
      </c>
      <c r="AC1262" s="156">
        <v>353</v>
      </c>
      <c r="AD1262" s="256">
        <v>43180</v>
      </c>
      <c r="AE1262" s="256">
        <v>0</v>
      </c>
      <c r="AF1262" s="256" t="s">
        <v>3215</v>
      </c>
    </row>
    <row r="1263" spans="16:32" x14ac:dyDescent="0.25">
      <c r="P1263" s="156" t="s">
        <v>739</v>
      </c>
      <c r="Q1263" s="156">
        <v>353</v>
      </c>
      <c r="R1263" s="156" t="s">
        <v>3153</v>
      </c>
      <c r="S1263" s="156" t="s">
        <v>1173</v>
      </c>
      <c r="T1263" s="156">
        <v>2</v>
      </c>
      <c r="U1263" s="156" t="s">
        <v>3183</v>
      </c>
      <c r="V1263" s="156" t="s">
        <v>3155</v>
      </c>
      <c r="AB1263" s="156" t="s">
        <v>1803</v>
      </c>
      <c r="AC1263" s="156">
        <v>353</v>
      </c>
      <c r="AD1263" s="256">
        <v>43180</v>
      </c>
      <c r="AE1263" s="256">
        <v>0</v>
      </c>
      <c r="AF1263" s="256" t="s">
        <v>3215</v>
      </c>
    </row>
    <row r="1264" spans="16:32" x14ac:dyDescent="0.25">
      <c r="P1264" s="156" t="s">
        <v>739</v>
      </c>
      <c r="Q1264" s="156">
        <v>353</v>
      </c>
      <c r="R1264" s="156" t="s">
        <v>3153</v>
      </c>
      <c r="S1264" s="156" t="s">
        <v>3118</v>
      </c>
      <c r="T1264" s="156">
        <v>1</v>
      </c>
      <c r="U1264" s="156" t="s">
        <v>3184</v>
      </c>
      <c r="V1264" s="156" t="s">
        <v>3155</v>
      </c>
      <c r="AB1264" s="156" t="s">
        <v>1804</v>
      </c>
      <c r="AC1264" s="156">
        <v>347</v>
      </c>
      <c r="AD1264" s="256">
        <v>43118</v>
      </c>
      <c r="AE1264" s="256">
        <v>43133</v>
      </c>
      <c r="AF1264" s="256" t="s">
        <v>3216</v>
      </c>
    </row>
    <row r="1265" spans="16:32" x14ac:dyDescent="0.25">
      <c r="P1265" s="156" t="s">
        <v>739</v>
      </c>
      <c r="Q1265" s="156">
        <v>353</v>
      </c>
      <c r="R1265" s="156" t="s">
        <v>3153</v>
      </c>
      <c r="S1265" s="156" t="s">
        <v>2663</v>
      </c>
      <c r="T1265" s="156">
        <v>3</v>
      </c>
      <c r="U1265" s="156" t="s">
        <v>2664</v>
      </c>
      <c r="V1265" s="156" t="s">
        <v>3155</v>
      </c>
      <c r="AB1265" s="156" t="s">
        <v>1804</v>
      </c>
      <c r="AC1265" s="156">
        <v>340</v>
      </c>
      <c r="AD1265" s="256">
        <v>43133</v>
      </c>
      <c r="AE1265" s="256">
        <v>43168</v>
      </c>
      <c r="AF1265" s="256" t="s">
        <v>3216</v>
      </c>
    </row>
    <row r="1266" spans="16:32" x14ac:dyDescent="0.25">
      <c r="P1266" s="156" t="s">
        <v>739</v>
      </c>
      <c r="Q1266" s="156">
        <v>353</v>
      </c>
      <c r="R1266" s="156" t="s">
        <v>3153</v>
      </c>
      <c r="S1266" s="156" t="s">
        <v>2665</v>
      </c>
      <c r="T1266" s="156">
        <v>7</v>
      </c>
      <c r="U1266" s="156" t="s">
        <v>2666</v>
      </c>
      <c r="V1266" s="156" t="s">
        <v>3155</v>
      </c>
      <c r="AB1266" s="156" t="s">
        <v>1804</v>
      </c>
      <c r="AC1266" s="156">
        <v>340</v>
      </c>
      <c r="AD1266" s="256">
        <v>43133</v>
      </c>
      <c r="AE1266" s="256">
        <v>43168</v>
      </c>
      <c r="AF1266" s="256" t="s">
        <v>3216</v>
      </c>
    </row>
    <row r="1267" spans="16:32" x14ac:dyDescent="0.25">
      <c r="P1267" s="156" t="s">
        <v>739</v>
      </c>
      <c r="Q1267" s="156">
        <v>353</v>
      </c>
      <c r="R1267" s="156" t="s">
        <v>3153</v>
      </c>
      <c r="S1267" s="156" t="s">
        <v>2665</v>
      </c>
      <c r="T1267" s="156">
        <v>2</v>
      </c>
      <c r="U1267" s="156" t="s">
        <v>2666</v>
      </c>
      <c r="V1267" s="156" t="s">
        <v>3155</v>
      </c>
      <c r="AB1267" s="156" t="s">
        <v>1804</v>
      </c>
      <c r="AC1267" s="156">
        <v>340</v>
      </c>
      <c r="AD1267" s="256">
        <v>43133</v>
      </c>
      <c r="AE1267" s="256">
        <v>43168</v>
      </c>
      <c r="AF1267" s="256" t="s">
        <v>3216</v>
      </c>
    </row>
    <row r="1268" spans="16:32" x14ac:dyDescent="0.25">
      <c r="P1268" s="156" t="s">
        <v>739</v>
      </c>
      <c r="Q1268" s="156">
        <v>353</v>
      </c>
      <c r="R1268" s="156" t="s">
        <v>3153</v>
      </c>
      <c r="S1268" s="156" t="s">
        <v>2667</v>
      </c>
      <c r="T1268" s="156">
        <v>10</v>
      </c>
      <c r="U1268" s="156" t="s">
        <v>2668</v>
      </c>
      <c r="V1268" s="156" t="s">
        <v>3155</v>
      </c>
      <c r="AB1268" s="156" t="s">
        <v>1804</v>
      </c>
      <c r="AC1268" s="156">
        <v>357</v>
      </c>
      <c r="AD1268" s="256">
        <v>43139</v>
      </c>
      <c r="AE1268" s="256">
        <v>43164</v>
      </c>
      <c r="AF1268" s="256" t="s">
        <v>3216</v>
      </c>
    </row>
    <row r="1269" spans="16:32" x14ac:dyDescent="0.25">
      <c r="P1269" s="156" t="s">
        <v>739</v>
      </c>
      <c r="Q1269" s="156">
        <v>353</v>
      </c>
      <c r="R1269" s="156" t="s">
        <v>3153</v>
      </c>
      <c r="S1269" s="156" t="s">
        <v>2667</v>
      </c>
      <c r="T1269" s="156">
        <v>3</v>
      </c>
      <c r="U1269" s="156" t="s">
        <v>2668</v>
      </c>
      <c r="V1269" s="156" t="s">
        <v>3155</v>
      </c>
      <c r="AB1269" s="156" t="s">
        <v>1804</v>
      </c>
      <c r="AC1269" s="156">
        <v>353</v>
      </c>
      <c r="AD1269" s="256">
        <v>43180</v>
      </c>
      <c r="AE1269" s="256">
        <v>0</v>
      </c>
      <c r="AF1269" s="256" t="s">
        <v>3215</v>
      </c>
    </row>
    <row r="1270" spans="16:32" x14ac:dyDescent="0.25">
      <c r="P1270" s="156" t="s">
        <v>739</v>
      </c>
      <c r="Q1270" s="156">
        <v>353</v>
      </c>
      <c r="R1270" s="156" t="s">
        <v>3153</v>
      </c>
      <c r="S1270" s="156" t="s">
        <v>2667</v>
      </c>
      <c r="T1270" s="156">
        <v>8</v>
      </c>
      <c r="U1270" s="156" t="s">
        <v>2668</v>
      </c>
      <c r="V1270" s="156" t="s">
        <v>3155</v>
      </c>
      <c r="AB1270" s="156" t="s">
        <v>1804</v>
      </c>
      <c r="AC1270" s="156">
        <v>353</v>
      </c>
      <c r="AD1270" s="256">
        <v>43180</v>
      </c>
      <c r="AE1270" s="256">
        <v>0</v>
      </c>
      <c r="AF1270" s="256" t="s">
        <v>3215</v>
      </c>
    </row>
    <row r="1271" spans="16:32" x14ac:dyDescent="0.25">
      <c r="P1271" s="156" t="s">
        <v>739</v>
      </c>
      <c r="Q1271" s="156">
        <v>353</v>
      </c>
      <c r="R1271" s="156" t="s">
        <v>3153</v>
      </c>
      <c r="S1271" s="156" t="s">
        <v>3120</v>
      </c>
      <c r="T1271" s="156">
        <v>24</v>
      </c>
      <c r="U1271" s="156" t="s">
        <v>3185</v>
      </c>
      <c r="V1271" s="156" t="s">
        <v>3155</v>
      </c>
      <c r="AB1271" s="156" t="s">
        <v>1804</v>
      </c>
      <c r="AC1271" s="156">
        <v>353</v>
      </c>
      <c r="AD1271" s="256">
        <v>43180</v>
      </c>
      <c r="AE1271" s="256">
        <v>0</v>
      </c>
      <c r="AF1271" s="256" t="s">
        <v>3215</v>
      </c>
    </row>
    <row r="1272" spans="16:32" x14ac:dyDescent="0.25">
      <c r="P1272" s="156" t="s">
        <v>739</v>
      </c>
      <c r="Q1272" s="156">
        <v>353</v>
      </c>
      <c r="R1272" s="156" t="s">
        <v>3153</v>
      </c>
      <c r="S1272" s="156" t="s">
        <v>2670</v>
      </c>
      <c r="T1272" s="156">
        <v>5</v>
      </c>
      <c r="U1272" s="156" t="s">
        <v>2671</v>
      </c>
      <c r="V1272" s="156" t="s">
        <v>3155</v>
      </c>
      <c r="AB1272" s="156" t="s">
        <v>1804</v>
      </c>
      <c r="AC1272" s="156">
        <v>353</v>
      </c>
      <c r="AD1272" s="256">
        <v>43180</v>
      </c>
      <c r="AE1272" s="256">
        <v>0</v>
      </c>
      <c r="AF1272" s="256" t="s">
        <v>3215</v>
      </c>
    </row>
    <row r="1273" spans="16:32" x14ac:dyDescent="0.25">
      <c r="P1273" s="156" t="s">
        <v>739</v>
      </c>
      <c r="Q1273" s="156">
        <v>353</v>
      </c>
      <c r="R1273" s="156" t="s">
        <v>3153</v>
      </c>
      <c r="S1273" s="156" t="s">
        <v>2677</v>
      </c>
      <c r="T1273" s="156">
        <v>2</v>
      </c>
      <c r="U1273" s="156" t="s">
        <v>2678</v>
      </c>
      <c r="V1273" s="156" t="s">
        <v>3155</v>
      </c>
      <c r="AB1273" s="156" t="s">
        <v>1804</v>
      </c>
      <c r="AC1273" s="156">
        <v>353</v>
      </c>
      <c r="AD1273" s="256">
        <v>43180</v>
      </c>
      <c r="AE1273" s="256">
        <v>0</v>
      </c>
      <c r="AF1273" s="256" t="s">
        <v>3215</v>
      </c>
    </row>
    <row r="1274" spans="16:32" x14ac:dyDescent="0.25">
      <c r="P1274" s="156" t="s">
        <v>739</v>
      </c>
      <c r="Q1274" s="156">
        <v>353</v>
      </c>
      <c r="R1274" s="156" t="s">
        <v>3153</v>
      </c>
      <c r="S1274" s="156" t="s">
        <v>2677</v>
      </c>
      <c r="T1274" s="156">
        <v>3</v>
      </c>
      <c r="U1274" s="156" t="s">
        <v>2678</v>
      </c>
      <c r="V1274" s="156" t="s">
        <v>3155</v>
      </c>
      <c r="AB1274" s="156" t="s">
        <v>1806</v>
      </c>
      <c r="AC1274" s="156">
        <v>347</v>
      </c>
      <c r="AD1274" s="256">
        <v>43118</v>
      </c>
      <c r="AE1274" s="256">
        <v>43133</v>
      </c>
      <c r="AF1274" s="256" t="s">
        <v>3216</v>
      </c>
    </row>
    <row r="1275" spans="16:32" x14ac:dyDescent="0.25">
      <c r="P1275" s="156" t="s">
        <v>739</v>
      </c>
      <c r="Q1275" s="156">
        <v>353</v>
      </c>
      <c r="R1275" s="156" t="s">
        <v>3153</v>
      </c>
      <c r="S1275" s="156" t="s">
        <v>2681</v>
      </c>
      <c r="T1275" s="156">
        <v>15</v>
      </c>
      <c r="U1275" s="156" t="s">
        <v>2682</v>
      </c>
      <c r="V1275" s="156" t="s">
        <v>3155</v>
      </c>
      <c r="AB1275" s="156" t="s">
        <v>1806</v>
      </c>
      <c r="AC1275" s="156">
        <v>340</v>
      </c>
      <c r="AD1275" s="256">
        <v>43133</v>
      </c>
      <c r="AE1275" s="256">
        <v>43168</v>
      </c>
      <c r="AF1275" s="256" t="s">
        <v>3216</v>
      </c>
    </row>
    <row r="1276" spans="16:32" x14ac:dyDescent="0.25">
      <c r="P1276" s="156" t="s">
        <v>739</v>
      </c>
      <c r="Q1276" s="156">
        <v>353</v>
      </c>
      <c r="R1276" s="156" t="s">
        <v>3153</v>
      </c>
      <c r="S1276" s="156" t="s">
        <v>2681</v>
      </c>
      <c r="T1276" s="156">
        <v>2</v>
      </c>
      <c r="U1276" s="156" t="s">
        <v>2682</v>
      </c>
      <c r="V1276" s="156" t="s">
        <v>3155</v>
      </c>
      <c r="AB1276" s="156" t="s">
        <v>1806</v>
      </c>
      <c r="AC1276" s="156">
        <v>364</v>
      </c>
      <c r="AD1276" s="256">
        <v>43168</v>
      </c>
      <c r="AE1276" s="256">
        <v>43179</v>
      </c>
      <c r="AF1276" s="256" t="s">
        <v>3216</v>
      </c>
    </row>
    <row r="1277" spans="16:32" x14ac:dyDescent="0.25">
      <c r="P1277" s="156" t="s">
        <v>739</v>
      </c>
      <c r="Q1277" s="156">
        <v>353</v>
      </c>
      <c r="R1277" s="156" t="s">
        <v>3153</v>
      </c>
      <c r="S1277" s="156" t="s">
        <v>2681</v>
      </c>
      <c r="T1277" s="156">
        <v>17</v>
      </c>
      <c r="U1277" s="156" t="s">
        <v>2682</v>
      </c>
      <c r="V1277" s="156" t="s">
        <v>3155</v>
      </c>
      <c r="AB1277" s="156" t="s">
        <v>1806</v>
      </c>
      <c r="AC1277" s="156">
        <v>353</v>
      </c>
      <c r="AD1277" s="256">
        <v>43180</v>
      </c>
      <c r="AE1277" s="256">
        <v>0</v>
      </c>
      <c r="AF1277" s="256" t="s">
        <v>3215</v>
      </c>
    </row>
    <row r="1278" spans="16:32" x14ac:dyDescent="0.25">
      <c r="P1278" s="156" t="s">
        <v>739</v>
      </c>
      <c r="Q1278" s="156">
        <v>353</v>
      </c>
      <c r="R1278" s="156" t="s">
        <v>3153</v>
      </c>
      <c r="S1278" s="156" t="s">
        <v>2683</v>
      </c>
      <c r="T1278" s="156">
        <v>3</v>
      </c>
      <c r="U1278" s="156" t="s">
        <v>2684</v>
      </c>
      <c r="V1278" s="156" t="s">
        <v>3155</v>
      </c>
      <c r="AB1278" s="156" t="s">
        <v>1808</v>
      </c>
      <c r="AC1278" s="156">
        <v>347</v>
      </c>
      <c r="AD1278" s="256">
        <v>43118</v>
      </c>
      <c r="AE1278" s="256">
        <v>43133</v>
      </c>
      <c r="AF1278" s="256" t="s">
        <v>3216</v>
      </c>
    </row>
    <row r="1279" spans="16:32" x14ac:dyDescent="0.25">
      <c r="P1279" s="156" t="s">
        <v>739</v>
      </c>
      <c r="Q1279" s="156">
        <v>353</v>
      </c>
      <c r="R1279" s="156" t="s">
        <v>3153</v>
      </c>
      <c r="S1279" s="156" t="s">
        <v>2685</v>
      </c>
      <c r="T1279" s="156">
        <v>5</v>
      </c>
      <c r="U1279" s="156" t="s">
        <v>2686</v>
      </c>
      <c r="V1279" s="156" t="s">
        <v>3155</v>
      </c>
      <c r="AB1279" s="156" t="s">
        <v>1808</v>
      </c>
      <c r="AC1279" s="156">
        <v>340</v>
      </c>
      <c r="AD1279" s="256">
        <v>43133</v>
      </c>
      <c r="AE1279" s="256">
        <v>43168</v>
      </c>
      <c r="AF1279" s="256" t="s">
        <v>3216</v>
      </c>
    </row>
    <row r="1280" spans="16:32" x14ac:dyDescent="0.25">
      <c r="P1280" s="156" t="s">
        <v>739</v>
      </c>
      <c r="Q1280" s="156">
        <v>353</v>
      </c>
      <c r="R1280" s="156" t="s">
        <v>3153</v>
      </c>
      <c r="S1280" s="156" t="s">
        <v>2687</v>
      </c>
      <c r="T1280" s="156">
        <v>5</v>
      </c>
      <c r="U1280" s="156" t="s">
        <v>2688</v>
      </c>
      <c r="V1280" s="156" t="s">
        <v>3155</v>
      </c>
      <c r="AB1280" s="156" t="s">
        <v>1808</v>
      </c>
      <c r="AC1280" s="156">
        <v>357</v>
      </c>
      <c r="AD1280" s="256">
        <v>43139</v>
      </c>
      <c r="AE1280" s="256">
        <v>43164</v>
      </c>
      <c r="AF1280" s="256" t="s">
        <v>3216</v>
      </c>
    </row>
    <row r="1281" spans="16:32" x14ac:dyDescent="0.25">
      <c r="P1281" s="156" t="s">
        <v>739</v>
      </c>
      <c r="Q1281" s="156">
        <v>353</v>
      </c>
      <c r="R1281" s="156" t="s">
        <v>3153</v>
      </c>
      <c r="S1281" s="156" t="s">
        <v>2687</v>
      </c>
      <c r="T1281" s="156">
        <v>3</v>
      </c>
      <c r="U1281" s="156" t="s">
        <v>2688</v>
      </c>
      <c r="V1281" s="156" t="s">
        <v>3155</v>
      </c>
      <c r="AB1281" s="156" t="s">
        <v>1808</v>
      </c>
      <c r="AC1281" s="156">
        <v>353</v>
      </c>
      <c r="AD1281" s="256">
        <v>43180</v>
      </c>
      <c r="AE1281" s="256">
        <v>0</v>
      </c>
      <c r="AF1281" s="256" t="s">
        <v>3215</v>
      </c>
    </row>
    <row r="1282" spans="16:32" x14ac:dyDescent="0.25">
      <c r="P1282" s="156" t="s">
        <v>739</v>
      </c>
      <c r="Q1282" s="156">
        <v>353</v>
      </c>
      <c r="R1282" s="156" t="s">
        <v>3153</v>
      </c>
      <c r="S1282" s="156" t="s">
        <v>2689</v>
      </c>
      <c r="T1282" s="156">
        <v>1</v>
      </c>
      <c r="U1282" s="156" t="s">
        <v>2690</v>
      </c>
      <c r="V1282" s="156" t="s">
        <v>3155</v>
      </c>
      <c r="AB1282" s="156" t="s">
        <v>1808</v>
      </c>
      <c r="AC1282" s="156">
        <v>353</v>
      </c>
      <c r="AD1282" s="256">
        <v>43180</v>
      </c>
      <c r="AE1282" s="256">
        <v>0</v>
      </c>
      <c r="AF1282" s="256" t="s">
        <v>3215</v>
      </c>
    </row>
    <row r="1283" spans="16:32" x14ac:dyDescent="0.25">
      <c r="P1283" s="156" t="s">
        <v>739</v>
      </c>
      <c r="Q1283" s="156">
        <v>353</v>
      </c>
      <c r="R1283" s="156" t="s">
        <v>3153</v>
      </c>
      <c r="S1283" s="156" t="s">
        <v>2689</v>
      </c>
      <c r="T1283" s="156">
        <v>2</v>
      </c>
      <c r="U1283" s="156" t="s">
        <v>2690</v>
      </c>
      <c r="V1283" s="156" t="s">
        <v>3155</v>
      </c>
      <c r="AB1283" s="156" t="s">
        <v>1809</v>
      </c>
      <c r="AC1283" s="156">
        <v>347</v>
      </c>
      <c r="AD1283" s="256">
        <v>43118</v>
      </c>
      <c r="AE1283" s="256">
        <v>43133</v>
      </c>
      <c r="AF1283" s="256" t="s">
        <v>3216</v>
      </c>
    </row>
    <row r="1284" spans="16:32" x14ac:dyDescent="0.25">
      <c r="P1284" s="156" t="s">
        <v>739</v>
      </c>
      <c r="Q1284" s="156">
        <v>353</v>
      </c>
      <c r="R1284" s="156" t="s">
        <v>3153</v>
      </c>
      <c r="S1284" s="156" t="s">
        <v>2689</v>
      </c>
      <c r="T1284" s="156">
        <v>2</v>
      </c>
      <c r="U1284" s="156" t="s">
        <v>2690</v>
      </c>
      <c r="V1284" s="156" t="s">
        <v>3155</v>
      </c>
      <c r="AB1284" s="156" t="s">
        <v>1809</v>
      </c>
      <c r="AC1284" s="156">
        <v>340</v>
      </c>
      <c r="AD1284" s="256">
        <v>43133</v>
      </c>
      <c r="AE1284" s="256">
        <v>43168</v>
      </c>
      <c r="AF1284" s="256" t="s">
        <v>3216</v>
      </c>
    </row>
    <row r="1285" spans="16:32" x14ac:dyDescent="0.25">
      <c r="P1285" s="156" t="s">
        <v>739</v>
      </c>
      <c r="Q1285" s="156">
        <v>353</v>
      </c>
      <c r="R1285" s="156" t="s">
        <v>3153</v>
      </c>
      <c r="S1285" s="156" t="s">
        <v>2692</v>
      </c>
      <c r="T1285" s="156">
        <v>5</v>
      </c>
      <c r="U1285" s="156" t="s">
        <v>2693</v>
      </c>
      <c r="V1285" s="156" t="s">
        <v>3155</v>
      </c>
      <c r="AB1285" s="156" t="s">
        <v>1809</v>
      </c>
      <c r="AC1285" s="156">
        <v>340</v>
      </c>
      <c r="AD1285" s="256">
        <v>43133</v>
      </c>
      <c r="AE1285" s="256">
        <v>43168</v>
      </c>
      <c r="AF1285" s="256" t="s">
        <v>3216</v>
      </c>
    </row>
    <row r="1286" spans="16:32" x14ac:dyDescent="0.25">
      <c r="P1286" s="156" t="s">
        <v>739</v>
      </c>
      <c r="Q1286" s="156">
        <v>353</v>
      </c>
      <c r="R1286" s="156" t="s">
        <v>3153</v>
      </c>
      <c r="S1286" s="156" t="s">
        <v>2694</v>
      </c>
      <c r="T1286" s="156">
        <v>2</v>
      </c>
      <c r="U1286" s="156" t="s">
        <v>2695</v>
      </c>
      <c r="V1286" s="156" t="s">
        <v>3155</v>
      </c>
      <c r="AB1286" s="156" t="s">
        <v>1809</v>
      </c>
      <c r="AC1286" s="156">
        <v>374</v>
      </c>
      <c r="AD1286" s="256">
        <v>43195</v>
      </c>
      <c r="AE1286" s="256">
        <v>0</v>
      </c>
      <c r="AF1286" s="256" t="s">
        <v>3215</v>
      </c>
    </row>
    <row r="1287" spans="16:32" x14ac:dyDescent="0.25">
      <c r="P1287" s="156" t="s">
        <v>739</v>
      </c>
      <c r="Q1287" s="156">
        <v>353</v>
      </c>
      <c r="R1287" s="156" t="s">
        <v>3153</v>
      </c>
      <c r="S1287" s="156" t="s">
        <v>2694</v>
      </c>
      <c r="T1287" s="156">
        <v>1</v>
      </c>
      <c r="U1287" s="156" t="s">
        <v>2695</v>
      </c>
      <c r="V1287" s="156" t="s">
        <v>3155</v>
      </c>
      <c r="AB1287" s="156" t="s">
        <v>1811</v>
      </c>
      <c r="AC1287" s="156">
        <v>347</v>
      </c>
      <c r="AD1287" s="256">
        <v>43118</v>
      </c>
      <c r="AE1287" s="256">
        <v>43133</v>
      </c>
      <c r="AF1287" s="256" t="s">
        <v>3216</v>
      </c>
    </row>
    <row r="1288" spans="16:32" x14ac:dyDescent="0.25">
      <c r="P1288" s="156" t="s">
        <v>739</v>
      </c>
      <c r="Q1288" s="156">
        <v>353</v>
      </c>
      <c r="R1288" s="156" t="s">
        <v>3153</v>
      </c>
      <c r="S1288" s="156" t="s">
        <v>2694</v>
      </c>
      <c r="T1288" s="156">
        <v>3</v>
      </c>
      <c r="U1288" s="156" t="s">
        <v>2695</v>
      </c>
      <c r="V1288" s="156" t="s">
        <v>3155</v>
      </c>
      <c r="AB1288" s="156" t="s">
        <v>1811</v>
      </c>
      <c r="AC1288" s="156">
        <v>340</v>
      </c>
      <c r="AD1288" s="256">
        <v>43133</v>
      </c>
      <c r="AE1288" s="256">
        <v>43168</v>
      </c>
      <c r="AF1288" s="256" t="s">
        <v>3216</v>
      </c>
    </row>
    <row r="1289" spans="16:32" x14ac:dyDescent="0.25">
      <c r="P1289" s="156" t="s">
        <v>739</v>
      </c>
      <c r="Q1289" s="156">
        <v>353</v>
      </c>
      <c r="R1289" s="156" t="s">
        <v>3153</v>
      </c>
      <c r="S1289" s="156" t="s">
        <v>2694</v>
      </c>
      <c r="T1289" s="156">
        <v>1</v>
      </c>
      <c r="U1289" s="156" t="s">
        <v>2695</v>
      </c>
      <c r="V1289" s="156" t="s">
        <v>3155</v>
      </c>
      <c r="AB1289" s="156" t="s">
        <v>1811</v>
      </c>
      <c r="AC1289" s="156">
        <v>374</v>
      </c>
      <c r="AD1289" s="256">
        <v>43195</v>
      </c>
      <c r="AE1289" s="256">
        <v>0</v>
      </c>
      <c r="AF1289" s="256" t="s">
        <v>3215</v>
      </c>
    </row>
    <row r="1290" spans="16:32" x14ac:dyDescent="0.25">
      <c r="P1290" s="156" t="s">
        <v>739</v>
      </c>
      <c r="Q1290" s="156">
        <v>353</v>
      </c>
      <c r="R1290" s="156" t="s">
        <v>3153</v>
      </c>
      <c r="S1290" s="156" t="s">
        <v>2696</v>
      </c>
      <c r="T1290" s="156">
        <v>5</v>
      </c>
      <c r="U1290" s="156" t="s">
        <v>2697</v>
      </c>
      <c r="V1290" s="156" t="s">
        <v>3155</v>
      </c>
      <c r="AB1290" s="156" t="s">
        <v>1812</v>
      </c>
      <c r="AC1290" s="156">
        <v>347</v>
      </c>
      <c r="AD1290" s="256">
        <v>43118</v>
      </c>
      <c r="AE1290" s="256">
        <v>43133</v>
      </c>
      <c r="AF1290" s="256" t="s">
        <v>3216</v>
      </c>
    </row>
    <row r="1291" spans="16:32" x14ac:dyDescent="0.25">
      <c r="P1291" s="156" t="s">
        <v>739</v>
      </c>
      <c r="Q1291" s="156">
        <v>353</v>
      </c>
      <c r="R1291" s="156" t="s">
        <v>3153</v>
      </c>
      <c r="S1291" s="156" t="s">
        <v>2696</v>
      </c>
      <c r="T1291" s="156">
        <v>3</v>
      </c>
      <c r="U1291" s="156" t="s">
        <v>2697</v>
      </c>
      <c r="V1291" s="156" t="s">
        <v>3155</v>
      </c>
      <c r="AB1291" s="156" t="s">
        <v>1812</v>
      </c>
      <c r="AC1291" s="156">
        <v>340</v>
      </c>
      <c r="AD1291" s="256">
        <v>43133</v>
      </c>
      <c r="AE1291" s="256">
        <v>43168</v>
      </c>
      <c r="AF1291" s="256" t="s">
        <v>3216</v>
      </c>
    </row>
    <row r="1292" spans="16:32" x14ac:dyDescent="0.25">
      <c r="P1292" s="156" t="s">
        <v>739</v>
      </c>
      <c r="Q1292" s="156">
        <v>353</v>
      </c>
      <c r="R1292" s="156" t="s">
        <v>3153</v>
      </c>
      <c r="S1292" s="156" t="s">
        <v>2698</v>
      </c>
      <c r="T1292" s="156">
        <v>5</v>
      </c>
      <c r="U1292" s="156" t="s">
        <v>2699</v>
      </c>
      <c r="V1292" s="156" t="s">
        <v>3155</v>
      </c>
      <c r="AB1292" s="156" t="s">
        <v>1812</v>
      </c>
      <c r="AC1292" s="156">
        <v>340</v>
      </c>
      <c r="AD1292" s="256">
        <v>43133</v>
      </c>
      <c r="AE1292" s="256">
        <v>43168</v>
      </c>
      <c r="AF1292" s="256" t="s">
        <v>3216</v>
      </c>
    </row>
    <row r="1293" spans="16:32" x14ac:dyDescent="0.25">
      <c r="P1293" s="156" t="s">
        <v>739</v>
      </c>
      <c r="Q1293" s="156">
        <v>353</v>
      </c>
      <c r="R1293" s="156" t="s">
        <v>3153</v>
      </c>
      <c r="S1293" s="156" t="s">
        <v>2698</v>
      </c>
      <c r="T1293" s="156">
        <v>4</v>
      </c>
      <c r="U1293" s="156" t="s">
        <v>2699</v>
      </c>
      <c r="V1293" s="156" t="s">
        <v>3155</v>
      </c>
      <c r="AB1293" s="156" t="s">
        <v>1812</v>
      </c>
      <c r="AC1293" s="156">
        <v>374</v>
      </c>
      <c r="AD1293" s="256">
        <v>43195</v>
      </c>
      <c r="AE1293" s="256">
        <v>0</v>
      </c>
      <c r="AF1293" s="256" t="s">
        <v>3215</v>
      </c>
    </row>
    <row r="1294" spans="16:32" x14ac:dyDescent="0.25">
      <c r="P1294" s="156" t="s">
        <v>739</v>
      </c>
      <c r="Q1294" s="156">
        <v>353</v>
      </c>
      <c r="R1294" s="156" t="s">
        <v>3153</v>
      </c>
      <c r="S1294" s="156" t="s">
        <v>2698</v>
      </c>
      <c r="T1294" s="156">
        <v>5</v>
      </c>
      <c r="U1294" s="156" t="s">
        <v>2699</v>
      </c>
      <c r="V1294" s="156" t="s">
        <v>3155</v>
      </c>
      <c r="AB1294" s="156" t="s">
        <v>1814</v>
      </c>
      <c r="AC1294" s="156">
        <v>347</v>
      </c>
      <c r="AD1294" s="256">
        <v>43118</v>
      </c>
      <c r="AE1294" s="256">
        <v>43133</v>
      </c>
      <c r="AF1294" s="256" t="s">
        <v>3216</v>
      </c>
    </row>
    <row r="1295" spans="16:32" x14ac:dyDescent="0.25">
      <c r="P1295" s="156" t="s">
        <v>739</v>
      </c>
      <c r="Q1295" s="156">
        <v>353</v>
      </c>
      <c r="R1295" s="156" t="s">
        <v>3153</v>
      </c>
      <c r="S1295" s="156" t="s">
        <v>2702</v>
      </c>
      <c r="T1295" s="156">
        <v>10</v>
      </c>
      <c r="U1295" s="156" t="s">
        <v>2703</v>
      </c>
      <c r="V1295" s="156" t="s">
        <v>3155</v>
      </c>
      <c r="AB1295" s="156" t="s">
        <v>1814</v>
      </c>
      <c r="AC1295" s="156">
        <v>340</v>
      </c>
      <c r="AD1295" s="256">
        <v>43133</v>
      </c>
      <c r="AE1295" s="256">
        <v>43168</v>
      </c>
      <c r="AF1295" s="256" t="s">
        <v>3216</v>
      </c>
    </row>
    <row r="1296" spans="16:32" x14ac:dyDescent="0.25">
      <c r="P1296" s="156" t="s">
        <v>739</v>
      </c>
      <c r="Q1296" s="156">
        <v>353</v>
      </c>
      <c r="R1296" s="156" t="s">
        <v>3153</v>
      </c>
      <c r="S1296" s="156" t="s">
        <v>2704</v>
      </c>
      <c r="T1296" s="156">
        <v>3</v>
      </c>
      <c r="U1296" s="156" t="s">
        <v>2705</v>
      </c>
      <c r="V1296" s="156" t="s">
        <v>3155</v>
      </c>
      <c r="AB1296" s="156" t="s">
        <v>1814</v>
      </c>
      <c r="AC1296" s="156">
        <v>340</v>
      </c>
      <c r="AD1296" s="256">
        <v>43133</v>
      </c>
      <c r="AE1296" s="256">
        <v>43168</v>
      </c>
      <c r="AF1296" s="256" t="s">
        <v>3216</v>
      </c>
    </row>
    <row r="1297" spans="16:32" x14ac:dyDescent="0.25">
      <c r="P1297" s="156" t="s">
        <v>739</v>
      </c>
      <c r="Q1297" s="156">
        <v>353</v>
      </c>
      <c r="R1297" s="156" t="s">
        <v>3153</v>
      </c>
      <c r="S1297" s="156" t="s">
        <v>2706</v>
      </c>
      <c r="T1297" s="156">
        <v>1</v>
      </c>
      <c r="U1297" s="156" t="s">
        <v>2707</v>
      </c>
      <c r="V1297" s="156" t="s">
        <v>3155</v>
      </c>
      <c r="AB1297" s="156" t="s">
        <v>1814</v>
      </c>
      <c r="AC1297" s="156">
        <v>374</v>
      </c>
      <c r="AD1297" s="256">
        <v>43195</v>
      </c>
      <c r="AE1297" s="256">
        <v>0</v>
      </c>
      <c r="AF1297" s="256" t="s">
        <v>3215</v>
      </c>
    </row>
    <row r="1298" spans="16:32" x14ac:dyDescent="0.25">
      <c r="P1298" s="156" t="s">
        <v>739</v>
      </c>
      <c r="Q1298" s="156">
        <v>353</v>
      </c>
      <c r="R1298" s="156" t="s">
        <v>3153</v>
      </c>
      <c r="S1298" s="156" t="s">
        <v>2706</v>
      </c>
      <c r="T1298" s="156">
        <v>5</v>
      </c>
      <c r="U1298" s="156" t="s">
        <v>2707</v>
      </c>
      <c r="V1298" s="156" t="s">
        <v>3155</v>
      </c>
      <c r="AB1298" s="156" t="s">
        <v>1816</v>
      </c>
      <c r="AC1298" s="156">
        <v>347</v>
      </c>
      <c r="AD1298" s="256">
        <v>43118</v>
      </c>
      <c r="AE1298" s="256">
        <v>43133</v>
      </c>
      <c r="AF1298" s="256" t="s">
        <v>3216</v>
      </c>
    </row>
    <row r="1299" spans="16:32" x14ac:dyDescent="0.25">
      <c r="P1299" s="156" t="s">
        <v>739</v>
      </c>
      <c r="Q1299" s="156">
        <v>353</v>
      </c>
      <c r="R1299" s="156" t="s">
        <v>3153</v>
      </c>
      <c r="S1299" s="156" t="s">
        <v>2708</v>
      </c>
      <c r="T1299" s="156">
        <v>4</v>
      </c>
      <c r="U1299" s="156" t="s">
        <v>2709</v>
      </c>
      <c r="V1299" s="156" t="s">
        <v>3155</v>
      </c>
      <c r="AB1299" s="156" t="s">
        <v>1816</v>
      </c>
      <c r="AC1299" s="156">
        <v>340</v>
      </c>
      <c r="AD1299" s="256">
        <v>43133</v>
      </c>
      <c r="AE1299" s="256">
        <v>43168</v>
      </c>
      <c r="AF1299" s="256" t="s">
        <v>3216</v>
      </c>
    </row>
    <row r="1300" spans="16:32" x14ac:dyDescent="0.25">
      <c r="P1300" s="156" t="s">
        <v>739</v>
      </c>
      <c r="Q1300" s="156">
        <v>353</v>
      </c>
      <c r="R1300" s="156" t="s">
        <v>3153</v>
      </c>
      <c r="S1300" s="156" t="s">
        <v>2708</v>
      </c>
      <c r="T1300" s="156">
        <v>4</v>
      </c>
      <c r="U1300" s="156" t="s">
        <v>2709</v>
      </c>
      <c r="V1300" s="156" t="s">
        <v>3155</v>
      </c>
      <c r="AB1300" s="156" t="s">
        <v>1816</v>
      </c>
      <c r="AC1300" s="156">
        <v>340</v>
      </c>
      <c r="AD1300" s="256">
        <v>43133</v>
      </c>
      <c r="AE1300" s="256">
        <v>43168</v>
      </c>
      <c r="AF1300" s="256" t="s">
        <v>3216</v>
      </c>
    </row>
    <row r="1301" spans="16:32" x14ac:dyDescent="0.25">
      <c r="P1301" s="156" t="s">
        <v>739</v>
      </c>
      <c r="Q1301" s="156">
        <v>353</v>
      </c>
      <c r="R1301" s="156" t="s">
        <v>3153</v>
      </c>
      <c r="S1301" s="156" t="s">
        <v>2708</v>
      </c>
      <c r="T1301" s="156">
        <v>2</v>
      </c>
      <c r="U1301" s="156" t="s">
        <v>2709</v>
      </c>
      <c r="V1301" s="156" t="s">
        <v>3155</v>
      </c>
      <c r="AB1301" s="156" t="s">
        <v>1816</v>
      </c>
      <c r="AC1301" s="156">
        <v>357</v>
      </c>
      <c r="AD1301" s="256">
        <v>43139</v>
      </c>
      <c r="AE1301" s="256">
        <v>43164</v>
      </c>
      <c r="AF1301" s="256" t="s">
        <v>3216</v>
      </c>
    </row>
    <row r="1302" spans="16:32" x14ac:dyDescent="0.25">
      <c r="P1302" s="156" t="s">
        <v>739</v>
      </c>
      <c r="Q1302" s="156">
        <v>353</v>
      </c>
      <c r="R1302" s="156" t="s">
        <v>3153</v>
      </c>
      <c r="S1302" s="156" t="s">
        <v>2708</v>
      </c>
      <c r="T1302" s="156">
        <v>4</v>
      </c>
      <c r="U1302" s="156" t="s">
        <v>2709</v>
      </c>
      <c r="V1302" s="156" t="s">
        <v>3155</v>
      </c>
      <c r="AB1302" s="156" t="s">
        <v>1816</v>
      </c>
      <c r="AC1302" s="156">
        <v>364</v>
      </c>
      <c r="AD1302" s="256">
        <v>43168</v>
      </c>
      <c r="AE1302" s="256">
        <v>43179</v>
      </c>
      <c r="AF1302" s="256" t="s">
        <v>3216</v>
      </c>
    </row>
    <row r="1303" spans="16:32" x14ac:dyDescent="0.25">
      <c r="P1303" s="156" t="s">
        <v>739</v>
      </c>
      <c r="Q1303" s="156">
        <v>353</v>
      </c>
      <c r="R1303" s="156" t="s">
        <v>3153</v>
      </c>
      <c r="S1303" s="156" t="s">
        <v>2708</v>
      </c>
      <c r="T1303" s="156">
        <v>4</v>
      </c>
      <c r="U1303" s="156" t="s">
        <v>2709</v>
      </c>
      <c r="V1303" s="156" t="s">
        <v>3155</v>
      </c>
      <c r="AB1303" s="156" t="s">
        <v>1816</v>
      </c>
      <c r="AC1303" s="156">
        <v>353</v>
      </c>
      <c r="AD1303" s="256">
        <v>43180</v>
      </c>
      <c r="AE1303" s="256">
        <v>0</v>
      </c>
      <c r="AF1303" s="256" t="s">
        <v>3215</v>
      </c>
    </row>
    <row r="1304" spans="16:32" x14ac:dyDescent="0.25">
      <c r="P1304" s="156" t="s">
        <v>739</v>
      </c>
      <c r="Q1304" s="156">
        <v>353</v>
      </c>
      <c r="R1304" s="156" t="s">
        <v>3153</v>
      </c>
      <c r="S1304" s="156" t="s">
        <v>3121</v>
      </c>
      <c r="T1304" s="156">
        <v>1</v>
      </c>
      <c r="U1304" s="156" t="s">
        <v>3186</v>
      </c>
      <c r="V1304" s="156" t="s">
        <v>3155</v>
      </c>
      <c r="AB1304" s="156" t="s">
        <v>1816</v>
      </c>
      <c r="AC1304" s="156">
        <v>353</v>
      </c>
      <c r="AD1304" s="256">
        <v>43180</v>
      </c>
      <c r="AE1304" s="256">
        <v>0</v>
      </c>
      <c r="AF1304" s="256" t="s">
        <v>3215</v>
      </c>
    </row>
    <row r="1305" spans="16:32" x14ac:dyDescent="0.25">
      <c r="P1305" s="156" t="s">
        <v>739</v>
      </c>
      <c r="Q1305" s="156">
        <v>353</v>
      </c>
      <c r="R1305" s="156" t="s">
        <v>3153</v>
      </c>
      <c r="S1305" s="156" t="s">
        <v>2711</v>
      </c>
      <c r="T1305" s="156">
        <v>1</v>
      </c>
      <c r="U1305" s="156" t="s">
        <v>2712</v>
      </c>
      <c r="V1305" s="156" t="s">
        <v>3155</v>
      </c>
      <c r="AB1305" s="156" t="s">
        <v>1816</v>
      </c>
      <c r="AC1305" s="156">
        <v>353</v>
      </c>
      <c r="AD1305" s="256">
        <v>43180</v>
      </c>
      <c r="AE1305" s="256">
        <v>0</v>
      </c>
      <c r="AF1305" s="256" t="s">
        <v>3215</v>
      </c>
    </row>
    <row r="1306" spans="16:32" x14ac:dyDescent="0.25">
      <c r="P1306" s="156" t="s">
        <v>739</v>
      </c>
      <c r="Q1306" s="156">
        <v>353</v>
      </c>
      <c r="R1306" s="156" t="s">
        <v>3153</v>
      </c>
      <c r="S1306" s="156" t="s">
        <v>2716</v>
      </c>
      <c r="T1306" s="156">
        <v>3</v>
      </c>
      <c r="U1306" s="156" t="s">
        <v>2717</v>
      </c>
      <c r="V1306" s="156" t="s">
        <v>3155</v>
      </c>
      <c r="AB1306" s="156" t="s">
        <v>1816</v>
      </c>
      <c r="AC1306" s="156">
        <v>353</v>
      </c>
      <c r="AD1306" s="256">
        <v>43180</v>
      </c>
      <c r="AE1306" s="256">
        <v>0</v>
      </c>
      <c r="AF1306" s="256" t="s">
        <v>3215</v>
      </c>
    </row>
    <row r="1307" spans="16:32" x14ac:dyDescent="0.25">
      <c r="P1307" s="156" t="s">
        <v>739</v>
      </c>
      <c r="Q1307" s="156">
        <v>353</v>
      </c>
      <c r="R1307" s="156" t="s">
        <v>3153</v>
      </c>
      <c r="S1307" s="156" t="s">
        <v>2716</v>
      </c>
      <c r="T1307" s="156">
        <v>42</v>
      </c>
      <c r="U1307" s="156" t="s">
        <v>2717</v>
      </c>
      <c r="V1307" s="156" t="s">
        <v>3155</v>
      </c>
      <c r="AB1307" s="156" t="s">
        <v>1818</v>
      </c>
      <c r="AC1307" s="156">
        <v>335</v>
      </c>
      <c r="AD1307" s="256">
        <v>43133</v>
      </c>
      <c r="AE1307" s="256">
        <v>43147</v>
      </c>
      <c r="AF1307" s="256" t="s">
        <v>3216</v>
      </c>
    </row>
    <row r="1308" spans="16:32" x14ac:dyDescent="0.25">
      <c r="P1308" s="156" t="s">
        <v>739</v>
      </c>
      <c r="Q1308" s="156">
        <v>353</v>
      </c>
      <c r="R1308" s="156" t="s">
        <v>3153</v>
      </c>
      <c r="S1308" s="156" t="s">
        <v>2718</v>
      </c>
      <c r="T1308" s="156">
        <v>3</v>
      </c>
      <c r="U1308" s="156" t="s">
        <v>2719</v>
      </c>
      <c r="V1308" s="156" t="s">
        <v>3155</v>
      </c>
      <c r="AB1308" s="156" t="s">
        <v>1818</v>
      </c>
      <c r="AC1308" s="156">
        <v>340</v>
      </c>
      <c r="AD1308" s="256">
        <v>43133</v>
      </c>
      <c r="AE1308" s="256">
        <v>43168</v>
      </c>
      <c r="AF1308" s="256" t="s">
        <v>3216</v>
      </c>
    </row>
    <row r="1309" spans="16:32" x14ac:dyDescent="0.25">
      <c r="P1309" s="156" t="s">
        <v>739</v>
      </c>
      <c r="Q1309" s="156">
        <v>353</v>
      </c>
      <c r="R1309" s="156" t="s">
        <v>3153</v>
      </c>
      <c r="S1309" s="156" t="s">
        <v>2722</v>
      </c>
      <c r="T1309" s="156">
        <v>5</v>
      </c>
      <c r="U1309" s="156" t="s">
        <v>2723</v>
      </c>
      <c r="V1309" s="156" t="s">
        <v>3155</v>
      </c>
      <c r="AB1309" s="156" t="s">
        <v>1818</v>
      </c>
      <c r="AC1309" s="156">
        <v>357</v>
      </c>
      <c r="AD1309" s="256">
        <v>43139</v>
      </c>
      <c r="AE1309" s="256">
        <v>43164</v>
      </c>
      <c r="AF1309" s="256" t="s">
        <v>3216</v>
      </c>
    </row>
    <row r="1310" spans="16:32" x14ac:dyDescent="0.25">
      <c r="P1310" s="156" t="s">
        <v>739</v>
      </c>
      <c r="Q1310" s="156">
        <v>353</v>
      </c>
      <c r="R1310" s="156" t="s">
        <v>3153</v>
      </c>
      <c r="S1310" s="156" t="s">
        <v>2722</v>
      </c>
      <c r="T1310" s="156">
        <v>2</v>
      </c>
      <c r="U1310" s="156" t="s">
        <v>2723</v>
      </c>
      <c r="V1310" s="156" t="s">
        <v>3155</v>
      </c>
      <c r="AB1310" s="156" t="s">
        <v>1818</v>
      </c>
      <c r="AC1310" s="156">
        <v>353</v>
      </c>
      <c r="AD1310" s="256">
        <v>43180</v>
      </c>
      <c r="AE1310" s="256">
        <v>0</v>
      </c>
      <c r="AF1310" s="256" t="s">
        <v>3215</v>
      </c>
    </row>
    <row r="1311" spans="16:32" x14ac:dyDescent="0.25">
      <c r="P1311" s="156" t="s">
        <v>739</v>
      </c>
      <c r="Q1311" s="156">
        <v>353</v>
      </c>
      <c r="R1311" s="156" t="s">
        <v>3153</v>
      </c>
      <c r="S1311" s="156" t="s">
        <v>2722</v>
      </c>
      <c r="T1311" s="156">
        <v>4</v>
      </c>
      <c r="U1311" s="156" t="s">
        <v>2723</v>
      </c>
      <c r="V1311" s="156" t="s">
        <v>3155</v>
      </c>
      <c r="AB1311" s="156" t="s">
        <v>1818</v>
      </c>
      <c r="AC1311" s="156">
        <v>353</v>
      </c>
      <c r="AD1311" s="256">
        <v>43180</v>
      </c>
      <c r="AE1311" s="256">
        <v>0</v>
      </c>
      <c r="AF1311" s="256" t="s">
        <v>3215</v>
      </c>
    </row>
    <row r="1312" spans="16:32" x14ac:dyDescent="0.25">
      <c r="P1312" s="156" t="s">
        <v>739</v>
      </c>
      <c r="Q1312" s="156">
        <v>353</v>
      </c>
      <c r="R1312" s="156" t="s">
        <v>3153</v>
      </c>
      <c r="S1312" s="156" t="s">
        <v>2722</v>
      </c>
      <c r="T1312" s="156">
        <v>8</v>
      </c>
      <c r="U1312" s="156" t="s">
        <v>2723</v>
      </c>
      <c r="V1312" s="156" t="s">
        <v>3155</v>
      </c>
      <c r="AB1312" s="156" t="s">
        <v>1820</v>
      </c>
      <c r="AC1312" s="156">
        <v>347</v>
      </c>
      <c r="AD1312" s="256">
        <v>43118</v>
      </c>
      <c r="AE1312" s="256">
        <v>43133</v>
      </c>
      <c r="AF1312" s="256" t="s">
        <v>3216</v>
      </c>
    </row>
    <row r="1313" spans="16:32" x14ac:dyDescent="0.25">
      <c r="P1313" s="156" t="s">
        <v>739</v>
      </c>
      <c r="Q1313" s="156">
        <v>353</v>
      </c>
      <c r="R1313" s="156" t="s">
        <v>3153</v>
      </c>
      <c r="S1313" s="156" t="s">
        <v>2722</v>
      </c>
      <c r="T1313" s="156">
        <v>4</v>
      </c>
      <c r="U1313" s="156" t="s">
        <v>2723</v>
      </c>
      <c r="V1313" s="156" t="s">
        <v>3155</v>
      </c>
      <c r="AB1313" s="156" t="s">
        <v>1820</v>
      </c>
      <c r="AC1313" s="156">
        <v>340</v>
      </c>
      <c r="AD1313" s="256">
        <v>43133</v>
      </c>
      <c r="AE1313" s="256">
        <v>43168</v>
      </c>
      <c r="AF1313" s="256" t="s">
        <v>3216</v>
      </c>
    </row>
    <row r="1314" spans="16:32" x14ac:dyDescent="0.25">
      <c r="P1314" s="156" t="s">
        <v>739</v>
      </c>
      <c r="Q1314" s="156">
        <v>353</v>
      </c>
      <c r="R1314" s="156" t="s">
        <v>3153</v>
      </c>
      <c r="S1314" s="156" t="s">
        <v>2755</v>
      </c>
      <c r="T1314" s="156">
        <v>13</v>
      </c>
      <c r="U1314" s="156" t="s">
        <v>2756</v>
      </c>
      <c r="V1314" s="156" t="s">
        <v>3155</v>
      </c>
      <c r="AB1314" s="156" t="s">
        <v>1820</v>
      </c>
      <c r="AC1314" s="156">
        <v>340</v>
      </c>
      <c r="AD1314" s="256">
        <v>43133</v>
      </c>
      <c r="AE1314" s="256">
        <v>43168</v>
      </c>
      <c r="AF1314" s="256" t="s">
        <v>3216</v>
      </c>
    </row>
    <row r="1315" spans="16:32" x14ac:dyDescent="0.25">
      <c r="P1315" s="156" t="s">
        <v>739</v>
      </c>
      <c r="Q1315" s="156">
        <v>353</v>
      </c>
      <c r="R1315" s="156" t="s">
        <v>3153</v>
      </c>
      <c r="S1315" s="156" t="s">
        <v>2757</v>
      </c>
      <c r="T1315" s="156">
        <v>12</v>
      </c>
      <c r="U1315" s="156" t="s">
        <v>2758</v>
      </c>
      <c r="V1315" s="156" t="s">
        <v>3155</v>
      </c>
      <c r="AB1315" s="156" t="s">
        <v>1820</v>
      </c>
      <c r="AC1315" s="156">
        <v>357</v>
      </c>
      <c r="AD1315" s="256">
        <v>43139</v>
      </c>
      <c r="AE1315" s="256">
        <v>43164</v>
      </c>
      <c r="AF1315" s="256" t="s">
        <v>3216</v>
      </c>
    </row>
    <row r="1316" spans="16:32" x14ac:dyDescent="0.25">
      <c r="P1316" s="156" t="s">
        <v>739</v>
      </c>
      <c r="Q1316" s="156">
        <v>353</v>
      </c>
      <c r="R1316" s="156" t="s">
        <v>3153</v>
      </c>
      <c r="S1316" s="156" t="s">
        <v>2759</v>
      </c>
      <c r="T1316" s="156">
        <v>6</v>
      </c>
      <c r="U1316" s="156" t="s">
        <v>2760</v>
      </c>
      <c r="V1316" s="156" t="s">
        <v>3155</v>
      </c>
      <c r="AB1316" s="156" t="s">
        <v>1820</v>
      </c>
      <c r="AC1316" s="156">
        <v>353</v>
      </c>
      <c r="AD1316" s="256">
        <v>43180</v>
      </c>
      <c r="AE1316" s="256">
        <v>0</v>
      </c>
      <c r="AF1316" s="256" t="s">
        <v>3215</v>
      </c>
    </row>
    <row r="1317" spans="16:32" x14ac:dyDescent="0.25">
      <c r="P1317" s="156" t="s">
        <v>739</v>
      </c>
      <c r="Q1317" s="156">
        <v>353</v>
      </c>
      <c r="R1317" s="156" t="s">
        <v>3153</v>
      </c>
      <c r="S1317" s="156" t="s">
        <v>2759</v>
      </c>
      <c r="T1317" s="156">
        <v>3</v>
      </c>
      <c r="U1317" s="156" t="s">
        <v>2760</v>
      </c>
      <c r="V1317" s="156" t="s">
        <v>3155</v>
      </c>
      <c r="AB1317" s="156" t="s">
        <v>1820</v>
      </c>
      <c r="AC1317" s="156">
        <v>353</v>
      </c>
      <c r="AD1317" s="256">
        <v>43180</v>
      </c>
      <c r="AE1317" s="256">
        <v>0</v>
      </c>
      <c r="AF1317" s="256" t="s">
        <v>3215</v>
      </c>
    </row>
    <row r="1318" spans="16:32" x14ac:dyDescent="0.25">
      <c r="P1318" s="156" t="s">
        <v>739</v>
      </c>
      <c r="Q1318" s="156">
        <v>353</v>
      </c>
      <c r="R1318" s="156" t="s">
        <v>3153</v>
      </c>
      <c r="S1318" s="156" t="s">
        <v>2759</v>
      </c>
      <c r="T1318" s="156">
        <v>5</v>
      </c>
      <c r="U1318" s="156" t="s">
        <v>2760</v>
      </c>
      <c r="V1318" s="156" t="s">
        <v>3155</v>
      </c>
      <c r="AB1318" s="156" t="s">
        <v>1820</v>
      </c>
      <c r="AC1318" s="156">
        <v>353</v>
      </c>
      <c r="AD1318" s="256">
        <v>43180</v>
      </c>
      <c r="AE1318" s="256">
        <v>0</v>
      </c>
      <c r="AF1318" s="256" t="s">
        <v>3215</v>
      </c>
    </row>
    <row r="1319" spans="16:32" x14ac:dyDescent="0.25">
      <c r="P1319" s="156" t="s">
        <v>739</v>
      </c>
      <c r="Q1319" s="156">
        <v>353</v>
      </c>
      <c r="R1319" s="156" t="s">
        <v>3153</v>
      </c>
      <c r="S1319" s="156" t="s">
        <v>2759</v>
      </c>
      <c r="T1319" s="156">
        <v>1</v>
      </c>
      <c r="U1319" s="156" t="s">
        <v>2760</v>
      </c>
      <c r="V1319" s="156" t="s">
        <v>3155</v>
      </c>
      <c r="AB1319" s="156" t="s">
        <v>1821</v>
      </c>
      <c r="AC1319" s="156">
        <v>347</v>
      </c>
      <c r="AD1319" s="256">
        <v>43118</v>
      </c>
      <c r="AE1319" s="256">
        <v>43133</v>
      </c>
      <c r="AF1319" s="256" t="s">
        <v>3216</v>
      </c>
    </row>
    <row r="1320" spans="16:32" x14ac:dyDescent="0.25">
      <c r="P1320" s="156" t="s">
        <v>739</v>
      </c>
      <c r="Q1320" s="156">
        <v>353</v>
      </c>
      <c r="R1320" s="156" t="s">
        <v>3153</v>
      </c>
      <c r="S1320" s="156" t="s">
        <v>2761</v>
      </c>
      <c r="T1320" s="156">
        <v>2</v>
      </c>
      <c r="U1320" s="156" t="s">
        <v>2762</v>
      </c>
      <c r="V1320" s="156" t="s">
        <v>3155</v>
      </c>
      <c r="AB1320" s="156" t="s">
        <v>1821</v>
      </c>
      <c r="AC1320" s="156">
        <v>340</v>
      </c>
      <c r="AD1320" s="256">
        <v>43133</v>
      </c>
      <c r="AE1320" s="256">
        <v>43168</v>
      </c>
      <c r="AF1320" s="256" t="s">
        <v>3216</v>
      </c>
    </row>
    <row r="1321" spans="16:32" x14ac:dyDescent="0.25">
      <c r="P1321" s="156" t="s">
        <v>739</v>
      </c>
      <c r="Q1321" s="156">
        <v>353</v>
      </c>
      <c r="R1321" s="156" t="s">
        <v>3153</v>
      </c>
      <c r="S1321" s="156" t="s">
        <v>2763</v>
      </c>
      <c r="T1321" s="156">
        <v>2</v>
      </c>
      <c r="U1321" s="156" t="s">
        <v>2764</v>
      </c>
      <c r="V1321" s="156" t="s">
        <v>3155</v>
      </c>
      <c r="AB1321" s="156" t="s">
        <v>1823</v>
      </c>
      <c r="AC1321" s="156">
        <v>353</v>
      </c>
      <c r="AD1321" s="256">
        <v>43180</v>
      </c>
      <c r="AE1321" s="256">
        <v>0</v>
      </c>
      <c r="AF1321" s="256" t="s">
        <v>3215</v>
      </c>
    </row>
    <row r="1322" spans="16:32" x14ac:dyDescent="0.25">
      <c r="P1322" s="156" t="s">
        <v>739</v>
      </c>
      <c r="Q1322" s="156">
        <v>353</v>
      </c>
      <c r="R1322" s="156" t="s">
        <v>3153</v>
      </c>
      <c r="S1322" s="156" t="s">
        <v>2765</v>
      </c>
      <c r="T1322" s="156">
        <v>1</v>
      </c>
      <c r="U1322" s="156" t="s">
        <v>2766</v>
      </c>
      <c r="V1322" s="156" t="s">
        <v>3155</v>
      </c>
      <c r="AB1322" s="156" t="s">
        <v>1823</v>
      </c>
      <c r="AC1322" s="156">
        <v>353</v>
      </c>
      <c r="AD1322" s="256">
        <v>43180</v>
      </c>
      <c r="AE1322" s="256">
        <v>0</v>
      </c>
      <c r="AF1322" s="256" t="s">
        <v>3215</v>
      </c>
    </row>
    <row r="1323" spans="16:32" x14ac:dyDescent="0.25">
      <c r="P1323" s="156" t="s">
        <v>739</v>
      </c>
      <c r="Q1323" s="156">
        <v>353</v>
      </c>
      <c r="R1323" s="156" t="s">
        <v>3153</v>
      </c>
      <c r="S1323" s="156" t="s">
        <v>2767</v>
      </c>
      <c r="T1323" s="156">
        <v>6</v>
      </c>
      <c r="U1323" s="156" t="s">
        <v>2768</v>
      </c>
      <c r="V1323" s="156" t="s">
        <v>3155</v>
      </c>
      <c r="AB1323" s="156" t="s">
        <v>1823</v>
      </c>
      <c r="AC1323" s="156">
        <v>353</v>
      </c>
      <c r="AD1323" s="256">
        <v>43180</v>
      </c>
      <c r="AE1323" s="256">
        <v>0</v>
      </c>
      <c r="AF1323" s="256" t="s">
        <v>3215</v>
      </c>
    </row>
    <row r="1324" spans="16:32" x14ac:dyDescent="0.25">
      <c r="P1324" s="156" t="s">
        <v>739</v>
      </c>
      <c r="Q1324" s="156">
        <v>353</v>
      </c>
      <c r="R1324" s="156" t="s">
        <v>3153</v>
      </c>
      <c r="S1324" s="156" t="s">
        <v>2767</v>
      </c>
      <c r="T1324" s="156">
        <v>7</v>
      </c>
      <c r="U1324" s="156" t="s">
        <v>2768</v>
      </c>
      <c r="V1324" s="156" t="s">
        <v>3155</v>
      </c>
      <c r="AB1324" s="156" t="s">
        <v>1825</v>
      </c>
      <c r="AC1324" s="156">
        <v>347</v>
      </c>
      <c r="AD1324" s="256">
        <v>43118</v>
      </c>
      <c r="AE1324" s="256">
        <v>43133</v>
      </c>
      <c r="AF1324" s="256" t="s">
        <v>3216</v>
      </c>
    </row>
    <row r="1325" spans="16:32" x14ac:dyDescent="0.25">
      <c r="P1325" s="156" t="s">
        <v>739</v>
      </c>
      <c r="Q1325" s="156">
        <v>353</v>
      </c>
      <c r="R1325" s="156" t="s">
        <v>3153</v>
      </c>
      <c r="S1325" s="156" t="s">
        <v>2767</v>
      </c>
      <c r="T1325" s="156">
        <v>2</v>
      </c>
      <c r="U1325" s="156" t="s">
        <v>2768</v>
      </c>
      <c r="V1325" s="156" t="s">
        <v>3155</v>
      </c>
      <c r="AB1325" s="156" t="s">
        <v>1825</v>
      </c>
      <c r="AC1325" s="156">
        <v>340</v>
      </c>
      <c r="AD1325" s="256">
        <v>43133</v>
      </c>
      <c r="AE1325" s="256">
        <v>43168</v>
      </c>
      <c r="AF1325" s="256" t="s">
        <v>3216</v>
      </c>
    </row>
    <row r="1326" spans="16:32" x14ac:dyDescent="0.25">
      <c r="P1326" s="156" t="s">
        <v>739</v>
      </c>
      <c r="Q1326" s="156">
        <v>353</v>
      </c>
      <c r="R1326" s="156" t="s">
        <v>3153</v>
      </c>
      <c r="S1326" s="156" t="s">
        <v>3122</v>
      </c>
      <c r="T1326" s="156">
        <v>1</v>
      </c>
      <c r="U1326" s="156" t="s">
        <v>3187</v>
      </c>
      <c r="V1326" s="156" t="s">
        <v>3155</v>
      </c>
      <c r="AB1326" s="156" t="s">
        <v>1825</v>
      </c>
      <c r="AC1326" s="156">
        <v>374</v>
      </c>
      <c r="AD1326" s="256">
        <v>43195</v>
      </c>
      <c r="AE1326" s="256">
        <v>0</v>
      </c>
      <c r="AF1326" s="256" t="s">
        <v>3215</v>
      </c>
    </row>
    <row r="1327" spans="16:32" x14ac:dyDescent="0.25">
      <c r="P1327" s="156" t="s">
        <v>739</v>
      </c>
      <c r="Q1327" s="156">
        <v>353</v>
      </c>
      <c r="R1327" s="156" t="s">
        <v>3153</v>
      </c>
      <c r="S1327" s="156" t="s">
        <v>3122</v>
      </c>
      <c r="T1327" s="156">
        <v>1</v>
      </c>
      <c r="U1327" s="156" t="s">
        <v>3187</v>
      </c>
      <c r="V1327" s="156" t="s">
        <v>3155</v>
      </c>
      <c r="AB1327" s="156" t="s">
        <v>1826</v>
      </c>
      <c r="AC1327" s="156">
        <v>335</v>
      </c>
      <c r="AD1327" s="256">
        <v>43133</v>
      </c>
      <c r="AE1327" s="256">
        <v>43147</v>
      </c>
      <c r="AF1327" s="256" t="s">
        <v>3216</v>
      </c>
    </row>
    <row r="1328" spans="16:32" x14ac:dyDescent="0.25">
      <c r="P1328" s="156" t="s">
        <v>739</v>
      </c>
      <c r="Q1328" s="156">
        <v>353</v>
      </c>
      <c r="R1328" s="156" t="s">
        <v>3153</v>
      </c>
      <c r="S1328" s="156" t="s">
        <v>2769</v>
      </c>
      <c r="T1328" s="156">
        <v>4</v>
      </c>
      <c r="U1328" s="156" t="s">
        <v>2770</v>
      </c>
      <c r="V1328" s="156" t="s">
        <v>3155</v>
      </c>
      <c r="AB1328" s="156" t="s">
        <v>1826</v>
      </c>
      <c r="AC1328" s="156">
        <v>340</v>
      </c>
      <c r="AD1328" s="256">
        <v>43133</v>
      </c>
      <c r="AE1328" s="256">
        <v>43168</v>
      </c>
      <c r="AF1328" s="256" t="s">
        <v>3216</v>
      </c>
    </row>
    <row r="1329" spans="16:32" x14ac:dyDescent="0.25">
      <c r="P1329" s="156" t="s">
        <v>739</v>
      </c>
      <c r="Q1329" s="156">
        <v>353</v>
      </c>
      <c r="R1329" s="156" t="s">
        <v>3153</v>
      </c>
      <c r="S1329" s="156" t="s">
        <v>2769</v>
      </c>
      <c r="T1329" s="156">
        <v>6</v>
      </c>
      <c r="U1329" s="156" t="s">
        <v>2770</v>
      </c>
      <c r="V1329" s="156" t="s">
        <v>3155</v>
      </c>
      <c r="AB1329" s="156" t="s">
        <v>1826</v>
      </c>
      <c r="AC1329" s="156">
        <v>353</v>
      </c>
      <c r="AD1329" s="256">
        <v>43180</v>
      </c>
      <c r="AE1329" s="256">
        <v>0</v>
      </c>
      <c r="AF1329" s="256" t="s">
        <v>3215</v>
      </c>
    </row>
    <row r="1330" spans="16:32" x14ac:dyDescent="0.25">
      <c r="P1330" s="156" t="s">
        <v>739</v>
      </c>
      <c r="Q1330" s="156">
        <v>353</v>
      </c>
      <c r="R1330" s="156" t="s">
        <v>3153</v>
      </c>
      <c r="S1330" s="156" t="s">
        <v>2769</v>
      </c>
      <c r="T1330" s="156">
        <v>10</v>
      </c>
      <c r="U1330" s="156" t="s">
        <v>2770</v>
      </c>
      <c r="V1330" s="156" t="s">
        <v>3155</v>
      </c>
      <c r="AB1330" s="156" t="s">
        <v>1826</v>
      </c>
      <c r="AC1330" s="156">
        <v>353</v>
      </c>
      <c r="AD1330" s="256">
        <v>43180</v>
      </c>
      <c r="AE1330" s="256">
        <v>0</v>
      </c>
      <c r="AF1330" s="256" t="s">
        <v>3215</v>
      </c>
    </row>
    <row r="1331" spans="16:32" x14ac:dyDescent="0.25">
      <c r="P1331" s="156" t="s">
        <v>739</v>
      </c>
      <c r="Q1331" s="156">
        <v>353</v>
      </c>
      <c r="R1331" s="156" t="s">
        <v>3153</v>
      </c>
      <c r="S1331" s="156" t="s">
        <v>2774</v>
      </c>
      <c r="T1331" s="156">
        <v>4</v>
      </c>
      <c r="U1331" s="156" t="s">
        <v>2775</v>
      </c>
      <c r="V1331" s="156" t="s">
        <v>3155</v>
      </c>
      <c r="AB1331" s="156" t="s">
        <v>1826</v>
      </c>
      <c r="AC1331" s="156">
        <v>353</v>
      </c>
      <c r="AD1331" s="256">
        <v>43180</v>
      </c>
      <c r="AE1331" s="256">
        <v>0</v>
      </c>
      <c r="AF1331" s="256" t="s">
        <v>3215</v>
      </c>
    </row>
    <row r="1332" spans="16:32" x14ac:dyDescent="0.25">
      <c r="P1332" s="156" t="s">
        <v>739</v>
      </c>
      <c r="Q1332" s="156">
        <v>353</v>
      </c>
      <c r="R1332" s="156" t="s">
        <v>3153</v>
      </c>
      <c r="S1332" s="156" t="s">
        <v>2774</v>
      </c>
      <c r="T1332" s="156">
        <v>2</v>
      </c>
      <c r="U1332" s="156" t="s">
        <v>2775</v>
      </c>
      <c r="V1332" s="156" t="s">
        <v>3155</v>
      </c>
      <c r="AB1332" s="156" t="s">
        <v>1826</v>
      </c>
      <c r="AC1332" s="156">
        <v>353</v>
      </c>
      <c r="AD1332" s="256">
        <v>43180</v>
      </c>
      <c r="AE1332" s="256">
        <v>0</v>
      </c>
      <c r="AF1332" s="256" t="s">
        <v>3215</v>
      </c>
    </row>
    <row r="1333" spans="16:32" x14ac:dyDescent="0.25">
      <c r="P1333" s="156" t="s">
        <v>739</v>
      </c>
      <c r="Q1333" s="156">
        <v>353</v>
      </c>
      <c r="R1333" s="156" t="s">
        <v>3153</v>
      </c>
      <c r="S1333" s="156" t="s">
        <v>2776</v>
      </c>
      <c r="T1333" s="156">
        <v>7</v>
      </c>
      <c r="U1333" s="156" t="s">
        <v>2777</v>
      </c>
      <c r="V1333" s="156" t="s">
        <v>3155</v>
      </c>
      <c r="AB1333" s="156" t="s">
        <v>1826</v>
      </c>
      <c r="AC1333" s="156">
        <v>353</v>
      </c>
      <c r="AD1333" s="256">
        <v>43180</v>
      </c>
      <c r="AE1333" s="256">
        <v>0</v>
      </c>
      <c r="AF1333" s="256" t="s">
        <v>3215</v>
      </c>
    </row>
    <row r="1334" spans="16:32" x14ac:dyDescent="0.25">
      <c r="P1334" s="156" t="s">
        <v>739</v>
      </c>
      <c r="Q1334" s="156">
        <v>353</v>
      </c>
      <c r="R1334" s="156" t="s">
        <v>3153</v>
      </c>
      <c r="S1334" s="156" t="s">
        <v>2779</v>
      </c>
      <c r="T1334" s="156">
        <v>11</v>
      </c>
      <c r="U1334" s="156" t="s">
        <v>2780</v>
      </c>
      <c r="V1334" s="156" t="s">
        <v>3155</v>
      </c>
      <c r="AB1334" s="156" t="s">
        <v>1826</v>
      </c>
      <c r="AC1334" s="156">
        <v>353</v>
      </c>
      <c r="AD1334" s="256">
        <v>43180</v>
      </c>
      <c r="AE1334" s="256">
        <v>0</v>
      </c>
      <c r="AF1334" s="256" t="s">
        <v>3215</v>
      </c>
    </row>
    <row r="1335" spans="16:32" x14ac:dyDescent="0.25">
      <c r="P1335" s="156" t="s">
        <v>739</v>
      </c>
      <c r="Q1335" s="156">
        <v>353</v>
      </c>
      <c r="R1335" s="156" t="s">
        <v>3153</v>
      </c>
      <c r="S1335" s="156" t="s">
        <v>2779</v>
      </c>
      <c r="T1335" s="156">
        <v>9</v>
      </c>
      <c r="U1335" s="156" t="s">
        <v>2780</v>
      </c>
      <c r="V1335" s="156" t="s">
        <v>3155</v>
      </c>
      <c r="AB1335" s="156" t="s">
        <v>1826</v>
      </c>
      <c r="AC1335" s="156">
        <v>353</v>
      </c>
      <c r="AD1335" s="256">
        <v>43180</v>
      </c>
      <c r="AE1335" s="256">
        <v>0</v>
      </c>
      <c r="AF1335" s="256" t="s">
        <v>3215</v>
      </c>
    </row>
    <row r="1336" spans="16:32" x14ac:dyDescent="0.25">
      <c r="P1336" s="156" t="s">
        <v>739</v>
      </c>
      <c r="Q1336" s="156">
        <v>353</v>
      </c>
      <c r="R1336" s="156" t="s">
        <v>3153</v>
      </c>
      <c r="S1336" s="156" t="s">
        <v>2783</v>
      </c>
      <c r="T1336" s="156">
        <v>7</v>
      </c>
      <c r="U1336" s="156" t="s">
        <v>2784</v>
      </c>
      <c r="V1336" s="156" t="s">
        <v>3155</v>
      </c>
      <c r="AB1336" s="156" t="s">
        <v>1826</v>
      </c>
      <c r="AC1336" s="156">
        <v>353</v>
      </c>
      <c r="AD1336" s="256">
        <v>43180</v>
      </c>
      <c r="AE1336" s="256">
        <v>0</v>
      </c>
      <c r="AF1336" s="256" t="s">
        <v>3215</v>
      </c>
    </row>
    <row r="1337" spans="16:32" x14ac:dyDescent="0.25">
      <c r="P1337" s="156" t="s">
        <v>739</v>
      </c>
      <c r="Q1337" s="156">
        <v>353</v>
      </c>
      <c r="R1337" s="156" t="s">
        <v>3153</v>
      </c>
      <c r="S1337" s="156" t="s">
        <v>2783</v>
      </c>
      <c r="T1337" s="156">
        <v>30</v>
      </c>
      <c r="U1337" s="156" t="s">
        <v>2784</v>
      </c>
      <c r="V1337" s="156" t="s">
        <v>3155</v>
      </c>
      <c r="AB1337" s="156" t="s">
        <v>1826</v>
      </c>
      <c r="AC1337" s="156">
        <v>353</v>
      </c>
      <c r="AD1337" s="256">
        <v>43180</v>
      </c>
      <c r="AE1337" s="256">
        <v>0</v>
      </c>
      <c r="AF1337" s="256" t="s">
        <v>3215</v>
      </c>
    </row>
    <row r="1338" spans="16:32" x14ac:dyDescent="0.25">
      <c r="P1338" s="156" t="s">
        <v>739</v>
      </c>
      <c r="Q1338" s="156">
        <v>353</v>
      </c>
      <c r="R1338" s="156" t="s">
        <v>3153</v>
      </c>
      <c r="S1338" s="156" t="s">
        <v>2789</v>
      </c>
      <c r="T1338" s="156">
        <v>1152</v>
      </c>
      <c r="U1338" s="156" t="s">
        <v>2790</v>
      </c>
      <c r="V1338" s="156" t="s">
        <v>3155</v>
      </c>
      <c r="AB1338" s="156" t="s">
        <v>1826</v>
      </c>
      <c r="AC1338" s="156">
        <v>353</v>
      </c>
      <c r="AD1338" s="256">
        <v>43180</v>
      </c>
      <c r="AE1338" s="256">
        <v>0</v>
      </c>
      <c r="AF1338" s="256" t="s">
        <v>3215</v>
      </c>
    </row>
    <row r="1339" spans="16:32" x14ac:dyDescent="0.25">
      <c r="P1339" s="156" t="s">
        <v>739</v>
      </c>
      <c r="Q1339" s="156">
        <v>353</v>
      </c>
      <c r="R1339" s="156" t="s">
        <v>3153</v>
      </c>
      <c r="S1339" s="156" t="s">
        <v>2791</v>
      </c>
      <c r="T1339" s="156">
        <v>96</v>
      </c>
      <c r="U1339" s="156" t="s">
        <v>2792</v>
      </c>
      <c r="V1339" s="156" t="s">
        <v>3155</v>
      </c>
      <c r="AB1339" s="156" t="s">
        <v>1826</v>
      </c>
      <c r="AC1339" s="156">
        <v>353</v>
      </c>
      <c r="AD1339" s="256">
        <v>43180</v>
      </c>
      <c r="AE1339" s="256">
        <v>0</v>
      </c>
      <c r="AF1339" s="256" t="s">
        <v>3215</v>
      </c>
    </row>
    <row r="1340" spans="16:32" x14ac:dyDescent="0.25">
      <c r="P1340" s="156" t="s">
        <v>739</v>
      </c>
      <c r="Q1340" s="156">
        <v>353</v>
      </c>
      <c r="R1340" s="156" t="s">
        <v>3153</v>
      </c>
      <c r="S1340" s="156" t="s">
        <v>3124</v>
      </c>
      <c r="T1340" s="156">
        <v>2</v>
      </c>
      <c r="U1340" s="156" t="s">
        <v>3188</v>
      </c>
      <c r="V1340" s="156" t="s">
        <v>3155</v>
      </c>
      <c r="AB1340" s="156" t="s">
        <v>1826</v>
      </c>
      <c r="AC1340" s="156">
        <v>353</v>
      </c>
      <c r="AD1340" s="256">
        <v>43180</v>
      </c>
      <c r="AE1340" s="256">
        <v>0</v>
      </c>
      <c r="AF1340" s="256" t="s">
        <v>3215</v>
      </c>
    </row>
    <row r="1341" spans="16:32" x14ac:dyDescent="0.25">
      <c r="P1341" s="156" t="s">
        <v>739</v>
      </c>
      <c r="Q1341" s="156">
        <v>353</v>
      </c>
      <c r="R1341" s="156" t="s">
        <v>3153</v>
      </c>
      <c r="S1341" s="156" t="s">
        <v>2808</v>
      </c>
      <c r="T1341" s="156">
        <v>7</v>
      </c>
      <c r="U1341" s="156" t="s">
        <v>2809</v>
      </c>
      <c r="V1341" s="156" t="s">
        <v>3155</v>
      </c>
      <c r="AB1341" s="156" t="s">
        <v>1828</v>
      </c>
      <c r="AC1341" s="156">
        <v>335</v>
      </c>
      <c r="AD1341" s="256">
        <v>43133</v>
      </c>
      <c r="AE1341" s="256">
        <v>43147</v>
      </c>
      <c r="AF1341" s="256" t="s">
        <v>3216</v>
      </c>
    </row>
    <row r="1342" spans="16:32" x14ac:dyDescent="0.25">
      <c r="P1342" s="156" t="s">
        <v>739</v>
      </c>
      <c r="Q1342" s="156">
        <v>353</v>
      </c>
      <c r="R1342" s="156" t="s">
        <v>3153</v>
      </c>
      <c r="S1342" s="156" t="s">
        <v>957</v>
      </c>
      <c r="T1342" s="156">
        <v>20</v>
      </c>
      <c r="U1342" s="156" t="s">
        <v>2823</v>
      </c>
      <c r="V1342" s="156" t="s">
        <v>3155</v>
      </c>
      <c r="AB1342" s="156" t="s">
        <v>1828</v>
      </c>
      <c r="AC1342" s="156">
        <v>374</v>
      </c>
      <c r="AD1342" s="256">
        <v>43195</v>
      </c>
      <c r="AE1342" s="256">
        <v>0</v>
      </c>
      <c r="AF1342" s="256" t="s">
        <v>3215</v>
      </c>
    </row>
    <row r="1343" spans="16:32" x14ac:dyDescent="0.25">
      <c r="P1343" s="156" t="s">
        <v>739</v>
      </c>
      <c r="Q1343" s="156">
        <v>353</v>
      </c>
      <c r="R1343" s="156" t="s">
        <v>3153</v>
      </c>
      <c r="S1343" s="156" t="s">
        <v>2830</v>
      </c>
      <c r="T1343" s="156">
        <v>3</v>
      </c>
      <c r="U1343" s="156" t="s">
        <v>2831</v>
      </c>
      <c r="V1343" s="156" t="s">
        <v>3155</v>
      </c>
      <c r="AB1343" s="156" t="s">
        <v>1829</v>
      </c>
      <c r="AC1343" s="156">
        <v>347</v>
      </c>
      <c r="AD1343" s="256">
        <v>43118</v>
      </c>
      <c r="AE1343" s="256">
        <v>43133</v>
      </c>
      <c r="AF1343" s="256" t="s">
        <v>3216</v>
      </c>
    </row>
    <row r="1344" spans="16:32" x14ac:dyDescent="0.25">
      <c r="P1344" s="156" t="s">
        <v>739</v>
      </c>
      <c r="Q1344" s="156">
        <v>353</v>
      </c>
      <c r="R1344" s="156" t="s">
        <v>3153</v>
      </c>
      <c r="S1344" s="156" t="s">
        <v>2830</v>
      </c>
      <c r="T1344" s="156">
        <v>10</v>
      </c>
      <c r="U1344" s="156" t="s">
        <v>2831</v>
      </c>
      <c r="V1344" s="156" t="s">
        <v>3155</v>
      </c>
      <c r="AB1344" s="156" t="s">
        <v>1829</v>
      </c>
      <c r="AC1344" s="156">
        <v>335</v>
      </c>
      <c r="AD1344" s="256">
        <v>43133</v>
      </c>
      <c r="AE1344" s="256">
        <v>43147</v>
      </c>
      <c r="AF1344" s="256" t="s">
        <v>3216</v>
      </c>
    </row>
    <row r="1345" spans="16:32" x14ac:dyDescent="0.25">
      <c r="P1345" s="156" t="s">
        <v>739</v>
      </c>
      <c r="Q1345" s="156">
        <v>353</v>
      </c>
      <c r="R1345" s="156" t="s">
        <v>3153</v>
      </c>
      <c r="S1345" s="156" t="s">
        <v>2830</v>
      </c>
      <c r="T1345" s="156">
        <v>5</v>
      </c>
      <c r="U1345" s="156" t="s">
        <v>2831</v>
      </c>
      <c r="V1345" s="156" t="s">
        <v>3155</v>
      </c>
      <c r="AB1345" s="156" t="s">
        <v>1829</v>
      </c>
      <c r="AC1345" s="156">
        <v>340</v>
      </c>
      <c r="AD1345" s="256">
        <v>43133</v>
      </c>
      <c r="AE1345" s="256">
        <v>43168</v>
      </c>
      <c r="AF1345" s="256" t="s">
        <v>3216</v>
      </c>
    </row>
    <row r="1346" spans="16:32" x14ac:dyDescent="0.25">
      <c r="P1346" s="156" t="s">
        <v>739</v>
      </c>
      <c r="Q1346" s="156">
        <v>353</v>
      </c>
      <c r="R1346" s="156" t="s">
        <v>3153</v>
      </c>
      <c r="S1346" s="156" t="s">
        <v>2830</v>
      </c>
      <c r="T1346" s="156">
        <v>5</v>
      </c>
      <c r="U1346" s="156" t="s">
        <v>2831</v>
      </c>
      <c r="V1346" s="156" t="s">
        <v>3155</v>
      </c>
      <c r="AB1346" s="156" t="s">
        <v>1829</v>
      </c>
      <c r="AC1346" s="156">
        <v>340</v>
      </c>
      <c r="AD1346" s="256">
        <v>43133</v>
      </c>
      <c r="AE1346" s="256">
        <v>43168</v>
      </c>
      <c r="AF1346" s="256" t="s">
        <v>3216</v>
      </c>
    </row>
    <row r="1347" spans="16:32" x14ac:dyDescent="0.25">
      <c r="P1347" s="156" t="s">
        <v>739</v>
      </c>
      <c r="Q1347" s="156">
        <v>353</v>
      </c>
      <c r="R1347" s="156" t="s">
        <v>3153</v>
      </c>
      <c r="S1347" s="156" t="s">
        <v>2832</v>
      </c>
      <c r="T1347" s="156">
        <v>5</v>
      </c>
      <c r="U1347" s="156" t="s">
        <v>2833</v>
      </c>
      <c r="V1347" s="156" t="s">
        <v>3155</v>
      </c>
      <c r="AB1347" s="156" t="s">
        <v>1829</v>
      </c>
      <c r="AC1347" s="156">
        <v>357</v>
      </c>
      <c r="AD1347" s="256">
        <v>43139</v>
      </c>
      <c r="AE1347" s="256">
        <v>43164</v>
      </c>
      <c r="AF1347" s="256" t="s">
        <v>3216</v>
      </c>
    </row>
    <row r="1348" spans="16:32" x14ac:dyDescent="0.25">
      <c r="P1348" s="156" t="s">
        <v>739</v>
      </c>
      <c r="Q1348" s="156">
        <v>353</v>
      </c>
      <c r="R1348" s="156" t="s">
        <v>3153</v>
      </c>
      <c r="S1348" s="156" t="s">
        <v>2832</v>
      </c>
      <c r="T1348" s="156">
        <v>5</v>
      </c>
      <c r="U1348" s="156" t="s">
        <v>2833</v>
      </c>
      <c r="V1348" s="156" t="s">
        <v>3155</v>
      </c>
      <c r="AB1348" s="156" t="s">
        <v>1829</v>
      </c>
      <c r="AC1348" s="156">
        <v>364</v>
      </c>
      <c r="AD1348" s="256">
        <v>43168</v>
      </c>
      <c r="AE1348" s="256">
        <v>43179</v>
      </c>
      <c r="AF1348" s="256" t="s">
        <v>3216</v>
      </c>
    </row>
    <row r="1349" spans="16:32" x14ac:dyDescent="0.25">
      <c r="P1349" s="156" t="s">
        <v>739</v>
      </c>
      <c r="Q1349" s="156">
        <v>353</v>
      </c>
      <c r="R1349" s="156" t="s">
        <v>3153</v>
      </c>
      <c r="S1349" s="156" t="s">
        <v>2832</v>
      </c>
      <c r="T1349" s="156">
        <v>10</v>
      </c>
      <c r="U1349" s="156" t="s">
        <v>2833</v>
      </c>
      <c r="V1349" s="156" t="s">
        <v>3155</v>
      </c>
      <c r="AB1349" s="156" t="s">
        <v>1829</v>
      </c>
      <c r="AC1349" s="156">
        <v>353</v>
      </c>
      <c r="AD1349" s="256">
        <v>43180</v>
      </c>
      <c r="AE1349" s="256">
        <v>0</v>
      </c>
      <c r="AF1349" s="256" t="s">
        <v>3215</v>
      </c>
    </row>
    <row r="1350" spans="16:32" x14ac:dyDescent="0.25">
      <c r="P1350" s="156" t="s">
        <v>739</v>
      </c>
      <c r="Q1350" s="156">
        <v>353</v>
      </c>
      <c r="R1350" s="156" t="s">
        <v>3153</v>
      </c>
      <c r="S1350" s="156" t="s">
        <v>2837</v>
      </c>
      <c r="T1350" s="156">
        <v>1</v>
      </c>
      <c r="U1350" s="156" t="s">
        <v>2838</v>
      </c>
      <c r="V1350" s="156" t="s">
        <v>3155</v>
      </c>
      <c r="AB1350" s="156" t="s">
        <v>1829</v>
      </c>
      <c r="AC1350" s="156">
        <v>353</v>
      </c>
      <c r="AD1350" s="256">
        <v>43180</v>
      </c>
      <c r="AE1350" s="256">
        <v>0</v>
      </c>
      <c r="AF1350" s="256" t="s">
        <v>3215</v>
      </c>
    </row>
    <row r="1351" spans="16:32" x14ac:dyDescent="0.25">
      <c r="P1351" s="156" t="s">
        <v>739</v>
      </c>
      <c r="Q1351" s="156">
        <v>353</v>
      </c>
      <c r="R1351" s="156" t="s">
        <v>3153</v>
      </c>
      <c r="S1351" s="156" t="s">
        <v>2837</v>
      </c>
      <c r="T1351" s="156">
        <v>3</v>
      </c>
      <c r="U1351" s="156" t="s">
        <v>2838</v>
      </c>
      <c r="V1351" s="156" t="s">
        <v>3155</v>
      </c>
      <c r="AB1351" s="156" t="s">
        <v>1829</v>
      </c>
      <c r="AC1351" s="156">
        <v>353</v>
      </c>
      <c r="AD1351" s="256">
        <v>43180</v>
      </c>
      <c r="AE1351" s="256">
        <v>0</v>
      </c>
      <c r="AF1351" s="256" t="s">
        <v>3215</v>
      </c>
    </row>
    <row r="1352" spans="16:32" x14ac:dyDescent="0.25">
      <c r="P1352" s="156" t="s">
        <v>739</v>
      </c>
      <c r="Q1352" s="156">
        <v>353</v>
      </c>
      <c r="R1352" s="156" t="s">
        <v>3153</v>
      </c>
      <c r="S1352" s="156" t="s">
        <v>2837</v>
      </c>
      <c r="T1352" s="156">
        <v>3</v>
      </c>
      <c r="U1352" s="156" t="s">
        <v>2838</v>
      </c>
      <c r="V1352" s="156" t="s">
        <v>3155</v>
      </c>
      <c r="AB1352" s="156" t="s">
        <v>1830</v>
      </c>
      <c r="AC1352" s="156">
        <v>347</v>
      </c>
      <c r="AD1352" s="256">
        <v>43118</v>
      </c>
      <c r="AE1352" s="256">
        <v>43133</v>
      </c>
      <c r="AF1352" s="256" t="s">
        <v>3216</v>
      </c>
    </row>
    <row r="1353" spans="16:32" x14ac:dyDescent="0.25">
      <c r="P1353" s="156" t="s">
        <v>739</v>
      </c>
      <c r="Q1353" s="156">
        <v>353</v>
      </c>
      <c r="R1353" s="156" t="s">
        <v>3153</v>
      </c>
      <c r="S1353" s="156" t="s">
        <v>2840</v>
      </c>
      <c r="T1353" s="156">
        <v>26</v>
      </c>
      <c r="U1353" s="156" t="s">
        <v>2841</v>
      </c>
      <c r="V1353" s="156" t="s">
        <v>3155</v>
      </c>
      <c r="AB1353" s="156" t="s">
        <v>1830</v>
      </c>
      <c r="AC1353" s="156">
        <v>340</v>
      </c>
      <c r="AD1353" s="256">
        <v>43133</v>
      </c>
      <c r="AE1353" s="256">
        <v>43168</v>
      </c>
      <c r="AF1353" s="256" t="s">
        <v>3216</v>
      </c>
    </row>
    <row r="1354" spans="16:32" x14ac:dyDescent="0.25">
      <c r="P1354" s="156" t="s">
        <v>739</v>
      </c>
      <c r="Q1354" s="156">
        <v>353</v>
      </c>
      <c r="R1354" s="156" t="s">
        <v>3153</v>
      </c>
      <c r="S1354" s="156" t="s">
        <v>2842</v>
      </c>
      <c r="T1354" s="156">
        <v>1</v>
      </c>
      <c r="U1354" s="156" t="s">
        <v>2843</v>
      </c>
      <c r="V1354" s="156" t="s">
        <v>3155</v>
      </c>
      <c r="AB1354" s="156" t="s">
        <v>1830</v>
      </c>
      <c r="AC1354" s="156">
        <v>357</v>
      </c>
      <c r="AD1354" s="256">
        <v>43139</v>
      </c>
      <c r="AE1354" s="256">
        <v>43164</v>
      </c>
      <c r="AF1354" s="256" t="s">
        <v>3216</v>
      </c>
    </row>
    <row r="1355" spans="16:32" x14ac:dyDescent="0.25">
      <c r="P1355" s="156" t="s">
        <v>739</v>
      </c>
      <c r="Q1355" s="156">
        <v>353</v>
      </c>
      <c r="R1355" s="156" t="s">
        <v>3153</v>
      </c>
      <c r="S1355" s="156" t="s">
        <v>2842</v>
      </c>
      <c r="T1355" s="156">
        <v>2</v>
      </c>
      <c r="U1355" s="156" t="s">
        <v>2843</v>
      </c>
      <c r="V1355" s="156" t="s">
        <v>3155</v>
      </c>
      <c r="AB1355" s="156" t="s">
        <v>1830</v>
      </c>
      <c r="AC1355" s="156">
        <v>364</v>
      </c>
      <c r="AD1355" s="256">
        <v>43168</v>
      </c>
      <c r="AE1355" s="256">
        <v>43179</v>
      </c>
      <c r="AF1355" s="256" t="s">
        <v>3216</v>
      </c>
    </row>
    <row r="1356" spans="16:32" x14ac:dyDescent="0.25">
      <c r="P1356" s="156" t="s">
        <v>739</v>
      </c>
      <c r="Q1356" s="156">
        <v>353</v>
      </c>
      <c r="R1356" s="156" t="s">
        <v>3153</v>
      </c>
      <c r="S1356" s="156" t="s">
        <v>2842</v>
      </c>
      <c r="T1356" s="156">
        <v>1</v>
      </c>
      <c r="U1356" s="156" t="s">
        <v>2843</v>
      </c>
      <c r="V1356" s="156" t="s">
        <v>3155</v>
      </c>
      <c r="AB1356" s="156" t="s">
        <v>1830</v>
      </c>
      <c r="AC1356" s="156">
        <v>353</v>
      </c>
      <c r="AD1356" s="256">
        <v>43180</v>
      </c>
      <c r="AE1356" s="256">
        <v>0</v>
      </c>
      <c r="AF1356" s="256" t="s">
        <v>3215</v>
      </c>
    </row>
    <row r="1357" spans="16:32" x14ac:dyDescent="0.25">
      <c r="P1357" s="156" t="s">
        <v>739</v>
      </c>
      <c r="Q1357" s="156">
        <v>353</v>
      </c>
      <c r="R1357" s="156" t="s">
        <v>3153</v>
      </c>
      <c r="S1357" s="156" t="s">
        <v>2842</v>
      </c>
      <c r="T1357" s="156">
        <v>2</v>
      </c>
      <c r="U1357" s="156" t="s">
        <v>2843</v>
      </c>
      <c r="V1357" s="156" t="s">
        <v>3155</v>
      </c>
      <c r="AB1357" s="156" t="s">
        <v>1830</v>
      </c>
      <c r="AC1357" s="156">
        <v>353</v>
      </c>
      <c r="AD1357" s="256">
        <v>43180</v>
      </c>
      <c r="AE1357" s="256">
        <v>0</v>
      </c>
      <c r="AF1357" s="256" t="s">
        <v>3215</v>
      </c>
    </row>
    <row r="1358" spans="16:32" x14ac:dyDescent="0.25">
      <c r="P1358" s="156" t="s">
        <v>739</v>
      </c>
      <c r="Q1358" s="156">
        <v>353</v>
      </c>
      <c r="R1358" s="156" t="s">
        <v>3153</v>
      </c>
      <c r="S1358" s="156" t="s">
        <v>2842</v>
      </c>
      <c r="T1358" s="156">
        <v>10</v>
      </c>
      <c r="U1358" s="156" t="s">
        <v>2843</v>
      </c>
      <c r="V1358" s="156" t="s">
        <v>3155</v>
      </c>
      <c r="AB1358" s="156" t="s">
        <v>1830</v>
      </c>
      <c r="AC1358" s="156">
        <v>353</v>
      </c>
      <c r="AD1358" s="256">
        <v>43180</v>
      </c>
      <c r="AE1358" s="256">
        <v>0</v>
      </c>
      <c r="AF1358" s="256" t="s">
        <v>3215</v>
      </c>
    </row>
    <row r="1359" spans="16:32" x14ac:dyDescent="0.25">
      <c r="P1359" s="156" t="s">
        <v>739</v>
      </c>
      <c r="Q1359" s="156">
        <v>353</v>
      </c>
      <c r="R1359" s="156" t="s">
        <v>3153</v>
      </c>
      <c r="S1359" s="156" t="s">
        <v>2842</v>
      </c>
      <c r="T1359" s="156">
        <v>4</v>
      </c>
      <c r="U1359" s="156" t="s">
        <v>2843</v>
      </c>
      <c r="V1359" s="156" t="s">
        <v>3155</v>
      </c>
      <c r="AB1359" s="156" t="s">
        <v>1830</v>
      </c>
      <c r="AC1359" s="156">
        <v>353</v>
      </c>
      <c r="AD1359" s="256">
        <v>43180</v>
      </c>
      <c r="AE1359" s="256">
        <v>0</v>
      </c>
      <c r="AF1359" s="256" t="s">
        <v>3215</v>
      </c>
    </row>
    <row r="1360" spans="16:32" x14ac:dyDescent="0.25">
      <c r="P1360" s="156" t="s">
        <v>739</v>
      </c>
      <c r="Q1360" s="156">
        <v>353</v>
      </c>
      <c r="R1360" s="156" t="s">
        <v>3153</v>
      </c>
      <c r="S1360" s="156" t="s">
        <v>3125</v>
      </c>
      <c r="T1360" s="156">
        <v>1</v>
      </c>
      <c r="U1360" s="156" t="s">
        <v>3189</v>
      </c>
      <c r="V1360" s="156" t="s">
        <v>3155</v>
      </c>
      <c r="AB1360" s="156" t="s">
        <v>1830</v>
      </c>
      <c r="AC1360" s="156">
        <v>353</v>
      </c>
      <c r="AD1360" s="256">
        <v>43180</v>
      </c>
      <c r="AE1360" s="256">
        <v>0</v>
      </c>
      <c r="AF1360" s="256" t="s">
        <v>3215</v>
      </c>
    </row>
    <row r="1361" spans="16:32" x14ac:dyDescent="0.25">
      <c r="P1361" s="156" t="s">
        <v>739</v>
      </c>
      <c r="Q1361" s="156">
        <v>353</v>
      </c>
      <c r="R1361" s="156" t="s">
        <v>3153</v>
      </c>
      <c r="S1361" s="156" t="s">
        <v>3125</v>
      </c>
      <c r="T1361" s="156">
        <v>2</v>
      </c>
      <c r="U1361" s="156" t="s">
        <v>3189</v>
      </c>
      <c r="V1361" s="156" t="s">
        <v>3155</v>
      </c>
      <c r="AB1361" s="156" t="s">
        <v>1830</v>
      </c>
      <c r="AC1361" s="156">
        <v>353</v>
      </c>
      <c r="AD1361" s="256">
        <v>43180</v>
      </c>
      <c r="AE1361" s="256">
        <v>0</v>
      </c>
      <c r="AF1361" s="256" t="s">
        <v>3215</v>
      </c>
    </row>
    <row r="1362" spans="16:32" x14ac:dyDescent="0.25">
      <c r="P1362" s="156" t="s">
        <v>739</v>
      </c>
      <c r="Q1362" s="156">
        <v>353</v>
      </c>
      <c r="R1362" s="156" t="s">
        <v>3153</v>
      </c>
      <c r="S1362" s="156" t="s">
        <v>2850</v>
      </c>
      <c r="T1362" s="156">
        <v>3</v>
      </c>
      <c r="U1362" s="156" t="s">
        <v>2851</v>
      </c>
      <c r="V1362" s="156" t="s">
        <v>3155</v>
      </c>
      <c r="AB1362" s="156" t="s">
        <v>1830</v>
      </c>
      <c r="AC1362" s="156">
        <v>353</v>
      </c>
      <c r="AD1362" s="256">
        <v>43180</v>
      </c>
      <c r="AE1362" s="256">
        <v>0</v>
      </c>
      <c r="AF1362" s="256" t="s">
        <v>3215</v>
      </c>
    </row>
    <row r="1363" spans="16:32" x14ac:dyDescent="0.25">
      <c r="P1363" s="156" t="s">
        <v>739</v>
      </c>
      <c r="Q1363" s="156">
        <v>353</v>
      </c>
      <c r="R1363" s="156" t="s">
        <v>3153</v>
      </c>
      <c r="S1363" s="156" t="s">
        <v>2855</v>
      </c>
      <c r="T1363" s="156">
        <v>2</v>
      </c>
      <c r="U1363" s="156" t="s">
        <v>2856</v>
      </c>
      <c r="V1363" s="156" t="s">
        <v>3155</v>
      </c>
      <c r="AB1363" s="156" t="s">
        <v>1830</v>
      </c>
      <c r="AC1363" s="156">
        <v>353</v>
      </c>
      <c r="AD1363" s="256">
        <v>43180</v>
      </c>
      <c r="AE1363" s="256">
        <v>0</v>
      </c>
      <c r="AF1363" s="256" t="s">
        <v>3215</v>
      </c>
    </row>
    <row r="1364" spans="16:32" x14ac:dyDescent="0.25">
      <c r="P1364" s="156" t="s">
        <v>739</v>
      </c>
      <c r="Q1364" s="156">
        <v>353</v>
      </c>
      <c r="R1364" s="156" t="s">
        <v>3153</v>
      </c>
      <c r="S1364" s="156" t="s">
        <v>2855</v>
      </c>
      <c r="T1364" s="156">
        <v>3</v>
      </c>
      <c r="U1364" s="156" t="s">
        <v>2856</v>
      </c>
      <c r="V1364" s="156" t="s">
        <v>3155</v>
      </c>
      <c r="AB1364" s="156" t="s">
        <v>1831</v>
      </c>
      <c r="AC1364" s="156">
        <v>335</v>
      </c>
      <c r="AD1364" s="256">
        <v>43133</v>
      </c>
      <c r="AE1364" s="256">
        <v>43147</v>
      </c>
      <c r="AF1364" s="256" t="s">
        <v>3216</v>
      </c>
    </row>
    <row r="1365" spans="16:32" x14ac:dyDescent="0.25">
      <c r="P1365" s="156" t="s">
        <v>739</v>
      </c>
      <c r="Q1365" s="156">
        <v>353</v>
      </c>
      <c r="R1365" s="156" t="s">
        <v>3153</v>
      </c>
      <c r="S1365" s="156" t="s">
        <v>2855</v>
      </c>
      <c r="T1365" s="156">
        <v>7</v>
      </c>
      <c r="U1365" s="156" t="s">
        <v>2856</v>
      </c>
      <c r="V1365" s="156" t="s">
        <v>3155</v>
      </c>
      <c r="AB1365" s="156" t="s">
        <v>1831</v>
      </c>
      <c r="AC1365" s="156">
        <v>353</v>
      </c>
      <c r="AD1365" s="256">
        <v>43180</v>
      </c>
      <c r="AE1365" s="256">
        <v>0</v>
      </c>
      <c r="AF1365" s="256" t="s">
        <v>3215</v>
      </c>
    </row>
    <row r="1366" spans="16:32" x14ac:dyDescent="0.25">
      <c r="P1366" s="156" t="s">
        <v>739</v>
      </c>
      <c r="Q1366" s="156">
        <v>353</v>
      </c>
      <c r="R1366" s="156" t="s">
        <v>3153</v>
      </c>
      <c r="S1366" s="156" t="s">
        <v>2855</v>
      </c>
      <c r="T1366" s="156">
        <v>2</v>
      </c>
      <c r="U1366" s="156" t="s">
        <v>2856</v>
      </c>
      <c r="V1366" s="156" t="s">
        <v>3155</v>
      </c>
      <c r="AB1366" s="156" t="s">
        <v>1831</v>
      </c>
      <c r="AC1366" s="156">
        <v>353</v>
      </c>
      <c r="AD1366" s="256">
        <v>43180</v>
      </c>
      <c r="AE1366" s="256">
        <v>0</v>
      </c>
      <c r="AF1366" s="256" t="s">
        <v>3215</v>
      </c>
    </row>
    <row r="1367" spans="16:32" x14ac:dyDescent="0.25">
      <c r="P1367" s="156" t="s">
        <v>739</v>
      </c>
      <c r="Q1367" s="156">
        <v>353</v>
      </c>
      <c r="R1367" s="156" t="s">
        <v>3153</v>
      </c>
      <c r="S1367" s="156" t="s">
        <v>1102</v>
      </c>
      <c r="T1367" s="156">
        <v>3</v>
      </c>
      <c r="U1367" s="156" t="s">
        <v>2857</v>
      </c>
      <c r="V1367" s="156" t="s">
        <v>3155</v>
      </c>
      <c r="AB1367" s="156" t="s">
        <v>1831</v>
      </c>
      <c r="AC1367" s="156">
        <v>353</v>
      </c>
      <c r="AD1367" s="256">
        <v>43180</v>
      </c>
      <c r="AE1367" s="256">
        <v>0</v>
      </c>
      <c r="AF1367" s="256" t="s">
        <v>3215</v>
      </c>
    </row>
    <row r="1368" spans="16:32" x14ac:dyDescent="0.25">
      <c r="P1368" s="156" t="s">
        <v>739</v>
      </c>
      <c r="Q1368" s="156">
        <v>353</v>
      </c>
      <c r="R1368" s="156" t="s">
        <v>3153</v>
      </c>
      <c r="S1368" s="156" t="s">
        <v>2859</v>
      </c>
      <c r="T1368" s="156">
        <v>5</v>
      </c>
      <c r="U1368" s="156" t="s">
        <v>2860</v>
      </c>
      <c r="V1368" s="156" t="s">
        <v>3155</v>
      </c>
      <c r="AB1368" s="156" t="s">
        <v>1831</v>
      </c>
      <c r="AC1368" s="156">
        <v>353</v>
      </c>
      <c r="AD1368" s="256">
        <v>43180</v>
      </c>
      <c r="AE1368" s="256">
        <v>0</v>
      </c>
      <c r="AF1368" s="256" t="s">
        <v>3215</v>
      </c>
    </row>
    <row r="1369" spans="16:32" x14ac:dyDescent="0.25">
      <c r="P1369" s="156" t="s">
        <v>739</v>
      </c>
      <c r="Q1369" s="156">
        <v>353</v>
      </c>
      <c r="R1369" s="156" t="s">
        <v>3153</v>
      </c>
      <c r="S1369" s="156" t="s">
        <v>2882</v>
      </c>
      <c r="T1369" s="156">
        <v>30</v>
      </c>
      <c r="U1369" s="156" t="s">
        <v>2883</v>
      </c>
      <c r="V1369" s="156" t="s">
        <v>3155</v>
      </c>
      <c r="AB1369" s="156" t="s">
        <v>1831</v>
      </c>
      <c r="AC1369" s="156">
        <v>353</v>
      </c>
      <c r="AD1369" s="256">
        <v>43180</v>
      </c>
      <c r="AE1369" s="256">
        <v>0</v>
      </c>
      <c r="AF1369" s="256" t="s">
        <v>3215</v>
      </c>
    </row>
    <row r="1370" spans="16:32" x14ac:dyDescent="0.25">
      <c r="P1370" s="156" t="s">
        <v>739</v>
      </c>
      <c r="Q1370" s="156">
        <v>353</v>
      </c>
      <c r="R1370" s="156" t="s">
        <v>3153</v>
      </c>
      <c r="S1370" s="156" t="s">
        <v>2882</v>
      </c>
      <c r="T1370" s="156">
        <v>9</v>
      </c>
      <c r="U1370" s="156" t="s">
        <v>2883</v>
      </c>
      <c r="V1370" s="156" t="s">
        <v>3155</v>
      </c>
      <c r="AB1370" s="156" t="s">
        <v>1831</v>
      </c>
      <c r="AC1370" s="156">
        <v>353</v>
      </c>
      <c r="AD1370" s="256">
        <v>43180</v>
      </c>
      <c r="AE1370" s="256">
        <v>0</v>
      </c>
      <c r="AF1370" s="256" t="s">
        <v>3215</v>
      </c>
    </row>
    <row r="1371" spans="16:32" x14ac:dyDescent="0.25">
      <c r="P1371" s="156" t="s">
        <v>739</v>
      </c>
      <c r="Q1371" s="156">
        <v>353</v>
      </c>
      <c r="R1371" s="156" t="s">
        <v>3153</v>
      </c>
      <c r="S1371" s="156" t="s">
        <v>2882</v>
      </c>
      <c r="T1371" s="156">
        <v>10</v>
      </c>
      <c r="U1371" s="156" t="s">
        <v>2883</v>
      </c>
      <c r="V1371" s="156" t="s">
        <v>3155</v>
      </c>
      <c r="AB1371" s="156" t="s">
        <v>1831</v>
      </c>
      <c r="AC1371" s="156">
        <v>353</v>
      </c>
      <c r="AD1371" s="256">
        <v>43180</v>
      </c>
      <c r="AE1371" s="256">
        <v>0</v>
      </c>
      <c r="AF1371" s="256" t="s">
        <v>3215</v>
      </c>
    </row>
    <row r="1372" spans="16:32" x14ac:dyDescent="0.25">
      <c r="P1372" s="156" t="s">
        <v>739</v>
      </c>
      <c r="Q1372" s="156">
        <v>353</v>
      </c>
      <c r="R1372" s="156" t="s">
        <v>3153</v>
      </c>
      <c r="S1372" s="156" t="s">
        <v>2882</v>
      </c>
      <c r="T1372" s="156">
        <v>16</v>
      </c>
      <c r="U1372" s="156" t="s">
        <v>2883</v>
      </c>
      <c r="V1372" s="156" t="s">
        <v>3155</v>
      </c>
      <c r="AB1372" s="156" t="s">
        <v>1831</v>
      </c>
      <c r="AC1372" s="156">
        <v>353</v>
      </c>
      <c r="AD1372" s="256">
        <v>43180</v>
      </c>
      <c r="AE1372" s="256">
        <v>0</v>
      </c>
      <c r="AF1372" s="256" t="s">
        <v>3215</v>
      </c>
    </row>
    <row r="1373" spans="16:32" x14ac:dyDescent="0.25">
      <c r="P1373" s="156" t="s">
        <v>739</v>
      </c>
      <c r="Q1373" s="156">
        <v>353</v>
      </c>
      <c r="R1373" s="156" t="s">
        <v>3153</v>
      </c>
      <c r="S1373" s="156" t="s">
        <v>2882</v>
      </c>
      <c r="T1373" s="156">
        <v>16</v>
      </c>
      <c r="U1373" s="156" t="s">
        <v>2883</v>
      </c>
      <c r="V1373" s="156" t="s">
        <v>3155</v>
      </c>
      <c r="AB1373" s="156" t="s">
        <v>1831</v>
      </c>
      <c r="AC1373" s="156">
        <v>353</v>
      </c>
      <c r="AD1373" s="256">
        <v>43180</v>
      </c>
      <c r="AE1373" s="256">
        <v>0</v>
      </c>
      <c r="AF1373" s="256" t="s">
        <v>3215</v>
      </c>
    </row>
    <row r="1374" spans="16:32" x14ac:dyDescent="0.25">
      <c r="P1374" s="156" t="s">
        <v>739</v>
      </c>
      <c r="Q1374" s="156">
        <v>353</v>
      </c>
      <c r="R1374" s="156" t="s">
        <v>3153</v>
      </c>
      <c r="S1374" s="156" t="s">
        <v>3126</v>
      </c>
      <c r="T1374" s="156">
        <v>1</v>
      </c>
      <c r="U1374" s="156" t="s">
        <v>3190</v>
      </c>
      <c r="V1374" s="156" t="s">
        <v>3155</v>
      </c>
      <c r="AB1374" s="156" t="s">
        <v>1833</v>
      </c>
      <c r="AC1374" s="156">
        <v>364</v>
      </c>
      <c r="AD1374" s="256">
        <v>43168</v>
      </c>
      <c r="AE1374" s="256">
        <v>43179</v>
      </c>
      <c r="AF1374" s="256" t="s">
        <v>3216</v>
      </c>
    </row>
    <row r="1375" spans="16:32" x14ac:dyDescent="0.25">
      <c r="P1375" s="156" t="s">
        <v>739</v>
      </c>
      <c r="Q1375" s="156">
        <v>353</v>
      </c>
      <c r="R1375" s="156" t="s">
        <v>3153</v>
      </c>
      <c r="S1375" s="156" t="s">
        <v>1103</v>
      </c>
      <c r="T1375" s="156">
        <v>15</v>
      </c>
      <c r="U1375" s="156" t="s">
        <v>2885</v>
      </c>
      <c r="V1375" s="156" t="s">
        <v>3155</v>
      </c>
      <c r="AB1375" s="156" t="s">
        <v>1833</v>
      </c>
      <c r="AC1375" s="156">
        <v>353</v>
      </c>
      <c r="AD1375" s="256">
        <v>43180</v>
      </c>
      <c r="AE1375" s="256">
        <v>0</v>
      </c>
      <c r="AF1375" s="256" t="s">
        <v>3215</v>
      </c>
    </row>
    <row r="1376" spans="16:32" x14ac:dyDescent="0.25">
      <c r="P1376" s="156" t="s">
        <v>739</v>
      </c>
      <c r="Q1376" s="156">
        <v>353</v>
      </c>
      <c r="R1376" s="156" t="s">
        <v>3153</v>
      </c>
      <c r="S1376" s="156" t="s">
        <v>1103</v>
      </c>
      <c r="T1376" s="156">
        <v>6</v>
      </c>
      <c r="U1376" s="156" t="s">
        <v>2885</v>
      </c>
      <c r="V1376" s="156" t="s">
        <v>3155</v>
      </c>
      <c r="AB1376" s="156" t="s">
        <v>1835</v>
      </c>
      <c r="AC1376" s="156">
        <v>347</v>
      </c>
      <c r="AD1376" s="256">
        <v>43118</v>
      </c>
      <c r="AE1376" s="256">
        <v>43133</v>
      </c>
      <c r="AF1376" s="256" t="s">
        <v>3216</v>
      </c>
    </row>
    <row r="1377" spans="16:32" x14ac:dyDescent="0.25">
      <c r="P1377" s="156" t="s">
        <v>739</v>
      </c>
      <c r="Q1377" s="156">
        <v>353</v>
      </c>
      <c r="R1377" s="156" t="s">
        <v>3153</v>
      </c>
      <c r="S1377" s="156" t="s">
        <v>1103</v>
      </c>
      <c r="T1377" s="156">
        <v>6</v>
      </c>
      <c r="U1377" s="156" t="s">
        <v>2885</v>
      </c>
      <c r="V1377" s="156" t="s">
        <v>3155</v>
      </c>
      <c r="AB1377" s="156" t="s">
        <v>1835</v>
      </c>
      <c r="AC1377" s="156">
        <v>340</v>
      </c>
      <c r="AD1377" s="256">
        <v>43133</v>
      </c>
      <c r="AE1377" s="256">
        <v>43168</v>
      </c>
      <c r="AF1377" s="256" t="s">
        <v>3216</v>
      </c>
    </row>
    <row r="1378" spans="16:32" x14ac:dyDescent="0.25">
      <c r="P1378" s="156" t="s">
        <v>739</v>
      </c>
      <c r="Q1378" s="156">
        <v>353</v>
      </c>
      <c r="R1378" s="156" t="s">
        <v>3153</v>
      </c>
      <c r="S1378" s="156" t="s">
        <v>1104</v>
      </c>
      <c r="T1378" s="156">
        <v>1</v>
      </c>
      <c r="U1378" s="156" t="s">
        <v>2886</v>
      </c>
      <c r="V1378" s="156" t="s">
        <v>3155</v>
      </c>
      <c r="AB1378" s="156" t="s">
        <v>1835</v>
      </c>
      <c r="AC1378" s="156">
        <v>353</v>
      </c>
      <c r="AD1378" s="256">
        <v>43180</v>
      </c>
      <c r="AE1378" s="256">
        <v>0</v>
      </c>
      <c r="AF1378" s="256" t="s">
        <v>3215</v>
      </c>
    </row>
    <row r="1379" spans="16:32" x14ac:dyDescent="0.25">
      <c r="P1379" s="156" t="s">
        <v>739</v>
      </c>
      <c r="Q1379" s="156">
        <v>353</v>
      </c>
      <c r="R1379" s="156" t="s">
        <v>3153</v>
      </c>
      <c r="S1379" s="156" t="s">
        <v>2887</v>
      </c>
      <c r="T1379" s="156">
        <v>7</v>
      </c>
      <c r="U1379" s="156" t="s">
        <v>2888</v>
      </c>
      <c r="V1379" s="156" t="s">
        <v>3155</v>
      </c>
      <c r="AB1379" s="156" t="s">
        <v>1837</v>
      </c>
      <c r="AC1379" s="156">
        <v>347</v>
      </c>
      <c r="AD1379" s="256">
        <v>43118</v>
      </c>
      <c r="AE1379" s="256">
        <v>43133</v>
      </c>
      <c r="AF1379" s="256" t="s">
        <v>3216</v>
      </c>
    </row>
    <row r="1380" spans="16:32" x14ac:dyDescent="0.25">
      <c r="P1380" s="156" t="s">
        <v>739</v>
      </c>
      <c r="Q1380" s="156">
        <v>353</v>
      </c>
      <c r="R1380" s="156" t="s">
        <v>3153</v>
      </c>
      <c r="S1380" s="156" t="s">
        <v>2887</v>
      </c>
      <c r="T1380" s="156">
        <v>3</v>
      </c>
      <c r="U1380" s="156" t="s">
        <v>2888</v>
      </c>
      <c r="V1380" s="156" t="s">
        <v>3155</v>
      </c>
      <c r="AB1380" s="156" t="s">
        <v>1837</v>
      </c>
      <c r="AC1380" s="156">
        <v>353</v>
      </c>
      <c r="AD1380" s="256">
        <v>43180</v>
      </c>
      <c r="AE1380" s="256">
        <v>0</v>
      </c>
      <c r="AF1380" s="256" t="s">
        <v>3215</v>
      </c>
    </row>
    <row r="1381" spans="16:32" x14ac:dyDescent="0.25">
      <c r="P1381" s="156" t="s">
        <v>739</v>
      </c>
      <c r="Q1381" s="156">
        <v>353</v>
      </c>
      <c r="R1381" s="156" t="s">
        <v>3153</v>
      </c>
      <c r="S1381" s="156" t="s">
        <v>2894</v>
      </c>
      <c r="T1381" s="156">
        <v>5</v>
      </c>
      <c r="U1381" s="156" t="s">
        <v>2895</v>
      </c>
      <c r="V1381" s="156" t="s">
        <v>3155</v>
      </c>
      <c r="AB1381" s="156" t="s">
        <v>1837</v>
      </c>
      <c r="AC1381" s="156">
        <v>353</v>
      </c>
      <c r="AD1381" s="256">
        <v>43180</v>
      </c>
      <c r="AE1381" s="256">
        <v>0</v>
      </c>
      <c r="AF1381" s="256" t="s">
        <v>3215</v>
      </c>
    </row>
    <row r="1382" spans="16:32" x14ac:dyDescent="0.25">
      <c r="P1382" s="156" t="s">
        <v>739</v>
      </c>
      <c r="Q1382" s="156">
        <v>353</v>
      </c>
      <c r="R1382" s="156" t="s">
        <v>3153</v>
      </c>
      <c r="S1382" s="156" t="s">
        <v>2894</v>
      </c>
      <c r="T1382" s="156">
        <v>5</v>
      </c>
      <c r="U1382" s="156" t="s">
        <v>2895</v>
      </c>
      <c r="V1382" s="156" t="s">
        <v>3155</v>
      </c>
      <c r="AB1382" s="156" t="s">
        <v>1838</v>
      </c>
      <c r="AC1382" s="156">
        <v>357</v>
      </c>
      <c r="AD1382" s="256">
        <v>43139</v>
      </c>
      <c r="AE1382" s="256">
        <v>43164</v>
      </c>
      <c r="AF1382" s="256" t="s">
        <v>3216</v>
      </c>
    </row>
    <row r="1383" spans="16:32" x14ac:dyDescent="0.25">
      <c r="P1383" s="156" t="s">
        <v>739</v>
      </c>
      <c r="Q1383" s="156">
        <v>353</v>
      </c>
      <c r="R1383" s="156" t="s">
        <v>3153</v>
      </c>
      <c r="S1383" s="156" t="s">
        <v>2898</v>
      </c>
      <c r="T1383" s="156">
        <v>3</v>
      </c>
      <c r="U1383" s="156" t="s">
        <v>2899</v>
      </c>
      <c r="V1383" s="156" t="s">
        <v>3155</v>
      </c>
      <c r="AB1383" s="156" t="s">
        <v>1838</v>
      </c>
      <c r="AC1383" s="156">
        <v>364</v>
      </c>
      <c r="AD1383" s="256">
        <v>43168</v>
      </c>
      <c r="AE1383" s="256">
        <v>43179</v>
      </c>
      <c r="AF1383" s="256" t="s">
        <v>3216</v>
      </c>
    </row>
    <row r="1384" spans="16:32" x14ac:dyDescent="0.25">
      <c r="P1384" s="156" t="s">
        <v>739</v>
      </c>
      <c r="Q1384" s="156">
        <v>353</v>
      </c>
      <c r="R1384" s="156" t="s">
        <v>3153</v>
      </c>
      <c r="S1384" s="156" t="s">
        <v>2976</v>
      </c>
      <c r="T1384" s="156">
        <v>4</v>
      </c>
      <c r="U1384" s="156" t="s">
        <v>2977</v>
      </c>
      <c r="V1384" s="156" t="s">
        <v>3155</v>
      </c>
      <c r="AB1384" s="156" t="s">
        <v>1838</v>
      </c>
      <c r="AC1384" s="156">
        <v>353</v>
      </c>
      <c r="AD1384" s="256">
        <v>43180</v>
      </c>
      <c r="AE1384" s="256">
        <v>0</v>
      </c>
      <c r="AF1384" s="256" t="s">
        <v>3215</v>
      </c>
    </row>
    <row r="1385" spans="16:32" x14ac:dyDescent="0.25">
      <c r="P1385" s="156" t="s">
        <v>739</v>
      </c>
      <c r="Q1385" s="156">
        <v>353</v>
      </c>
      <c r="R1385" s="156" t="s">
        <v>3153</v>
      </c>
      <c r="S1385" s="156" t="s">
        <v>2976</v>
      </c>
      <c r="T1385" s="156">
        <v>1</v>
      </c>
      <c r="U1385" s="156" t="s">
        <v>2977</v>
      </c>
      <c r="V1385" s="156" t="s">
        <v>3155</v>
      </c>
      <c r="AB1385" s="156" t="s">
        <v>1840</v>
      </c>
      <c r="AC1385" s="156">
        <v>340</v>
      </c>
      <c r="AD1385" s="256">
        <v>43133</v>
      </c>
      <c r="AE1385" s="256">
        <v>43168</v>
      </c>
      <c r="AF1385" s="256" t="s">
        <v>3216</v>
      </c>
    </row>
    <row r="1386" spans="16:32" x14ac:dyDescent="0.25">
      <c r="P1386" s="156" t="s">
        <v>739</v>
      </c>
      <c r="Q1386" s="156">
        <v>353</v>
      </c>
      <c r="R1386" s="156" t="s">
        <v>3153</v>
      </c>
      <c r="S1386" s="156" t="s">
        <v>2976</v>
      </c>
      <c r="T1386" s="156">
        <v>4</v>
      </c>
      <c r="U1386" s="156" t="s">
        <v>2977</v>
      </c>
      <c r="V1386" s="156" t="s">
        <v>3155</v>
      </c>
      <c r="AB1386" s="156" t="s">
        <v>1840</v>
      </c>
      <c r="AC1386" s="156">
        <v>357</v>
      </c>
      <c r="AD1386" s="256">
        <v>43139</v>
      </c>
      <c r="AE1386" s="256">
        <v>43164</v>
      </c>
      <c r="AF1386" s="256" t="s">
        <v>3216</v>
      </c>
    </row>
    <row r="1387" spans="16:32" x14ac:dyDescent="0.25">
      <c r="P1387" s="156" t="s">
        <v>739</v>
      </c>
      <c r="Q1387" s="156">
        <v>353</v>
      </c>
      <c r="R1387" s="156" t="s">
        <v>3153</v>
      </c>
      <c r="S1387" s="156" t="s">
        <v>2976</v>
      </c>
      <c r="T1387" s="156">
        <v>7</v>
      </c>
      <c r="U1387" s="156" t="s">
        <v>2977</v>
      </c>
      <c r="V1387" s="156" t="s">
        <v>3155</v>
      </c>
      <c r="AB1387" s="156" t="s">
        <v>1840</v>
      </c>
      <c r="AC1387" s="156">
        <v>364</v>
      </c>
      <c r="AD1387" s="256">
        <v>43168</v>
      </c>
      <c r="AE1387" s="256">
        <v>43179</v>
      </c>
      <c r="AF1387" s="256" t="s">
        <v>3216</v>
      </c>
    </row>
    <row r="1388" spans="16:32" x14ac:dyDescent="0.25">
      <c r="P1388" s="156" t="s">
        <v>739</v>
      </c>
      <c r="Q1388" s="156">
        <v>353</v>
      </c>
      <c r="R1388" s="156" t="s">
        <v>3153</v>
      </c>
      <c r="S1388" s="156" t="s">
        <v>2981</v>
      </c>
      <c r="T1388" s="156">
        <v>25</v>
      </c>
      <c r="U1388" s="156" t="s">
        <v>2982</v>
      </c>
      <c r="V1388" s="156" t="s">
        <v>3155</v>
      </c>
      <c r="AB1388" s="156" t="s">
        <v>1840</v>
      </c>
      <c r="AC1388" s="156">
        <v>353</v>
      </c>
      <c r="AD1388" s="256">
        <v>43180</v>
      </c>
      <c r="AE1388" s="256">
        <v>0</v>
      </c>
      <c r="AF1388" s="256" t="s">
        <v>3215</v>
      </c>
    </row>
    <row r="1389" spans="16:32" x14ac:dyDescent="0.25">
      <c r="P1389" s="156" t="s">
        <v>739</v>
      </c>
      <c r="Q1389" s="156">
        <v>353</v>
      </c>
      <c r="R1389" s="156" t="s">
        <v>3153</v>
      </c>
      <c r="S1389" s="156" t="s">
        <v>2981</v>
      </c>
      <c r="T1389" s="156">
        <v>44</v>
      </c>
      <c r="U1389" s="156" t="s">
        <v>2982</v>
      </c>
      <c r="V1389" s="156" t="s">
        <v>3155</v>
      </c>
      <c r="AB1389" s="156" t="s">
        <v>1840</v>
      </c>
      <c r="AC1389" s="156">
        <v>353</v>
      </c>
      <c r="AD1389" s="256">
        <v>43180</v>
      </c>
      <c r="AE1389" s="256">
        <v>0</v>
      </c>
      <c r="AF1389" s="256" t="s">
        <v>3215</v>
      </c>
    </row>
    <row r="1390" spans="16:32" x14ac:dyDescent="0.25">
      <c r="P1390" s="156" t="s">
        <v>739</v>
      </c>
      <c r="Q1390" s="156">
        <v>353</v>
      </c>
      <c r="R1390" s="156" t="s">
        <v>3153</v>
      </c>
      <c r="S1390" s="156" t="s">
        <v>2983</v>
      </c>
      <c r="T1390" s="156">
        <v>347</v>
      </c>
      <c r="U1390" s="156" t="s">
        <v>2984</v>
      </c>
      <c r="V1390" s="156" t="s">
        <v>3155</v>
      </c>
      <c r="AB1390" s="156" t="s">
        <v>3145</v>
      </c>
      <c r="AC1390" s="156">
        <v>356</v>
      </c>
      <c r="AD1390" s="256">
        <v>43139</v>
      </c>
      <c r="AE1390" s="256">
        <v>0</v>
      </c>
      <c r="AF1390" s="256" t="s">
        <v>3215</v>
      </c>
    </row>
    <row r="1391" spans="16:32" x14ac:dyDescent="0.25">
      <c r="P1391" s="156" t="s">
        <v>739</v>
      </c>
      <c r="Q1391" s="156">
        <v>353</v>
      </c>
      <c r="R1391" s="156" t="s">
        <v>3153</v>
      </c>
      <c r="S1391" s="156" t="s">
        <v>2983</v>
      </c>
      <c r="T1391" s="156">
        <v>1</v>
      </c>
      <c r="U1391" s="156" t="s">
        <v>2984</v>
      </c>
      <c r="V1391" s="156" t="s">
        <v>3155</v>
      </c>
      <c r="AB1391" s="156" t="s">
        <v>1841</v>
      </c>
      <c r="AC1391" s="156">
        <v>347</v>
      </c>
      <c r="AD1391" s="256">
        <v>43118</v>
      </c>
      <c r="AE1391" s="256">
        <v>43133</v>
      </c>
      <c r="AF1391" s="256" t="s">
        <v>3216</v>
      </c>
    </row>
    <row r="1392" spans="16:32" x14ac:dyDescent="0.25">
      <c r="P1392" s="156" t="s">
        <v>739</v>
      </c>
      <c r="Q1392" s="156">
        <v>353</v>
      </c>
      <c r="R1392" s="156" t="s">
        <v>3153</v>
      </c>
      <c r="S1392" s="156" t="s">
        <v>2983</v>
      </c>
      <c r="T1392" s="156">
        <v>183</v>
      </c>
      <c r="U1392" s="156" t="s">
        <v>2984</v>
      </c>
      <c r="V1392" s="156" t="s">
        <v>3155</v>
      </c>
      <c r="AB1392" s="156" t="s">
        <v>1841</v>
      </c>
      <c r="AC1392" s="156">
        <v>340</v>
      </c>
      <c r="AD1392" s="256">
        <v>43133</v>
      </c>
      <c r="AE1392" s="256">
        <v>43168</v>
      </c>
      <c r="AF1392" s="256" t="s">
        <v>3216</v>
      </c>
    </row>
    <row r="1393" spans="16:32" x14ac:dyDescent="0.25">
      <c r="P1393" s="156" t="s">
        <v>739</v>
      </c>
      <c r="Q1393" s="156">
        <v>353</v>
      </c>
      <c r="R1393" s="156" t="s">
        <v>3153</v>
      </c>
      <c r="S1393" s="156" t="s">
        <v>2983</v>
      </c>
      <c r="T1393" s="156">
        <v>30</v>
      </c>
      <c r="U1393" s="156" t="s">
        <v>2984</v>
      </c>
      <c r="V1393" s="156" t="s">
        <v>3155</v>
      </c>
      <c r="AB1393" s="156" t="s">
        <v>1841</v>
      </c>
      <c r="AC1393" s="156">
        <v>340</v>
      </c>
      <c r="AD1393" s="256">
        <v>43133</v>
      </c>
      <c r="AE1393" s="256">
        <v>43168</v>
      </c>
      <c r="AF1393" s="256" t="s">
        <v>3216</v>
      </c>
    </row>
    <row r="1394" spans="16:32" x14ac:dyDescent="0.25">
      <c r="P1394" s="156" t="s">
        <v>739</v>
      </c>
      <c r="Q1394" s="156">
        <v>353</v>
      </c>
      <c r="R1394" s="156" t="s">
        <v>3153</v>
      </c>
      <c r="S1394" s="156" t="s">
        <v>2983</v>
      </c>
      <c r="T1394" s="156">
        <v>66</v>
      </c>
      <c r="U1394" s="156" t="s">
        <v>2984</v>
      </c>
      <c r="V1394" s="156" t="s">
        <v>3155</v>
      </c>
      <c r="AB1394" s="156" t="s">
        <v>1841</v>
      </c>
      <c r="AC1394" s="156">
        <v>357</v>
      </c>
      <c r="AD1394" s="256">
        <v>43139</v>
      </c>
      <c r="AE1394" s="256">
        <v>43164</v>
      </c>
      <c r="AF1394" s="256" t="s">
        <v>3216</v>
      </c>
    </row>
    <row r="1395" spans="16:32" x14ac:dyDescent="0.25">
      <c r="P1395" s="156" t="s">
        <v>739</v>
      </c>
      <c r="Q1395" s="156">
        <v>353</v>
      </c>
      <c r="R1395" s="156" t="s">
        <v>3153</v>
      </c>
      <c r="S1395" s="156" t="s">
        <v>2983</v>
      </c>
      <c r="T1395" s="156">
        <v>3</v>
      </c>
      <c r="U1395" s="156" t="s">
        <v>2984</v>
      </c>
      <c r="V1395" s="156" t="s">
        <v>3155</v>
      </c>
      <c r="AB1395" s="156" t="s">
        <v>1841</v>
      </c>
      <c r="AC1395" s="156">
        <v>364</v>
      </c>
      <c r="AD1395" s="256">
        <v>43168</v>
      </c>
      <c r="AE1395" s="256">
        <v>43179</v>
      </c>
      <c r="AF1395" s="256" t="s">
        <v>3216</v>
      </c>
    </row>
    <row r="1396" spans="16:32" x14ac:dyDescent="0.25">
      <c r="P1396" s="156" t="s">
        <v>739</v>
      </c>
      <c r="Q1396" s="156">
        <v>353</v>
      </c>
      <c r="R1396" s="156" t="s">
        <v>3153</v>
      </c>
      <c r="S1396" s="156" t="s">
        <v>2983</v>
      </c>
      <c r="T1396" s="156">
        <v>176</v>
      </c>
      <c r="U1396" s="156" t="s">
        <v>2984</v>
      </c>
      <c r="V1396" s="156" t="s">
        <v>3155</v>
      </c>
      <c r="AB1396" s="156" t="s">
        <v>1841</v>
      </c>
      <c r="AC1396" s="156">
        <v>353</v>
      </c>
      <c r="AD1396" s="256">
        <v>43180</v>
      </c>
      <c r="AE1396" s="256">
        <v>0</v>
      </c>
      <c r="AF1396" s="256" t="s">
        <v>3215</v>
      </c>
    </row>
    <row r="1397" spans="16:32" x14ac:dyDescent="0.25">
      <c r="P1397" s="156" t="s">
        <v>739</v>
      </c>
      <c r="Q1397" s="156">
        <v>353</v>
      </c>
      <c r="R1397" s="156" t="s">
        <v>3153</v>
      </c>
      <c r="S1397" s="156" t="s">
        <v>2998</v>
      </c>
      <c r="T1397" s="156">
        <v>14</v>
      </c>
      <c r="U1397" s="156" t="s">
        <v>2999</v>
      </c>
      <c r="V1397" s="156" t="s">
        <v>3155</v>
      </c>
      <c r="AB1397" s="156" t="s">
        <v>1841</v>
      </c>
      <c r="AC1397" s="156">
        <v>353</v>
      </c>
      <c r="AD1397" s="256">
        <v>43180</v>
      </c>
      <c r="AE1397" s="256">
        <v>0</v>
      </c>
      <c r="AF1397" s="256" t="s">
        <v>3215</v>
      </c>
    </row>
    <row r="1398" spans="16:32" x14ac:dyDescent="0.25">
      <c r="P1398" s="156" t="s">
        <v>739</v>
      </c>
      <c r="Q1398" s="156">
        <v>353</v>
      </c>
      <c r="R1398" s="156" t="s">
        <v>3153</v>
      </c>
      <c r="S1398" s="156" t="s">
        <v>2998</v>
      </c>
      <c r="T1398" s="156">
        <v>10</v>
      </c>
      <c r="U1398" s="156" t="s">
        <v>2999</v>
      </c>
      <c r="V1398" s="156" t="s">
        <v>3155</v>
      </c>
      <c r="AB1398" s="156" t="s">
        <v>1841</v>
      </c>
      <c r="AC1398" s="156">
        <v>353</v>
      </c>
      <c r="AD1398" s="256">
        <v>43180</v>
      </c>
      <c r="AE1398" s="256">
        <v>0</v>
      </c>
      <c r="AF1398" s="256" t="s">
        <v>3215</v>
      </c>
    </row>
    <row r="1399" spans="16:32" x14ac:dyDescent="0.25">
      <c r="P1399" s="156" t="s">
        <v>739</v>
      </c>
      <c r="Q1399" s="156">
        <v>353</v>
      </c>
      <c r="R1399" s="156" t="s">
        <v>3153</v>
      </c>
      <c r="S1399" s="156" t="s">
        <v>2998</v>
      </c>
      <c r="T1399" s="156">
        <v>2</v>
      </c>
      <c r="U1399" s="156" t="s">
        <v>2999</v>
      </c>
      <c r="V1399" s="156" t="s">
        <v>3155</v>
      </c>
      <c r="AB1399" s="156" t="s">
        <v>1842</v>
      </c>
      <c r="AC1399" s="156">
        <v>347</v>
      </c>
      <c r="AD1399" s="256">
        <v>43118</v>
      </c>
      <c r="AE1399" s="256">
        <v>43133</v>
      </c>
      <c r="AF1399" s="256" t="s">
        <v>3216</v>
      </c>
    </row>
    <row r="1400" spans="16:32" x14ac:dyDescent="0.25">
      <c r="P1400" s="156" t="s">
        <v>739</v>
      </c>
      <c r="Q1400" s="156">
        <v>353</v>
      </c>
      <c r="R1400" s="156" t="s">
        <v>3153</v>
      </c>
      <c r="S1400" s="156" t="s">
        <v>3009</v>
      </c>
      <c r="T1400" s="156">
        <v>12</v>
      </c>
      <c r="U1400" s="156" t="s">
        <v>3010</v>
      </c>
      <c r="V1400" s="156" t="s">
        <v>3155</v>
      </c>
      <c r="AB1400" s="156" t="s">
        <v>1842</v>
      </c>
      <c r="AC1400" s="156">
        <v>340</v>
      </c>
      <c r="AD1400" s="256">
        <v>43133</v>
      </c>
      <c r="AE1400" s="256">
        <v>43168</v>
      </c>
      <c r="AF1400" s="256" t="s">
        <v>3216</v>
      </c>
    </row>
    <row r="1401" spans="16:32" x14ac:dyDescent="0.25">
      <c r="P1401" s="156" t="s">
        <v>739</v>
      </c>
      <c r="Q1401" s="156">
        <v>353</v>
      </c>
      <c r="R1401" s="156" t="s">
        <v>3153</v>
      </c>
      <c r="S1401" s="156" t="s">
        <v>3009</v>
      </c>
      <c r="T1401" s="156">
        <v>3</v>
      </c>
      <c r="U1401" s="156" t="s">
        <v>3010</v>
      </c>
      <c r="V1401" s="156" t="s">
        <v>3155</v>
      </c>
      <c r="AB1401" s="156" t="s">
        <v>1842</v>
      </c>
      <c r="AC1401" s="156">
        <v>340</v>
      </c>
      <c r="AD1401" s="256">
        <v>43133</v>
      </c>
      <c r="AE1401" s="256">
        <v>43168</v>
      </c>
      <c r="AF1401" s="256" t="s">
        <v>3216</v>
      </c>
    </row>
    <row r="1402" spans="16:32" x14ac:dyDescent="0.25">
      <c r="P1402" s="156" t="s">
        <v>739</v>
      </c>
      <c r="Q1402" s="156">
        <v>353</v>
      </c>
      <c r="R1402" s="156" t="s">
        <v>3153</v>
      </c>
      <c r="S1402" s="156" t="s">
        <v>3011</v>
      </c>
      <c r="T1402" s="156">
        <v>2</v>
      </c>
      <c r="U1402" s="156" t="s">
        <v>3012</v>
      </c>
      <c r="V1402" s="156" t="s">
        <v>3155</v>
      </c>
      <c r="AB1402" s="156" t="s">
        <v>1842</v>
      </c>
      <c r="AC1402" s="156">
        <v>357</v>
      </c>
      <c r="AD1402" s="256">
        <v>43139</v>
      </c>
      <c r="AE1402" s="256">
        <v>43164</v>
      </c>
      <c r="AF1402" s="256" t="s">
        <v>3216</v>
      </c>
    </row>
    <row r="1403" spans="16:32" x14ac:dyDescent="0.25">
      <c r="P1403" s="156" t="s">
        <v>739</v>
      </c>
      <c r="Q1403" s="156">
        <v>353</v>
      </c>
      <c r="R1403" s="156" t="s">
        <v>3153</v>
      </c>
      <c r="S1403" s="156" t="s">
        <v>3013</v>
      </c>
      <c r="T1403" s="156">
        <v>2</v>
      </c>
      <c r="U1403" s="156" t="s">
        <v>3014</v>
      </c>
      <c r="V1403" s="156" t="s">
        <v>3155</v>
      </c>
      <c r="AB1403" s="156" t="s">
        <v>1842</v>
      </c>
      <c r="AC1403" s="156">
        <v>364</v>
      </c>
      <c r="AD1403" s="256">
        <v>43168</v>
      </c>
      <c r="AE1403" s="256">
        <v>43179</v>
      </c>
      <c r="AF1403" s="256" t="s">
        <v>3216</v>
      </c>
    </row>
    <row r="1404" spans="16:32" x14ac:dyDescent="0.25">
      <c r="P1404" s="156" t="s">
        <v>739</v>
      </c>
      <c r="Q1404" s="156">
        <v>353</v>
      </c>
      <c r="R1404" s="156" t="s">
        <v>3153</v>
      </c>
      <c r="S1404" s="156" t="s">
        <v>3015</v>
      </c>
      <c r="T1404" s="156">
        <v>2</v>
      </c>
      <c r="U1404" s="156" t="s">
        <v>3016</v>
      </c>
      <c r="V1404" s="156" t="s">
        <v>3155</v>
      </c>
      <c r="AB1404" s="156" t="s">
        <v>1842</v>
      </c>
      <c r="AC1404" s="156">
        <v>353</v>
      </c>
      <c r="AD1404" s="256">
        <v>43180</v>
      </c>
      <c r="AE1404" s="256">
        <v>0</v>
      </c>
      <c r="AF1404" s="256" t="s">
        <v>3215</v>
      </c>
    </row>
    <row r="1405" spans="16:32" x14ac:dyDescent="0.25">
      <c r="P1405" s="156" t="s">
        <v>739</v>
      </c>
      <c r="Q1405" s="156">
        <v>353</v>
      </c>
      <c r="R1405" s="156" t="s">
        <v>3153</v>
      </c>
      <c r="S1405" s="156" t="s">
        <v>3017</v>
      </c>
      <c r="T1405" s="156">
        <v>2</v>
      </c>
      <c r="U1405" s="156" t="s">
        <v>3018</v>
      </c>
      <c r="V1405" s="156" t="s">
        <v>3155</v>
      </c>
      <c r="AB1405" s="156" t="s">
        <v>1842</v>
      </c>
      <c r="AC1405" s="156">
        <v>353</v>
      </c>
      <c r="AD1405" s="256">
        <v>43180</v>
      </c>
      <c r="AE1405" s="256">
        <v>0</v>
      </c>
      <c r="AF1405" s="256" t="s">
        <v>3215</v>
      </c>
    </row>
    <row r="1406" spans="16:32" x14ac:dyDescent="0.25">
      <c r="P1406" s="156" t="s">
        <v>739</v>
      </c>
      <c r="Q1406" s="156">
        <v>353</v>
      </c>
      <c r="R1406" s="156" t="s">
        <v>3153</v>
      </c>
      <c r="S1406" s="156" t="s">
        <v>3019</v>
      </c>
      <c r="T1406" s="156">
        <v>3</v>
      </c>
      <c r="U1406" s="156" t="s">
        <v>3020</v>
      </c>
      <c r="V1406" s="156" t="s">
        <v>3155</v>
      </c>
      <c r="AB1406" s="156" t="s">
        <v>1842</v>
      </c>
      <c r="AC1406" s="156">
        <v>353</v>
      </c>
      <c r="AD1406" s="256">
        <v>43180</v>
      </c>
      <c r="AE1406" s="256">
        <v>0</v>
      </c>
      <c r="AF1406" s="256" t="s">
        <v>3215</v>
      </c>
    </row>
    <row r="1407" spans="16:32" x14ac:dyDescent="0.25">
      <c r="P1407" s="156" t="s">
        <v>739</v>
      </c>
      <c r="Q1407" s="156">
        <v>353</v>
      </c>
      <c r="R1407" s="156" t="s">
        <v>3153</v>
      </c>
      <c r="S1407" s="156" t="s">
        <v>3021</v>
      </c>
      <c r="T1407" s="156">
        <v>3</v>
      </c>
      <c r="U1407" s="156" t="s">
        <v>3022</v>
      </c>
      <c r="V1407" s="156" t="s">
        <v>3155</v>
      </c>
      <c r="AB1407" s="156" t="s">
        <v>1842</v>
      </c>
      <c r="AC1407" s="156">
        <v>353</v>
      </c>
      <c r="AD1407" s="256">
        <v>43180</v>
      </c>
      <c r="AE1407" s="256">
        <v>0</v>
      </c>
      <c r="AF1407" s="256" t="s">
        <v>3215</v>
      </c>
    </row>
    <row r="1408" spans="16:32" x14ac:dyDescent="0.25">
      <c r="P1408" s="156" t="s">
        <v>739</v>
      </c>
      <c r="Q1408" s="156">
        <v>353</v>
      </c>
      <c r="R1408" s="156" t="s">
        <v>3153</v>
      </c>
      <c r="S1408" s="156" t="s">
        <v>3026</v>
      </c>
      <c r="T1408" s="156">
        <v>1</v>
      </c>
      <c r="U1408" s="156" t="s">
        <v>3027</v>
      </c>
      <c r="V1408" s="156" t="s">
        <v>3155</v>
      </c>
      <c r="AB1408" s="156" t="s">
        <v>1842</v>
      </c>
      <c r="AC1408" s="156">
        <v>353</v>
      </c>
      <c r="AD1408" s="256">
        <v>43180</v>
      </c>
      <c r="AE1408" s="256">
        <v>0</v>
      </c>
      <c r="AF1408" s="256" t="s">
        <v>3215</v>
      </c>
    </row>
    <row r="1409" spans="16:32" x14ac:dyDescent="0.25">
      <c r="P1409" s="156" t="s">
        <v>739</v>
      </c>
      <c r="Q1409" s="156">
        <v>353</v>
      </c>
      <c r="R1409" s="156" t="s">
        <v>3153</v>
      </c>
      <c r="S1409" s="156" t="s">
        <v>3028</v>
      </c>
      <c r="T1409" s="156">
        <v>5</v>
      </c>
      <c r="U1409" s="156" t="s">
        <v>3029</v>
      </c>
      <c r="V1409" s="156" t="s">
        <v>3155</v>
      </c>
      <c r="AB1409" s="156" t="s">
        <v>1844</v>
      </c>
      <c r="AC1409" s="156">
        <v>347</v>
      </c>
      <c r="AD1409" s="256">
        <v>43118</v>
      </c>
      <c r="AE1409" s="256">
        <v>43133</v>
      </c>
      <c r="AF1409" s="256" t="s">
        <v>3216</v>
      </c>
    </row>
    <row r="1410" spans="16:32" x14ac:dyDescent="0.25">
      <c r="P1410" s="156" t="s">
        <v>739</v>
      </c>
      <c r="Q1410" s="156">
        <v>353</v>
      </c>
      <c r="R1410" s="156" t="s">
        <v>3153</v>
      </c>
      <c r="S1410" s="156" t="s">
        <v>3030</v>
      </c>
      <c r="T1410" s="156">
        <v>6</v>
      </c>
      <c r="U1410" s="156" t="s">
        <v>3031</v>
      </c>
      <c r="V1410" s="156" t="s">
        <v>3155</v>
      </c>
      <c r="AB1410" s="156" t="s">
        <v>1844</v>
      </c>
      <c r="AC1410" s="156">
        <v>340</v>
      </c>
      <c r="AD1410" s="256">
        <v>43133</v>
      </c>
      <c r="AE1410" s="256">
        <v>43168</v>
      </c>
      <c r="AF1410" s="256" t="s">
        <v>3216</v>
      </c>
    </row>
    <row r="1411" spans="16:32" x14ac:dyDescent="0.25">
      <c r="P1411" s="156" t="s">
        <v>739</v>
      </c>
      <c r="Q1411" s="156">
        <v>353</v>
      </c>
      <c r="R1411" s="156" t="s">
        <v>3153</v>
      </c>
      <c r="S1411" s="156" t="s">
        <v>3032</v>
      </c>
      <c r="T1411" s="156">
        <v>4</v>
      </c>
      <c r="U1411" s="156" t="s">
        <v>3033</v>
      </c>
      <c r="V1411" s="156" t="s">
        <v>3155</v>
      </c>
      <c r="AB1411" s="156" t="s">
        <v>1844</v>
      </c>
      <c r="AC1411" s="156">
        <v>364</v>
      </c>
      <c r="AD1411" s="256">
        <v>43168</v>
      </c>
      <c r="AE1411" s="256">
        <v>43179</v>
      </c>
      <c r="AF1411" s="256" t="s">
        <v>3216</v>
      </c>
    </row>
    <row r="1412" spans="16:32" x14ac:dyDescent="0.25">
      <c r="P1412" s="156" t="s">
        <v>739</v>
      </c>
      <c r="Q1412" s="156">
        <v>353</v>
      </c>
      <c r="R1412" s="156" t="s">
        <v>3153</v>
      </c>
      <c r="S1412" s="156" t="s">
        <v>3032</v>
      </c>
      <c r="T1412" s="156">
        <v>4</v>
      </c>
      <c r="U1412" s="156" t="s">
        <v>3033</v>
      </c>
      <c r="V1412" s="156" t="s">
        <v>3155</v>
      </c>
      <c r="AB1412" s="156" t="s">
        <v>1844</v>
      </c>
      <c r="AC1412" s="156">
        <v>353</v>
      </c>
      <c r="AD1412" s="256">
        <v>43180</v>
      </c>
      <c r="AE1412" s="256">
        <v>0</v>
      </c>
      <c r="AF1412" s="256" t="s">
        <v>3215</v>
      </c>
    </row>
    <row r="1413" spans="16:32" x14ac:dyDescent="0.25">
      <c r="P1413" s="156" t="s">
        <v>739</v>
      </c>
      <c r="Q1413" s="156">
        <v>353</v>
      </c>
      <c r="R1413" s="156" t="s">
        <v>3153</v>
      </c>
      <c r="S1413" s="156" t="s">
        <v>3032</v>
      </c>
      <c r="T1413" s="156">
        <v>2</v>
      </c>
      <c r="U1413" s="156" t="s">
        <v>3033</v>
      </c>
      <c r="V1413" s="156" t="s">
        <v>3155</v>
      </c>
      <c r="AB1413" s="156" t="s">
        <v>3168</v>
      </c>
      <c r="AC1413" s="156">
        <v>353</v>
      </c>
      <c r="AD1413" s="256">
        <v>43180</v>
      </c>
      <c r="AE1413" s="256">
        <v>0</v>
      </c>
      <c r="AF1413" s="256" t="s">
        <v>3215</v>
      </c>
    </row>
    <row r="1414" spans="16:32" x14ac:dyDescent="0.25">
      <c r="P1414" s="156" t="s">
        <v>739</v>
      </c>
      <c r="Q1414" s="156">
        <v>353</v>
      </c>
      <c r="R1414" s="156" t="s">
        <v>3153</v>
      </c>
      <c r="S1414" s="156" t="s">
        <v>3032</v>
      </c>
      <c r="T1414" s="156">
        <v>2</v>
      </c>
      <c r="U1414" s="156" t="s">
        <v>3033</v>
      </c>
      <c r="V1414" s="156" t="s">
        <v>3155</v>
      </c>
      <c r="AB1414" s="156" t="s">
        <v>1846</v>
      </c>
      <c r="AC1414" s="156">
        <v>347</v>
      </c>
      <c r="AD1414" s="256">
        <v>43118</v>
      </c>
      <c r="AE1414" s="256">
        <v>43133</v>
      </c>
      <c r="AF1414" s="256" t="s">
        <v>3216</v>
      </c>
    </row>
    <row r="1415" spans="16:32" x14ac:dyDescent="0.25">
      <c r="P1415" s="156" t="s">
        <v>739</v>
      </c>
      <c r="Q1415" s="156">
        <v>353</v>
      </c>
      <c r="R1415" s="156" t="s">
        <v>3153</v>
      </c>
      <c r="S1415" s="156" t="s">
        <v>3032</v>
      </c>
      <c r="T1415" s="156">
        <v>2</v>
      </c>
      <c r="U1415" s="156" t="s">
        <v>3033</v>
      </c>
      <c r="V1415" s="156" t="s">
        <v>3155</v>
      </c>
      <c r="AB1415" s="156" t="s">
        <v>1846</v>
      </c>
      <c r="AC1415" s="156">
        <v>340</v>
      </c>
      <c r="AD1415" s="256">
        <v>43133</v>
      </c>
      <c r="AE1415" s="256">
        <v>43168</v>
      </c>
      <c r="AF1415" s="256" t="s">
        <v>3216</v>
      </c>
    </row>
    <row r="1416" spans="16:32" x14ac:dyDescent="0.25">
      <c r="P1416" s="156" t="s">
        <v>739</v>
      </c>
      <c r="Q1416" s="156">
        <v>353</v>
      </c>
      <c r="R1416" s="156" t="s">
        <v>3153</v>
      </c>
      <c r="S1416" s="156" t="s">
        <v>3041</v>
      </c>
      <c r="T1416" s="156">
        <v>1</v>
      </c>
      <c r="U1416" s="156" t="s">
        <v>3042</v>
      </c>
      <c r="V1416" s="156" t="s">
        <v>3155</v>
      </c>
      <c r="AB1416" s="156" t="s">
        <v>1846</v>
      </c>
      <c r="AC1416" s="156">
        <v>340</v>
      </c>
      <c r="AD1416" s="256">
        <v>43133</v>
      </c>
      <c r="AE1416" s="256">
        <v>43168</v>
      </c>
      <c r="AF1416" s="256" t="s">
        <v>3216</v>
      </c>
    </row>
    <row r="1417" spans="16:32" x14ac:dyDescent="0.25">
      <c r="P1417" s="156" t="s">
        <v>739</v>
      </c>
      <c r="Q1417" s="156">
        <v>353</v>
      </c>
      <c r="R1417" s="156" t="s">
        <v>3153</v>
      </c>
      <c r="S1417" s="156" t="s">
        <v>3041</v>
      </c>
      <c r="T1417" s="156">
        <v>3</v>
      </c>
      <c r="U1417" s="156" t="s">
        <v>3042</v>
      </c>
      <c r="V1417" s="156" t="s">
        <v>3155</v>
      </c>
      <c r="AB1417" s="156" t="s">
        <v>1846</v>
      </c>
      <c r="AC1417" s="156">
        <v>353</v>
      </c>
      <c r="AD1417" s="256">
        <v>43180</v>
      </c>
      <c r="AE1417" s="256">
        <v>0</v>
      </c>
      <c r="AF1417" s="256" t="s">
        <v>3215</v>
      </c>
    </row>
    <row r="1418" spans="16:32" x14ac:dyDescent="0.25">
      <c r="P1418" s="156" t="s">
        <v>739</v>
      </c>
      <c r="Q1418" s="156">
        <v>353</v>
      </c>
      <c r="R1418" s="156" t="s">
        <v>3153</v>
      </c>
      <c r="S1418" s="156" t="s">
        <v>3043</v>
      </c>
      <c r="T1418" s="156">
        <v>3</v>
      </c>
      <c r="U1418" s="156" t="s">
        <v>3044</v>
      </c>
      <c r="V1418" s="156" t="s">
        <v>3155</v>
      </c>
      <c r="AB1418" s="156" t="s">
        <v>1846</v>
      </c>
      <c r="AC1418" s="156">
        <v>353</v>
      </c>
      <c r="AD1418" s="256">
        <v>43180</v>
      </c>
      <c r="AE1418" s="256">
        <v>0</v>
      </c>
      <c r="AF1418" s="256" t="s">
        <v>3215</v>
      </c>
    </row>
    <row r="1419" spans="16:32" x14ac:dyDescent="0.25">
      <c r="P1419" s="156" t="s">
        <v>739</v>
      </c>
      <c r="Q1419" s="156">
        <v>353</v>
      </c>
      <c r="R1419" s="156" t="s">
        <v>3153</v>
      </c>
      <c r="S1419" s="156" t="s">
        <v>3045</v>
      </c>
      <c r="T1419" s="156">
        <v>2</v>
      </c>
      <c r="U1419" s="156" t="s">
        <v>3046</v>
      </c>
      <c r="V1419" s="156" t="s">
        <v>3155</v>
      </c>
      <c r="AB1419" s="156" t="s">
        <v>1848</v>
      </c>
      <c r="AC1419" s="156">
        <v>347</v>
      </c>
      <c r="AD1419" s="256">
        <v>43118</v>
      </c>
      <c r="AE1419" s="256">
        <v>43133</v>
      </c>
      <c r="AF1419" s="256" t="s">
        <v>3216</v>
      </c>
    </row>
    <row r="1420" spans="16:32" x14ac:dyDescent="0.25">
      <c r="P1420" s="156" t="s">
        <v>739</v>
      </c>
      <c r="Q1420" s="156">
        <v>353</v>
      </c>
      <c r="R1420" s="156" t="s">
        <v>3153</v>
      </c>
      <c r="S1420" s="156" t="s">
        <v>3048</v>
      </c>
      <c r="T1420" s="156">
        <v>2</v>
      </c>
      <c r="U1420" s="156" t="s">
        <v>3049</v>
      </c>
      <c r="V1420" s="156" t="s">
        <v>3155</v>
      </c>
      <c r="AB1420" s="156" t="s">
        <v>1848</v>
      </c>
      <c r="AC1420" s="156">
        <v>340</v>
      </c>
      <c r="AD1420" s="256">
        <v>43133</v>
      </c>
      <c r="AE1420" s="256">
        <v>43168</v>
      </c>
      <c r="AF1420" s="256" t="s">
        <v>3216</v>
      </c>
    </row>
    <row r="1421" spans="16:32" x14ac:dyDescent="0.25">
      <c r="P1421" s="156" t="s">
        <v>739</v>
      </c>
      <c r="Q1421" s="156">
        <v>353</v>
      </c>
      <c r="R1421" s="156" t="s">
        <v>3153</v>
      </c>
      <c r="S1421" s="156" t="s">
        <v>3050</v>
      </c>
      <c r="T1421" s="156">
        <v>1</v>
      </c>
      <c r="U1421" s="156" t="s">
        <v>3051</v>
      </c>
      <c r="V1421" s="156" t="s">
        <v>3155</v>
      </c>
      <c r="AB1421" s="156" t="s">
        <v>1848</v>
      </c>
      <c r="AC1421" s="156">
        <v>364</v>
      </c>
      <c r="AD1421" s="256">
        <v>43168</v>
      </c>
      <c r="AE1421" s="256">
        <v>43179</v>
      </c>
      <c r="AF1421" s="256" t="s">
        <v>3216</v>
      </c>
    </row>
    <row r="1422" spans="16:32" x14ac:dyDescent="0.25">
      <c r="P1422" s="156" t="s">
        <v>739</v>
      </c>
      <c r="Q1422" s="156">
        <v>353</v>
      </c>
      <c r="R1422" s="156" t="s">
        <v>3153</v>
      </c>
      <c r="S1422" s="156" t="s">
        <v>3053</v>
      </c>
      <c r="T1422" s="156">
        <v>5</v>
      </c>
      <c r="U1422" s="156" t="s">
        <v>3054</v>
      </c>
      <c r="V1422" s="156" t="s">
        <v>3155</v>
      </c>
      <c r="AB1422" s="156" t="s">
        <v>1848</v>
      </c>
      <c r="AC1422" s="156">
        <v>353</v>
      </c>
      <c r="AD1422" s="256">
        <v>43180</v>
      </c>
      <c r="AE1422" s="256">
        <v>0</v>
      </c>
      <c r="AF1422" s="256" t="s">
        <v>3215</v>
      </c>
    </row>
    <row r="1423" spans="16:32" x14ac:dyDescent="0.25">
      <c r="P1423" s="156" t="s">
        <v>739</v>
      </c>
      <c r="Q1423" s="156">
        <v>353</v>
      </c>
      <c r="R1423" s="156" t="s">
        <v>3153</v>
      </c>
      <c r="S1423" s="156" t="s">
        <v>3055</v>
      </c>
      <c r="T1423" s="156">
        <v>5</v>
      </c>
      <c r="U1423" s="156" t="s">
        <v>3056</v>
      </c>
      <c r="V1423" s="156" t="s">
        <v>3155</v>
      </c>
      <c r="AB1423" s="156" t="s">
        <v>1849</v>
      </c>
      <c r="AC1423" s="156">
        <v>347</v>
      </c>
      <c r="AD1423" s="256">
        <v>43118</v>
      </c>
      <c r="AE1423" s="256">
        <v>43133</v>
      </c>
      <c r="AF1423" s="256" t="s">
        <v>3216</v>
      </c>
    </row>
    <row r="1424" spans="16:32" x14ac:dyDescent="0.25">
      <c r="P1424" s="156" t="s">
        <v>739</v>
      </c>
      <c r="Q1424" s="156">
        <v>353</v>
      </c>
      <c r="R1424" s="156" t="s">
        <v>3153</v>
      </c>
      <c r="S1424" s="156" t="s">
        <v>3057</v>
      </c>
      <c r="T1424" s="156">
        <v>5</v>
      </c>
      <c r="U1424" s="156" t="s">
        <v>3058</v>
      </c>
      <c r="V1424" s="156" t="s">
        <v>3155</v>
      </c>
      <c r="AB1424" s="156" t="s">
        <v>1849</v>
      </c>
      <c r="AC1424" s="156">
        <v>340</v>
      </c>
      <c r="AD1424" s="256">
        <v>43133</v>
      </c>
      <c r="AE1424" s="256">
        <v>43168</v>
      </c>
      <c r="AF1424" s="256" t="s">
        <v>3216</v>
      </c>
    </row>
    <row r="1425" spans="16:32" x14ac:dyDescent="0.25">
      <c r="P1425" s="156" t="s">
        <v>739</v>
      </c>
      <c r="Q1425" s="156">
        <v>353</v>
      </c>
      <c r="R1425" s="156" t="s">
        <v>3153</v>
      </c>
      <c r="S1425" s="156" t="s">
        <v>3057</v>
      </c>
      <c r="T1425" s="156">
        <v>3</v>
      </c>
      <c r="U1425" s="156" t="s">
        <v>3058</v>
      </c>
      <c r="V1425" s="156" t="s">
        <v>3155</v>
      </c>
      <c r="AB1425" s="156" t="s">
        <v>1849</v>
      </c>
      <c r="AC1425" s="156">
        <v>340</v>
      </c>
      <c r="AD1425" s="256">
        <v>43133</v>
      </c>
      <c r="AE1425" s="256">
        <v>43168</v>
      </c>
      <c r="AF1425" s="256" t="s">
        <v>3216</v>
      </c>
    </row>
    <row r="1426" spans="16:32" x14ac:dyDescent="0.25">
      <c r="P1426" s="156" t="s">
        <v>739</v>
      </c>
      <c r="Q1426" s="156">
        <v>353</v>
      </c>
      <c r="R1426" s="156" t="s">
        <v>3153</v>
      </c>
      <c r="S1426" s="156" t="s">
        <v>3057</v>
      </c>
      <c r="T1426" s="156">
        <v>5</v>
      </c>
      <c r="U1426" s="156" t="s">
        <v>3058</v>
      </c>
      <c r="V1426" s="156" t="s">
        <v>3155</v>
      </c>
      <c r="AB1426" s="156" t="s">
        <v>1849</v>
      </c>
      <c r="AC1426" s="156">
        <v>357</v>
      </c>
      <c r="AD1426" s="256">
        <v>43139</v>
      </c>
      <c r="AE1426" s="256">
        <v>43164</v>
      </c>
      <c r="AF1426" s="256" t="s">
        <v>3216</v>
      </c>
    </row>
    <row r="1427" spans="16:32" x14ac:dyDescent="0.25">
      <c r="P1427" s="156" t="s">
        <v>739</v>
      </c>
      <c r="Q1427" s="156">
        <v>353</v>
      </c>
      <c r="R1427" s="156" t="s">
        <v>3153</v>
      </c>
      <c r="S1427" s="156" t="s">
        <v>3059</v>
      </c>
      <c r="T1427" s="156">
        <v>4</v>
      </c>
      <c r="U1427" s="156" t="s">
        <v>3060</v>
      </c>
      <c r="V1427" s="156" t="s">
        <v>3155</v>
      </c>
      <c r="AB1427" s="156" t="s">
        <v>1849</v>
      </c>
      <c r="AC1427" s="156">
        <v>364</v>
      </c>
      <c r="AD1427" s="256">
        <v>43168</v>
      </c>
      <c r="AE1427" s="256">
        <v>43179</v>
      </c>
      <c r="AF1427" s="256" t="s">
        <v>3216</v>
      </c>
    </row>
    <row r="1428" spans="16:32" x14ac:dyDescent="0.25">
      <c r="P1428" s="156" t="s">
        <v>739</v>
      </c>
      <c r="Q1428" s="156">
        <v>353</v>
      </c>
      <c r="R1428" s="156" t="s">
        <v>3153</v>
      </c>
      <c r="S1428" s="156" t="s">
        <v>3059</v>
      </c>
      <c r="T1428" s="156">
        <v>2</v>
      </c>
      <c r="U1428" s="156" t="s">
        <v>3060</v>
      </c>
      <c r="V1428" s="156" t="s">
        <v>3155</v>
      </c>
      <c r="AB1428" s="156" t="s">
        <v>1849</v>
      </c>
      <c r="AC1428" s="156">
        <v>353</v>
      </c>
      <c r="AD1428" s="256">
        <v>43180</v>
      </c>
      <c r="AE1428" s="256">
        <v>0</v>
      </c>
      <c r="AF1428" s="256" t="s">
        <v>3215</v>
      </c>
    </row>
    <row r="1429" spans="16:32" x14ac:dyDescent="0.25">
      <c r="P1429" s="156" t="s">
        <v>739</v>
      </c>
      <c r="Q1429" s="156">
        <v>353</v>
      </c>
      <c r="R1429" s="156" t="s">
        <v>3153</v>
      </c>
      <c r="S1429" s="156" t="s">
        <v>3059</v>
      </c>
      <c r="T1429" s="156">
        <v>4</v>
      </c>
      <c r="U1429" s="156" t="s">
        <v>3060</v>
      </c>
      <c r="V1429" s="156" t="s">
        <v>3155</v>
      </c>
      <c r="AB1429" s="156" t="s">
        <v>1849</v>
      </c>
      <c r="AC1429" s="156">
        <v>353</v>
      </c>
      <c r="AD1429" s="256">
        <v>43180</v>
      </c>
      <c r="AE1429" s="256">
        <v>0</v>
      </c>
      <c r="AF1429" s="256" t="s">
        <v>3215</v>
      </c>
    </row>
    <row r="1430" spans="16:32" x14ac:dyDescent="0.25">
      <c r="P1430" s="156" t="s">
        <v>739</v>
      </c>
      <c r="Q1430" s="156">
        <v>353</v>
      </c>
      <c r="R1430" s="156" t="s">
        <v>3153</v>
      </c>
      <c r="S1430" s="156" t="s">
        <v>3061</v>
      </c>
      <c r="T1430" s="156">
        <v>4</v>
      </c>
      <c r="U1430" s="156" t="s">
        <v>3062</v>
      </c>
      <c r="V1430" s="156" t="s">
        <v>3155</v>
      </c>
      <c r="AB1430" s="156" t="s">
        <v>1849</v>
      </c>
      <c r="AC1430" s="156">
        <v>353</v>
      </c>
      <c r="AD1430" s="256">
        <v>43180</v>
      </c>
      <c r="AE1430" s="256">
        <v>0</v>
      </c>
      <c r="AF1430" s="256" t="s">
        <v>3215</v>
      </c>
    </row>
    <row r="1431" spans="16:32" x14ac:dyDescent="0.25">
      <c r="P1431" s="156" t="s">
        <v>739</v>
      </c>
      <c r="Q1431" s="156">
        <v>353</v>
      </c>
      <c r="R1431" s="156" t="s">
        <v>3153</v>
      </c>
      <c r="S1431" s="156" t="s">
        <v>3061</v>
      </c>
      <c r="T1431" s="156">
        <v>2</v>
      </c>
      <c r="U1431" s="156" t="s">
        <v>3062</v>
      </c>
      <c r="V1431" s="156" t="s">
        <v>3155</v>
      </c>
      <c r="AB1431" s="156" t="s">
        <v>1850</v>
      </c>
      <c r="AC1431" s="156">
        <v>347</v>
      </c>
      <c r="AD1431" s="256">
        <v>43118</v>
      </c>
      <c r="AE1431" s="256">
        <v>43133</v>
      </c>
      <c r="AF1431" s="256" t="s">
        <v>3216</v>
      </c>
    </row>
    <row r="1432" spans="16:32" x14ac:dyDescent="0.25">
      <c r="P1432" s="156" t="s">
        <v>739</v>
      </c>
      <c r="Q1432" s="156">
        <v>353</v>
      </c>
      <c r="R1432" s="156" t="s">
        <v>3153</v>
      </c>
      <c r="S1432" s="156" t="s">
        <v>3061</v>
      </c>
      <c r="T1432" s="156">
        <v>4</v>
      </c>
      <c r="U1432" s="156" t="s">
        <v>3062</v>
      </c>
      <c r="V1432" s="156" t="s">
        <v>3155</v>
      </c>
      <c r="AB1432" s="156" t="s">
        <v>1850</v>
      </c>
      <c r="AC1432" s="156">
        <v>340</v>
      </c>
      <c r="AD1432" s="256">
        <v>43133</v>
      </c>
      <c r="AE1432" s="256">
        <v>43168</v>
      </c>
      <c r="AF1432" s="256" t="s">
        <v>3216</v>
      </c>
    </row>
    <row r="1433" spans="16:32" x14ac:dyDescent="0.25">
      <c r="P1433" s="156" t="s">
        <v>739</v>
      </c>
      <c r="Q1433" s="156">
        <v>353</v>
      </c>
      <c r="R1433" s="156" t="s">
        <v>3153</v>
      </c>
      <c r="S1433" s="156" t="s">
        <v>3077</v>
      </c>
      <c r="T1433" s="156">
        <v>1</v>
      </c>
      <c r="U1433" s="156" t="s">
        <v>3078</v>
      </c>
      <c r="V1433" s="156" t="s">
        <v>3155</v>
      </c>
      <c r="AB1433" s="156" t="s">
        <v>1850</v>
      </c>
      <c r="AC1433" s="156">
        <v>340</v>
      </c>
      <c r="AD1433" s="256">
        <v>43133</v>
      </c>
      <c r="AE1433" s="256">
        <v>43168</v>
      </c>
      <c r="AF1433" s="256" t="s">
        <v>3216</v>
      </c>
    </row>
    <row r="1434" spans="16:32" x14ac:dyDescent="0.25">
      <c r="P1434" s="156" t="s">
        <v>739</v>
      </c>
      <c r="Q1434" s="156">
        <v>356</v>
      </c>
      <c r="R1434" s="156" t="s">
        <v>3143</v>
      </c>
      <c r="S1434" s="156" t="s">
        <v>3083</v>
      </c>
      <c r="T1434" s="156">
        <v>1</v>
      </c>
      <c r="U1434" s="156" t="s">
        <v>3084</v>
      </c>
      <c r="V1434" s="156" t="s">
        <v>3144</v>
      </c>
      <c r="AB1434" s="156" t="s">
        <v>1850</v>
      </c>
      <c r="AC1434" s="156">
        <v>340</v>
      </c>
      <c r="AD1434" s="256">
        <v>43133</v>
      </c>
      <c r="AE1434" s="256">
        <v>43168</v>
      </c>
      <c r="AF1434" s="256" t="s">
        <v>3216</v>
      </c>
    </row>
    <row r="1435" spans="16:32" x14ac:dyDescent="0.25">
      <c r="P1435" s="156" t="s">
        <v>739</v>
      </c>
      <c r="Q1435" s="156">
        <v>356</v>
      </c>
      <c r="R1435" s="156" t="s">
        <v>3143</v>
      </c>
      <c r="S1435" s="156" t="s">
        <v>3085</v>
      </c>
      <c r="T1435" s="156">
        <v>1</v>
      </c>
      <c r="U1435" s="156" t="s">
        <v>3086</v>
      </c>
      <c r="V1435" s="156" t="s">
        <v>3144</v>
      </c>
      <c r="AB1435" s="156" t="s">
        <v>1850</v>
      </c>
      <c r="AC1435" s="156">
        <v>357</v>
      </c>
      <c r="AD1435" s="256">
        <v>43139</v>
      </c>
      <c r="AE1435" s="256">
        <v>43164</v>
      </c>
      <c r="AF1435" s="256" t="s">
        <v>3216</v>
      </c>
    </row>
    <row r="1436" spans="16:32" x14ac:dyDescent="0.25">
      <c r="P1436" s="156" t="s">
        <v>739</v>
      </c>
      <c r="Q1436" s="156">
        <v>368</v>
      </c>
      <c r="R1436" s="156" t="s">
        <v>3191</v>
      </c>
      <c r="S1436" s="156" t="s">
        <v>3133</v>
      </c>
      <c r="T1436" s="156">
        <v>350</v>
      </c>
      <c r="U1436" s="156" t="s">
        <v>3192</v>
      </c>
      <c r="V1436" s="156" t="s">
        <v>3193</v>
      </c>
      <c r="AB1436" s="156" t="s">
        <v>1850</v>
      </c>
      <c r="AC1436" s="156">
        <v>364</v>
      </c>
      <c r="AD1436" s="256">
        <v>43168</v>
      </c>
      <c r="AE1436" s="256">
        <v>43179</v>
      </c>
      <c r="AF1436" s="256" t="s">
        <v>3216</v>
      </c>
    </row>
    <row r="1437" spans="16:32" x14ac:dyDescent="0.25">
      <c r="P1437" s="156" t="s">
        <v>739</v>
      </c>
      <c r="Q1437" s="156">
        <v>368</v>
      </c>
      <c r="R1437" s="156" t="s">
        <v>3191</v>
      </c>
      <c r="S1437" s="156" t="s">
        <v>3134</v>
      </c>
      <c r="T1437" s="156">
        <v>50</v>
      </c>
      <c r="U1437" s="156" t="s">
        <v>3194</v>
      </c>
      <c r="V1437" s="156" t="s">
        <v>3193</v>
      </c>
      <c r="AB1437" s="156" t="s">
        <v>1850</v>
      </c>
      <c r="AC1437" s="156">
        <v>353</v>
      </c>
      <c r="AD1437" s="256">
        <v>43180</v>
      </c>
      <c r="AE1437" s="256">
        <v>0</v>
      </c>
      <c r="AF1437" s="256" t="s">
        <v>3215</v>
      </c>
    </row>
    <row r="1438" spans="16:32" x14ac:dyDescent="0.25">
      <c r="P1438" s="156" t="s">
        <v>739</v>
      </c>
      <c r="Q1438" s="156">
        <v>368</v>
      </c>
      <c r="R1438" s="156" t="s">
        <v>3191</v>
      </c>
      <c r="S1438" s="156" t="s">
        <v>3135</v>
      </c>
      <c r="T1438" s="156">
        <v>150</v>
      </c>
      <c r="U1438" s="156" t="s">
        <v>3195</v>
      </c>
      <c r="V1438" s="156" t="s">
        <v>3193</v>
      </c>
      <c r="AB1438" s="156" t="s">
        <v>1850</v>
      </c>
      <c r="AC1438" s="156">
        <v>353</v>
      </c>
      <c r="AD1438" s="256">
        <v>43180</v>
      </c>
      <c r="AE1438" s="256">
        <v>0</v>
      </c>
      <c r="AF1438" s="256" t="s">
        <v>3215</v>
      </c>
    </row>
    <row r="1439" spans="16:32" x14ac:dyDescent="0.25">
      <c r="P1439" s="156" t="s">
        <v>739</v>
      </c>
      <c r="Q1439" s="156">
        <v>374</v>
      </c>
      <c r="R1439" s="156" t="s">
        <v>1105</v>
      </c>
      <c r="S1439" s="156" t="s">
        <v>1329</v>
      </c>
      <c r="T1439" s="156">
        <v>1</v>
      </c>
      <c r="U1439" s="156" t="s">
        <v>1330</v>
      </c>
      <c r="V1439" s="156" t="s">
        <v>3196</v>
      </c>
      <c r="AB1439" s="156" t="s">
        <v>1850</v>
      </c>
      <c r="AC1439" s="156">
        <v>353</v>
      </c>
      <c r="AD1439" s="256">
        <v>43180</v>
      </c>
      <c r="AE1439" s="256">
        <v>0</v>
      </c>
      <c r="AF1439" s="256" t="s">
        <v>3215</v>
      </c>
    </row>
    <row r="1440" spans="16:32" x14ac:dyDescent="0.25">
      <c r="P1440" s="156" t="s">
        <v>739</v>
      </c>
      <c r="Q1440" s="156">
        <v>374</v>
      </c>
      <c r="R1440" s="156" t="s">
        <v>1105</v>
      </c>
      <c r="S1440" s="156" t="s">
        <v>1344</v>
      </c>
      <c r="T1440" s="156">
        <v>68</v>
      </c>
      <c r="U1440" s="156" t="s">
        <v>1345</v>
      </c>
      <c r="V1440" s="156" t="s">
        <v>3196</v>
      </c>
      <c r="AB1440" s="156" t="s">
        <v>1850</v>
      </c>
      <c r="AC1440" s="156">
        <v>353</v>
      </c>
      <c r="AD1440" s="256">
        <v>43180</v>
      </c>
      <c r="AE1440" s="256">
        <v>0</v>
      </c>
      <c r="AF1440" s="256" t="s">
        <v>3215</v>
      </c>
    </row>
    <row r="1441" spans="16:32" x14ac:dyDescent="0.25">
      <c r="P1441" s="156" t="s">
        <v>739</v>
      </c>
      <c r="Q1441" s="156">
        <v>374</v>
      </c>
      <c r="R1441" s="156" t="s">
        <v>1105</v>
      </c>
      <c r="S1441" s="156" t="s">
        <v>1348</v>
      </c>
      <c r="T1441" s="156">
        <v>20</v>
      </c>
      <c r="U1441" s="156" t="s">
        <v>1349</v>
      </c>
      <c r="V1441" s="156" t="s">
        <v>3196</v>
      </c>
      <c r="AB1441" s="156" t="s">
        <v>1852</v>
      </c>
      <c r="AC1441" s="156">
        <v>347</v>
      </c>
      <c r="AD1441" s="256">
        <v>43118</v>
      </c>
      <c r="AE1441" s="256">
        <v>43133</v>
      </c>
      <c r="AF1441" s="256" t="s">
        <v>3216</v>
      </c>
    </row>
    <row r="1442" spans="16:32" x14ac:dyDescent="0.25">
      <c r="P1442" s="156" t="s">
        <v>739</v>
      </c>
      <c r="Q1442" s="156">
        <v>374</v>
      </c>
      <c r="R1442" s="156" t="s">
        <v>1105</v>
      </c>
      <c r="S1442" s="156" t="s">
        <v>965</v>
      </c>
      <c r="T1442" s="156">
        <v>10</v>
      </c>
      <c r="U1442" s="156" t="s">
        <v>1357</v>
      </c>
      <c r="V1442" s="156" t="s">
        <v>3196</v>
      </c>
      <c r="AB1442" s="156" t="s">
        <v>1852</v>
      </c>
      <c r="AC1442" s="156">
        <v>340</v>
      </c>
      <c r="AD1442" s="256">
        <v>43133</v>
      </c>
      <c r="AE1442" s="256">
        <v>43168</v>
      </c>
      <c r="AF1442" s="256" t="s">
        <v>3216</v>
      </c>
    </row>
    <row r="1443" spans="16:32" x14ac:dyDescent="0.25">
      <c r="P1443" s="156" t="s">
        <v>739</v>
      </c>
      <c r="Q1443" s="156">
        <v>374</v>
      </c>
      <c r="R1443" s="156" t="s">
        <v>1105</v>
      </c>
      <c r="S1443" s="156" t="s">
        <v>966</v>
      </c>
      <c r="T1443" s="156">
        <v>58</v>
      </c>
      <c r="U1443" s="156" t="s">
        <v>1360</v>
      </c>
      <c r="V1443" s="156" t="s">
        <v>3196</v>
      </c>
      <c r="AB1443" s="156" t="s">
        <v>1852</v>
      </c>
      <c r="AC1443" s="156">
        <v>340</v>
      </c>
      <c r="AD1443" s="256">
        <v>43133</v>
      </c>
      <c r="AE1443" s="256">
        <v>43168</v>
      </c>
      <c r="AF1443" s="256" t="s">
        <v>3216</v>
      </c>
    </row>
    <row r="1444" spans="16:32" x14ac:dyDescent="0.25">
      <c r="P1444" s="156" t="s">
        <v>739</v>
      </c>
      <c r="Q1444" s="156">
        <v>374</v>
      </c>
      <c r="R1444" s="156" t="s">
        <v>1105</v>
      </c>
      <c r="S1444" s="156" t="s">
        <v>1368</v>
      </c>
      <c r="T1444" s="156">
        <v>18</v>
      </c>
      <c r="U1444" s="156" t="s">
        <v>1369</v>
      </c>
      <c r="V1444" s="156" t="s">
        <v>3196</v>
      </c>
      <c r="AB1444" s="156" t="s">
        <v>1852</v>
      </c>
      <c r="AC1444" s="156">
        <v>357</v>
      </c>
      <c r="AD1444" s="256">
        <v>43139</v>
      </c>
      <c r="AE1444" s="256">
        <v>43164</v>
      </c>
      <c r="AF1444" s="256" t="s">
        <v>3216</v>
      </c>
    </row>
    <row r="1445" spans="16:32" x14ac:dyDescent="0.25">
      <c r="P1445" s="156" t="s">
        <v>739</v>
      </c>
      <c r="Q1445" s="156">
        <v>374</v>
      </c>
      <c r="R1445" s="156" t="s">
        <v>1105</v>
      </c>
      <c r="S1445" s="156" t="s">
        <v>969</v>
      </c>
      <c r="T1445" s="156">
        <v>10</v>
      </c>
      <c r="U1445" s="156" t="s">
        <v>1380</v>
      </c>
      <c r="V1445" s="156" t="s">
        <v>3196</v>
      </c>
      <c r="AB1445" s="156" t="s">
        <v>1852</v>
      </c>
      <c r="AC1445" s="156">
        <v>364</v>
      </c>
      <c r="AD1445" s="256">
        <v>43168</v>
      </c>
      <c r="AE1445" s="256">
        <v>43179</v>
      </c>
      <c r="AF1445" s="256" t="s">
        <v>3216</v>
      </c>
    </row>
    <row r="1446" spans="16:32" x14ac:dyDescent="0.25">
      <c r="P1446" s="156" t="s">
        <v>739</v>
      </c>
      <c r="Q1446" s="156">
        <v>374</v>
      </c>
      <c r="R1446" s="156" t="s">
        <v>1105</v>
      </c>
      <c r="S1446" s="156" t="s">
        <v>1390</v>
      </c>
      <c r="T1446" s="156">
        <v>19</v>
      </c>
      <c r="U1446" s="156" t="s">
        <v>1391</v>
      </c>
      <c r="V1446" s="156" t="s">
        <v>3196</v>
      </c>
      <c r="AB1446" s="156" t="s">
        <v>1852</v>
      </c>
      <c r="AC1446" s="156">
        <v>353</v>
      </c>
      <c r="AD1446" s="256">
        <v>43180</v>
      </c>
      <c r="AE1446" s="256">
        <v>0</v>
      </c>
      <c r="AF1446" s="256" t="s">
        <v>3215</v>
      </c>
    </row>
    <row r="1447" spans="16:32" x14ac:dyDescent="0.25">
      <c r="P1447" s="156" t="s">
        <v>739</v>
      </c>
      <c r="Q1447" s="156">
        <v>374</v>
      </c>
      <c r="R1447" s="156" t="s">
        <v>1105</v>
      </c>
      <c r="S1447" s="156" t="s">
        <v>972</v>
      </c>
      <c r="T1447" s="156">
        <v>8</v>
      </c>
      <c r="U1447" s="156" t="s">
        <v>1403</v>
      </c>
      <c r="V1447" s="156" t="s">
        <v>3196</v>
      </c>
      <c r="AB1447" s="156" t="s">
        <v>1852</v>
      </c>
      <c r="AC1447" s="156">
        <v>353</v>
      </c>
      <c r="AD1447" s="256">
        <v>43180</v>
      </c>
      <c r="AE1447" s="256">
        <v>0</v>
      </c>
      <c r="AF1447" s="256" t="s">
        <v>3215</v>
      </c>
    </row>
    <row r="1448" spans="16:32" x14ac:dyDescent="0.25">
      <c r="P1448" s="156" t="s">
        <v>739</v>
      </c>
      <c r="Q1448" s="156">
        <v>374</v>
      </c>
      <c r="R1448" s="156" t="s">
        <v>1105</v>
      </c>
      <c r="S1448" s="156" t="s">
        <v>975</v>
      </c>
      <c r="T1448" s="156">
        <v>532</v>
      </c>
      <c r="U1448" s="156" t="s">
        <v>1424</v>
      </c>
      <c r="V1448" s="156" t="s">
        <v>3196</v>
      </c>
      <c r="AB1448" s="156" t="s">
        <v>1854</v>
      </c>
      <c r="AC1448" s="156">
        <v>335</v>
      </c>
      <c r="AD1448" s="256">
        <v>43133</v>
      </c>
      <c r="AE1448" s="256">
        <v>43147</v>
      </c>
      <c r="AF1448" s="256" t="s">
        <v>3216</v>
      </c>
    </row>
    <row r="1449" spans="16:32" x14ac:dyDescent="0.25">
      <c r="P1449" s="156" t="s">
        <v>739</v>
      </c>
      <c r="Q1449" s="156">
        <v>374</v>
      </c>
      <c r="R1449" s="156" t="s">
        <v>1105</v>
      </c>
      <c r="S1449" s="156" t="s">
        <v>1438</v>
      </c>
      <c r="T1449" s="156">
        <v>10</v>
      </c>
      <c r="U1449" s="156" t="s">
        <v>1439</v>
      </c>
      <c r="V1449" s="156" t="s">
        <v>3196</v>
      </c>
      <c r="AB1449" s="156" t="s">
        <v>1854</v>
      </c>
      <c r="AC1449" s="156">
        <v>364</v>
      </c>
      <c r="AD1449" s="256">
        <v>43168</v>
      </c>
      <c r="AE1449" s="256">
        <v>43179</v>
      </c>
      <c r="AF1449" s="256" t="s">
        <v>3216</v>
      </c>
    </row>
    <row r="1450" spans="16:32" x14ac:dyDescent="0.25">
      <c r="P1450" s="156" t="s">
        <v>739</v>
      </c>
      <c r="Q1450" s="156">
        <v>374</v>
      </c>
      <c r="R1450" s="156" t="s">
        <v>1105</v>
      </c>
      <c r="S1450" s="156" t="s">
        <v>1443</v>
      </c>
      <c r="T1450" s="156">
        <v>51</v>
      </c>
      <c r="U1450" s="156" t="s">
        <v>1444</v>
      </c>
      <c r="V1450" s="156" t="s">
        <v>3196</v>
      </c>
      <c r="AB1450" s="156" t="s">
        <v>1854</v>
      </c>
      <c r="AC1450" s="156">
        <v>353</v>
      </c>
      <c r="AD1450" s="256">
        <v>43180</v>
      </c>
      <c r="AE1450" s="256">
        <v>0</v>
      </c>
      <c r="AF1450" s="256" t="s">
        <v>3215</v>
      </c>
    </row>
    <row r="1451" spans="16:32" x14ac:dyDescent="0.25">
      <c r="P1451" s="156" t="s">
        <v>739</v>
      </c>
      <c r="Q1451" s="156">
        <v>374</v>
      </c>
      <c r="R1451" s="156" t="s">
        <v>1105</v>
      </c>
      <c r="S1451" s="156" t="s">
        <v>1475</v>
      </c>
      <c r="T1451" s="156">
        <v>26</v>
      </c>
      <c r="U1451" s="156" t="s">
        <v>1476</v>
      </c>
      <c r="V1451" s="156" t="s">
        <v>3196</v>
      </c>
      <c r="AB1451" s="156" t="s">
        <v>1854</v>
      </c>
      <c r="AC1451" s="156">
        <v>353</v>
      </c>
      <c r="AD1451" s="256">
        <v>43180</v>
      </c>
      <c r="AE1451" s="256">
        <v>0</v>
      </c>
      <c r="AF1451" s="256" t="s">
        <v>3215</v>
      </c>
    </row>
    <row r="1452" spans="16:32" x14ac:dyDescent="0.25">
      <c r="P1452" s="156" t="s">
        <v>739</v>
      </c>
      <c r="Q1452" s="156">
        <v>374</v>
      </c>
      <c r="R1452" s="156" t="s">
        <v>1105</v>
      </c>
      <c r="S1452" s="156" t="s">
        <v>1506</v>
      </c>
      <c r="T1452" s="156">
        <v>18</v>
      </c>
      <c r="U1452" s="156" t="s">
        <v>1507</v>
      </c>
      <c r="V1452" s="156" t="s">
        <v>3196</v>
      </c>
      <c r="AB1452" s="156" t="s">
        <v>1854</v>
      </c>
      <c r="AC1452" s="156">
        <v>353</v>
      </c>
      <c r="AD1452" s="256">
        <v>43180</v>
      </c>
      <c r="AE1452" s="256">
        <v>0</v>
      </c>
      <c r="AF1452" s="256" t="s">
        <v>3215</v>
      </c>
    </row>
    <row r="1453" spans="16:32" x14ac:dyDescent="0.25">
      <c r="P1453" s="156" t="s">
        <v>739</v>
      </c>
      <c r="Q1453" s="156">
        <v>374</v>
      </c>
      <c r="R1453" s="156" t="s">
        <v>1105</v>
      </c>
      <c r="S1453" s="156" t="s">
        <v>1530</v>
      </c>
      <c r="T1453" s="156">
        <v>12</v>
      </c>
      <c r="U1453" s="156" t="s">
        <v>1531</v>
      </c>
      <c r="V1453" s="156" t="s">
        <v>3196</v>
      </c>
      <c r="AB1453" s="156" t="s">
        <v>1854</v>
      </c>
      <c r="AC1453" s="156">
        <v>353</v>
      </c>
      <c r="AD1453" s="256">
        <v>43180</v>
      </c>
      <c r="AE1453" s="256">
        <v>0</v>
      </c>
      <c r="AF1453" s="256" t="s">
        <v>3215</v>
      </c>
    </row>
    <row r="1454" spans="16:32" x14ac:dyDescent="0.25">
      <c r="P1454" s="156" t="s">
        <v>739</v>
      </c>
      <c r="Q1454" s="156">
        <v>374</v>
      </c>
      <c r="R1454" s="156" t="s">
        <v>1105</v>
      </c>
      <c r="S1454" s="156" t="s">
        <v>3092</v>
      </c>
      <c r="T1454" s="156">
        <v>23</v>
      </c>
      <c r="U1454" s="156" t="s">
        <v>3160</v>
      </c>
      <c r="V1454" s="156" t="s">
        <v>3196</v>
      </c>
      <c r="AB1454" s="156" t="s">
        <v>1855</v>
      </c>
      <c r="AC1454" s="156">
        <v>340</v>
      </c>
      <c r="AD1454" s="256">
        <v>43133</v>
      </c>
      <c r="AE1454" s="256">
        <v>43168</v>
      </c>
      <c r="AF1454" s="256" t="s">
        <v>3216</v>
      </c>
    </row>
    <row r="1455" spans="16:32" x14ac:dyDescent="0.25">
      <c r="P1455" s="156" t="s">
        <v>739</v>
      </c>
      <c r="Q1455" s="156">
        <v>374</v>
      </c>
      <c r="R1455" s="156" t="s">
        <v>1105</v>
      </c>
      <c r="S1455" s="156" t="s">
        <v>1541</v>
      </c>
      <c r="T1455" s="156">
        <v>35</v>
      </c>
      <c r="U1455" s="156" t="s">
        <v>1542</v>
      </c>
      <c r="V1455" s="156" t="s">
        <v>3196</v>
      </c>
      <c r="AB1455" s="156" t="s">
        <v>1855</v>
      </c>
      <c r="AC1455" s="156">
        <v>353</v>
      </c>
      <c r="AD1455" s="256">
        <v>43180</v>
      </c>
      <c r="AE1455" s="256">
        <v>0</v>
      </c>
      <c r="AF1455" s="256" t="s">
        <v>3215</v>
      </c>
    </row>
    <row r="1456" spans="16:32" x14ac:dyDescent="0.25">
      <c r="P1456" s="156" t="s">
        <v>739</v>
      </c>
      <c r="Q1456" s="156">
        <v>374</v>
      </c>
      <c r="R1456" s="156" t="s">
        <v>1105</v>
      </c>
      <c r="S1456" s="156" t="s">
        <v>1563</v>
      </c>
      <c r="T1456" s="156">
        <v>19</v>
      </c>
      <c r="U1456" s="156" t="s">
        <v>1564</v>
      </c>
      <c r="V1456" s="156" t="s">
        <v>3196</v>
      </c>
      <c r="AB1456" s="156" t="s">
        <v>1855</v>
      </c>
      <c r="AC1456" s="156">
        <v>353</v>
      </c>
      <c r="AD1456" s="256">
        <v>43180</v>
      </c>
      <c r="AE1456" s="256">
        <v>0</v>
      </c>
      <c r="AF1456" s="256" t="s">
        <v>3215</v>
      </c>
    </row>
    <row r="1457" spans="16:32" x14ac:dyDescent="0.25">
      <c r="P1457" s="156" t="s">
        <v>739</v>
      </c>
      <c r="Q1457" s="156">
        <v>374</v>
      </c>
      <c r="R1457" s="156" t="s">
        <v>1105</v>
      </c>
      <c r="S1457" s="156" t="s">
        <v>981</v>
      </c>
      <c r="T1457" s="156">
        <v>20</v>
      </c>
      <c r="U1457" s="156" t="s">
        <v>1567</v>
      </c>
      <c r="V1457" s="156" t="s">
        <v>3196</v>
      </c>
      <c r="AB1457" s="156" t="s">
        <v>1855</v>
      </c>
      <c r="AC1457" s="156">
        <v>353</v>
      </c>
      <c r="AD1457" s="256">
        <v>43180</v>
      </c>
      <c r="AE1457" s="256">
        <v>0</v>
      </c>
      <c r="AF1457" s="256" t="s">
        <v>3215</v>
      </c>
    </row>
    <row r="1458" spans="16:32" x14ac:dyDescent="0.25">
      <c r="P1458" s="156" t="s">
        <v>739</v>
      </c>
      <c r="Q1458" s="156">
        <v>374</v>
      </c>
      <c r="R1458" s="156" t="s">
        <v>1105</v>
      </c>
      <c r="S1458" s="156" t="s">
        <v>1571</v>
      </c>
      <c r="T1458" s="156">
        <v>25</v>
      </c>
      <c r="U1458" s="156" t="s">
        <v>1572</v>
      </c>
      <c r="V1458" s="156" t="s">
        <v>3196</v>
      </c>
      <c r="AB1458" s="156" t="s">
        <v>1855</v>
      </c>
      <c r="AC1458" s="156">
        <v>353</v>
      </c>
      <c r="AD1458" s="256">
        <v>43180</v>
      </c>
      <c r="AE1458" s="256">
        <v>0</v>
      </c>
      <c r="AF1458" s="256" t="s">
        <v>3215</v>
      </c>
    </row>
    <row r="1459" spans="16:32" x14ac:dyDescent="0.25">
      <c r="P1459" s="156" t="s">
        <v>739</v>
      </c>
      <c r="Q1459" s="156">
        <v>374</v>
      </c>
      <c r="R1459" s="156" t="s">
        <v>1105</v>
      </c>
      <c r="S1459" s="156" t="s">
        <v>1575</v>
      </c>
      <c r="T1459" s="156">
        <v>200</v>
      </c>
      <c r="U1459" s="156" t="s">
        <v>1576</v>
      </c>
      <c r="V1459" s="156" t="s">
        <v>3196</v>
      </c>
      <c r="AB1459" s="156" t="s">
        <v>1855</v>
      </c>
      <c r="AC1459" s="156">
        <v>353</v>
      </c>
      <c r="AD1459" s="256">
        <v>43180</v>
      </c>
      <c r="AE1459" s="256">
        <v>0</v>
      </c>
      <c r="AF1459" s="256" t="s">
        <v>3215</v>
      </c>
    </row>
    <row r="1460" spans="16:32" x14ac:dyDescent="0.25">
      <c r="P1460" s="156" t="s">
        <v>739</v>
      </c>
      <c r="Q1460" s="156">
        <v>374</v>
      </c>
      <c r="R1460" s="156" t="s">
        <v>1105</v>
      </c>
      <c r="S1460" s="156" t="s">
        <v>1604</v>
      </c>
      <c r="T1460" s="156">
        <v>19</v>
      </c>
      <c r="U1460" s="156" t="s">
        <v>1605</v>
      </c>
      <c r="V1460" s="156" t="s">
        <v>3196</v>
      </c>
      <c r="AB1460" s="156" t="s">
        <v>1855</v>
      </c>
      <c r="AC1460" s="156">
        <v>353</v>
      </c>
      <c r="AD1460" s="256">
        <v>43180</v>
      </c>
      <c r="AE1460" s="256">
        <v>0</v>
      </c>
      <c r="AF1460" s="256" t="s">
        <v>3215</v>
      </c>
    </row>
    <row r="1461" spans="16:32" x14ac:dyDescent="0.25">
      <c r="P1461" s="156" t="s">
        <v>739</v>
      </c>
      <c r="Q1461" s="156">
        <v>374</v>
      </c>
      <c r="R1461" s="156" t="s">
        <v>1105</v>
      </c>
      <c r="S1461" s="156" t="s">
        <v>984</v>
      </c>
      <c r="T1461" s="156">
        <v>511</v>
      </c>
      <c r="U1461" s="156" t="s">
        <v>1606</v>
      </c>
      <c r="V1461" s="156" t="s">
        <v>3196</v>
      </c>
      <c r="AB1461" s="156" t="s">
        <v>1855</v>
      </c>
      <c r="AC1461" s="156">
        <v>353</v>
      </c>
      <c r="AD1461" s="256">
        <v>43180</v>
      </c>
      <c r="AE1461" s="256">
        <v>0</v>
      </c>
      <c r="AF1461" s="256" t="s">
        <v>3215</v>
      </c>
    </row>
    <row r="1462" spans="16:32" x14ac:dyDescent="0.25">
      <c r="P1462" s="156" t="s">
        <v>739</v>
      </c>
      <c r="Q1462" s="156">
        <v>374</v>
      </c>
      <c r="R1462" s="156" t="s">
        <v>1105</v>
      </c>
      <c r="S1462" s="156" t="s">
        <v>986</v>
      </c>
      <c r="T1462" s="156">
        <v>135</v>
      </c>
      <c r="U1462" s="156" t="s">
        <v>3197</v>
      </c>
      <c r="V1462" s="156" t="s">
        <v>3196</v>
      </c>
      <c r="AB1462" s="156" t="s">
        <v>1855</v>
      </c>
      <c r="AC1462" s="156">
        <v>353</v>
      </c>
      <c r="AD1462" s="256">
        <v>43180</v>
      </c>
      <c r="AE1462" s="256">
        <v>0</v>
      </c>
      <c r="AF1462" s="256" t="s">
        <v>3215</v>
      </c>
    </row>
    <row r="1463" spans="16:32" x14ac:dyDescent="0.25">
      <c r="P1463" s="156" t="s">
        <v>739</v>
      </c>
      <c r="Q1463" s="156">
        <v>374</v>
      </c>
      <c r="R1463" s="156" t="s">
        <v>1105</v>
      </c>
      <c r="S1463" s="156" t="s">
        <v>1642</v>
      </c>
      <c r="T1463" s="156">
        <v>39</v>
      </c>
      <c r="U1463" s="156" t="s">
        <v>1643</v>
      </c>
      <c r="V1463" s="156" t="s">
        <v>3196</v>
      </c>
      <c r="AB1463" s="156" t="s">
        <v>1855</v>
      </c>
      <c r="AC1463" s="156">
        <v>353</v>
      </c>
      <c r="AD1463" s="256">
        <v>43180</v>
      </c>
      <c r="AE1463" s="256">
        <v>0</v>
      </c>
      <c r="AF1463" s="256" t="s">
        <v>3215</v>
      </c>
    </row>
    <row r="1464" spans="16:32" x14ac:dyDescent="0.25">
      <c r="P1464" s="156" t="s">
        <v>739</v>
      </c>
      <c r="Q1464" s="156">
        <v>374</v>
      </c>
      <c r="R1464" s="156" t="s">
        <v>1105</v>
      </c>
      <c r="S1464" s="156" t="s">
        <v>932</v>
      </c>
      <c r="T1464" s="156">
        <v>76</v>
      </c>
      <c r="U1464" s="156" t="s">
        <v>1645</v>
      </c>
      <c r="V1464" s="156" t="s">
        <v>3196</v>
      </c>
      <c r="AB1464" s="156" t="s">
        <v>1855</v>
      </c>
      <c r="AC1464" s="156">
        <v>353</v>
      </c>
      <c r="AD1464" s="256">
        <v>43180</v>
      </c>
      <c r="AE1464" s="256">
        <v>0</v>
      </c>
      <c r="AF1464" s="256" t="s">
        <v>3215</v>
      </c>
    </row>
    <row r="1465" spans="16:32" x14ac:dyDescent="0.25">
      <c r="P1465" s="156" t="s">
        <v>739</v>
      </c>
      <c r="Q1465" s="156">
        <v>374</v>
      </c>
      <c r="R1465" s="156" t="s">
        <v>1105</v>
      </c>
      <c r="S1465" s="156" t="s">
        <v>926</v>
      </c>
      <c r="T1465" s="156">
        <v>171</v>
      </c>
      <c r="U1465" s="156" t="s">
        <v>1649</v>
      </c>
      <c r="V1465" s="156" t="s">
        <v>3196</v>
      </c>
      <c r="AB1465" s="156" t="s">
        <v>1855</v>
      </c>
      <c r="AC1465" s="156">
        <v>353</v>
      </c>
      <c r="AD1465" s="256">
        <v>43180</v>
      </c>
      <c r="AE1465" s="256">
        <v>0</v>
      </c>
      <c r="AF1465" s="256" t="s">
        <v>3215</v>
      </c>
    </row>
    <row r="1466" spans="16:32" x14ac:dyDescent="0.25">
      <c r="P1466" s="156" t="s">
        <v>739</v>
      </c>
      <c r="Q1466" s="156">
        <v>374</v>
      </c>
      <c r="R1466" s="156" t="s">
        <v>1105</v>
      </c>
      <c r="S1466" s="156" t="s">
        <v>923</v>
      </c>
      <c r="T1466" s="156">
        <v>34</v>
      </c>
      <c r="U1466" s="156" t="s">
        <v>3198</v>
      </c>
      <c r="V1466" s="156" t="s">
        <v>3196</v>
      </c>
      <c r="AB1466" s="156" t="s">
        <v>1856</v>
      </c>
      <c r="AC1466" s="156">
        <v>347</v>
      </c>
      <c r="AD1466" s="256">
        <v>43118</v>
      </c>
      <c r="AE1466" s="256">
        <v>43133</v>
      </c>
      <c r="AF1466" s="256" t="s">
        <v>3216</v>
      </c>
    </row>
    <row r="1467" spans="16:32" x14ac:dyDescent="0.25">
      <c r="P1467" s="156" t="s">
        <v>739</v>
      </c>
      <c r="Q1467" s="156">
        <v>374</v>
      </c>
      <c r="R1467" s="156" t="s">
        <v>1105</v>
      </c>
      <c r="S1467" s="156" t="s">
        <v>929</v>
      </c>
      <c r="T1467" s="156">
        <v>17</v>
      </c>
      <c r="U1467" s="156" t="s">
        <v>3199</v>
      </c>
      <c r="V1467" s="156" t="s">
        <v>3196</v>
      </c>
      <c r="AB1467" s="156" t="s">
        <v>1856</v>
      </c>
      <c r="AC1467" s="156">
        <v>340</v>
      </c>
      <c r="AD1467" s="256">
        <v>43133</v>
      </c>
      <c r="AE1467" s="256">
        <v>43168</v>
      </c>
      <c r="AF1467" s="256" t="s">
        <v>3216</v>
      </c>
    </row>
    <row r="1468" spans="16:32" x14ac:dyDescent="0.25">
      <c r="P1468" s="156" t="s">
        <v>739</v>
      </c>
      <c r="Q1468" s="156">
        <v>374</v>
      </c>
      <c r="R1468" s="156" t="s">
        <v>1105</v>
      </c>
      <c r="S1468" s="156" t="s">
        <v>943</v>
      </c>
      <c r="T1468" s="156">
        <v>11</v>
      </c>
      <c r="U1468" s="156" t="s">
        <v>1650</v>
      </c>
      <c r="V1468" s="156" t="s">
        <v>3196</v>
      </c>
      <c r="AB1468" s="156" t="s">
        <v>1856</v>
      </c>
      <c r="AC1468" s="156">
        <v>357</v>
      </c>
      <c r="AD1468" s="256">
        <v>43139</v>
      </c>
      <c r="AE1468" s="256">
        <v>43164</v>
      </c>
      <c r="AF1468" s="256" t="s">
        <v>3216</v>
      </c>
    </row>
    <row r="1469" spans="16:32" x14ac:dyDescent="0.25">
      <c r="P1469" s="156" t="s">
        <v>739</v>
      </c>
      <c r="Q1469" s="156">
        <v>374</v>
      </c>
      <c r="R1469" s="156" t="s">
        <v>1105</v>
      </c>
      <c r="S1469" s="156" t="s">
        <v>942</v>
      </c>
      <c r="T1469" s="156">
        <v>8</v>
      </c>
      <c r="U1469" s="156" t="s">
        <v>1652</v>
      </c>
      <c r="V1469" s="156" t="s">
        <v>3196</v>
      </c>
      <c r="AB1469" s="156" t="s">
        <v>1856</v>
      </c>
      <c r="AC1469" s="156">
        <v>353</v>
      </c>
      <c r="AD1469" s="256">
        <v>43180</v>
      </c>
      <c r="AE1469" s="256">
        <v>0</v>
      </c>
      <c r="AF1469" s="256" t="s">
        <v>3215</v>
      </c>
    </row>
    <row r="1470" spans="16:32" x14ac:dyDescent="0.25">
      <c r="P1470" s="156" t="s">
        <v>739</v>
      </c>
      <c r="Q1470" s="156">
        <v>374</v>
      </c>
      <c r="R1470" s="156" t="s">
        <v>1105</v>
      </c>
      <c r="S1470" s="156" t="s">
        <v>935</v>
      </c>
      <c r="T1470" s="156">
        <v>14</v>
      </c>
      <c r="U1470" s="156" t="s">
        <v>1654</v>
      </c>
      <c r="V1470" s="156" t="s">
        <v>3196</v>
      </c>
      <c r="AB1470" s="156" t="s">
        <v>1856</v>
      </c>
      <c r="AC1470" s="156">
        <v>353</v>
      </c>
      <c r="AD1470" s="256">
        <v>43180</v>
      </c>
      <c r="AE1470" s="256">
        <v>0</v>
      </c>
      <c r="AF1470" s="256" t="s">
        <v>3215</v>
      </c>
    </row>
    <row r="1471" spans="16:32" x14ac:dyDescent="0.25">
      <c r="P1471" s="156" t="s">
        <v>739</v>
      </c>
      <c r="Q1471" s="156">
        <v>374</v>
      </c>
      <c r="R1471" s="156" t="s">
        <v>1105</v>
      </c>
      <c r="S1471" s="156" t="s">
        <v>933</v>
      </c>
      <c r="T1471" s="156">
        <v>8</v>
      </c>
      <c r="U1471" s="156" t="s">
        <v>1655</v>
      </c>
      <c r="V1471" s="156" t="s">
        <v>3196</v>
      </c>
      <c r="AB1471" s="156" t="s">
        <v>1858</v>
      </c>
      <c r="AC1471" s="156">
        <v>357</v>
      </c>
      <c r="AD1471" s="256">
        <v>43139</v>
      </c>
      <c r="AE1471" s="256">
        <v>43164</v>
      </c>
      <c r="AF1471" s="256" t="s">
        <v>3216</v>
      </c>
    </row>
    <row r="1472" spans="16:32" x14ac:dyDescent="0.25">
      <c r="P1472" s="156" t="s">
        <v>739</v>
      </c>
      <c r="Q1472" s="156">
        <v>374</v>
      </c>
      <c r="R1472" s="156" t="s">
        <v>1105</v>
      </c>
      <c r="S1472" s="156" t="s">
        <v>1182</v>
      </c>
      <c r="T1472" s="156">
        <v>1</v>
      </c>
      <c r="U1472" s="156" t="s">
        <v>1662</v>
      </c>
      <c r="V1472" s="156" t="s">
        <v>3196</v>
      </c>
      <c r="AB1472" s="156" t="s">
        <v>1858</v>
      </c>
      <c r="AC1472" s="156">
        <v>353</v>
      </c>
      <c r="AD1472" s="256">
        <v>43180</v>
      </c>
      <c r="AE1472" s="256">
        <v>0</v>
      </c>
      <c r="AF1472" s="256" t="s">
        <v>3215</v>
      </c>
    </row>
    <row r="1473" spans="16:32" x14ac:dyDescent="0.25">
      <c r="P1473" s="156" t="s">
        <v>739</v>
      </c>
      <c r="Q1473" s="156">
        <v>374</v>
      </c>
      <c r="R1473" s="156" t="s">
        <v>1105</v>
      </c>
      <c r="S1473" s="156" t="s">
        <v>941</v>
      </c>
      <c r="T1473" s="156">
        <v>21</v>
      </c>
      <c r="U1473" s="156" t="s">
        <v>1663</v>
      </c>
      <c r="V1473" s="156" t="s">
        <v>3196</v>
      </c>
      <c r="AB1473" s="156" t="s">
        <v>1860</v>
      </c>
      <c r="AC1473" s="156">
        <v>347</v>
      </c>
      <c r="AD1473" s="256">
        <v>43118</v>
      </c>
      <c r="AE1473" s="256">
        <v>43133</v>
      </c>
      <c r="AF1473" s="256" t="s">
        <v>3216</v>
      </c>
    </row>
    <row r="1474" spans="16:32" x14ac:dyDescent="0.25">
      <c r="P1474" s="156" t="s">
        <v>739</v>
      </c>
      <c r="Q1474" s="156">
        <v>374</v>
      </c>
      <c r="R1474" s="156" t="s">
        <v>1105</v>
      </c>
      <c r="S1474" s="156" t="s">
        <v>991</v>
      </c>
      <c r="T1474" s="156">
        <v>210</v>
      </c>
      <c r="U1474" s="156" t="s">
        <v>1673</v>
      </c>
      <c r="V1474" s="156" t="s">
        <v>3196</v>
      </c>
      <c r="AB1474" s="156" t="s">
        <v>1860</v>
      </c>
      <c r="AC1474" s="156">
        <v>357</v>
      </c>
      <c r="AD1474" s="256">
        <v>43139</v>
      </c>
      <c r="AE1474" s="256">
        <v>43164</v>
      </c>
      <c r="AF1474" s="256" t="s">
        <v>3216</v>
      </c>
    </row>
    <row r="1475" spans="16:32" x14ac:dyDescent="0.25">
      <c r="P1475" s="156" t="s">
        <v>739</v>
      </c>
      <c r="Q1475" s="156">
        <v>374</v>
      </c>
      <c r="R1475" s="156" t="s">
        <v>1105</v>
      </c>
      <c r="S1475" s="156" t="s">
        <v>1681</v>
      </c>
      <c r="T1475" s="156">
        <v>2</v>
      </c>
      <c r="U1475" s="156" t="s">
        <v>1682</v>
      </c>
      <c r="V1475" s="156" t="s">
        <v>3196</v>
      </c>
      <c r="AB1475" s="156" t="s">
        <v>1860</v>
      </c>
      <c r="AC1475" s="156">
        <v>364</v>
      </c>
      <c r="AD1475" s="256">
        <v>43168</v>
      </c>
      <c r="AE1475" s="256">
        <v>43179</v>
      </c>
      <c r="AF1475" s="256" t="s">
        <v>3216</v>
      </c>
    </row>
    <row r="1476" spans="16:32" x14ac:dyDescent="0.25">
      <c r="P1476" s="156" t="s">
        <v>739</v>
      </c>
      <c r="Q1476" s="156">
        <v>374</v>
      </c>
      <c r="R1476" s="156" t="s">
        <v>1105</v>
      </c>
      <c r="S1476" s="156" t="s">
        <v>1685</v>
      </c>
      <c r="T1476" s="156">
        <v>2</v>
      </c>
      <c r="U1476" s="156" t="s">
        <v>1686</v>
      </c>
      <c r="V1476" s="156" t="s">
        <v>3196</v>
      </c>
      <c r="AB1476" s="156" t="s">
        <v>1860</v>
      </c>
      <c r="AC1476" s="156">
        <v>353</v>
      </c>
      <c r="AD1476" s="256">
        <v>43180</v>
      </c>
      <c r="AE1476" s="256">
        <v>0</v>
      </c>
      <c r="AF1476" s="256" t="s">
        <v>3215</v>
      </c>
    </row>
    <row r="1477" spans="16:32" x14ac:dyDescent="0.25">
      <c r="P1477" s="156" t="s">
        <v>739</v>
      </c>
      <c r="Q1477" s="156">
        <v>374</v>
      </c>
      <c r="R1477" s="156" t="s">
        <v>1105</v>
      </c>
      <c r="S1477" s="156" t="s">
        <v>994</v>
      </c>
      <c r="T1477" s="156">
        <v>88</v>
      </c>
      <c r="U1477" s="156" t="s">
        <v>3166</v>
      </c>
      <c r="V1477" s="156" t="s">
        <v>3196</v>
      </c>
      <c r="AB1477" s="156" t="s">
        <v>1860</v>
      </c>
      <c r="AC1477" s="156">
        <v>353</v>
      </c>
      <c r="AD1477" s="256">
        <v>43180</v>
      </c>
      <c r="AE1477" s="256">
        <v>0</v>
      </c>
      <c r="AF1477" s="256" t="s">
        <v>3215</v>
      </c>
    </row>
    <row r="1478" spans="16:32" x14ac:dyDescent="0.25">
      <c r="P1478" s="156" t="s">
        <v>739</v>
      </c>
      <c r="Q1478" s="156">
        <v>374</v>
      </c>
      <c r="R1478" s="156" t="s">
        <v>1105</v>
      </c>
      <c r="S1478" s="156" t="s">
        <v>937</v>
      </c>
      <c r="T1478" s="156">
        <v>1</v>
      </c>
      <c r="U1478" s="156" t="s">
        <v>3200</v>
      </c>
      <c r="V1478" s="156" t="s">
        <v>3196</v>
      </c>
      <c r="AB1478" s="156" t="s">
        <v>1860</v>
      </c>
      <c r="AC1478" s="156">
        <v>353</v>
      </c>
      <c r="AD1478" s="256">
        <v>43180</v>
      </c>
      <c r="AE1478" s="256">
        <v>0</v>
      </c>
      <c r="AF1478" s="256" t="s">
        <v>3215</v>
      </c>
    </row>
    <row r="1479" spans="16:32" x14ac:dyDescent="0.25">
      <c r="P1479" s="156" t="s">
        <v>739</v>
      </c>
      <c r="Q1479" s="156">
        <v>374</v>
      </c>
      <c r="R1479" s="156" t="s">
        <v>1105</v>
      </c>
      <c r="S1479" s="156" t="s">
        <v>3098</v>
      </c>
      <c r="T1479" s="156">
        <v>1</v>
      </c>
      <c r="U1479" s="156" t="s">
        <v>3201</v>
      </c>
      <c r="V1479" s="156" t="s">
        <v>3196</v>
      </c>
      <c r="AB1479" s="156" t="s">
        <v>1860</v>
      </c>
      <c r="AC1479" s="156">
        <v>353</v>
      </c>
      <c r="AD1479" s="256">
        <v>43180</v>
      </c>
      <c r="AE1479" s="256">
        <v>0</v>
      </c>
      <c r="AF1479" s="256" t="s">
        <v>3215</v>
      </c>
    </row>
    <row r="1480" spans="16:32" x14ac:dyDescent="0.25">
      <c r="P1480" s="156" t="s">
        <v>739</v>
      </c>
      <c r="Q1480" s="156">
        <v>374</v>
      </c>
      <c r="R1480" s="156" t="s">
        <v>1105</v>
      </c>
      <c r="S1480" s="156" t="s">
        <v>997</v>
      </c>
      <c r="T1480" s="156">
        <v>122</v>
      </c>
      <c r="U1480" s="156" t="s">
        <v>1711</v>
      </c>
      <c r="V1480" s="156" t="s">
        <v>3196</v>
      </c>
      <c r="AB1480" s="156" t="s">
        <v>1860</v>
      </c>
      <c r="AC1480" s="156">
        <v>353</v>
      </c>
      <c r="AD1480" s="256">
        <v>43180</v>
      </c>
      <c r="AE1480" s="256">
        <v>0</v>
      </c>
      <c r="AF1480" s="256" t="s">
        <v>3215</v>
      </c>
    </row>
    <row r="1481" spans="16:32" x14ac:dyDescent="0.25">
      <c r="P1481" s="156" t="s">
        <v>739</v>
      </c>
      <c r="Q1481" s="156">
        <v>374</v>
      </c>
      <c r="R1481" s="156" t="s">
        <v>1105</v>
      </c>
      <c r="S1481" s="156" t="s">
        <v>1713</v>
      </c>
      <c r="T1481" s="156">
        <v>5</v>
      </c>
      <c r="U1481" s="156" t="s">
        <v>1714</v>
      </c>
      <c r="V1481" s="156" t="s">
        <v>3196</v>
      </c>
      <c r="AB1481" s="156" t="s">
        <v>1861</v>
      </c>
      <c r="AC1481" s="156">
        <v>356</v>
      </c>
      <c r="AD1481" s="256">
        <v>43139</v>
      </c>
      <c r="AE1481" s="256">
        <v>0</v>
      </c>
      <c r="AF1481" s="256" t="s">
        <v>3215</v>
      </c>
    </row>
    <row r="1482" spans="16:32" x14ac:dyDescent="0.25">
      <c r="P1482" s="156" t="s">
        <v>739</v>
      </c>
      <c r="Q1482" s="156">
        <v>374</v>
      </c>
      <c r="R1482" s="156" t="s">
        <v>1105</v>
      </c>
      <c r="S1482" s="156" t="s">
        <v>999</v>
      </c>
      <c r="T1482" s="156">
        <v>33</v>
      </c>
      <c r="U1482" s="156" t="s">
        <v>1719</v>
      </c>
      <c r="V1482" s="156" t="s">
        <v>3196</v>
      </c>
      <c r="AB1482" s="156" t="s">
        <v>1863</v>
      </c>
      <c r="AC1482" s="156">
        <v>347</v>
      </c>
      <c r="AD1482" s="256">
        <v>43118</v>
      </c>
      <c r="AE1482" s="256">
        <v>43133</v>
      </c>
      <c r="AF1482" s="256" t="s">
        <v>3216</v>
      </c>
    </row>
    <row r="1483" spans="16:32" x14ac:dyDescent="0.25">
      <c r="P1483" s="156" t="s">
        <v>739</v>
      </c>
      <c r="Q1483" s="156">
        <v>374</v>
      </c>
      <c r="R1483" s="156" t="s">
        <v>1105</v>
      </c>
      <c r="S1483" s="156" t="s">
        <v>1723</v>
      </c>
      <c r="T1483" s="156">
        <v>20</v>
      </c>
      <c r="U1483" s="156" t="s">
        <v>1724</v>
      </c>
      <c r="V1483" s="156" t="s">
        <v>3196</v>
      </c>
      <c r="AB1483" s="156" t="s">
        <v>1863</v>
      </c>
      <c r="AC1483" s="156">
        <v>340</v>
      </c>
      <c r="AD1483" s="256">
        <v>43133</v>
      </c>
      <c r="AE1483" s="256">
        <v>43168</v>
      </c>
      <c r="AF1483" s="256" t="s">
        <v>3216</v>
      </c>
    </row>
    <row r="1484" spans="16:32" x14ac:dyDescent="0.25">
      <c r="P1484" s="156" t="s">
        <v>739</v>
      </c>
      <c r="Q1484" s="156">
        <v>374</v>
      </c>
      <c r="R1484" s="156" t="s">
        <v>1105</v>
      </c>
      <c r="S1484" s="156" t="s">
        <v>1725</v>
      </c>
      <c r="T1484" s="156">
        <v>2</v>
      </c>
      <c r="U1484" s="156" t="s">
        <v>1726</v>
      </c>
      <c r="V1484" s="156" t="s">
        <v>3196</v>
      </c>
      <c r="AB1484" s="156" t="s">
        <v>1863</v>
      </c>
      <c r="AC1484" s="156">
        <v>357</v>
      </c>
      <c r="AD1484" s="256">
        <v>43139</v>
      </c>
      <c r="AE1484" s="256">
        <v>43164</v>
      </c>
      <c r="AF1484" s="256" t="s">
        <v>3216</v>
      </c>
    </row>
    <row r="1485" spans="16:32" x14ac:dyDescent="0.25">
      <c r="P1485" s="156" t="s">
        <v>739</v>
      </c>
      <c r="Q1485" s="156">
        <v>374</v>
      </c>
      <c r="R1485" s="156" t="s">
        <v>1105</v>
      </c>
      <c r="S1485" s="156" t="s">
        <v>931</v>
      </c>
      <c r="T1485" s="156">
        <v>2</v>
      </c>
      <c r="U1485" s="156" t="s">
        <v>1730</v>
      </c>
      <c r="V1485" s="156" t="s">
        <v>3196</v>
      </c>
      <c r="AB1485" s="156" t="s">
        <v>1863</v>
      </c>
      <c r="AC1485" s="156">
        <v>353</v>
      </c>
      <c r="AD1485" s="256">
        <v>43180</v>
      </c>
      <c r="AE1485" s="256">
        <v>0</v>
      </c>
      <c r="AF1485" s="256" t="s">
        <v>3215</v>
      </c>
    </row>
    <row r="1486" spans="16:32" x14ac:dyDescent="0.25">
      <c r="P1486" s="156" t="s">
        <v>739</v>
      </c>
      <c r="Q1486" s="156">
        <v>374</v>
      </c>
      <c r="R1486" s="156" t="s">
        <v>1105</v>
      </c>
      <c r="S1486" s="156" t="s">
        <v>922</v>
      </c>
      <c r="T1486" s="156">
        <v>4</v>
      </c>
      <c r="U1486" s="156" t="s">
        <v>1731</v>
      </c>
      <c r="V1486" s="156" t="s">
        <v>3196</v>
      </c>
      <c r="AB1486" s="156" t="s">
        <v>1864</v>
      </c>
      <c r="AC1486" s="156">
        <v>347</v>
      </c>
      <c r="AD1486" s="256">
        <v>43118</v>
      </c>
      <c r="AE1486" s="256">
        <v>43133</v>
      </c>
      <c r="AF1486" s="256" t="s">
        <v>3216</v>
      </c>
    </row>
    <row r="1487" spans="16:32" x14ac:dyDescent="0.25">
      <c r="P1487" s="156" t="s">
        <v>739</v>
      </c>
      <c r="Q1487" s="156">
        <v>374</v>
      </c>
      <c r="R1487" s="156" t="s">
        <v>1105</v>
      </c>
      <c r="S1487" s="156" t="s">
        <v>1749</v>
      </c>
      <c r="T1487" s="156">
        <v>70</v>
      </c>
      <c r="U1487" s="156" t="s">
        <v>1750</v>
      </c>
      <c r="V1487" s="156" t="s">
        <v>3196</v>
      </c>
      <c r="AB1487" s="156" t="s">
        <v>1864</v>
      </c>
      <c r="AC1487" s="156">
        <v>340</v>
      </c>
      <c r="AD1487" s="256">
        <v>43133</v>
      </c>
      <c r="AE1487" s="256">
        <v>43168</v>
      </c>
      <c r="AF1487" s="256" t="s">
        <v>3216</v>
      </c>
    </row>
    <row r="1488" spans="16:32" x14ac:dyDescent="0.25">
      <c r="P1488" s="156" t="s">
        <v>739</v>
      </c>
      <c r="Q1488" s="156">
        <v>374</v>
      </c>
      <c r="R1488" s="156" t="s">
        <v>1105</v>
      </c>
      <c r="S1488" s="156" t="s">
        <v>3099</v>
      </c>
      <c r="T1488" s="156">
        <v>13</v>
      </c>
      <c r="U1488" s="156" t="s">
        <v>3202</v>
      </c>
      <c r="V1488" s="156" t="s">
        <v>3196</v>
      </c>
      <c r="AB1488" s="156" t="s">
        <v>1864</v>
      </c>
      <c r="AC1488" s="156">
        <v>364</v>
      </c>
      <c r="AD1488" s="256">
        <v>43168</v>
      </c>
      <c r="AE1488" s="256">
        <v>43179</v>
      </c>
      <c r="AF1488" s="256" t="s">
        <v>3216</v>
      </c>
    </row>
    <row r="1489" spans="16:32" x14ac:dyDescent="0.25">
      <c r="P1489" s="156" t="s">
        <v>739</v>
      </c>
      <c r="Q1489" s="156">
        <v>374</v>
      </c>
      <c r="R1489" s="156" t="s">
        <v>1105</v>
      </c>
      <c r="S1489" s="156" t="s">
        <v>1003</v>
      </c>
      <c r="T1489" s="156">
        <v>50</v>
      </c>
      <c r="U1489" s="156" t="s">
        <v>1753</v>
      </c>
      <c r="V1489" s="156" t="s">
        <v>3196</v>
      </c>
      <c r="AB1489" s="156" t="s">
        <v>1864</v>
      </c>
      <c r="AC1489" s="156">
        <v>353</v>
      </c>
      <c r="AD1489" s="256">
        <v>43180</v>
      </c>
      <c r="AE1489" s="256">
        <v>0</v>
      </c>
      <c r="AF1489" s="256" t="s">
        <v>3215</v>
      </c>
    </row>
    <row r="1490" spans="16:32" x14ac:dyDescent="0.25">
      <c r="P1490" s="156" t="s">
        <v>739</v>
      </c>
      <c r="Q1490" s="156">
        <v>374</v>
      </c>
      <c r="R1490" s="156" t="s">
        <v>1105</v>
      </c>
      <c r="S1490" s="156" t="s">
        <v>1005</v>
      </c>
      <c r="T1490" s="156">
        <v>620</v>
      </c>
      <c r="U1490" s="156" t="s">
        <v>3203</v>
      </c>
      <c r="V1490" s="156" t="s">
        <v>3196</v>
      </c>
      <c r="AB1490" s="156" t="s">
        <v>1866</v>
      </c>
      <c r="AC1490" s="156">
        <v>347</v>
      </c>
      <c r="AD1490" s="256">
        <v>43118</v>
      </c>
      <c r="AE1490" s="256">
        <v>43133</v>
      </c>
      <c r="AF1490" s="256" t="s">
        <v>3216</v>
      </c>
    </row>
    <row r="1491" spans="16:32" x14ac:dyDescent="0.25">
      <c r="P1491" s="156" t="s">
        <v>739</v>
      </c>
      <c r="Q1491" s="156">
        <v>374</v>
      </c>
      <c r="R1491" s="156" t="s">
        <v>1105</v>
      </c>
      <c r="S1491" s="156" t="s">
        <v>1770</v>
      </c>
      <c r="T1491" s="156">
        <v>100</v>
      </c>
      <c r="U1491" s="156" t="s">
        <v>1771</v>
      </c>
      <c r="V1491" s="156" t="s">
        <v>3196</v>
      </c>
      <c r="AB1491" s="156" t="s">
        <v>1866</v>
      </c>
      <c r="AC1491" s="156">
        <v>340</v>
      </c>
      <c r="AD1491" s="256">
        <v>43133</v>
      </c>
      <c r="AE1491" s="256">
        <v>43168</v>
      </c>
      <c r="AF1491" s="256" t="s">
        <v>3216</v>
      </c>
    </row>
    <row r="1492" spans="16:32" x14ac:dyDescent="0.25">
      <c r="P1492" s="156" t="s">
        <v>739</v>
      </c>
      <c r="Q1492" s="156">
        <v>374</v>
      </c>
      <c r="R1492" s="156" t="s">
        <v>1105</v>
      </c>
      <c r="S1492" s="156" t="s">
        <v>1010</v>
      </c>
      <c r="T1492" s="156">
        <v>110</v>
      </c>
      <c r="U1492" s="156" t="s">
        <v>1783</v>
      </c>
      <c r="V1492" s="156" t="s">
        <v>3196</v>
      </c>
      <c r="AB1492" s="156" t="s">
        <v>1866</v>
      </c>
      <c r="AC1492" s="156">
        <v>364</v>
      </c>
      <c r="AD1492" s="256">
        <v>43168</v>
      </c>
      <c r="AE1492" s="256">
        <v>43179</v>
      </c>
      <c r="AF1492" s="256" t="s">
        <v>3216</v>
      </c>
    </row>
    <row r="1493" spans="16:32" x14ac:dyDescent="0.25">
      <c r="P1493" s="156" t="s">
        <v>739</v>
      </c>
      <c r="Q1493" s="156">
        <v>374</v>
      </c>
      <c r="R1493" s="156" t="s">
        <v>1105</v>
      </c>
      <c r="S1493" s="156" t="s">
        <v>1014</v>
      </c>
      <c r="T1493" s="156">
        <v>280</v>
      </c>
      <c r="U1493" s="156" t="s">
        <v>1809</v>
      </c>
      <c r="V1493" s="156" t="s">
        <v>3196</v>
      </c>
      <c r="AB1493" s="156" t="s">
        <v>1866</v>
      </c>
      <c r="AC1493" s="156">
        <v>353</v>
      </c>
      <c r="AD1493" s="256">
        <v>43180</v>
      </c>
      <c r="AE1493" s="256">
        <v>0</v>
      </c>
      <c r="AF1493" s="256" t="s">
        <v>3215</v>
      </c>
    </row>
    <row r="1494" spans="16:32" x14ac:dyDescent="0.25">
      <c r="P1494" s="156" t="s">
        <v>739</v>
      </c>
      <c r="Q1494" s="156">
        <v>374</v>
      </c>
      <c r="R1494" s="156" t="s">
        <v>1105</v>
      </c>
      <c r="S1494" s="156" t="s">
        <v>1810</v>
      </c>
      <c r="T1494" s="156">
        <v>78</v>
      </c>
      <c r="U1494" s="156" t="s">
        <v>1811</v>
      </c>
      <c r="V1494" s="156" t="s">
        <v>3196</v>
      </c>
      <c r="AB1494" s="156" t="s">
        <v>1866</v>
      </c>
      <c r="AC1494" s="156">
        <v>353</v>
      </c>
      <c r="AD1494" s="256">
        <v>43180</v>
      </c>
      <c r="AE1494" s="256">
        <v>0</v>
      </c>
      <c r="AF1494" s="256" t="s">
        <v>3215</v>
      </c>
    </row>
    <row r="1495" spans="16:32" x14ac:dyDescent="0.25">
      <c r="P1495" s="156" t="s">
        <v>739</v>
      </c>
      <c r="Q1495" s="156">
        <v>374</v>
      </c>
      <c r="R1495" s="156" t="s">
        <v>1105</v>
      </c>
      <c r="S1495" s="156" t="s">
        <v>1015</v>
      </c>
      <c r="T1495" s="156">
        <v>240</v>
      </c>
      <c r="U1495" s="156" t="s">
        <v>1812</v>
      </c>
      <c r="V1495" s="156" t="s">
        <v>3196</v>
      </c>
      <c r="AB1495" s="156" t="s">
        <v>1866</v>
      </c>
      <c r="AC1495" s="156">
        <v>353</v>
      </c>
      <c r="AD1495" s="256">
        <v>43180</v>
      </c>
      <c r="AE1495" s="256">
        <v>0</v>
      </c>
      <c r="AF1495" s="256" t="s">
        <v>3215</v>
      </c>
    </row>
    <row r="1496" spans="16:32" x14ac:dyDescent="0.25">
      <c r="P1496" s="156" t="s">
        <v>739</v>
      </c>
      <c r="Q1496" s="156">
        <v>374</v>
      </c>
      <c r="R1496" s="156" t="s">
        <v>1105</v>
      </c>
      <c r="S1496" s="156" t="s">
        <v>1813</v>
      </c>
      <c r="T1496" s="156">
        <v>30</v>
      </c>
      <c r="U1496" s="156" t="s">
        <v>1814</v>
      </c>
      <c r="V1496" s="156" t="s">
        <v>3196</v>
      </c>
      <c r="AB1496" s="156" t="s">
        <v>1868</v>
      </c>
      <c r="AC1496" s="156">
        <v>364</v>
      </c>
      <c r="AD1496" s="256">
        <v>43168</v>
      </c>
      <c r="AE1496" s="256">
        <v>43179</v>
      </c>
      <c r="AF1496" s="256" t="s">
        <v>3216</v>
      </c>
    </row>
    <row r="1497" spans="16:32" x14ac:dyDescent="0.25">
      <c r="P1497" s="156" t="s">
        <v>739</v>
      </c>
      <c r="Q1497" s="156">
        <v>374</v>
      </c>
      <c r="R1497" s="156" t="s">
        <v>1105</v>
      </c>
      <c r="S1497" s="156" t="s">
        <v>1824</v>
      </c>
      <c r="T1497" s="156">
        <v>15</v>
      </c>
      <c r="U1497" s="156" t="s">
        <v>1825</v>
      </c>
      <c r="V1497" s="156" t="s">
        <v>3196</v>
      </c>
      <c r="AB1497" s="156" t="s">
        <v>1868</v>
      </c>
      <c r="AC1497" s="156">
        <v>353</v>
      </c>
      <c r="AD1497" s="256">
        <v>43180</v>
      </c>
      <c r="AE1497" s="256">
        <v>0</v>
      </c>
      <c r="AF1497" s="256" t="s">
        <v>3215</v>
      </c>
    </row>
    <row r="1498" spans="16:32" x14ac:dyDescent="0.25">
      <c r="P1498" s="156" t="s">
        <v>739</v>
      </c>
      <c r="Q1498" s="156">
        <v>374</v>
      </c>
      <c r="R1498" s="156" t="s">
        <v>1105</v>
      </c>
      <c r="S1498" s="156" t="s">
        <v>1827</v>
      </c>
      <c r="T1498" s="156">
        <v>6</v>
      </c>
      <c r="U1498" s="156" t="s">
        <v>1828</v>
      </c>
      <c r="V1498" s="156" t="s">
        <v>3196</v>
      </c>
      <c r="AB1498" s="156" t="s">
        <v>1869</v>
      </c>
      <c r="AC1498" s="156">
        <v>347</v>
      </c>
      <c r="AD1498" s="256">
        <v>43118</v>
      </c>
      <c r="AE1498" s="256">
        <v>43133</v>
      </c>
      <c r="AF1498" s="256" t="s">
        <v>3216</v>
      </c>
    </row>
    <row r="1499" spans="16:32" x14ac:dyDescent="0.25">
      <c r="P1499" s="156" t="s">
        <v>739</v>
      </c>
      <c r="Q1499" s="156">
        <v>374</v>
      </c>
      <c r="R1499" s="156" t="s">
        <v>1105</v>
      </c>
      <c r="S1499" s="156" t="s">
        <v>1881</v>
      </c>
      <c r="T1499" s="156">
        <v>40</v>
      </c>
      <c r="U1499" s="156" t="s">
        <v>1882</v>
      </c>
      <c r="V1499" s="156" t="s">
        <v>3196</v>
      </c>
      <c r="AB1499" s="156" t="s">
        <v>1869</v>
      </c>
      <c r="AC1499" s="156">
        <v>340</v>
      </c>
      <c r="AD1499" s="256">
        <v>43133</v>
      </c>
      <c r="AE1499" s="256">
        <v>43168</v>
      </c>
      <c r="AF1499" s="256" t="s">
        <v>3216</v>
      </c>
    </row>
    <row r="1500" spans="16:32" x14ac:dyDescent="0.25">
      <c r="P1500" s="156" t="s">
        <v>739</v>
      </c>
      <c r="Q1500" s="156">
        <v>374</v>
      </c>
      <c r="R1500" s="156" t="s">
        <v>1105</v>
      </c>
      <c r="S1500" s="156" t="s">
        <v>1035</v>
      </c>
      <c r="T1500" s="156">
        <v>35</v>
      </c>
      <c r="U1500" s="156" t="s">
        <v>1883</v>
      </c>
      <c r="V1500" s="156" t="s">
        <v>3196</v>
      </c>
      <c r="AB1500" s="156" t="s">
        <v>1869</v>
      </c>
      <c r="AC1500" s="156">
        <v>340</v>
      </c>
      <c r="AD1500" s="256">
        <v>43133</v>
      </c>
      <c r="AE1500" s="256">
        <v>43168</v>
      </c>
      <c r="AF1500" s="256" t="s">
        <v>3216</v>
      </c>
    </row>
    <row r="1501" spans="16:32" x14ac:dyDescent="0.25">
      <c r="P1501" s="156" t="s">
        <v>739</v>
      </c>
      <c r="Q1501" s="156">
        <v>374</v>
      </c>
      <c r="R1501" s="156" t="s">
        <v>1105</v>
      </c>
      <c r="S1501" s="156" t="s">
        <v>1037</v>
      </c>
      <c r="T1501" s="156">
        <v>50</v>
      </c>
      <c r="U1501" s="156" t="s">
        <v>1891</v>
      </c>
      <c r="V1501" s="156" t="s">
        <v>3196</v>
      </c>
      <c r="AB1501" s="156" t="s">
        <v>1870</v>
      </c>
      <c r="AC1501" s="156">
        <v>347</v>
      </c>
      <c r="AD1501" s="256">
        <v>43118</v>
      </c>
      <c r="AE1501" s="256">
        <v>43133</v>
      </c>
      <c r="AF1501" s="256" t="s">
        <v>3216</v>
      </c>
    </row>
    <row r="1502" spans="16:32" x14ac:dyDescent="0.25">
      <c r="P1502" s="156" t="s">
        <v>739</v>
      </c>
      <c r="Q1502" s="156">
        <v>374</v>
      </c>
      <c r="R1502" s="156" t="s">
        <v>1105</v>
      </c>
      <c r="S1502" s="156" t="s">
        <v>1919</v>
      </c>
      <c r="T1502" s="156">
        <v>16</v>
      </c>
      <c r="U1502" s="156" t="s">
        <v>1920</v>
      </c>
      <c r="V1502" s="156" t="s">
        <v>3196</v>
      </c>
      <c r="AB1502" s="156" t="s">
        <v>1870</v>
      </c>
      <c r="AC1502" s="156">
        <v>340</v>
      </c>
      <c r="AD1502" s="256">
        <v>43133</v>
      </c>
      <c r="AE1502" s="256">
        <v>43168</v>
      </c>
      <c r="AF1502" s="256" t="s">
        <v>3216</v>
      </c>
    </row>
    <row r="1503" spans="16:32" x14ac:dyDescent="0.25">
      <c r="P1503" s="156" t="s">
        <v>739</v>
      </c>
      <c r="Q1503" s="156">
        <v>374</v>
      </c>
      <c r="R1503" s="156" t="s">
        <v>1105</v>
      </c>
      <c r="S1503" s="156" t="s">
        <v>3102</v>
      </c>
      <c r="T1503" s="156">
        <v>20</v>
      </c>
      <c r="U1503" s="156" t="s">
        <v>3204</v>
      </c>
      <c r="V1503" s="156" t="s">
        <v>3196</v>
      </c>
      <c r="AB1503" s="156" t="s">
        <v>1870</v>
      </c>
      <c r="AC1503" s="156">
        <v>357</v>
      </c>
      <c r="AD1503" s="256">
        <v>43139</v>
      </c>
      <c r="AE1503" s="256">
        <v>43164</v>
      </c>
      <c r="AF1503" s="256" t="s">
        <v>3216</v>
      </c>
    </row>
    <row r="1504" spans="16:32" x14ac:dyDescent="0.25">
      <c r="P1504" s="156" t="s">
        <v>739</v>
      </c>
      <c r="Q1504" s="156">
        <v>374</v>
      </c>
      <c r="R1504" s="156" t="s">
        <v>1105</v>
      </c>
      <c r="S1504" s="156" t="s">
        <v>1936</v>
      </c>
      <c r="T1504" s="156">
        <v>70</v>
      </c>
      <c r="U1504" s="156" t="s">
        <v>1937</v>
      </c>
      <c r="V1504" s="156" t="s">
        <v>3196</v>
      </c>
      <c r="AB1504" s="156" t="s">
        <v>1870</v>
      </c>
      <c r="AC1504" s="156">
        <v>353</v>
      </c>
      <c r="AD1504" s="256">
        <v>43180</v>
      </c>
      <c r="AE1504" s="256">
        <v>0</v>
      </c>
      <c r="AF1504" s="256" t="s">
        <v>3215</v>
      </c>
    </row>
    <row r="1505" spans="16:32" x14ac:dyDescent="0.25">
      <c r="P1505" s="156" t="s">
        <v>739</v>
      </c>
      <c r="Q1505" s="156">
        <v>374</v>
      </c>
      <c r="R1505" s="156" t="s">
        <v>1105</v>
      </c>
      <c r="S1505" s="156" t="s">
        <v>1965</v>
      </c>
      <c r="T1505" s="156">
        <v>48</v>
      </c>
      <c r="U1505" s="156" t="s">
        <v>1966</v>
      </c>
      <c r="V1505" s="156" t="s">
        <v>3196</v>
      </c>
      <c r="AB1505" s="156" t="s">
        <v>1870</v>
      </c>
      <c r="AC1505" s="156">
        <v>353</v>
      </c>
      <c r="AD1505" s="256">
        <v>43180</v>
      </c>
      <c r="AE1505" s="256">
        <v>0</v>
      </c>
      <c r="AF1505" s="256" t="s">
        <v>3215</v>
      </c>
    </row>
    <row r="1506" spans="16:32" x14ac:dyDescent="0.25">
      <c r="P1506" s="156" t="s">
        <v>739</v>
      </c>
      <c r="Q1506" s="156">
        <v>374</v>
      </c>
      <c r="R1506" s="156" t="s">
        <v>1105</v>
      </c>
      <c r="S1506" s="156" t="s">
        <v>1967</v>
      </c>
      <c r="T1506" s="156">
        <v>10</v>
      </c>
      <c r="U1506" s="156" t="s">
        <v>1968</v>
      </c>
      <c r="V1506" s="156" t="s">
        <v>3196</v>
      </c>
      <c r="AB1506" s="156" t="s">
        <v>3224</v>
      </c>
      <c r="AC1506" s="156">
        <v>340</v>
      </c>
      <c r="AD1506" s="256">
        <v>43133</v>
      </c>
      <c r="AE1506" s="256">
        <v>43168</v>
      </c>
      <c r="AF1506" s="256" t="s">
        <v>3216</v>
      </c>
    </row>
    <row r="1507" spans="16:32" x14ac:dyDescent="0.25">
      <c r="P1507" s="156" t="s">
        <v>739</v>
      </c>
      <c r="Q1507" s="156">
        <v>374</v>
      </c>
      <c r="R1507" s="156" t="s">
        <v>1105</v>
      </c>
      <c r="S1507" s="156" t="s">
        <v>1969</v>
      </c>
      <c r="T1507" s="156">
        <v>28</v>
      </c>
      <c r="U1507" s="156" t="s">
        <v>1970</v>
      </c>
      <c r="V1507" s="156" t="s">
        <v>3196</v>
      </c>
      <c r="AB1507" s="156" t="s">
        <v>1871</v>
      </c>
      <c r="AC1507" s="156">
        <v>347</v>
      </c>
      <c r="AD1507" s="256">
        <v>43118</v>
      </c>
      <c r="AE1507" s="256">
        <v>43133</v>
      </c>
      <c r="AF1507" s="256" t="s">
        <v>3216</v>
      </c>
    </row>
    <row r="1508" spans="16:32" x14ac:dyDescent="0.25">
      <c r="P1508" s="156" t="s">
        <v>739</v>
      </c>
      <c r="Q1508" s="156">
        <v>374</v>
      </c>
      <c r="R1508" s="156" t="s">
        <v>1105</v>
      </c>
      <c r="S1508" s="156" t="s">
        <v>1982</v>
      </c>
      <c r="T1508" s="156">
        <v>18</v>
      </c>
      <c r="U1508" s="156" t="s">
        <v>1983</v>
      </c>
      <c r="V1508" s="156" t="s">
        <v>3196</v>
      </c>
      <c r="AB1508" s="156" t="s">
        <v>1871</v>
      </c>
      <c r="AC1508" s="156">
        <v>364</v>
      </c>
      <c r="AD1508" s="256">
        <v>43168</v>
      </c>
      <c r="AE1508" s="256">
        <v>43179</v>
      </c>
      <c r="AF1508" s="256" t="s">
        <v>3216</v>
      </c>
    </row>
    <row r="1509" spans="16:32" x14ac:dyDescent="0.25">
      <c r="P1509" s="156" t="s">
        <v>739</v>
      </c>
      <c r="Q1509" s="156">
        <v>374</v>
      </c>
      <c r="R1509" s="156" t="s">
        <v>1105</v>
      </c>
      <c r="S1509" s="156" t="s">
        <v>1984</v>
      </c>
      <c r="T1509" s="156">
        <v>25</v>
      </c>
      <c r="U1509" s="156" t="s">
        <v>1985</v>
      </c>
      <c r="V1509" s="156" t="s">
        <v>3196</v>
      </c>
      <c r="AB1509" s="156" t="s">
        <v>1872</v>
      </c>
      <c r="AC1509" s="156">
        <v>347</v>
      </c>
      <c r="AD1509" s="256">
        <v>43118</v>
      </c>
      <c r="AE1509" s="256">
        <v>43133</v>
      </c>
      <c r="AF1509" s="256" t="s">
        <v>3216</v>
      </c>
    </row>
    <row r="1510" spans="16:32" x14ac:dyDescent="0.25">
      <c r="P1510" s="156" t="s">
        <v>739</v>
      </c>
      <c r="Q1510" s="156">
        <v>374</v>
      </c>
      <c r="R1510" s="156" t="s">
        <v>1105</v>
      </c>
      <c r="S1510" s="156" t="s">
        <v>1995</v>
      </c>
      <c r="T1510" s="156">
        <v>13</v>
      </c>
      <c r="U1510" s="156" t="s">
        <v>1996</v>
      </c>
      <c r="V1510" s="156" t="s">
        <v>3196</v>
      </c>
      <c r="AB1510" s="156" t="s">
        <v>1872</v>
      </c>
      <c r="AC1510" s="156">
        <v>340</v>
      </c>
      <c r="AD1510" s="256">
        <v>43133</v>
      </c>
      <c r="AE1510" s="256">
        <v>43168</v>
      </c>
      <c r="AF1510" s="256" t="s">
        <v>3216</v>
      </c>
    </row>
    <row r="1511" spans="16:32" x14ac:dyDescent="0.25">
      <c r="P1511" s="156" t="s">
        <v>739</v>
      </c>
      <c r="Q1511" s="156">
        <v>374</v>
      </c>
      <c r="R1511" s="156" t="s">
        <v>1105</v>
      </c>
      <c r="S1511" s="156" t="s">
        <v>1052</v>
      </c>
      <c r="T1511" s="156">
        <v>50</v>
      </c>
      <c r="U1511" s="156" t="s">
        <v>1999</v>
      </c>
      <c r="V1511" s="156" t="s">
        <v>3196</v>
      </c>
      <c r="AB1511" s="156" t="s">
        <v>1872</v>
      </c>
      <c r="AC1511" s="156">
        <v>340</v>
      </c>
      <c r="AD1511" s="256">
        <v>43133</v>
      </c>
      <c r="AE1511" s="256">
        <v>43168</v>
      </c>
      <c r="AF1511" s="256" t="s">
        <v>3216</v>
      </c>
    </row>
    <row r="1512" spans="16:32" x14ac:dyDescent="0.25">
      <c r="P1512" s="156" t="s">
        <v>739</v>
      </c>
      <c r="Q1512" s="156">
        <v>374</v>
      </c>
      <c r="R1512" s="156" t="s">
        <v>1105</v>
      </c>
      <c r="S1512" s="156" t="s">
        <v>2004</v>
      </c>
      <c r="T1512" s="156">
        <v>25</v>
      </c>
      <c r="U1512" s="156" t="s">
        <v>2005</v>
      </c>
      <c r="V1512" s="156" t="s">
        <v>3196</v>
      </c>
      <c r="AB1512" s="156" t="s">
        <v>1874</v>
      </c>
      <c r="AC1512" s="156">
        <v>347</v>
      </c>
      <c r="AD1512" s="256">
        <v>43118</v>
      </c>
      <c r="AE1512" s="256">
        <v>43133</v>
      </c>
      <c r="AF1512" s="256" t="s">
        <v>3216</v>
      </c>
    </row>
    <row r="1513" spans="16:32" x14ac:dyDescent="0.25">
      <c r="P1513" s="156" t="s">
        <v>739</v>
      </c>
      <c r="Q1513" s="156">
        <v>374</v>
      </c>
      <c r="R1513" s="156" t="s">
        <v>1105</v>
      </c>
      <c r="S1513" s="156" t="s">
        <v>2008</v>
      </c>
      <c r="T1513" s="156">
        <v>28</v>
      </c>
      <c r="U1513" s="156" t="s">
        <v>2009</v>
      </c>
      <c r="V1513" s="156" t="s">
        <v>3196</v>
      </c>
      <c r="AB1513" s="156" t="s">
        <v>1874</v>
      </c>
      <c r="AC1513" s="156">
        <v>340</v>
      </c>
      <c r="AD1513" s="256">
        <v>43133</v>
      </c>
      <c r="AE1513" s="256">
        <v>43168</v>
      </c>
      <c r="AF1513" s="256" t="s">
        <v>3216</v>
      </c>
    </row>
    <row r="1514" spans="16:32" x14ac:dyDescent="0.25">
      <c r="P1514" s="156" t="s">
        <v>739</v>
      </c>
      <c r="Q1514" s="156">
        <v>374</v>
      </c>
      <c r="R1514" s="156" t="s">
        <v>1105</v>
      </c>
      <c r="S1514" s="156" t="s">
        <v>2011</v>
      </c>
      <c r="T1514" s="156">
        <v>8</v>
      </c>
      <c r="U1514" s="156" t="s">
        <v>2012</v>
      </c>
      <c r="V1514" s="156" t="s">
        <v>3196</v>
      </c>
      <c r="AB1514" s="156" t="s">
        <v>1874</v>
      </c>
      <c r="AC1514" s="156">
        <v>353</v>
      </c>
      <c r="AD1514" s="256">
        <v>43180</v>
      </c>
      <c r="AE1514" s="256">
        <v>0</v>
      </c>
      <c r="AF1514" s="256" t="s">
        <v>3215</v>
      </c>
    </row>
    <row r="1515" spans="16:32" x14ac:dyDescent="0.25">
      <c r="P1515" s="156" t="s">
        <v>739</v>
      </c>
      <c r="Q1515" s="156">
        <v>374</v>
      </c>
      <c r="R1515" s="156" t="s">
        <v>1105</v>
      </c>
      <c r="S1515" s="156" t="s">
        <v>1054</v>
      </c>
      <c r="T1515" s="156">
        <v>59</v>
      </c>
      <c r="U1515" s="156" t="s">
        <v>2017</v>
      </c>
      <c r="V1515" s="156" t="s">
        <v>3196</v>
      </c>
      <c r="AB1515" s="156" t="s">
        <v>1876</v>
      </c>
      <c r="AC1515" s="156">
        <v>347</v>
      </c>
      <c r="AD1515" s="256">
        <v>43118</v>
      </c>
      <c r="AE1515" s="256">
        <v>43133</v>
      </c>
      <c r="AF1515" s="256" t="s">
        <v>3216</v>
      </c>
    </row>
    <row r="1516" spans="16:32" x14ac:dyDescent="0.25">
      <c r="P1516" s="156" t="s">
        <v>739</v>
      </c>
      <c r="Q1516" s="156">
        <v>374</v>
      </c>
      <c r="R1516" s="156" t="s">
        <v>1105</v>
      </c>
      <c r="S1516" s="156" t="s">
        <v>2018</v>
      </c>
      <c r="T1516" s="156">
        <v>8</v>
      </c>
      <c r="U1516" s="156" t="s">
        <v>2019</v>
      </c>
      <c r="V1516" s="156" t="s">
        <v>3196</v>
      </c>
      <c r="AB1516" s="156" t="s">
        <v>1876</v>
      </c>
      <c r="AC1516" s="156">
        <v>340</v>
      </c>
      <c r="AD1516" s="256">
        <v>43133</v>
      </c>
      <c r="AE1516" s="256">
        <v>43168</v>
      </c>
      <c r="AF1516" s="256" t="s">
        <v>3216</v>
      </c>
    </row>
    <row r="1517" spans="16:32" x14ac:dyDescent="0.25">
      <c r="P1517" s="156" t="s">
        <v>739</v>
      </c>
      <c r="Q1517" s="156">
        <v>374</v>
      </c>
      <c r="R1517" s="156" t="s">
        <v>1105</v>
      </c>
      <c r="S1517" s="156" t="s">
        <v>940</v>
      </c>
      <c r="T1517" s="156">
        <v>12</v>
      </c>
      <c r="U1517" s="156" t="s">
        <v>2023</v>
      </c>
      <c r="V1517" s="156" t="s">
        <v>3196</v>
      </c>
      <c r="AB1517" s="156" t="s">
        <v>1876</v>
      </c>
      <c r="AC1517" s="156">
        <v>364</v>
      </c>
      <c r="AD1517" s="256">
        <v>43168</v>
      </c>
      <c r="AE1517" s="256">
        <v>43179</v>
      </c>
      <c r="AF1517" s="256" t="s">
        <v>3216</v>
      </c>
    </row>
    <row r="1518" spans="16:32" x14ac:dyDescent="0.25">
      <c r="P1518" s="156" t="s">
        <v>739</v>
      </c>
      <c r="Q1518" s="156">
        <v>374</v>
      </c>
      <c r="R1518" s="156" t="s">
        <v>1105</v>
      </c>
      <c r="S1518" s="156" t="s">
        <v>1057</v>
      </c>
      <c r="T1518" s="156">
        <v>315</v>
      </c>
      <c r="U1518" s="156" t="s">
        <v>2026</v>
      </c>
      <c r="V1518" s="156" t="s">
        <v>3196</v>
      </c>
      <c r="AB1518" s="156" t="s">
        <v>1876</v>
      </c>
      <c r="AC1518" s="156">
        <v>353</v>
      </c>
      <c r="AD1518" s="256">
        <v>43180</v>
      </c>
      <c r="AE1518" s="256">
        <v>0</v>
      </c>
      <c r="AF1518" s="256" t="s">
        <v>3215</v>
      </c>
    </row>
    <row r="1519" spans="16:32" x14ac:dyDescent="0.25">
      <c r="P1519" s="156" t="s">
        <v>739</v>
      </c>
      <c r="Q1519" s="156">
        <v>374</v>
      </c>
      <c r="R1519" s="156" t="s">
        <v>1105</v>
      </c>
      <c r="S1519" s="156" t="s">
        <v>2035</v>
      </c>
      <c r="T1519" s="156">
        <v>64</v>
      </c>
      <c r="U1519" s="156" t="s">
        <v>2036</v>
      </c>
      <c r="V1519" s="156" t="s">
        <v>3196</v>
      </c>
      <c r="AB1519" s="156" t="s">
        <v>1876</v>
      </c>
      <c r="AC1519" s="156">
        <v>353</v>
      </c>
      <c r="AD1519" s="256">
        <v>43180</v>
      </c>
      <c r="AE1519" s="256">
        <v>0</v>
      </c>
      <c r="AF1519" s="256" t="s">
        <v>3215</v>
      </c>
    </row>
    <row r="1520" spans="16:32" x14ac:dyDescent="0.25">
      <c r="P1520" s="156" t="s">
        <v>739</v>
      </c>
      <c r="Q1520" s="156">
        <v>374</v>
      </c>
      <c r="R1520" s="156" t="s">
        <v>1105</v>
      </c>
      <c r="S1520" s="156" t="s">
        <v>2043</v>
      </c>
      <c r="T1520" s="156">
        <v>40</v>
      </c>
      <c r="U1520" s="156" t="s">
        <v>2044</v>
      </c>
      <c r="V1520" s="156" t="s">
        <v>3196</v>
      </c>
      <c r="AB1520" s="156" t="s">
        <v>1877</v>
      </c>
      <c r="AC1520" s="156">
        <v>347</v>
      </c>
      <c r="AD1520" s="256">
        <v>43118</v>
      </c>
      <c r="AE1520" s="256">
        <v>43133</v>
      </c>
      <c r="AF1520" s="256" t="s">
        <v>3216</v>
      </c>
    </row>
    <row r="1521" spans="16:32" x14ac:dyDescent="0.25">
      <c r="P1521" s="156" t="s">
        <v>739</v>
      </c>
      <c r="Q1521" s="156">
        <v>374</v>
      </c>
      <c r="R1521" s="156" t="s">
        <v>1105</v>
      </c>
      <c r="S1521" s="156" t="s">
        <v>2072</v>
      </c>
      <c r="T1521" s="156">
        <v>2</v>
      </c>
      <c r="U1521" s="156" t="s">
        <v>2073</v>
      </c>
      <c r="V1521" s="156" t="s">
        <v>3196</v>
      </c>
      <c r="AB1521" s="156" t="s">
        <v>1877</v>
      </c>
      <c r="AC1521" s="156">
        <v>340</v>
      </c>
      <c r="AD1521" s="256">
        <v>43133</v>
      </c>
      <c r="AE1521" s="256">
        <v>43168</v>
      </c>
      <c r="AF1521" s="256" t="s">
        <v>3216</v>
      </c>
    </row>
    <row r="1522" spans="16:32" x14ac:dyDescent="0.25">
      <c r="P1522" s="156" t="s">
        <v>739</v>
      </c>
      <c r="Q1522" s="156">
        <v>374</v>
      </c>
      <c r="R1522" s="156" t="s">
        <v>1105</v>
      </c>
      <c r="S1522" s="156" t="s">
        <v>2072</v>
      </c>
      <c r="T1522" s="156">
        <v>1</v>
      </c>
      <c r="U1522" s="156" t="s">
        <v>2073</v>
      </c>
      <c r="V1522" s="156" t="s">
        <v>3196</v>
      </c>
      <c r="AB1522" s="156" t="s">
        <v>1877</v>
      </c>
      <c r="AC1522" s="156">
        <v>340</v>
      </c>
      <c r="AD1522" s="256">
        <v>43133</v>
      </c>
      <c r="AE1522" s="256">
        <v>43168</v>
      </c>
      <c r="AF1522" s="256" t="s">
        <v>3216</v>
      </c>
    </row>
    <row r="1523" spans="16:32" x14ac:dyDescent="0.25">
      <c r="P1523" s="156" t="s">
        <v>739</v>
      </c>
      <c r="Q1523" s="156">
        <v>374</v>
      </c>
      <c r="R1523" s="156" t="s">
        <v>1105</v>
      </c>
      <c r="S1523" s="156" t="s">
        <v>2076</v>
      </c>
      <c r="T1523" s="156">
        <v>40</v>
      </c>
      <c r="U1523" s="156" t="s">
        <v>2077</v>
      </c>
      <c r="V1523" s="156" t="s">
        <v>3196</v>
      </c>
      <c r="AB1523" s="156" t="s">
        <v>1877</v>
      </c>
      <c r="AC1523" s="156">
        <v>357</v>
      </c>
      <c r="AD1523" s="256">
        <v>43139</v>
      </c>
      <c r="AE1523" s="256">
        <v>43164</v>
      </c>
      <c r="AF1523" s="256" t="s">
        <v>3216</v>
      </c>
    </row>
    <row r="1524" spans="16:32" x14ac:dyDescent="0.25">
      <c r="P1524" s="156" t="s">
        <v>739</v>
      </c>
      <c r="Q1524" s="156">
        <v>374</v>
      </c>
      <c r="R1524" s="156" t="s">
        <v>1105</v>
      </c>
      <c r="S1524" s="156" t="s">
        <v>2115</v>
      </c>
      <c r="T1524" s="156">
        <v>50</v>
      </c>
      <c r="U1524" s="156" t="s">
        <v>2116</v>
      </c>
      <c r="V1524" s="156" t="s">
        <v>3196</v>
      </c>
      <c r="AB1524" s="156" t="s">
        <v>1877</v>
      </c>
      <c r="AC1524" s="156">
        <v>364</v>
      </c>
      <c r="AD1524" s="256">
        <v>43168</v>
      </c>
      <c r="AE1524" s="256">
        <v>43179</v>
      </c>
      <c r="AF1524" s="256" t="s">
        <v>3216</v>
      </c>
    </row>
    <row r="1525" spans="16:32" x14ac:dyDescent="0.25">
      <c r="P1525" s="156" t="s">
        <v>739</v>
      </c>
      <c r="Q1525" s="156">
        <v>374</v>
      </c>
      <c r="R1525" s="156" t="s">
        <v>1105</v>
      </c>
      <c r="S1525" s="156" t="s">
        <v>2119</v>
      </c>
      <c r="T1525" s="156">
        <v>2</v>
      </c>
      <c r="U1525" s="156" t="s">
        <v>2120</v>
      </c>
      <c r="V1525" s="156" t="s">
        <v>3196</v>
      </c>
      <c r="AB1525" s="156" t="s">
        <v>1877</v>
      </c>
      <c r="AC1525" s="156">
        <v>353</v>
      </c>
      <c r="AD1525" s="256">
        <v>43180</v>
      </c>
      <c r="AE1525" s="256">
        <v>0</v>
      </c>
      <c r="AF1525" s="256" t="s">
        <v>3215</v>
      </c>
    </row>
    <row r="1526" spans="16:32" x14ac:dyDescent="0.25">
      <c r="P1526" s="156" t="s">
        <v>739</v>
      </c>
      <c r="Q1526" s="156">
        <v>374</v>
      </c>
      <c r="R1526" s="156" t="s">
        <v>1105</v>
      </c>
      <c r="S1526" s="156" t="s">
        <v>2144</v>
      </c>
      <c r="T1526" s="156">
        <v>30</v>
      </c>
      <c r="U1526" s="156" t="s">
        <v>2145</v>
      </c>
      <c r="V1526" s="156" t="s">
        <v>3196</v>
      </c>
      <c r="AB1526" s="156" t="s">
        <v>1877</v>
      </c>
      <c r="AC1526" s="156">
        <v>353</v>
      </c>
      <c r="AD1526" s="256">
        <v>43180</v>
      </c>
      <c r="AE1526" s="256">
        <v>0</v>
      </c>
      <c r="AF1526" s="256" t="s">
        <v>3215</v>
      </c>
    </row>
    <row r="1527" spans="16:32" x14ac:dyDescent="0.25">
      <c r="P1527" s="156" t="s">
        <v>739</v>
      </c>
      <c r="Q1527" s="156">
        <v>374</v>
      </c>
      <c r="R1527" s="156" t="s">
        <v>1105</v>
      </c>
      <c r="S1527" s="156" t="s">
        <v>955</v>
      </c>
      <c r="T1527" s="156">
        <v>83</v>
      </c>
      <c r="U1527" s="156" t="s">
        <v>2170</v>
      </c>
      <c r="V1527" s="156" t="s">
        <v>3196</v>
      </c>
      <c r="AB1527" s="156" t="s">
        <v>1878</v>
      </c>
      <c r="AC1527" s="156">
        <v>340</v>
      </c>
      <c r="AD1527" s="256">
        <v>43133</v>
      </c>
      <c r="AE1527" s="256">
        <v>43168</v>
      </c>
      <c r="AF1527" s="256" t="s">
        <v>3216</v>
      </c>
    </row>
    <row r="1528" spans="16:32" x14ac:dyDescent="0.25">
      <c r="P1528" s="156" t="s">
        <v>739</v>
      </c>
      <c r="Q1528" s="156">
        <v>374</v>
      </c>
      <c r="R1528" s="156" t="s">
        <v>1105</v>
      </c>
      <c r="S1528" s="156" t="s">
        <v>1066</v>
      </c>
      <c r="T1528" s="156">
        <v>80</v>
      </c>
      <c r="U1528" s="156" t="s">
        <v>2182</v>
      </c>
      <c r="V1528" s="156" t="s">
        <v>3196</v>
      </c>
      <c r="AB1528" s="156" t="s">
        <v>1878</v>
      </c>
      <c r="AC1528" s="156">
        <v>357</v>
      </c>
      <c r="AD1528" s="256">
        <v>43139</v>
      </c>
      <c r="AE1528" s="256">
        <v>43164</v>
      </c>
      <c r="AF1528" s="256" t="s">
        <v>3216</v>
      </c>
    </row>
    <row r="1529" spans="16:32" x14ac:dyDescent="0.25">
      <c r="P1529" s="156" t="s">
        <v>739</v>
      </c>
      <c r="Q1529" s="156">
        <v>374</v>
      </c>
      <c r="R1529" s="156" t="s">
        <v>1105</v>
      </c>
      <c r="S1529" s="156" t="s">
        <v>2206</v>
      </c>
      <c r="T1529" s="156">
        <v>2</v>
      </c>
      <c r="U1529" s="156" t="s">
        <v>2207</v>
      </c>
      <c r="V1529" s="156" t="s">
        <v>3196</v>
      </c>
      <c r="AB1529" s="156" t="s">
        <v>1878</v>
      </c>
      <c r="AC1529" s="156">
        <v>353</v>
      </c>
      <c r="AD1529" s="256">
        <v>43180</v>
      </c>
      <c r="AE1529" s="256">
        <v>0</v>
      </c>
      <c r="AF1529" s="256" t="s">
        <v>3215</v>
      </c>
    </row>
    <row r="1530" spans="16:32" x14ac:dyDescent="0.25">
      <c r="P1530" s="156" t="s">
        <v>739</v>
      </c>
      <c r="Q1530" s="156">
        <v>374</v>
      </c>
      <c r="R1530" s="156" t="s">
        <v>1105</v>
      </c>
      <c r="S1530" s="156" t="s">
        <v>2209</v>
      </c>
      <c r="T1530" s="156">
        <v>51</v>
      </c>
      <c r="U1530" s="156" t="s">
        <v>2210</v>
      </c>
      <c r="V1530" s="156" t="s">
        <v>3196</v>
      </c>
      <c r="AB1530" s="156" t="s">
        <v>1878</v>
      </c>
      <c r="AC1530" s="156">
        <v>353</v>
      </c>
      <c r="AD1530" s="256">
        <v>43180</v>
      </c>
      <c r="AE1530" s="256">
        <v>0</v>
      </c>
      <c r="AF1530" s="256" t="s">
        <v>3215</v>
      </c>
    </row>
    <row r="1531" spans="16:32" x14ac:dyDescent="0.25">
      <c r="P1531" s="156" t="s">
        <v>739</v>
      </c>
      <c r="Q1531" s="156">
        <v>374</v>
      </c>
      <c r="R1531" s="156" t="s">
        <v>1105</v>
      </c>
      <c r="S1531" s="156" t="s">
        <v>1070</v>
      </c>
      <c r="T1531" s="156">
        <v>23</v>
      </c>
      <c r="U1531" s="156" t="s">
        <v>2211</v>
      </c>
      <c r="V1531" s="156" t="s">
        <v>3196</v>
      </c>
      <c r="AB1531" s="156" t="s">
        <v>1878</v>
      </c>
      <c r="AC1531" s="156">
        <v>353</v>
      </c>
      <c r="AD1531" s="256">
        <v>43180</v>
      </c>
      <c r="AE1531" s="256">
        <v>0</v>
      </c>
      <c r="AF1531" s="256" t="s">
        <v>3215</v>
      </c>
    </row>
    <row r="1532" spans="16:32" x14ac:dyDescent="0.25">
      <c r="P1532" s="156" t="s">
        <v>739</v>
      </c>
      <c r="Q1532" s="156">
        <v>374</v>
      </c>
      <c r="R1532" s="156" t="s">
        <v>1105</v>
      </c>
      <c r="S1532" s="156" t="s">
        <v>1071</v>
      </c>
      <c r="T1532" s="156">
        <v>35</v>
      </c>
      <c r="U1532" s="156" t="s">
        <v>2218</v>
      </c>
      <c r="V1532" s="156" t="s">
        <v>3196</v>
      </c>
      <c r="AB1532" s="156" t="s">
        <v>1878</v>
      </c>
      <c r="AC1532" s="156">
        <v>353</v>
      </c>
      <c r="AD1532" s="256">
        <v>43180</v>
      </c>
      <c r="AE1532" s="256">
        <v>0</v>
      </c>
      <c r="AF1532" s="256" t="s">
        <v>3215</v>
      </c>
    </row>
    <row r="1533" spans="16:32" x14ac:dyDescent="0.25">
      <c r="P1533" s="156" t="s">
        <v>739</v>
      </c>
      <c r="Q1533" s="156">
        <v>374</v>
      </c>
      <c r="R1533" s="156" t="s">
        <v>1105</v>
      </c>
      <c r="S1533" s="156" t="s">
        <v>2229</v>
      </c>
      <c r="T1533" s="156">
        <v>2</v>
      </c>
      <c r="U1533" s="156" t="s">
        <v>2230</v>
      </c>
      <c r="V1533" s="156" t="s">
        <v>3196</v>
      </c>
      <c r="AB1533" s="156" t="s">
        <v>1878</v>
      </c>
      <c r="AC1533" s="156">
        <v>353</v>
      </c>
      <c r="AD1533" s="256">
        <v>43180</v>
      </c>
      <c r="AE1533" s="256">
        <v>0</v>
      </c>
      <c r="AF1533" s="256" t="s">
        <v>3215</v>
      </c>
    </row>
    <row r="1534" spans="16:32" x14ac:dyDescent="0.25">
      <c r="P1534" s="156" t="s">
        <v>739</v>
      </c>
      <c r="Q1534" s="156">
        <v>374</v>
      </c>
      <c r="R1534" s="156" t="s">
        <v>1105</v>
      </c>
      <c r="S1534" s="156" t="s">
        <v>2253</v>
      </c>
      <c r="T1534" s="156">
        <v>25</v>
      </c>
      <c r="U1534" s="156" t="s">
        <v>2254</v>
      </c>
      <c r="V1534" s="156" t="s">
        <v>3196</v>
      </c>
      <c r="AB1534" s="156" t="s">
        <v>1878</v>
      </c>
      <c r="AC1534" s="156">
        <v>353</v>
      </c>
      <c r="AD1534" s="256">
        <v>43180</v>
      </c>
      <c r="AE1534" s="256">
        <v>0</v>
      </c>
      <c r="AF1534" s="256" t="s">
        <v>3215</v>
      </c>
    </row>
    <row r="1535" spans="16:32" x14ac:dyDescent="0.25">
      <c r="P1535" s="156" t="s">
        <v>739</v>
      </c>
      <c r="Q1535" s="156">
        <v>374</v>
      </c>
      <c r="R1535" s="156" t="s">
        <v>1105</v>
      </c>
      <c r="S1535" s="156" t="s">
        <v>2259</v>
      </c>
      <c r="T1535" s="156">
        <v>19</v>
      </c>
      <c r="U1535" s="156" t="s">
        <v>2260</v>
      </c>
      <c r="V1535" s="156" t="s">
        <v>3196</v>
      </c>
      <c r="AB1535" s="156" t="s">
        <v>1878</v>
      </c>
      <c r="AC1535" s="156">
        <v>353</v>
      </c>
      <c r="AD1535" s="256">
        <v>43180</v>
      </c>
      <c r="AE1535" s="256">
        <v>0</v>
      </c>
      <c r="AF1535" s="256" t="s">
        <v>3215</v>
      </c>
    </row>
    <row r="1536" spans="16:32" x14ac:dyDescent="0.25">
      <c r="P1536" s="156" t="s">
        <v>739</v>
      </c>
      <c r="Q1536" s="156">
        <v>374</v>
      </c>
      <c r="R1536" s="156" t="s">
        <v>1105</v>
      </c>
      <c r="S1536" s="156" t="s">
        <v>2264</v>
      </c>
      <c r="T1536" s="156">
        <v>20</v>
      </c>
      <c r="U1536" s="156" t="s">
        <v>2265</v>
      </c>
      <c r="V1536" s="156" t="s">
        <v>3196</v>
      </c>
      <c r="AB1536" s="156" t="s">
        <v>1879</v>
      </c>
      <c r="AC1536" s="156">
        <v>347</v>
      </c>
      <c r="AD1536" s="256">
        <v>43118</v>
      </c>
      <c r="AE1536" s="256">
        <v>43133</v>
      </c>
      <c r="AF1536" s="256" t="s">
        <v>3216</v>
      </c>
    </row>
    <row r="1537" spans="16:32" x14ac:dyDescent="0.25">
      <c r="P1537" s="156" t="s">
        <v>739</v>
      </c>
      <c r="Q1537" s="156">
        <v>374</v>
      </c>
      <c r="R1537" s="156" t="s">
        <v>1105</v>
      </c>
      <c r="S1537" s="156" t="s">
        <v>2276</v>
      </c>
      <c r="T1537" s="156">
        <v>20</v>
      </c>
      <c r="U1537" s="156" t="s">
        <v>2277</v>
      </c>
      <c r="V1537" s="156" t="s">
        <v>3196</v>
      </c>
      <c r="AB1537" s="156" t="s">
        <v>1879</v>
      </c>
      <c r="AC1537" s="156">
        <v>340</v>
      </c>
      <c r="AD1537" s="256">
        <v>43133</v>
      </c>
      <c r="AE1537" s="256">
        <v>43168</v>
      </c>
      <c r="AF1537" s="256" t="s">
        <v>3216</v>
      </c>
    </row>
    <row r="1538" spans="16:32" x14ac:dyDescent="0.25">
      <c r="P1538" s="156" t="s">
        <v>739</v>
      </c>
      <c r="Q1538" s="156">
        <v>374</v>
      </c>
      <c r="R1538" s="156" t="s">
        <v>1105</v>
      </c>
      <c r="S1538" s="156" t="s">
        <v>2281</v>
      </c>
      <c r="T1538" s="156">
        <v>15</v>
      </c>
      <c r="U1538" s="156" t="s">
        <v>2282</v>
      </c>
      <c r="V1538" s="156" t="s">
        <v>3196</v>
      </c>
      <c r="AB1538" s="156" t="s">
        <v>1879</v>
      </c>
      <c r="AC1538" s="156">
        <v>340</v>
      </c>
      <c r="AD1538" s="256">
        <v>43133</v>
      </c>
      <c r="AE1538" s="256">
        <v>43168</v>
      </c>
      <c r="AF1538" s="256" t="s">
        <v>3216</v>
      </c>
    </row>
    <row r="1539" spans="16:32" x14ac:dyDescent="0.25">
      <c r="P1539" s="156" t="s">
        <v>739</v>
      </c>
      <c r="Q1539" s="156">
        <v>374</v>
      </c>
      <c r="R1539" s="156" t="s">
        <v>1105</v>
      </c>
      <c r="S1539" s="156" t="s">
        <v>2289</v>
      </c>
      <c r="T1539" s="156">
        <v>2</v>
      </c>
      <c r="U1539" s="156" t="s">
        <v>2290</v>
      </c>
      <c r="V1539" s="156" t="s">
        <v>3196</v>
      </c>
      <c r="AB1539" s="156" t="s">
        <v>1879</v>
      </c>
      <c r="AC1539" s="156">
        <v>357</v>
      </c>
      <c r="AD1539" s="256">
        <v>43139</v>
      </c>
      <c r="AE1539" s="256">
        <v>43164</v>
      </c>
      <c r="AF1539" s="256" t="s">
        <v>3216</v>
      </c>
    </row>
    <row r="1540" spans="16:32" x14ac:dyDescent="0.25">
      <c r="P1540" s="156" t="s">
        <v>739</v>
      </c>
      <c r="Q1540" s="156">
        <v>374</v>
      </c>
      <c r="R1540" s="156" t="s">
        <v>1105</v>
      </c>
      <c r="S1540" s="156" t="s">
        <v>2318</v>
      </c>
      <c r="T1540" s="156">
        <v>16</v>
      </c>
      <c r="U1540" s="156" t="s">
        <v>2319</v>
      </c>
      <c r="V1540" s="156" t="s">
        <v>3196</v>
      </c>
      <c r="AB1540" s="156" t="s">
        <v>1879</v>
      </c>
      <c r="AC1540" s="156">
        <v>364</v>
      </c>
      <c r="AD1540" s="256">
        <v>43168</v>
      </c>
      <c r="AE1540" s="256">
        <v>43179</v>
      </c>
      <c r="AF1540" s="256" t="s">
        <v>3216</v>
      </c>
    </row>
    <row r="1541" spans="16:32" x14ac:dyDescent="0.25">
      <c r="P1541" s="156" t="s">
        <v>739</v>
      </c>
      <c r="Q1541" s="156">
        <v>374</v>
      </c>
      <c r="R1541" s="156" t="s">
        <v>1105</v>
      </c>
      <c r="S1541" s="156" t="s">
        <v>2331</v>
      </c>
      <c r="T1541" s="156">
        <v>15</v>
      </c>
      <c r="U1541" s="156" t="s">
        <v>2332</v>
      </c>
      <c r="V1541" s="156" t="s">
        <v>3196</v>
      </c>
      <c r="AB1541" s="156" t="s">
        <v>1879</v>
      </c>
      <c r="AC1541" s="156">
        <v>353</v>
      </c>
      <c r="AD1541" s="256">
        <v>43180</v>
      </c>
      <c r="AE1541" s="256">
        <v>0</v>
      </c>
      <c r="AF1541" s="256" t="s">
        <v>3215</v>
      </c>
    </row>
    <row r="1542" spans="16:32" x14ac:dyDescent="0.25">
      <c r="P1542" s="156" t="s">
        <v>739</v>
      </c>
      <c r="Q1542" s="156">
        <v>374</v>
      </c>
      <c r="R1542" s="156" t="s">
        <v>1105</v>
      </c>
      <c r="S1542" s="156" t="s">
        <v>2336</v>
      </c>
      <c r="T1542" s="156">
        <v>16</v>
      </c>
      <c r="U1542" s="156" t="s">
        <v>2337</v>
      </c>
      <c r="V1542" s="156" t="s">
        <v>3196</v>
      </c>
      <c r="AB1542" s="156" t="s">
        <v>1879</v>
      </c>
      <c r="AC1542" s="156">
        <v>353</v>
      </c>
      <c r="AD1542" s="256">
        <v>43180</v>
      </c>
      <c r="AE1542" s="256">
        <v>0</v>
      </c>
      <c r="AF1542" s="256" t="s">
        <v>3215</v>
      </c>
    </row>
    <row r="1543" spans="16:32" x14ac:dyDescent="0.25">
      <c r="P1543" s="156" t="s">
        <v>739</v>
      </c>
      <c r="Q1543" s="156">
        <v>374</v>
      </c>
      <c r="R1543" s="156" t="s">
        <v>1105</v>
      </c>
      <c r="S1543" s="156" t="s">
        <v>2340</v>
      </c>
      <c r="T1543" s="156">
        <v>4</v>
      </c>
      <c r="U1543" s="156" t="s">
        <v>2341</v>
      </c>
      <c r="V1543" s="156" t="s">
        <v>3196</v>
      </c>
      <c r="AB1543" s="156" t="s">
        <v>1879</v>
      </c>
      <c r="AC1543" s="156">
        <v>353</v>
      </c>
      <c r="AD1543" s="256">
        <v>43180</v>
      </c>
      <c r="AE1543" s="256">
        <v>0</v>
      </c>
      <c r="AF1543" s="256" t="s">
        <v>3215</v>
      </c>
    </row>
    <row r="1544" spans="16:32" x14ac:dyDescent="0.25">
      <c r="P1544" s="156" t="s">
        <v>739</v>
      </c>
      <c r="Q1544" s="156">
        <v>374</v>
      </c>
      <c r="R1544" s="156" t="s">
        <v>1105</v>
      </c>
      <c r="S1544" s="156" t="s">
        <v>1078</v>
      </c>
      <c r="T1544" s="156">
        <v>52</v>
      </c>
      <c r="U1544" s="156" t="s">
        <v>3172</v>
      </c>
      <c r="V1544" s="156" t="s">
        <v>3196</v>
      </c>
      <c r="AB1544" s="156" t="s">
        <v>1880</v>
      </c>
      <c r="AC1544" s="156">
        <v>347</v>
      </c>
      <c r="AD1544" s="256">
        <v>43118</v>
      </c>
      <c r="AE1544" s="256">
        <v>43133</v>
      </c>
      <c r="AF1544" s="256" t="s">
        <v>3216</v>
      </c>
    </row>
    <row r="1545" spans="16:32" x14ac:dyDescent="0.25">
      <c r="P1545" s="156" t="s">
        <v>739</v>
      </c>
      <c r="Q1545" s="156">
        <v>374</v>
      </c>
      <c r="R1545" s="156" t="s">
        <v>1105</v>
      </c>
      <c r="S1545" s="156" t="s">
        <v>2347</v>
      </c>
      <c r="T1545" s="156">
        <v>4</v>
      </c>
      <c r="U1545" s="156" t="s">
        <v>2348</v>
      </c>
      <c r="V1545" s="156" t="s">
        <v>3196</v>
      </c>
      <c r="AB1545" s="156" t="s">
        <v>1880</v>
      </c>
      <c r="AC1545" s="156">
        <v>357</v>
      </c>
      <c r="AD1545" s="256">
        <v>43139</v>
      </c>
      <c r="AE1545" s="256">
        <v>43164</v>
      </c>
      <c r="AF1545" s="256" t="s">
        <v>3216</v>
      </c>
    </row>
    <row r="1546" spans="16:32" x14ac:dyDescent="0.25">
      <c r="P1546" s="156" t="s">
        <v>739</v>
      </c>
      <c r="Q1546" s="156">
        <v>374</v>
      </c>
      <c r="R1546" s="156" t="s">
        <v>1105</v>
      </c>
      <c r="S1546" s="156" t="s">
        <v>2352</v>
      </c>
      <c r="T1546" s="156">
        <v>55</v>
      </c>
      <c r="U1546" s="156" t="s">
        <v>2353</v>
      </c>
      <c r="V1546" s="156" t="s">
        <v>3196</v>
      </c>
      <c r="AB1546" s="156" t="s">
        <v>1880</v>
      </c>
      <c r="AC1546" s="156">
        <v>364</v>
      </c>
      <c r="AD1546" s="256">
        <v>43168</v>
      </c>
      <c r="AE1546" s="256">
        <v>43179</v>
      </c>
      <c r="AF1546" s="256" t="s">
        <v>3216</v>
      </c>
    </row>
    <row r="1547" spans="16:32" x14ac:dyDescent="0.25">
      <c r="P1547" s="156" t="s">
        <v>739</v>
      </c>
      <c r="Q1547" s="156">
        <v>374</v>
      </c>
      <c r="R1547" s="156" t="s">
        <v>1105</v>
      </c>
      <c r="S1547" s="156" t="s">
        <v>1181</v>
      </c>
      <c r="T1547" s="156">
        <v>6</v>
      </c>
      <c r="U1547" s="156" t="s">
        <v>3205</v>
      </c>
      <c r="V1547" s="156" t="s">
        <v>3196</v>
      </c>
      <c r="AB1547" s="156" t="s">
        <v>1880</v>
      </c>
      <c r="AC1547" s="156">
        <v>353</v>
      </c>
      <c r="AD1547" s="256">
        <v>43180</v>
      </c>
      <c r="AE1547" s="256">
        <v>0</v>
      </c>
      <c r="AF1547" s="256" t="s">
        <v>3215</v>
      </c>
    </row>
    <row r="1548" spans="16:32" x14ac:dyDescent="0.25">
      <c r="P1548" s="156" t="s">
        <v>739</v>
      </c>
      <c r="Q1548" s="156">
        <v>374</v>
      </c>
      <c r="R1548" s="156" t="s">
        <v>1105</v>
      </c>
      <c r="S1548" s="156" t="s">
        <v>2407</v>
      </c>
      <c r="T1548" s="156">
        <v>2</v>
      </c>
      <c r="U1548" s="156" t="s">
        <v>2408</v>
      </c>
      <c r="V1548" s="156" t="s">
        <v>3196</v>
      </c>
      <c r="AB1548" s="156" t="s">
        <v>1880</v>
      </c>
      <c r="AC1548" s="156">
        <v>353</v>
      </c>
      <c r="AD1548" s="256">
        <v>43180</v>
      </c>
      <c r="AE1548" s="256">
        <v>0</v>
      </c>
      <c r="AF1548" s="256" t="s">
        <v>3215</v>
      </c>
    </row>
    <row r="1549" spans="16:32" x14ac:dyDescent="0.25">
      <c r="P1549" s="156" t="s">
        <v>739</v>
      </c>
      <c r="Q1549" s="156">
        <v>374</v>
      </c>
      <c r="R1549" s="156" t="s">
        <v>1105</v>
      </c>
      <c r="S1549" s="156" t="s">
        <v>3112</v>
      </c>
      <c r="T1549" s="156">
        <v>10</v>
      </c>
      <c r="U1549" s="156" t="s">
        <v>3206</v>
      </c>
      <c r="V1549" s="156" t="s">
        <v>3196</v>
      </c>
      <c r="AB1549" s="156" t="s">
        <v>1880</v>
      </c>
      <c r="AC1549" s="156">
        <v>353</v>
      </c>
      <c r="AD1549" s="256">
        <v>43180</v>
      </c>
      <c r="AE1549" s="256">
        <v>0</v>
      </c>
      <c r="AF1549" s="256" t="s">
        <v>3215</v>
      </c>
    </row>
    <row r="1550" spans="16:32" x14ac:dyDescent="0.25">
      <c r="P1550" s="156" t="s">
        <v>739</v>
      </c>
      <c r="Q1550" s="156">
        <v>374</v>
      </c>
      <c r="R1550" s="156" t="s">
        <v>1105</v>
      </c>
      <c r="S1550" s="156" t="s">
        <v>2461</v>
      </c>
      <c r="T1550" s="156">
        <v>8</v>
      </c>
      <c r="U1550" s="156" t="s">
        <v>2462</v>
      </c>
      <c r="V1550" s="156" t="s">
        <v>3196</v>
      </c>
      <c r="AB1550" s="156" t="s">
        <v>1880</v>
      </c>
      <c r="AC1550" s="156">
        <v>353</v>
      </c>
      <c r="AD1550" s="256">
        <v>43180</v>
      </c>
      <c r="AE1550" s="256">
        <v>0</v>
      </c>
      <c r="AF1550" s="256" t="s">
        <v>3215</v>
      </c>
    </row>
    <row r="1551" spans="16:32" x14ac:dyDescent="0.25">
      <c r="P1551" s="156" t="s">
        <v>739</v>
      </c>
      <c r="Q1551" s="156">
        <v>374</v>
      </c>
      <c r="R1551" s="156" t="s">
        <v>1105</v>
      </c>
      <c r="S1551" s="156" t="s">
        <v>2509</v>
      </c>
      <c r="T1551" s="156">
        <v>2</v>
      </c>
      <c r="U1551" s="156" t="s">
        <v>2510</v>
      </c>
      <c r="V1551" s="156" t="s">
        <v>3196</v>
      </c>
      <c r="AB1551" s="156" t="s">
        <v>1880</v>
      </c>
      <c r="AC1551" s="156">
        <v>353</v>
      </c>
      <c r="AD1551" s="256">
        <v>43180</v>
      </c>
      <c r="AE1551" s="256">
        <v>0</v>
      </c>
      <c r="AF1551" s="256" t="s">
        <v>3215</v>
      </c>
    </row>
    <row r="1552" spans="16:32" x14ac:dyDescent="0.25">
      <c r="P1552" s="156" t="s">
        <v>739</v>
      </c>
      <c r="Q1552" s="156">
        <v>374</v>
      </c>
      <c r="R1552" s="156" t="s">
        <v>1105</v>
      </c>
      <c r="S1552" s="156" t="s">
        <v>2522</v>
      </c>
      <c r="T1552" s="156">
        <v>35</v>
      </c>
      <c r="U1552" s="156" t="s">
        <v>2523</v>
      </c>
      <c r="V1552" s="156" t="s">
        <v>3196</v>
      </c>
      <c r="AB1552" s="156" t="s">
        <v>1880</v>
      </c>
      <c r="AC1552" s="156">
        <v>353</v>
      </c>
      <c r="AD1552" s="256">
        <v>43180</v>
      </c>
      <c r="AE1552" s="256">
        <v>0</v>
      </c>
      <c r="AF1552" s="256" t="s">
        <v>3215</v>
      </c>
    </row>
    <row r="1553" spans="16:32" x14ac:dyDescent="0.25">
      <c r="P1553" s="156" t="s">
        <v>739</v>
      </c>
      <c r="Q1553" s="156">
        <v>374</v>
      </c>
      <c r="R1553" s="156" t="s">
        <v>1105</v>
      </c>
      <c r="S1553" s="156" t="s">
        <v>2524</v>
      </c>
      <c r="T1553" s="156">
        <v>3</v>
      </c>
      <c r="U1553" s="156" t="s">
        <v>2525</v>
      </c>
      <c r="V1553" s="156" t="s">
        <v>3196</v>
      </c>
      <c r="AB1553" s="156" t="s">
        <v>1880</v>
      </c>
      <c r="AC1553" s="156">
        <v>353</v>
      </c>
      <c r="AD1553" s="256">
        <v>43180</v>
      </c>
      <c r="AE1553" s="256">
        <v>0</v>
      </c>
      <c r="AF1553" s="256" t="s">
        <v>3215</v>
      </c>
    </row>
    <row r="1554" spans="16:32" x14ac:dyDescent="0.25">
      <c r="P1554" s="156" t="s">
        <v>739</v>
      </c>
      <c r="Q1554" s="156">
        <v>374</v>
      </c>
      <c r="R1554" s="156" t="s">
        <v>1105</v>
      </c>
      <c r="S1554" s="156" t="s">
        <v>2531</v>
      </c>
      <c r="T1554" s="156">
        <v>62</v>
      </c>
      <c r="U1554" s="156" t="s">
        <v>2532</v>
      </c>
      <c r="V1554" s="156" t="s">
        <v>3196</v>
      </c>
      <c r="AB1554" s="156" t="s">
        <v>1880</v>
      </c>
      <c r="AC1554" s="156">
        <v>353</v>
      </c>
      <c r="AD1554" s="256">
        <v>43180</v>
      </c>
      <c r="AE1554" s="256">
        <v>0</v>
      </c>
      <c r="AF1554" s="256" t="s">
        <v>3215</v>
      </c>
    </row>
    <row r="1555" spans="16:32" x14ac:dyDescent="0.25">
      <c r="P1555" s="156" t="s">
        <v>739</v>
      </c>
      <c r="Q1555" s="156">
        <v>374</v>
      </c>
      <c r="R1555" s="156" t="s">
        <v>1105</v>
      </c>
      <c r="S1555" s="156" t="s">
        <v>2546</v>
      </c>
      <c r="T1555" s="156">
        <v>1</v>
      </c>
      <c r="U1555" s="156" t="s">
        <v>2547</v>
      </c>
      <c r="V1555" s="156" t="s">
        <v>3196</v>
      </c>
      <c r="AB1555" s="156" t="s">
        <v>1880</v>
      </c>
      <c r="AC1555" s="156">
        <v>353</v>
      </c>
      <c r="AD1555" s="256">
        <v>43180</v>
      </c>
      <c r="AE1555" s="256">
        <v>0</v>
      </c>
      <c r="AF1555" s="256" t="s">
        <v>3215</v>
      </c>
    </row>
    <row r="1556" spans="16:32" x14ac:dyDescent="0.25">
      <c r="P1556" s="156" t="s">
        <v>739</v>
      </c>
      <c r="Q1556" s="156">
        <v>374</v>
      </c>
      <c r="R1556" s="156" t="s">
        <v>1105</v>
      </c>
      <c r="S1556" s="156" t="s">
        <v>952</v>
      </c>
      <c r="T1556" s="156">
        <v>2</v>
      </c>
      <c r="U1556" s="156" t="s">
        <v>3207</v>
      </c>
      <c r="V1556" s="156" t="s">
        <v>3196</v>
      </c>
      <c r="AB1556" s="156" t="s">
        <v>1880</v>
      </c>
      <c r="AC1556" s="156">
        <v>353</v>
      </c>
      <c r="AD1556" s="256">
        <v>43180</v>
      </c>
      <c r="AE1556" s="256">
        <v>0</v>
      </c>
      <c r="AF1556" s="256" t="s">
        <v>3215</v>
      </c>
    </row>
    <row r="1557" spans="16:32" x14ac:dyDescent="0.25">
      <c r="P1557" s="156" t="s">
        <v>739</v>
      </c>
      <c r="Q1557" s="156">
        <v>374</v>
      </c>
      <c r="R1557" s="156" t="s">
        <v>1105</v>
      </c>
      <c r="S1557" s="156" t="s">
        <v>953</v>
      </c>
      <c r="T1557" s="156">
        <v>279</v>
      </c>
      <c r="U1557" s="156" t="s">
        <v>2552</v>
      </c>
      <c r="V1557" s="156" t="s">
        <v>3196</v>
      </c>
      <c r="AB1557" s="156" t="s">
        <v>1880</v>
      </c>
      <c r="AC1557" s="156">
        <v>353</v>
      </c>
      <c r="AD1557" s="256">
        <v>43180</v>
      </c>
      <c r="AE1557" s="256">
        <v>0</v>
      </c>
      <c r="AF1557" s="256" t="s">
        <v>3215</v>
      </c>
    </row>
    <row r="1558" spans="16:32" x14ac:dyDescent="0.25">
      <c r="P1558" s="156" t="s">
        <v>739</v>
      </c>
      <c r="Q1558" s="156">
        <v>374</v>
      </c>
      <c r="R1558" s="156" t="s">
        <v>1105</v>
      </c>
      <c r="S1558" s="156" t="s">
        <v>2553</v>
      </c>
      <c r="T1558" s="156">
        <v>14</v>
      </c>
      <c r="U1558" s="156" t="s">
        <v>2554</v>
      </c>
      <c r="V1558" s="156" t="s">
        <v>3196</v>
      </c>
      <c r="AB1558" s="156" t="s">
        <v>1880</v>
      </c>
      <c r="AC1558" s="156">
        <v>353</v>
      </c>
      <c r="AD1558" s="256">
        <v>43180</v>
      </c>
      <c r="AE1558" s="256">
        <v>0</v>
      </c>
      <c r="AF1558" s="256" t="s">
        <v>3215</v>
      </c>
    </row>
    <row r="1559" spans="16:32" x14ac:dyDescent="0.25">
      <c r="P1559" s="156" t="s">
        <v>739</v>
      </c>
      <c r="Q1559" s="156">
        <v>374</v>
      </c>
      <c r="R1559" s="156" t="s">
        <v>1105</v>
      </c>
      <c r="S1559" s="156" t="s">
        <v>2556</v>
      </c>
      <c r="T1559" s="156">
        <v>1</v>
      </c>
      <c r="U1559" s="156" t="s">
        <v>2557</v>
      </c>
      <c r="V1559" s="156" t="s">
        <v>3196</v>
      </c>
      <c r="AB1559" s="156" t="s">
        <v>1880</v>
      </c>
      <c r="AC1559" s="156">
        <v>353</v>
      </c>
      <c r="AD1559" s="256">
        <v>43180</v>
      </c>
      <c r="AE1559" s="256">
        <v>0</v>
      </c>
      <c r="AF1559" s="256" t="s">
        <v>3215</v>
      </c>
    </row>
    <row r="1560" spans="16:32" x14ac:dyDescent="0.25">
      <c r="P1560" s="156" t="s">
        <v>739</v>
      </c>
      <c r="Q1560" s="156">
        <v>374</v>
      </c>
      <c r="R1560" s="156" t="s">
        <v>1105</v>
      </c>
      <c r="S1560" s="156" t="s">
        <v>2594</v>
      </c>
      <c r="T1560" s="156">
        <v>7</v>
      </c>
      <c r="U1560" s="156" t="s">
        <v>2595</v>
      </c>
      <c r="V1560" s="156" t="s">
        <v>3196</v>
      </c>
      <c r="AB1560" s="156" t="s">
        <v>1880</v>
      </c>
      <c r="AC1560" s="156">
        <v>353</v>
      </c>
      <c r="AD1560" s="256">
        <v>43180</v>
      </c>
      <c r="AE1560" s="256">
        <v>0</v>
      </c>
      <c r="AF1560" s="256" t="s">
        <v>3215</v>
      </c>
    </row>
    <row r="1561" spans="16:32" x14ac:dyDescent="0.25">
      <c r="P1561" s="156" t="s">
        <v>739</v>
      </c>
      <c r="Q1561" s="156">
        <v>374</v>
      </c>
      <c r="R1561" s="156" t="s">
        <v>1105</v>
      </c>
      <c r="S1561" s="156" t="s">
        <v>924</v>
      </c>
      <c r="T1561" s="156">
        <v>8</v>
      </c>
      <c r="U1561" s="156" t="s">
        <v>2608</v>
      </c>
      <c r="V1561" s="156" t="s">
        <v>3196</v>
      </c>
      <c r="AB1561" s="156" t="s">
        <v>1880</v>
      </c>
      <c r="AC1561" s="156">
        <v>353</v>
      </c>
      <c r="AD1561" s="256">
        <v>43180</v>
      </c>
      <c r="AE1561" s="256">
        <v>0</v>
      </c>
      <c r="AF1561" s="256" t="s">
        <v>3215</v>
      </c>
    </row>
    <row r="1562" spans="16:32" x14ac:dyDescent="0.25">
      <c r="P1562" s="156" t="s">
        <v>739</v>
      </c>
      <c r="Q1562" s="156">
        <v>374</v>
      </c>
      <c r="R1562" s="156" t="s">
        <v>1105</v>
      </c>
      <c r="S1562" s="156" t="s">
        <v>2615</v>
      </c>
      <c r="T1562" s="156">
        <v>30</v>
      </c>
      <c r="U1562" s="156" t="s">
        <v>2616</v>
      </c>
      <c r="V1562" s="156" t="s">
        <v>3196</v>
      </c>
      <c r="AB1562" s="156" t="s">
        <v>1882</v>
      </c>
      <c r="AC1562" s="156">
        <v>347</v>
      </c>
      <c r="AD1562" s="256">
        <v>43118</v>
      </c>
      <c r="AE1562" s="256">
        <v>43133</v>
      </c>
      <c r="AF1562" s="256" t="s">
        <v>3216</v>
      </c>
    </row>
    <row r="1563" spans="16:32" x14ac:dyDescent="0.25">
      <c r="P1563" s="156" t="s">
        <v>739</v>
      </c>
      <c r="Q1563" s="156">
        <v>374</v>
      </c>
      <c r="R1563" s="156" t="s">
        <v>1105</v>
      </c>
      <c r="S1563" s="156" t="s">
        <v>2617</v>
      </c>
      <c r="T1563" s="156">
        <v>10</v>
      </c>
      <c r="U1563" s="156" t="s">
        <v>2618</v>
      </c>
      <c r="V1563" s="156" t="s">
        <v>3196</v>
      </c>
      <c r="AB1563" s="156" t="s">
        <v>1882</v>
      </c>
      <c r="AC1563" s="156">
        <v>340</v>
      </c>
      <c r="AD1563" s="256">
        <v>43133</v>
      </c>
      <c r="AE1563" s="256">
        <v>43168</v>
      </c>
      <c r="AF1563" s="256" t="s">
        <v>3216</v>
      </c>
    </row>
    <row r="1564" spans="16:32" x14ac:dyDescent="0.25">
      <c r="P1564" s="156" t="s">
        <v>739</v>
      </c>
      <c r="Q1564" s="156">
        <v>374</v>
      </c>
      <c r="R1564" s="156" t="s">
        <v>1105</v>
      </c>
      <c r="S1564" s="156" t="s">
        <v>2628</v>
      </c>
      <c r="T1564" s="156">
        <v>10</v>
      </c>
      <c r="U1564" s="156" t="s">
        <v>2629</v>
      </c>
      <c r="V1564" s="156" t="s">
        <v>3196</v>
      </c>
      <c r="AB1564" s="156" t="s">
        <v>1882</v>
      </c>
      <c r="AC1564" s="156">
        <v>340</v>
      </c>
      <c r="AD1564" s="256">
        <v>43133</v>
      </c>
      <c r="AE1564" s="256">
        <v>43168</v>
      </c>
      <c r="AF1564" s="256" t="s">
        <v>3216</v>
      </c>
    </row>
    <row r="1565" spans="16:32" x14ac:dyDescent="0.25">
      <c r="P1565" s="156" t="s">
        <v>739</v>
      </c>
      <c r="Q1565" s="156">
        <v>374</v>
      </c>
      <c r="R1565" s="156" t="s">
        <v>1105</v>
      </c>
      <c r="S1565" s="156" t="s">
        <v>2632</v>
      </c>
      <c r="T1565" s="156">
        <v>70</v>
      </c>
      <c r="U1565" s="156" t="s">
        <v>2633</v>
      </c>
      <c r="V1565" s="156" t="s">
        <v>3196</v>
      </c>
      <c r="AB1565" s="156" t="s">
        <v>1882</v>
      </c>
      <c r="AC1565" s="156">
        <v>374</v>
      </c>
      <c r="AD1565" s="256">
        <v>43195</v>
      </c>
      <c r="AE1565" s="256">
        <v>0</v>
      </c>
      <c r="AF1565" s="256" t="s">
        <v>3215</v>
      </c>
    </row>
    <row r="1566" spans="16:32" x14ac:dyDescent="0.25">
      <c r="P1566" s="156" t="s">
        <v>739</v>
      </c>
      <c r="Q1566" s="156">
        <v>374</v>
      </c>
      <c r="R1566" s="156" t="s">
        <v>1105</v>
      </c>
      <c r="S1566" s="156" t="s">
        <v>947</v>
      </c>
      <c r="T1566" s="156">
        <v>5</v>
      </c>
      <c r="U1566" s="156" t="s">
        <v>3208</v>
      </c>
      <c r="V1566" s="156" t="s">
        <v>3196</v>
      </c>
      <c r="AB1566" s="156" t="s">
        <v>1883</v>
      </c>
      <c r="AC1566" s="156">
        <v>347</v>
      </c>
      <c r="AD1566" s="256">
        <v>43118</v>
      </c>
      <c r="AE1566" s="256">
        <v>43133</v>
      </c>
      <c r="AF1566" s="256" t="s">
        <v>3216</v>
      </c>
    </row>
    <row r="1567" spans="16:32" x14ac:dyDescent="0.25">
      <c r="P1567" s="156" t="s">
        <v>739</v>
      </c>
      <c r="Q1567" s="156">
        <v>374</v>
      </c>
      <c r="R1567" s="156" t="s">
        <v>1105</v>
      </c>
      <c r="S1567" s="156" t="s">
        <v>3119</v>
      </c>
      <c r="T1567" s="156">
        <v>17</v>
      </c>
      <c r="U1567" s="156" t="s">
        <v>3209</v>
      </c>
      <c r="V1567" s="156" t="s">
        <v>3196</v>
      </c>
      <c r="AB1567" s="156" t="s">
        <v>1883</v>
      </c>
      <c r="AC1567" s="156">
        <v>340</v>
      </c>
      <c r="AD1567" s="256">
        <v>43133</v>
      </c>
      <c r="AE1567" s="256">
        <v>43168</v>
      </c>
      <c r="AF1567" s="256" t="s">
        <v>3216</v>
      </c>
    </row>
    <row r="1568" spans="16:32" x14ac:dyDescent="0.25">
      <c r="P1568" s="156" t="s">
        <v>739</v>
      </c>
      <c r="Q1568" s="156">
        <v>374</v>
      </c>
      <c r="R1568" s="156" t="s">
        <v>1105</v>
      </c>
      <c r="S1568" s="156" t="s">
        <v>2674</v>
      </c>
      <c r="T1568" s="156">
        <v>1</v>
      </c>
      <c r="U1568" s="156" t="s">
        <v>2675</v>
      </c>
      <c r="V1568" s="156" t="s">
        <v>3196</v>
      </c>
      <c r="AB1568" s="156" t="s">
        <v>1883</v>
      </c>
      <c r="AC1568" s="156">
        <v>340</v>
      </c>
      <c r="AD1568" s="256">
        <v>43133</v>
      </c>
      <c r="AE1568" s="256">
        <v>43168</v>
      </c>
      <c r="AF1568" s="256" t="s">
        <v>3216</v>
      </c>
    </row>
    <row r="1569" spans="16:32" x14ac:dyDescent="0.25">
      <c r="P1569" s="156" t="s">
        <v>739</v>
      </c>
      <c r="Q1569" s="156">
        <v>373</v>
      </c>
      <c r="R1569" s="156" t="s">
        <v>3210</v>
      </c>
      <c r="S1569" s="156" t="s">
        <v>1094</v>
      </c>
      <c r="T1569" s="156">
        <v>200</v>
      </c>
      <c r="U1569" s="156" t="s">
        <v>2679</v>
      </c>
      <c r="V1569" s="156" t="s">
        <v>3211</v>
      </c>
      <c r="AB1569" s="156" t="s">
        <v>1883</v>
      </c>
      <c r="AC1569" s="156">
        <v>374</v>
      </c>
      <c r="AD1569" s="256">
        <v>43195</v>
      </c>
      <c r="AE1569" s="256">
        <v>0</v>
      </c>
      <c r="AF1569" s="256" t="s">
        <v>3215</v>
      </c>
    </row>
    <row r="1570" spans="16:32" x14ac:dyDescent="0.25">
      <c r="P1570" s="156" t="s">
        <v>739</v>
      </c>
      <c r="Q1570" s="156">
        <v>373</v>
      </c>
      <c r="R1570" s="156" t="s">
        <v>3210</v>
      </c>
      <c r="S1570" s="156" t="s">
        <v>1095</v>
      </c>
      <c r="T1570" s="156">
        <v>0</v>
      </c>
      <c r="U1570" s="156" t="s">
        <v>2680</v>
      </c>
      <c r="V1570" s="156" t="s">
        <v>3211</v>
      </c>
      <c r="AB1570" s="156" t="s">
        <v>1884</v>
      </c>
      <c r="AC1570" s="156">
        <v>347</v>
      </c>
      <c r="AD1570" s="256">
        <v>43118</v>
      </c>
      <c r="AE1570" s="256">
        <v>43133</v>
      </c>
      <c r="AF1570" s="256" t="s">
        <v>3216</v>
      </c>
    </row>
    <row r="1571" spans="16:32" x14ac:dyDescent="0.25">
      <c r="P1571" s="156" t="s">
        <v>739</v>
      </c>
      <c r="Q1571" s="156">
        <v>374</v>
      </c>
      <c r="R1571" s="156" t="s">
        <v>1105</v>
      </c>
      <c r="S1571" s="156" t="s">
        <v>2700</v>
      </c>
      <c r="T1571" s="156">
        <v>50</v>
      </c>
      <c r="U1571" s="156" t="s">
        <v>2701</v>
      </c>
      <c r="V1571" s="156" t="s">
        <v>3196</v>
      </c>
      <c r="AB1571" s="156" t="s">
        <v>1884</v>
      </c>
      <c r="AC1571" s="156">
        <v>340</v>
      </c>
      <c r="AD1571" s="256">
        <v>43133</v>
      </c>
      <c r="AE1571" s="256">
        <v>43168</v>
      </c>
      <c r="AF1571" s="256" t="s">
        <v>3216</v>
      </c>
    </row>
    <row r="1572" spans="16:32" x14ac:dyDescent="0.25">
      <c r="P1572" s="156" t="s">
        <v>739</v>
      </c>
      <c r="Q1572" s="156">
        <v>373</v>
      </c>
      <c r="R1572" s="156" t="s">
        <v>3210</v>
      </c>
      <c r="S1572" s="156" t="s">
        <v>1096</v>
      </c>
      <c r="T1572" s="156">
        <v>90</v>
      </c>
      <c r="U1572" s="156" t="s">
        <v>2715</v>
      </c>
      <c r="V1572" s="156" t="s">
        <v>3211</v>
      </c>
      <c r="AB1572" s="156" t="s">
        <v>1884</v>
      </c>
      <c r="AC1572" s="156">
        <v>357</v>
      </c>
      <c r="AD1572" s="256">
        <v>43139</v>
      </c>
      <c r="AE1572" s="256">
        <v>43164</v>
      </c>
      <c r="AF1572" s="256" t="s">
        <v>3216</v>
      </c>
    </row>
    <row r="1573" spans="16:32" x14ac:dyDescent="0.25">
      <c r="P1573" s="156" t="s">
        <v>739</v>
      </c>
      <c r="Q1573" s="156">
        <v>374</v>
      </c>
      <c r="R1573" s="156" t="s">
        <v>1105</v>
      </c>
      <c r="S1573" s="156" t="s">
        <v>2718</v>
      </c>
      <c r="T1573" s="156">
        <v>2</v>
      </c>
      <c r="U1573" s="156" t="s">
        <v>2719</v>
      </c>
      <c r="V1573" s="156" t="s">
        <v>3196</v>
      </c>
      <c r="AB1573" s="156" t="s">
        <v>1884</v>
      </c>
      <c r="AC1573" s="156">
        <v>353</v>
      </c>
      <c r="AD1573" s="256">
        <v>43180</v>
      </c>
      <c r="AE1573" s="256">
        <v>0</v>
      </c>
      <c r="AF1573" s="256" t="s">
        <v>3215</v>
      </c>
    </row>
    <row r="1574" spans="16:32" x14ac:dyDescent="0.25">
      <c r="P1574" s="156" t="s">
        <v>739</v>
      </c>
      <c r="Q1574" s="156">
        <v>374</v>
      </c>
      <c r="R1574" s="156" t="s">
        <v>1105</v>
      </c>
      <c r="S1574" s="156" t="s">
        <v>2781</v>
      </c>
      <c r="T1574" s="156">
        <v>10</v>
      </c>
      <c r="U1574" s="156" t="s">
        <v>2782</v>
      </c>
      <c r="V1574" s="156" t="s">
        <v>3196</v>
      </c>
      <c r="AB1574" s="156" t="s">
        <v>1886</v>
      </c>
      <c r="AC1574" s="156">
        <v>347</v>
      </c>
      <c r="AD1574" s="256">
        <v>43118</v>
      </c>
      <c r="AE1574" s="256">
        <v>43133</v>
      </c>
      <c r="AF1574" s="256" t="s">
        <v>3216</v>
      </c>
    </row>
    <row r="1575" spans="16:32" x14ac:dyDescent="0.25">
      <c r="P1575" s="156" t="s">
        <v>739</v>
      </c>
      <c r="Q1575" s="156">
        <v>374</v>
      </c>
      <c r="R1575" s="156" t="s">
        <v>1105</v>
      </c>
      <c r="S1575" s="156" t="s">
        <v>957</v>
      </c>
      <c r="T1575" s="156">
        <v>92</v>
      </c>
      <c r="U1575" s="156" t="s">
        <v>2823</v>
      </c>
      <c r="V1575" s="156" t="s">
        <v>3196</v>
      </c>
      <c r="AB1575" s="156" t="s">
        <v>1886</v>
      </c>
      <c r="AC1575" s="156">
        <v>357</v>
      </c>
      <c r="AD1575" s="256">
        <v>43139</v>
      </c>
      <c r="AE1575" s="256">
        <v>43164</v>
      </c>
      <c r="AF1575" s="256" t="s">
        <v>3216</v>
      </c>
    </row>
    <row r="1576" spans="16:32" x14ac:dyDescent="0.25">
      <c r="P1576" s="156" t="s">
        <v>739</v>
      </c>
      <c r="Q1576" s="156">
        <v>374</v>
      </c>
      <c r="R1576" s="156" t="s">
        <v>1105</v>
      </c>
      <c r="S1576" s="156" t="s">
        <v>2828</v>
      </c>
      <c r="T1576" s="156">
        <v>11</v>
      </c>
      <c r="U1576" s="156" t="s">
        <v>2829</v>
      </c>
      <c r="V1576" s="156" t="s">
        <v>3196</v>
      </c>
      <c r="AB1576" s="156" t="s">
        <v>1886</v>
      </c>
      <c r="AC1576" s="156">
        <v>353</v>
      </c>
      <c r="AD1576" s="256">
        <v>43180</v>
      </c>
      <c r="AE1576" s="256">
        <v>0</v>
      </c>
      <c r="AF1576" s="256" t="s">
        <v>3215</v>
      </c>
    </row>
    <row r="1577" spans="16:32" x14ac:dyDescent="0.25">
      <c r="P1577" s="156" t="s">
        <v>739</v>
      </c>
      <c r="Q1577" s="156">
        <v>374</v>
      </c>
      <c r="R1577" s="156" t="s">
        <v>1105</v>
      </c>
      <c r="S1577" s="156" t="s">
        <v>2835</v>
      </c>
      <c r="T1577" s="156">
        <v>100</v>
      </c>
      <c r="U1577" s="156" t="s">
        <v>2836</v>
      </c>
      <c r="V1577" s="156" t="s">
        <v>3196</v>
      </c>
      <c r="AB1577" s="156" t="s">
        <v>1886</v>
      </c>
      <c r="AC1577" s="156">
        <v>353</v>
      </c>
      <c r="AD1577" s="256">
        <v>43180</v>
      </c>
      <c r="AE1577" s="256">
        <v>0</v>
      </c>
      <c r="AF1577" s="256" t="s">
        <v>3215</v>
      </c>
    </row>
    <row r="1578" spans="16:32" x14ac:dyDescent="0.25">
      <c r="P1578" s="156" t="s">
        <v>739</v>
      </c>
      <c r="Q1578" s="156">
        <v>374</v>
      </c>
      <c r="R1578" s="156" t="s">
        <v>1105</v>
      </c>
      <c r="S1578" s="156" t="s">
        <v>2844</v>
      </c>
      <c r="T1578" s="156">
        <v>67</v>
      </c>
      <c r="U1578" s="156" t="s">
        <v>2845</v>
      </c>
      <c r="V1578" s="156" t="s">
        <v>3196</v>
      </c>
      <c r="AB1578" s="156" t="s">
        <v>1886</v>
      </c>
      <c r="AC1578" s="156">
        <v>353</v>
      </c>
      <c r="AD1578" s="256">
        <v>43180</v>
      </c>
      <c r="AE1578" s="256">
        <v>0</v>
      </c>
      <c r="AF1578" s="256" t="s">
        <v>3215</v>
      </c>
    </row>
    <row r="1579" spans="16:32" x14ac:dyDescent="0.25">
      <c r="P1579" s="156" t="s">
        <v>739</v>
      </c>
      <c r="Q1579" s="156">
        <v>374</v>
      </c>
      <c r="R1579" s="156" t="s">
        <v>1105</v>
      </c>
      <c r="S1579" s="156" t="s">
        <v>2846</v>
      </c>
      <c r="T1579" s="156">
        <v>10</v>
      </c>
      <c r="U1579" s="156" t="s">
        <v>2847</v>
      </c>
      <c r="V1579" s="156" t="s">
        <v>3196</v>
      </c>
      <c r="AB1579" s="156" t="s">
        <v>1888</v>
      </c>
      <c r="AC1579" s="156">
        <v>347</v>
      </c>
      <c r="AD1579" s="256">
        <v>43118</v>
      </c>
      <c r="AE1579" s="256">
        <v>43133</v>
      </c>
      <c r="AF1579" s="256" t="s">
        <v>3216</v>
      </c>
    </row>
    <row r="1580" spans="16:32" x14ac:dyDescent="0.25">
      <c r="P1580" s="156" t="s">
        <v>739</v>
      </c>
      <c r="Q1580" s="156">
        <v>374</v>
      </c>
      <c r="R1580" s="156" t="s">
        <v>1105</v>
      </c>
      <c r="S1580" s="156" t="s">
        <v>2848</v>
      </c>
      <c r="T1580" s="156">
        <v>20</v>
      </c>
      <c r="U1580" s="156" t="s">
        <v>2849</v>
      </c>
      <c r="V1580" s="156" t="s">
        <v>3196</v>
      </c>
      <c r="AB1580" s="156" t="s">
        <v>1888</v>
      </c>
      <c r="AC1580" s="156">
        <v>340</v>
      </c>
      <c r="AD1580" s="256">
        <v>43133</v>
      </c>
      <c r="AE1580" s="256">
        <v>43168</v>
      </c>
      <c r="AF1580" s="256" t="s">
        <v>3216</v>
      </c>
    </row>
    <row r="1581" spans="16:32" x14ac:dyDescent="0.25">
      <c r="P1581" s="156" t="s">
        <v>739</v>
      </c>
      <c r="Q1581" s="156">
        <v>374</v>
      </c>
      <c r="R1581" s="156" t="s">
        <v>1105</v>
      </c>
      <c r="S1581" s="156" t="s">
        <v>2853</v>
      </c>
      <c r="T1581" s="156">
        <v>10</v>
      </c>
      <c r="U1581" s="156" t="s">
        <v>2854</v>
      </c>
      <c r="V1581" s="156" t="s">
        <v>3196</v>
      </c>
      <c r="AB1581" s="156" t="s">
        <v>1888</v>
      </c>
      <c r="AC1581" s="156">
        <v>364</v>
      </c>
      <c r="AD1581" s="256">
        <v>43168</v>
      </c>
      <c r="AE1581" s="256">
        <v>43179</v>
      </c>
      <c r="AF1581" s="256" t="s">
        <v>3216</v>
      </c>
    </row>
    <row r="1582" spans="16:32" x14ac:dyDescent="0.25">
      <c r="P1582" s="156" t="s">
        <v>739</v>
      </c>
      <c r="Q1582" s="156">
        <v>374</v>
      </c>
      <c r="R1582" s="156" t="s">
        <v>1105</v>
      </c>
      <c r="S1582" s="156" t="s">
        <v>1102</v>
      </c>
      <c r="T1582" s="156">
        <v>1</v>
      </c>
      <c r="U1582" s="156" t="s">
        <v>2857</v>
      </c>
      <c r="V1582" s="156" t="s">
        <v>3196</v>
      </c>
      <c r="AB1582" s="156" t="s">
        <v>1888</v>
      </c>
      <c r="AC1582" s="156">
        <v>353</v>
      </c>
      <c r="AD1582" s="256">
        <v>43180</v>
      </c>
      <c r="AE1582" s="256">
        <v>0</v>
      </c>
      <c r="AF1582" s="256" t="s">
        <v>3215</v>
      </c>
    </row>
    <row r="1583" spans="16:32" x14ac:dyDescent="0.25">
      <c r="P1583" s="156" t="s">
        <v>739</v>
      </c>
      <c r="Q1583" s="156">
        <v>374</v>
      </c>
      <c r="R1583" s="156" t="s">
        <v>1105</v>
      </c>
      <c r="S1583" s="156" t="s">
        <v>2890</v>
      </c>
      <c r="T1583" s="156">
        <v>2</v>
      </c>
      <c r="U1583" s="156" t="s">
        <v>2891</v>
      </c>
      <c r="V1583" s="156" t="s">
        <v>3196</v>
      </c>
      <c r="AB1583" s="156" t="s">
        <v>1890</v>
      </c>
      <c r="AC1583" s="156">
        <v>347</v>
      </c>
      <c r="AD1583" s="256">
        <v>43118</v>
      </c>
      <c r="AE1583" s="256">
        <v>43133</v>
      </c>
      <c r="AF1583" s="256" t="s">
        <v>3216</v>
      </c>
    </row>
    <row r="1584" spans="16:32" x14ac:dyDescent="0.25">
      <c r="P1584" s="156" t="s">
        <v>739</v>
      </c>
      <c r="Q1584" s="156">
        <v>374</v>
      </c>
      <c r="R1584" s="156" t="s">
        <v>1105</v>
      </c>
      <c r="S1584" s="156" t="s">
        <v>2892</v>
      </c>
      <c r="T1584" s="156">
        <v>2</v>
      </c>
      <c r="U1584" s="156" t="s">
        <v>2893</v>
      </c>
      <c r="V1584" s="156" t="s">
        <v>3196</v>
      </c>
      <c r="AB1584" s="156" t="s">
        <v>1890</v>
      </c>
      <c r="AC1584" s="156">
        <v>340</v>
      </c>
      <c r="AD1584" s="256">
        <v>43133</v>
      </c>
      <c r="AE1584" s="256">
        <v>43168</v>
      </c>
      <c r="AF1584" s="256" t="s">
        <v>3216</v>
      </c>
    </row>
    <row r="1585" spans="16:32" x14ac:dyDescent="0.25">
      <c r="P1585" s="156" t="s">
        <v>739</v>
      </c>
      <c r="Q1585" s="156">
        <v>374</v>
      </c>
      <c r="R1585" s="156" t="s">
        <v>1105</v>
      </c>
      <c r="S1585" s="156" t="s">
        <v>2983</v>
      </c>
      <c r="T1585" s="156">
        <v>68</v>
      </c>
      <c r="U1585" s="156" t="s">
        <v>2984</v>
      </c>
      <c r="V1585" s="156" t="s">
        <v>3196</v>
      </c>
      <c r="AB1585" s="156" t="s">
        <v>1890</v>
      </c>
      <c r="AC1585" s="156">
        <v>357</v>
      </c>
      <c r="AD1585" s="256">
        <v>43139</v>
      </c>
      <c r="AE1585" s="256">
        <v>43164</v>
      </c>
      <c r="AF1585" s="256" t="s">
        <v>3216</v>
      </c>
    </row>
    <row r="1586" spans="16:32" x14ac:dyDescent="0.25">
      <c r="P1586" s="156" t="s">
        <v>739</v>
      </c>
      <c r="Q1586" s="156">
        <v>374</v>
      </c>
      <c r="R1586" s="156" t="s">
        <v>1105</v>
      </c>
      <c r="S1586" s="156" t="s">
        <v>3024</v>
      </c>
      <c r="T1586" s="156">
        <v>6</v>
      </c>
      <c r="U1586" s="156" t="s">
        <v>3025</v>
      </c>
      <c r="V1586" s="156" t="s">
        <v>3196</v>
      </c>
      <c r="AB1586" s="156" t="s">
        <v>1890</v>
      </c>
      <c r="AC1586" s="156">
        <v>353</v>
      </c>
      <c r="AD1586" s="256">
        <v>43180</v>
      </c>
      <c r="AE1586" s="256">
        <v>0</v>
      </c>
      <c r="AF1586" s="256" t="s">
        <v>3215</v>
      </c>
    </row>
    <row r="1587" spans="16:32" x14ac:dyDescent="0.25">
      <c r="P1587" s="156" t="s">
        <v>739</v>
      </c>
      <c r="Q1587" s="156">
        <v>374</v>
      </c>
      <c r="R1587" s="156" t="s">
        <v>1105</v>
      </c>
      <c r="S1587" s="156" t="s">
        <v>1187</v>
      </c>
      <c r="T1587" s="156">
        <v>20</v>
      </c>
      <c r="U1587" s="156" t="s">
        <v>3212</v>
      </c>
      <c r="V1587" s="156" t="s">
        <v>3196</v>
      </c>
      <c r="AB1587" s="156" t="s">
        <v>1890</v>
      </c>
      <c r="AC1587" s="156">
        <v>353</v>
      </c>
      <c r="AD1587" s="256">
        <v>43180</v>
      </c>
      <c r="AE1587" s="256">
        <v>0</v>
      </c>
      <c r="AF1587" s="256" t="s">
        <v>3215</v>
      </c>
    </row>
    <row r="1588" spans="16:32" x14ac:dyDescent="0.25">
      <c r="P1588" s="156" t="s">
        <v>739</v>
      </c>
      <c r="Q1588" s="156">
        <v>374</v>
      </c>
      <c r="R1588" s="156" t="s">
        <v>1105</v>
      </c>
      <c r="S1588" s="156" t="s">
        <v>1188</v>
      </c>
      <c r="T1588" s="156">
        <v>20</v>
      </c>
      <c r="U1588" s="156" t="s">
        <v>3213</v>
      </c>
      <c r="V1588" s="156" t="s">
        <v>3196</v>
      </c>
      <c r="AB1588" s="156" t="s">
        <v>1891</v>
      </c>
      <c r="AC1588" s="156">
        <v>347</v>
      </c>
      <c r="AD1588" s="256">
        <v>43118</v>
      </c>
      <c r="AE1588" s="256">
        <v>43133</v>
      </c>
      <c r="AF1588" s="256" t="s">
        <v>3216</v>
      </c>
    </row>
    <row r="1589" spans="16:32" x14ac:dyDescent="0.25">
      <c r="P1589" s="156" t="s">
        <v>739</v>
      </c>
      <c r="Q1589" s="156">
        <v>374</v>
      </c>
      <c r="R1589" s="156" t="s">
        <v>1105</v>
      </c>
      <c r="S1589" s="156" t="s">
        <v>1186</v>
      </c>
      <c r="T1589" s="156">
        <v>20</v>
      </c>
      <c r="U1589" s="156" t="s">
        <v>3214</v>
      </c>
      <c r="V1589" s="156" t="s">
        <v>3196</v>
      </c>
      <c r="AB1589" s="156" t="s">
        <v>1891</v>
      </c>
      <c r="AC1589" s="156">
        <v>340</v>
      </c>
      <c r="AD1589" s="256">
        <v>43133</v>
      </c>
      <c r="AE1589" s="256">
        <v>43168</v>
      </c>
      <c r="AF1589" s="256" t="s">
        <v>3216</v>
      </c>
    </row>
    <row r="1590" spans="16:32" x14ac:dyDescent="0.25">
      <c r="AB1590" s="156" t="s">
        <v>1891</v>
      </c>
      <c r="AC1590" s="156">
        <v>340</v>
      </c>
      <c r="AD1590" s="256">
        <v>43133</v>
      </c>
      <c r="AE1590" s="256">
        <v>43168</v>
      </c>
      <c r="AF1590" s="256" t="s">
        <v>3216</v>
      </c>
    </row>
    <row r="1591" spans="16:32" x14ac:dyDescent="0.25">
      <c r="AB1591" s="156" t="s">
        <v>1891</v>
      </c>
      <c r="AC1591" s="156">
        <v>374</v>
      </c>
      <c r="AD1591" s="256">
        <v>43195</v>
      </c>
      <c r="AE1591" s="256">
        <v>0</v>
      </c>
      <c r="AF1591" s="256" t="s">
        <v>3215</v>
      </c>
    </row>
    <row r="1592" spans="16:32" x14ac:dyDescent="0.25">
      <c r="AB1592" s="156" t="s">
        <v>1893</v>
      </c>
      <c r="AC1592" s="156">
        <v>357</v>
      </c>
      <c r="AD1592" s="256">
        <v>43139</v>
      </c>
      <c r="AE1592" s="256">
        <v>43164</v>
      </c>
      <c r="AF1592" s="256" t="s">
        <v>3216</v>
      </c>
    </row>
    <row r="1593" spans="16:32" x14ac:dyDescent="0.25">
      <c r="AB1593" s="156" t="s">
        <v>1893</v>
      </c>
      <c r="AC1593" s="156">
        <v>364</v>
      </c>
      <c r="AD1593" s="256">
        <v>43168</v>
      </c>
      <c r="AE1593" s="256">
        <v>43179</v>
      </c>
      <c r="AF1593" s="256" t="s">
        <v>3216</v>
      </c>
    </row>
    <row r="1594" spans="16:32" x14ac:dyDescent="0.25">
      <c r="AB1594" s="156" t="s">
        <v>1893</v>
      </c>
      <c r="AC1594" s="156">
        <v>353</v>
      </c>
      <c r="AD1594" s="256">
        <v>43180</v>
      </c>
      <c r="AE1594" s="256">
        <v>0</v>
      </c>
      <c r="AF1594" s="256" t="s">
        <v>3215</v>
      </c>
    </row>
    <row r="1595" spans="16:32" x14ac:dyDescent="0.25">
      <c r="AB1595" s="156" t="s">
        <v>1893</v>
      </c>
      <c r="AC1595" s="156">
        <v>353</v>
      </c>
      <c r="AD1595" s="256">
        <v>43180</v>
      </c>
      <c r="AE1595" s="256">
        <v>0</v>
      </c>
      <c r="AF1595" s="256" t="s">
        <v>3215</v>
      </c>
    </row>
    <row r="1596" spans="16:32" x14ac:dyDescent="0.25">
      <c r="AB1596" s="156" t="s">
        <v>1894</v>
      </c>
      <c r="AC1596" s="156">
        <v>335</v>
      </c>
      <c r="AD1596" s="256">
        <v>43133</v>
      </c>
      <c r="AE1596" s="256">
        <v>43147</v>
      </c>
      <c r="AF1596" s="256" t="s">
        <v>3216</v>
      </c>
    </row>
    <row r="1597" spans="16:32" x14ac:dyDescent="0.25">
      <c r="AB1597" s="156" t="s">
        <v>1894</v>
      </c>
      <c r="AC1597" s="156">
        <v>340</v>
      </c>
      <c r="AD1597" s="256">
        <v>43133</v>
      </c>
      <c r="AE1597" s="256">
        <v>43168</v>
      </c>
      <c r="AF1597" s="256" t="s">
        <v>3216</v>
      </c>
    </row>
    <row r="1598" spans="16:32" x14ac:dyDescent="0.25">
      <c r="AB1598" s="156" t="s">
        <v>1894</v>
      </c>
      <c r="AC1598" s="156">
        <v>357</v>
      </c>
      <c r="AD1598" s="256">
        <v>43139</v>
      </c>
      <c r="AE1598" s="256">
        <v>43164</v>
      </c>
      <c r="AF1598" s="256" t="s">
        <v>3216</v>
      </c>
    </row>
    <row r="1599" spans="16:32" x14ac:dyDescent="0.25">
      <c r="AB1599" s="156" t="s">
        <v>1894</v>
      </c>
      <c r="AC1599" s="156">
        <v>364</v>
      </c>
      <c r="AD1599" s="256">
        <v>43168</v>
      </c>
      <c r="AE1599" s="256">
        <v>43179</v>
      </c>
      <c r="AF1599" s="256" t="s">
        <v>3216</v>
      </c>
    </row>
    <row r="1600" spans="16:32" x14ac:dyDescent="0.25">
      <c r="AB1600" s="156" t="s">
        <v>1894</v>
      </c>
      <c r="AC1600" s="156">
        <v>353</v>
      </c>
      <c r="AD1600" s="256">
        <v>43180</v>
      </c>
      <c r="AE1600" s="256">
        <v>0</v>
      </c>
      <c r="AF1600" s="256" t="s">
        <v>3215</v>
      </c>
    </row>
    <row r="1601" spans="28:32" x14ac:dyDescent="0.25">
      <c r="AB1601" s="156" t="s">
        <v>1894</v>
      </c>
      <c r="AC1601" s="156">
        <v>353</v>
      </c>
      <c r="AD1601" s="256">
        <v>43180</v>
      </c>
      <c r="AE1601" s="256">
        <v>0</v>
      </c>
      <c r="AF1601" s="256" t="s">
        <v>3215</v>
      </c>
    </row>
    <row r="1602" spans="28:32" x14ac:dyDescent="0.25">
      <c r="AB1602" s="156" t="s">
        <v>1894</v>
      </c>
      <c r="AC1602" s="156">
        <v>353</v>
      </c>
      <c r="AD1602" s="256">
        <v>43180</v>
      </c>
      <c r="AE1602" s="256">
        <v>0</v>
      </c>
      <c r="AF1602" s="256" t="s">
        <v>3215</v>
      </c>
    </row>
    <row r="1603" spans="28:32" x14ac:dyDescent="0.25">
      <c r="AB1603" s="156" t="s">
        <v>1894</v>
      </c>
      <c r="AC1603" s="156">
        <v>353</v>
      </c>
      <c r="AD1603" s="256">
        <v>43180</v>
      </c>
      <c r="AE1603" s="256">
        <v>0</v>
      </c>
      <c r="AF1603" s="256" t="s">
        <v>3215</v>
      </c>
    </row>
    <row r="1604" spans="28:32" x14ac:dyDescent="0.25">
      <c r="AB1604" s="156" t="s">
        <v>1894</v>
      </c>
      <c r="AC1604" s="156">
        <v>353</v>
      </c>
      <c r="AD1604" s="256">
        <v>43180</v>
      </c>
      <c r="AE1604" s="256">
        <v>0</v>
      </c>
      <c r="AF1604" s="256" t="s">
        <v>3215</v>
      </c>
    </row>
    <row r="1605" spans="28:32" x14ac:dyDescent="0.25">
      <c r="AB1605" s="156" t="s">
        <v>1894</v>
      </c>
      <c r="AC1605" s="156">
        <v>353</v>
      </c>
      <c r="AD1605" s="256">
        <v>43180</v>
      </c>
      <c r="AE1605" s="256">
        <v>0</v>
      </c>
      <c r="AF1605" s="256" t="s">
        <v>3215</v>
      </c>
    </row>
    <row r="1606" spans="28:32" x14ac:dyDescent="0.25">
      <c r="AB1606" s="156" t="s">
        <v>1896</v>
      </c>
      <c r="AC1606" s="156">
        <v>347</v>
      </c>
      <c r="AD1606" s="256">
        <v>43118</v>
      </c>
      <c r="AE1606" s="256">
        <v>43133</v>
      </c>
      <c r="AF1606" s="256" t="s">
        <v>3216</v>
      </c>
    </row>
    <row r="1607" spans="28:32" x14ac:dyDescent="0.25">
      <c r="AB1607" s="156" t="s">
        <v>1896</v>
      </c>
      <c r="AC1607" s="156">
        <v>335</v>
      </c>
      <c r="AD1607" s="256">
        <v>43133</v>
      </c>
      <c r="AE1607" s="256">
        <v>43147</v>
      </c>
      <c r="AF1607" s="256" t="s">
        <v>3216</v>
      </c>
    </row>
    <row r="1608" spans="28:32" x14ac:dyDescent="0.25">
      <c r="AB1608" s="156" t="s">
        <v>1896</v>
      </c>
      <c r="AC1608" s="156">
        <v>340</v>
      </c>
      <c r="AD1608" s="256">
        <v>43133</v>
      </c>
      <c r="AE1608" s="256">
        <v>43168</v>
      </c>
      <c r="AF1608" s="256" t="s">
        <v>3216</v>
      </c>
    </row>
    <row r="1609" spans="28:32" x14ac:dyDescent="0.25">
      <c r="AB1609" s="156" t="s">
        <v>1896</v>
      </c>
      <c r="AC1609" s="156">
        <v>340</v>
      </c>
      <c r="AD1609" s="256">
        <v>43133</v>
      </c>
      <c r="AE1609" s="256">
        <v>43168</v>
      </c>
      <c r="AF1609" s="256" t="s">
        <v>3216</v>
      </c>
    </row>
    <row r="1610" spans="28:32" x14ac:dyDescent="0.25">
      <c r="AB1610" s="156" t="s">
        <v>1896</v>
      </c>
      <c r="AC1610" s="156">
        <v>353</v>
      </c>
      <c r="AD1610" s="256">
        <v>43180</v>
      </c>
      <c r="AE1610" s="256">
        <v>0</v>
      </c>
      <c r="AF1610" s="256" t="s">
        <v>3215</v>
      </c>
    </row>
    <row r="1611" spans="28:32" x14ac:dyDescent="0.25">
      <c r="AB1611" s="156" t="s">
        <v>1896</v>
      </c>
      <c r="AC1611" s="156">
        <v>353</v>
      </c>
      <c r="AD1611" s="256">
        <v>43180</v>
      </c>
      <c r="AE1611" s="256">
        <v>0</v>
      </c>
      <c r="AF1611" s="256" t="s">
        <v>3215</v>
      </c>
    </row>
    <row r="1612" spans="28:32" x14ac:dyDescent="0.25">
      <c r="AB1612" s="156" t="s">
        <v>1898</v>
      </c>
      <c r="AC1612" s="156">
        <v>357</v>
      </c>
      <c r="AD1612" s="256">
        <v>43139</v>
      </c>
      <c r="AE1612" s="256">
        <v>43164</v>
      </c>
      <c r="AF1612" s="256" t="s">
        <v>3216</v>
      </c>
    </row>
    <row r="1613" spans="28:32" x14ac:dyDescent="0.25">
      <c r="AB1613" s="156" t="s">
        <v>1898</v>
      </c>
      <c r="AC1613" s="156">
        <v>353</v>
      </c>
      <c r="AD1613" s="256">
        <v>43180</v>
      </c>
      <c r="AE1613" s="256">
        <v>0</v>
      </c>
      <c r="AF1613" s="256" t="s">
        <v>3215</v>
      </c>
    </row>
    <row r="1614" spans="28:32" x14ac:dyDescent="0.25">
      <c r="AB1614" s="156" t="s">
        <v>1899</v>
      </c>
      <c r="AC1614" s="156">
        <v>364</v>
      </c>
      <c r="AD1614" s="256">
        <v>43168</v>
      </c>
      <c r="AE1614" s="256">
        <v>43179</v>
      </c>
      <c r="AF1614" s="256" t="s">
        <v>3216</v>
      </c>
    </row>
    <row r="1615" spans="28:32" x14ac:dyDescent="0.25">
      <c r="AB1615" s="156" t="s">
        <v>1899</v>
      </c>
      <c r="AC1615" s="156">
        <v>353</v>
      </c>
      <c r="AD1615" s="256">
        <v>43180</v>
      </c>
      <c r="AE1615" s="256">
        <v>0</v>
      </c>
      <c r="AF1615" s="256" t="s">
        <v>3215</v>
      </c>
    </row>
    <row r="1616" spans="28:32" x14ac:dyDescent="0.25">
      <c r="AB1616" s="156" t="s">
        <v>1901</v>
      </c>
      <c r="AC1616" s="156">
        <v>347</v>
      </c>
      <c r="AD1616" s="256">
        <v>43118</v>
      </c>
      <c r="AE1616" s="256">
        <v>43133</v>
      </c>
      <c r="AF1616" s="256" t="s">
        <v>3216</v>
      </c>
    </row>
    <row r="1617" spans="28:32" x14ac:dyDescent="0.25">
      <c r="AB1617" s="156" t="s">
        <v>1901</v>
      </c>
      <c r="AC1617" s="156">
        <v>340</v>
      </c>
      <c r="AD1617" s="256">
        <v>43133</v>
      </c>
      <c r="AE1617" s="256">
        <v>43168</v>
      </c>
      <c r="AF1617" s="256" t="s">
        <v>3216</v>
      </c>
    </row>
    <row r="1618" spans="28:32" x14ac:dyDescent="0.25">
      <c r="AB1618" s="156" t="s">
        <v>1901</v>
      </c>
      <c r="AC1618" s="156">
        <v>340</v>
      </c>
      <c r="AD1618" s="256">
        <v>43133</v>
      </c>
      <c r="AE1618" s="256">
        <v>43168</v>
      </c>
      <c r="AF1618" s="256" t="s">
        <v>3216</v>
      </c>
    </row>
    <row r="1619" spans="28:32" x14ac:dyDescent="0.25">
      <c r="AB1619" s="156" t="s">
        <v>1901</v>
      </c>
      <c r="AC1619" s="156">
        <v>353</v>
      </c>
      <c r="AD1619" s="256">
        <v>43180</v>
      </c>
      <c r="AE1619" s="256">
        <v>0</v>
      </c>
      <c r="AF1619" s="256" t="s">
        <v>3215</v>
      </c>
    </row>
    <row r="1620" spans="28:32" x14ac:dyDescent="0.25">
      <c r="AB1620" s="156" t="s">
        <v>1902</v>
      </c>
      <c r="AC1620" s="156">
        <v>347</v>
      </c>
      <c r="AD1620" s="256">
        <v>43118</v>
      </c>
      <c r="AE1620" s="256">
        <v>43133</v>
      </c>
      <c r="AF1620" s="256" t="s">
        <v>3216</v>
      </c>
    </row>
    <row r="1621" spans="28:32" x14ac:dyDescent="0.25">
      <c r="AB1621" s="156" t="s">
        <v>1902</v>
      </c>
      <c r="AC1621" s="156">
        <v>340</v>
      </c>
      <c r="AD1621" s="256">
        <v>43133</v>
      </c>
      <c r="AE1621" s="256">
        <v>43168</v>
      </c>
      <c r="AF1621" s="256" t="s">
        <v>3216</v>
      </c>
    </row>
    <row r="1622" spans="28:32" x14ac:dyDescent="0.25">
      <c r="AB1622" s="156" t="s">
        <v>1903</v>
      </c>
      <c r="AC1622" s="156">
        <v>347</v>
      </c>
      <c r="AD1622" s="256">
        <v>43118</v>
      </c>
      <c r="AE1622" s="256">
        <v>43133</v>
      </c>
      <c r="AF1622" s="256" t="s">
        <v>3216</v>
      </c>
    </row>
    <row r="1623" spans="28:32" x14ac:dyDescent="0.25">
      <c r="AB1623" s="156" t="s">
        <v>1903</v>
      </c>
      <c r="AC1623" s="156">
        <v>340</v>
      </c>
      <c r="AD1623" s="256">
        <v>43133</v>
      </c>
      <c r="AE1623" s="256">
        <v>43168</v>
      </c>
      <c r="AF1623" s="256" t="s">
        <v>3216</v>
      </c>
    </row>
    <row r="1624" spans="28:32" x14ac:dyDescent="0.25">
      <c r="AB1624" s="156" t="s">
        <v>1903</v>
      </c>
      <c r="AC1624" s="156">
        <v>340</v>
      </c>
      <c r="AD1624" s="256">
        <v>43133</v>
      </c>
      <c r="AE1624" s="256">
        <v>43168</v>
      </c>
      <c r="AF1624" s="256" t="s">
        <v>3216</v>
      </c>
    </row>
    <row r="1625" spans="28:32" x14ac:dyDescent="0.25">
      <c r="AB1625" s="156" t="s">
        <v>1903</v>
      </c>
      <c r="AC1625" s="156">
        <v>357</v>
      </c>
      <c r="AD1625" s="256">
        <v>43139</v>
      </c>
      <c r="AE1625" s="256">
        <v>43164</v>
      </c>
      <c r="AF1625" s="256" t="s">
        <v>3216</v>
      </c>
    </row>
    <row r="1626" spans="28:32" x14ac:dyDescent="0.25">
      <c r="AB1626" s="156" t="s">
        <v>1903</v>
      </c>
      <c r="AC1626" s="156">
        <v>364</v>
      </c>
      <c r="AD1626" s="256">
        <v>43168</v>
      </c>
      <c r="AE1626" s="256">
        <v>43179</v>
      </c>
      <c r="AF1626" s="256" t="s">
        <v>3216</v>
      </c>
    </row>
    <row r="1627" spans="28:32" x14ac:dyDescent="0.25">
      <c r="AB1627" s="156" t="s">
        <v>1903</v>
      </c>
      <c r="AC1627" s="156">
        <v>353</v>
      </c>
      <c r="AD1627" s="256">
        <v>43180</v>
      </c>
      <c r="AE1627" s="256">
        <v>0</v>
      </c>
      <c r="AF1627" s="256" t="s">
        <v>3215</v>
      </c>
    </row>
    <row r="1628" spans="28:32" x14ac:dyDescent="0.25">
      <c r="AB1628" s="156" t="s">
        <v>1903</v>
      </c>
      <c r="AC1628" s="156">
        <v>353</v>
      </c>
      <c r="AD1628" s="256">
        <v>43180</v>
      </c>
      <c r="AE1628" s="256">
        <v>0</v>
      </c>
      <c r="AF1628" s="256" t="s">
        <v>3215</v>
      </c>
    </row>
    <row r="1629" spans="28:32" x14ac:dyDescent="0.25">
      <c r="AB1629" s="156" t="s">
        <v>1904</v>
      </c>
      <c r="AC1629" s="156">
        <v>335</v>
      </c>
      <c r="AD1629" s="256">
        <v>43133</v>
      </c>
      <c r="AE1629" s="256">
        <v>43147</v>
      </c>
      <c r="AF1629" s="256" t="s">
        <v>3216</v>
      </c>
    </row>
    <row r="1630" spans="28:32" x14ac:dyDescent="0.25">
      <c r="AB1630" s="156" t="s">
        <v>1904</v>
      </c>
      <c r="AC1630" s="156">
        <v>340</v>
      </c>
      <c r="AD1630" s="256">
        <v>43133</v>
      </c>
      <c r="AE1630" s="256">
        <v>43168</v>
      </c>
      <c r="AF1630" s="256" t="s">
        <v>3216</v>
      </c>
    </row>
    <row r="1631" spans="28:32" x14ac:dyDescent="0.25">
      <c r="AB1631" s="156" t="s">
        <v>1904</v>
      </c>
      <c r="AC1631" s="156">
        <v>353</v>
      </c>
      <c r="AD1631" s="256">
        <v>43180</v>
      </c>
      <c r="AE1631" s="256">
        <v>0</v>
      </c>
      <c r="AF1631" s="256" t="s">
        <v>3215</v>
      </c>
    </row>
    <row r="1632" spans="28:32" x14ac:dyDescent="0.25">
      <c r="AB1632" s="156" t="s">
        <v>1904</v>
      </c>
      <c r="AC1632" s="156">
        <v>353</v>
      </c>
      <c r="AD1632" s="256">
        <v>43180</v>
      </c>
      <c r="AE1632" s="256">
        <v>0</v>
      </c>
      <c r="AF1632" s="256" t="s">
        <v>3215</v>
      </c>
    </row>
    <row r="1633" spans="28:32" x14ac:dyDescent="0.25">
      <c r="AB1633" s="156" t="s">
        <v>1904</v>
      </c>
      <c r="AC1633" s="156">
        <v>353</v>
      </c>
      <c r="AD1633" s="256">
        <v>43180</v>
      </c>
      <c r="AE1633" s="256">
        <v>0</v>
      </c>
      <c r="AF1633" s="256" t="s">
        <v>3215</v>
      </c>
    </row>
    <row r="1634" spans="28:32" x14ac:dyDescent="0.25">
      <c r="AB1634" s="156" t="s">
        <v>1904</v>
      </c>
      <c r="AC1634" s="156">
        <v>353</v>
      </c>
      <c r="AD1634" s="256">
        <v>43180</v>
      </c>
      <c r="AE1634" s="256">
        <v>0</v>
      </c>
      <c r="AF1634" s="256" t="s">
        <v>3215</v>
      </c>
    </row>
    <row r="1635" spans="28:32" x14ac:dyDescent="0.25">
      <c r="AB1635" s="156" t="s">
        <v>1905</v>
      </c>
      <c r="AC1635" s="156">
        <v>347</v>
      </c>
      <c r="AD1635" s="256">
        <v>43118</v>
      </c>
      <c r="AE1635" s="256">
        <v>43133</v>
      </c>
      <c r="AF1635" s="256" t="s">
        <v>3216</v>
      </c>
    </row>
    <row r="1636" spans="28:32" x14ac:dyDescent="0.25">
      <c r="AB1636" s="156" t="s">
        <v>1905</v>
      </c>
      <c r="AC1636" s="156">
        <v>340</v>
      </c>
      <c r="AD1636" s="256">
        <v>43133</v>
      </c>
      <c r="AE1636" s="256">
        <v>43168</v>
      </c>
      <c r="AF1636" s="256" t="s">
        <v>3216</v>
      </c>
    </row>
    <row r="1637" spans="28:32" x14ac:dyDescent="0.25">
      <c r="AB1637" s="156" t="s">
        <v>1905</v>
      </c>
      <c r="AC1637" s="156">
        <v>340</v>
      </c>
      <c r="AD1637" s="256">
        <v>43133</v>
      </c>
      <c r="AE1637" s="256">
        <v>43168</v>
      </c>
      <c r="AF1637" s="256" t="s">
        <v>3216</v>
      </c>
    </row>
    <row r="1638" spans="28:32" x14ac:dyDescent="0.25">
      <c r="AB1638" s="156" t="s">
        <v>1905</v>
      </c>
      <c r="AC1638" s="156">
        <v>357</v>
      </c>
      <c r="AD1638" s="256">
        <v>43139</v>
      </c>
      <c r="AE1638" s="256">
        <v>43164</v>
      </c>
      <c r="AF1638" s="256" t="s">
        <v>3216</v>
      </c>
    </row>
    <row r="1639" spans="28:32" x14ac:dyDescent="0.25">
      <c r="AB1639" s="156" t="s">
        <v>1905</v>
      </c>
      <c r="AC1639" s="156">
        <v>364</v>
      </c>
      <c r="AD1639" s="256">
        <v>43168</v>
      </c>
      <c r="AE1639" s="256">
        <v>43179</v>
      </c>
      <c r="AF1639" s="256" t="s">
        <v>3216</v>
      </c>
    </row>
    <row r="1640" spans="28:32" x14ac:dyDescent="0.25">
      <c r="AB1640" s="156" t="s">
        <v>1905</v>
      </c>
      <c r="AC1640" s="156">
        <v>353</v>
      </c>
      <c r="AD1640" s="256">
        <v>43180</v>
      </c>
      <c r="AE1640" s="256">
        <v>0</v>
      </c>
      <c r="AF1640" s="256" t="s">
        <v>3215</v>
      </c>
    </row>
    <row r="1641" spans="28:32" x14ac:dyDescent="0.25">
      <c r="AB1641" s="156" t="s">
        <v>1905</v>
      </c>
      <c r="AC1641" s="156">
        <v>353</v>
      </c>
      <c r="AD1641" s="256">
        <v>43180</v>
      </c>
      <c r="AE1641" s="256">
        <v>0</v>
      </c>
      <c r="AF1641" s="256" t="s">
        <v>3215</v>
      </c>
    </row>
    <row r="1642" spans="28:32" x14ac:dyDescent="0.25">
      <c r="AB1642" s="156" t="s">
        <v>1905</v>
      </c>
      <c r="AC1642" s="156">
        <v>353</v>
      </c>
      <c r="AD1642" s="256">
        <v>43180</v>
      </c>
      <c r="AE1642" s="256">
        <v>0</v>
      </c>
      <c r="AF1642" s="256" t="s">
        <v>3215</v>
      </c>
    </row>
    <row r="1643" spans="28:32" x14ac:dyDescent="0.25">
      <c r="AB1643" s="156" t="s">
        <v>1906</v>
      </c>
      <c r="AC1643" s="156">
        <v>340</v>
      </c>
      <c r="AD1643" s="256">
        <v>43133</v>
      </c>
      <c r="AE1643" s="256">
        <v>43168</v>
      </c>
      <c r="AF1643" s="256" t="s">
        <v>3216</v>
      </c>
    </row>
    <row r="1644" spans="28:32" x14ac:dyDescent="0.25">
      <c r="AB1644" s="156" t="s">
        <v>1907</v>
      </c>
      <c r="AC1644" s="156">
        <v>347</v>
      </c>
      <c r="AD1644" s="256">
        <v>43118</v>
      </c>
      <c r="AE1644" s="256">
        <v>43133</v>
      </c>
      <c r="AF1644" s="256" t="s">
        <v>3216</v>
      </c>
    </row>
    <row r="1645" spans="28:32" x14ac:dyDescent="0.25">
      <c r="AB1645" s="156" t="s">
        <v>1907</v>
      </c>
      <c r="AC1645" s="156">
        <v>340</v>
      </c>
      <c r="AD1645" s="256">
        <v>43133</v>
      </c>
      <c r="AE1645" s="256">
        <v>43168</v>
      </c>
      <c r="AF1645" s="256" t="s">
        <v>3216</v>
      </c>
    </row>
    <row r="1646" spans="28:32" x14ac:dyDescent="0.25">
      <c r="AB1646" s="156" t="s">
        <v>1908</v>
      </c>
      <c r="AC1646" s="156">
        <v>347</v>
      </c>
      <c r="AD1646" s="256">
        <v>43118</v>
      </c>
      <c r="AE1646" s="256">
        <v>43133</v>
      </c>
      <c r="AF1646" s="256" t="s">
        <v>3216</v>
      </c>
    </row>
    <row r="1647" spans="28:32" x14ac:dyDescent="0.25">
      <c r="AB1647" s="156" t="s">
        <v>1908</v>
      </c>
      <c r="AC1647" s="156">
        <v>340</v>
      </c>
      <c r="AD1647" s="256">
        <v>43133</v>
      </c>
      <c r="AE1647" s="256">
        <v>43168</v>
      </c>
      <c r="AF1647" s="256" t="s">
        <v>3216</v>
      </c>
    </row>
    <row r="1648" spans="28:32" x14ac:dyDescent="0.25">
      <c r="AB1648" s="156" t="s">
        <v>1908</v>
      </c>
      <c r="AC1648" s="156">
        <v>357</v>
      </c>
      <c r="AD1648" s="256">
        <v>43139</v>
      </c>
      <c r="AE1648" s="256">
        <v>43164</v>
      </c>
      <c r="AF1648" s="256" t="s">
        <v>3216</v>
      </c>
    </row>
    <row r="1649" spans="28:32" x14ac:dyDescent="0.25">
      <c r="AB1649" s="156" t="s">
        <v>1908</v>
      </c>
      <c r="AC1649" s="156">
        <v>364</v>
      </c>
      <c r="AD1649" s="256">
        <v>43168</v>
      </c>
      <c r="AE1649" s="256">
        <v>43179</v>
      </c>
      <c r="AF1649" s="256" t="s">
        <v>3216</v>
      </c>
    </row>
    <row r="1650" spans="28:32" x14ac:dyDescent="0.25">
      <c r="AB1650" s="156" t="s">
        <v>1908</v>
      </c>
      <c r="AC1650" s="156">
        <v>353</v>
      </c>
      <c r="AD1650" s="256">
        <v>43180</v>
      </c>
      <c r="AE1650" s="256">
        <v>0</v>
      </c>
      <c r="AF1650" s="256" t="s">
        <v>3215</v>
      </c>
    </row>
    <row r="1651" spans="28:32" x14ac:dyDescent="0.25">
      <c r="AB1651" s="156" t="s">
        <v>1908</v>
      </c>
      <c r="AC1651" s="156">
        <v>353</v>
      </c>
      <c r="AD1651" s="256">
        <v>43180</v>
      </c>
      <c r="AE1651" s="256">
        <v>0</v>
      </c>
      <c r="AF1651" s="256" t="s">
        <v>3215</v>
      </c>
    </row>
    <row r="1652" spans="28:32" x14ac:dyDescent="0.25">
      <c r="AB1652" s="156" t="s">
        <v>1908</v>
      </c>
      <c r="AC1652" s="156">
        <v>353</v>
      </c>
      <c r="AD1652" s="256">
        <v>43180</v>
      </c>
      <c r="AE1652" s="256">
        <v>0</v>
      </c>
      <c r="AF1652" s="256" t="s">
        <v>3215</v>
      </c>
    </row>
    <row r="1653" spans="28:32" x14ac:dyDescent="0.25">
      <c r="AB1653" s="156" t="s">
        <v>1908</v>
      </c>
      <c r="AC1653" s="156">
        <v>353</v>
      </c>
      <c r="AD1653" s="256">
        <v>43180</v>
      </c>
      <c r="AE1653" s="256">
        <v>0</v>
      </c>
      <c r="AF1653" s="256" t="s">
        <v>3215</v>
      </c>
    </row>
    <row r="1654" spans="28:32" x14ac:dyDescent="0.25">
      <c r="AB1654" s="156" t="s">
        <v>1908</v>
      </c>
      <c r="AC1654" s="156">
        <v>353</v>
      </c>
      <c r="AD1654" s="256">
        <v>43180</v>
      </c>
      <c r="AE1654" s="256">
        <v>0</v>
      </c>
      <c r="AF1654" s="256" t="s">
        <v>3215</v>
      </c>
    </row>
    <row r="1655" spans="28:32" x14ac:dyDescent="0.25">
      <c r="AB1655" s="156" t="s">
        <v>1908</v>
      </c>
      <c r="AC1655" s="156">
        <v>353</v>
      </c>
      <c r="AD1655" s="256">
        <v>43180</v>
      </c>
      <c r="AE1655" s="256">
        <v>0</v>
      </c>
      <c r="AF1655" s="256" t="s">
        <v>3215</v>
      </c>
    </row>
    <row r="1656" spans="28:32" x14ac:dyDescent="0.25">
      <c r="AB1656" s="156" t="s">
        <v>1908</v>
      </c>
      <c r="AC1656" s="156">
        <v>353</v>
      </c>
      <c r="AD1656" s="256">
        <v>43180</v>
      </c>
      <c r="AE1656" s="256">
        <v>0</v>
      </c>
      <c r="AF1656" s="256" t="s">
        <v>3215</v>
      </c>
    </row>
    <row r="1657" spans="28:32" x14ac:dyDescent="0.25">
      <c r="AB1657" s="156" t="s">
        <v>1910</v>
      </c>
      <c r="AC1657" s="156">
        <v>357</v>
      </c>
      <c r="AD1657" s="256">
        <v>43139</v>
      </c>
      <c r="AE1657" s="256">
        <v>43164</v>
      </c>
      <c r="AF1657" s="256" t="s">
        <v>3216</v>
      </c>
    </row>
    <row r="1658" spans="28:32" x14ac:dyDescent="0.25">
      <c r="AB1658" s="156" t="s">
        <v>1910</v>
      </c>
      <c r="AC1658" s="156">
        <v>353</v>
      </c>
      <c r="AD1658" s="256">
        <v>43180</v>
      </c>
      <c r="AE1658" s="256">
        <v>0</v>
      </c>
      <c r="AF1658" s="256" t="s">
        <v>3215</v>
      </c>
    </row>
    <row r="1659" spans="28:32" x14ac:dyDescent="0.25">
      <c r="AB1659" s="156" t="s">
        <v>1910</v>
      </c>
      <c r="AC1659" s="156">
        <v>353</v>
      </c>
      <c r="AD1659" s="256">
        <v>43180</v>
      </c>
      <c r="AE1659" s="256">
        <v>0</v>
      </c>
      <c r="AF1659" s="256" t="s">
        <v>3215</v>
      </c>
    </row>
    <row r="1660" spans="28:32" x14ac:dyDescent="0.25">
      <c r="AB1660" s="156" t="s">
        <v>1910</v>
      </c>
      <c r="AC1660" s="156">
        <v>353</v>
      </c>
      <c r="AD1660" s="256">
        <v>43180</v>
      </c>
      <c r="AE1660" s="256">
        <v>0</v>
      </c>
      <c r="AF1660" s="256" t="s">
        <v>3215</v>
      </c>
    </row>
    <row r="1661" spans="28:32" x14ac:dyDescent="0.25">
      <c r="AB1661" s="156" t="s">
        <v>1912</v>
      </c>
      <c r="AC1661" s="156">
        <v>347</v>
      </c>
      <c r="AD1661" s="256">
        <v>43118</v>
      </c>
      <c r="AE1661" s="256">
        <v>43133</v>
      </c>
      <c r="AF1661" s="256" t="s">
        <v>3216</v>
      </c>
    </row>
    <row r="1662" spans="28:32" x14ac:dyDescent="0.25">
      <c r="AB1662" s="156" t="s">
        <v>1912</v>
      </c>
      <c r="AC1662" s="156">
        <v>340</v>
      </c>
      <c r="AD1662" s="256">
        <v>43133</v>
      </c>
      <c r="AE1662" s="256">
        <v>43168</v>
      </c>
      <c r="AF1662" s="256" t="s">
        <v>3216</v>
      </c>
    </row>
    <row r="1663" spans="28:32" x14ac:dyDescent="0.25">
      <c r="AB1663" s="156" t="s">
        <v>1912</v>
      </c>
      <c r="AC1663" s="156">
        <v>357</v>
      </c>
      <c r="AD1663" s="256">
        <v>43139</v>
      </c>
      <c r="AE1663" s="256">
        <v>43164</v>
      </c>
      <c r="AF1663" s="256" t="s">
        <v>3216</v>
      </c>
    </row>
    <row r="1664" spans="28:32" x14ac:dyDescent="0.25">
      <c r="AB1664" s="156" t="s">
        <v>1912</v>
      </c>
      <c r="AC1664" s="156">
        <v>364</v>
      </c>
      <c r="AD1664" s="256">
        <v>43168</v>
      </c>
      <c r="AE1664" s="256">
        <v>43179</v>
      </c>
      <c r="AF1664" s="256" t="s">
        <v>3216</v>
      </c>
    </row>
    <row r="1665" spans="28:32" x14ac:dyDescent="0.25">
      <c r="AB1665" s="156" t="s">
        <v>1912</v>
      </c>
      <c r="AC1665" s="156">
        <v>353</v>
      </c>
      <c r="AD1665" s="256">
        <v>43180</v>
      </c>
      <c r="AE1665" s="256">
        <v>0</v>
      </c>
      <c r="AF1665" s="256" t="s">
        <v>3215</v>
      </c>
    </row>
    <row r="1666" spans="28:32" x14ac:dyDescent="0.25">
      <c r="AB1666" s="156" t="s">
        <v>1912</v>
      </c>
      <c r="AC1666" s="156">
        <v>353</v>
      </c>
      <c r="AD1666" s="256">
        <v>43180</v>
      </c>
      <c r="AE1666" s="256">
        <v>0</v>
      </c>
      <c r="AF1666" s="256" t="s">
        <v>3215</v>
      </c>
    </row>
    <row r="1667" spans="28:32" x14ac:dyDescent="0.25">
      <c r="AB1667" s="156" t="s">
        <v>1912</v>
      </c>
      <c r="AC1667" s="156">
        <v>353</v>
      </c>
      <c r="AD1667" s="256">
        <v>43180</v>
      </c>
      <c r="AE1667" s="256">
        <v>0</v>
      </c>
      <c r="AF1667" s="256" t="s">
        <v>3215</v>
      </c>
    </row>
    <row r="1668" spans="28:32" x14ac:dyDescent="0.25">
      <c r="AB1668" s="156" t="s">
        <v>1912</v>
      </c>
      <c r="AC1668" s="156">
        <v>353</v>
      </c>
      <c r="AD1668" s="256">
        <v>43180</v>
      </c>
      <c r="AE1668" s="256">
        <v>0</v>
      </c>
      <c r="AF1668" s="256" t="s">
        <v>3215</v>
      </c>
    </row>
    <row r="1669" spans="28:32" x14ac:dyDescent="0.25">
      <c r="AB1669" s="156" t="s">
        <v>1912</v>
      </c>
      <c r="AC1669" s="156">
        <v>353</v>
      </c>
      <c r="AD1669" s="256">
        <v>43180</v>
      </c>
      <c r="AE1669" s="256">
        <v>0</v>
      </c>
      <c r="AF1669" s="256" t="s">
        <v>3215</v>
      </c>
    </row>
    <row r="1670" spans="28:32" x14ac:dyDescent="0.25">
      <c r="AB1670" s="156" t="s">
        <v>1913</v>
      </c>
      <c r="AC1670" s="156">
        <v>347</v>
      </c>
      <c r="AD1670" s="256">
        <v>43118</v>
      </c>
      <c r="AE1670" s="256">
        <v>43133</v>
      </c>
      <c r="AF1670" s="256" t="s">
        <v>3216</v>
      </c>
    </row>
    <row r="1671" spans="28:32" x14ac:dyDescent="0.25">
      <c r="AB1671" s="156" t="s">
        <v>1913</v>
      </c>
      <c r="AC1671" s="156">
        <v>335</v>
      </c>
      <c r="AD1671" s="256">
        <v>43133</v>
      </c>
      <c r="AE1671" s="256">
        <v>43147</v>
      </c>
      <c r="AF1671" s="256" t="s">
        <v>3216</v>
      </c>
    </row>
    <row r="1672" spans="28:32" x14ac:dyDescent="0.25">
      <c r="AB1672" s="156" t="s">
        <v>1913</v>
      </c>
      <c r="AC1672" s="156">
        <v>340</v>
      </c>
      <c r="AD1672" s="256">
        <v>43133</v>
      </c>
      <c r="AE1672" s="256">
        <v>43168</v>
      </c>
      <c r="AF1672" s="256" t="s">
        <v>3216</v>
      </c>
    </row>
    <row r="1673" spans="28:32" x14ac:dyDescent="0.25">
      <c r="AB1673" s="156" t="s">
        <v>1913</v>
      </c>
      <c r="AC1673" s="156">
        <v>357</v>
      </c>
      <c r="AD1673" s="256">
        <v>43139</v>
      </c>
      <c r="AE1673" s="256">
        <v>43164</v>
      </c>
      <c r="AF1673" s="256" t="s">
        <v>3216</v>
      </c>
    </row>
    <row r="1674" spans="28:32" x14ac:dyDescent="0.25">
      <c r="AB1674" s="156" t="s">
        <v>1913</v>
      </c>
      <c r="AC1674" s="156">
        <v>353</v>
      </c>
      <c r="AD1674" s="256">
        <v>43180</v>
      </c>
      <c r="AE1674" s="256">
        <v>0</v>
      </c>
      <c r="AF1674" s="256" t="s">
        <v>3215</v>
      </c>
    </row>
    <row r="1675" spans="28:32" x14ac:dyDescent="0.25">
      <c r="AB1675" s="156" t="s">
        <v>1913</v>
      </c>
      <c r="AC1675" s="156">
        <v>353</v>
      </c>
      <c r="AD1675" s="256">
        <v>43180</v>
      </c>
      <c r="AE1675" s="256">
        <v>0</v>
      </c>
      <c r="AF1675" s="256" t="s">
        <v>3215</v>
      </c>
    </row>
    <row r="1676" spans="28:32" x14ac:dyDescent="0.25">
      <c r="AB1676" s="156" t="s">
        <v>1913</v>
      </c>
      <c r="AC1676" s="156">
        <v>353</v>
      </c>
      <c r="AD1676" s="256">
        <v>43180</v>
      </c>
      <c r="AE1676" s="256">
        <v>0</v>
      </c>
      <c r="AF1676" s="256" t="s">
        <v>3215</v>
      </c>
    </row>
    <row r="1677" spans="28:32" x14ac:dyDescent="0.25">
      <c r="AB1677" s="156" t="s">
        <v>1913</v>
      </c>
      <c r="AC1677" s="156">
        <v>353</v>
      </c>
      <c r="AD1677" s="256">
        <v>43180</v>
      </c>
      <c r="AE1677" s="256">
        <v>0</v>
      </c>
      <c r="AF1677" s="256" t="s">
        <v>3215</v>
      </c>
    </row>
    <row r="1678" spans="28:32" x14ac:dyDescent="0.25">
      <c r="AB1678" s="156" t="s">
        <v>1913</v>
      </c>
      <c r="AC1678" s="156">
        <v>353</v>
      </c>
      <c r="AD1678" s="256">
        <v>43180</v>
      </c>
      <c r="AE1678" s="256">
        <v>0</v>
      </c>
      <c r="AF1678" s="256" t="s">
        <v>3215</v>
      </c>
    </row>
    <row r="1679" spans="28:32" x14ac:dyDescent="0.25">
      <c r="AB1679" s="156" t="s">
        <v>1915</v>
      </c>
      <c r="AC1679" s="156">
        <v>335</v>
      </c>
      <c r="AD1679" s="256">
        <v>43133</v>
      </c>
      <c r="AE1679" s="256">
        <v>43147</v>
      </c>
      <c r="AF1679" s="256" t="s">
        <v>3216</v>
      </c>
    </row>
    <row r="1680" spans="28:32" x14ac:dyDescent="0.25">
      <c r="AB1680" s="156" t="s">
        <v>1915</v>
      </c>
      <c r="AC1680" s="156">
        <v>340</v>
      </c>
      <c r="AD1680" s="256">
        <v>43133</v>
      </c>
      <c r="AE1680" s="256">
        <v>43168</v>
      </c>
      <c r="AF1680" s="256" t="s">
        <v>3216</v>
      </c>
    </row>
    <row r="1681" spans="28:32" x14ac:dyDescent="0.25">
      <c r="AB1681" s="156" t="s">
        <v>1915</v>
      </c>
      <c r="AC1681" s="156">
        <v>353</v>
      </c>
      <c r="AD1681" s="256">
        <v>43180</v>
      </c>
      <c r="AE1681" s="256">
        <v>0</v>
      </c>
      <c r="AF1681" s="256" t="s">
        <v>3215</v>
      </c>
    </row>
    <row r="1682" spans="28:32" x14ac:dyDescent="0.25">
      <c r="AB1682" s="156" t="s">
        <v>1915</v>
      </c>
      <c r="AC1682" s="156">
        <v>353</v>
      </c>
      <c r="AD1682" s="256">
        <v>43180</v>
      </c>
      <c r="AE1682" s="256">
        <v>0</v>
      </c>
      <c r="AF1682" s="256" t="s">
        <v>3215</v>
      </c>
    </row>
    <row r="1683" spans="28:32" x14ac:dyDescent="0.25">
      <c r="AB1683" s="156" t="s">
        <v>1915</v>
      </c>
      <c r="AC1683" s="156">
        <v>353</v>
      </c>
      <c r="AD1683" s="256">
        <v>43180</v>
      </c>
      <c r="AE1683" s="256">
        <v>0</v>
      </c>
      <c r="AF1683" s="256" t="s">
        <v>3215</v>
      </c>
    </row>
    <row r="1684" spans="28:32" x14ac:dyDescent="0.25">
      <c r="AB1684" s="156" t="s">
        <v>1915</v>
      </c>
      <c r="AC1684" s="156">
        <v>353</v>
      </c>
      <c r="AD1684" s="256">
        <v>43180</v>
      </c>
      <c r="AE1684" s="256">
        <v>0</v>
      </c>
      <c r="AF1684" s="256" t="s">
        <v>3215</v>
      </c>
    </row>
    <row r="1685" spans="28:32" x14ac:dyDescent="0.25">
      <c r="AB1685" s="156" t="s">
        <v>1915</v>
      </c>
      <c r="AC1685" s="156">
        <v>353</v>
      </c>
      <c r="AD1685" s="256">
        <v>43180</v>
      </c>
      <c r="AE1685" s="256">
        <v>0</v>
      </c>
      <c r="AF1685" s="256" t="s">
        <v>3215</v>
      </c>
    </row>
    <row r="1686" spans="28:32" x14ac:dyDescent="0.25">
      <c r="AB1686" s="156" t="s">
        <v>1917</v>
      </c>
      <c r="AC1686" s="156">
        <v>335</v>
      </c>
      <c r="AD1686" s="256">
        <v>43133</v>
      </c>
      <c r="AE1686" s="256">
        <v>43147</v>
      </c>
      <c r="AF1686" s="256" t="s">
        <v>3216</v>
      </c>
    </row>
    <row r="1687" spans="28:32" x14ac:dyDescent="0.25">
      <c r="AB1687" s="156" t="s">
        <v>1917</v>
      </c>
      <c r="AC1687" s="156">
        <v>340</v>
      </c>
      <c r="AD1687" s="256">
        <v>43133</v>
      </c>
      <c r="AE1687" s="256">
        <v>43168</v>
      </c>
      <c r="AF1687" s="256" t="s">
        <v>3216</v>
      </c>
    </row>
    <row r="1688" spans="28:32" x14ac:dyDescent="0.25">
      <c r="AB1688" s="156" t="s">
        <v>1917</v>
      </c>
      <c r="AC1688" s="156">
        <v>353</v>
      </c>
      <c r="AD1688" s="256">
        <v>43180</v>
      </c>
      <c r="AE1688" s="256">
        <v>0</v>
      </c>
      <c r="AF1688" s="256" t="s">
        <v>3215</v>
      </c>
    </row>
    <row r="1689" spans="28:32" x14ac:dyDescent="0.25">
      <c r="AB1689" s="156" t="s">
        <v>1917</v>
      </c>
      <c r="AC1689" s="156">
        <v>353</v>
      </c>
      <c r="AD1689" s="256">
        <v>43180</v>
      </c>
      <c r="AE1689" s="256">
        <v>0</v>
      </c>
      <c r="AF1689" s="256" t="s">
        <v>3215</v>
      </c>
    </row>
    <row r="1690" spans="28:32" x14ac:dyDescent="0.25">
      <c r="AB1690" s="156" t="s">
        <v>1917</v>
      </c>
      <c r="AC1690" s="156">
        <v>353</v>
      </c>
      <c r="AD1690" s="256">
        <v>43180</v>
      </c>
      <c r="AE1690" s="256">
        <v>0</v>
      </c>
      <c r="AF1690" s="256" t="s">
        <v>3215</v>
      </c>
    </row>
    <row r="1691" spans="28:32" x14ac:dyDescent="0.25">
      <c r="AB1691" s="156" t="s">
        <v>1917</v>
      </c>
      <c r="AC1691" s="156">
        <v>353</v>
      </c>
      <c r="AD1691" s="256">
        <v>43180</v>
      </c>
      <c r="AE1691" s="256">
        <v>0</v>
      </c>
      <c r="AF1691" s="256" t="s">
        <v>3215</v>
      </c>
    </row>
    <row r="1692" spans="28:32" x14ac:dyDescent="0.25">
      <c r="AB1692" s="156" t="s">
        <v>1918</v>
      </c>
      <c r="AC1692" s="156">
        <v>347</v>
      </c>
      <c r="AD1692" s="256">
        <v>43118</v>
      </c>
      <c r="AE1692" s="256">
        <v>43133</v>
      </c>
      <c r="AF1692" s="256" t="s">
        <v>3216</v>
      </c>
    </row>
    <row r="1693" spans="28:32" x14ac:dyDescent="0.25">
      <c r="AB1693" s="156" t="s">
        <v>1918</v>
      </c>
      <c r="AC1693" s="156">
        <v>340</v>
      </c>
      <c r="AD1693" s="256">
        <v>43133</v>
      </c>
      <c r="AE1693" s="256">
        <v>43168</v>
      </c>
      <c r="AF1693" s="256" t="s">
        <v>3216</v>
      </c>
    </row>
    <row r="1694" spans="28:32" x14ac:dyDescent="0.25">
      <c r="AB1694" s="156" t="s">
        <v>1918</v>
      </c>
      <c r="AC1694" s="156">
        <v>357</v>
      </c>
      <c r="AD1694" s="256">
        <v>43139</v>
      </c>
      <c r="AE1694" s="256">
        <v>43164</v>
      </c>
      <c r="AF1694" s="256" t="s">
        <v>3216</v>
      </c>
    </row>
    <row r="1695" spans="28:32" x14ac:dyDescent="0.25">
      <c r="AB1695" s="156" t="s">
        <v>1918</v>
      </c>
      <c r="AC1695" s="156">
        <v>364</v>
      </c>
      <c r="AD1695" s="256">
        <v>43168</v>
      </c>
      <c r="AE1695" s="256">
        <v>43179</v>
      </c>
      <c r="AF1695" s="256" t="s">
        <v>3216</v>
      </c>
    </row>
    <row r="1696" spans="28:32" x14ac:dyDescent="0.25">
      <c r="AB1696" s="156" t="s">
        <v>1918</v>
      </c>
      <c r="AC1696" s="156">
        <v>353</v>
      </c>
      <c r="AD1696" s="256">
        <v>43180</v>
      </c>
      <c r="AE1696" s="256">
        <v>0</v>
      </c>
      <c r="AF1696" s="256" t="s">
        <v>3215</v>
      </c>
    </row>
    <row r="1697" spans="28:32" x14ac:dyDescent="0.25">
      <c r="AB1697" s="156" t="s">
        <v>1918</v>
      </c>
      <c r="AC1697" s="156">
        <v>353</v>
      </c>
      <c r="AD1697" s="256">
        <v>43180</v>
      </c>
      <c r="AE1697" s="256">
        <v>0</v>
      </c>
      <c r="AF1697" s="256" t="s">
        <v>3215</v>
      </c>
    </row>
    <row r="1698" spans="28:32" x14ac:dyDescent="0.25">
      <c r="AB1698" s="156" t="s">
        <v>1920</v>
      </c>
      <c r="AC1698" s="156">
        <v>347</v>
      </c>
      <c r="AD1698" s="256">
        <v>43118</v>
      </c>
      <c r="AE1698" s="256">
        <v>43133</v>
      </c>
      <c r="AF1698" s="256" t="s">
        <v>3216</v>
      </c>
    </row>
    <row r="1699" spans="28:32" x14ac:dyDescent="0.25">
      <c r="AB1699" s="156" t="s">
        <v>1920</v>
      </c>
      <c r="AC1699" s="156">
        <v>340</v>
      </c>
      <c r="AD1699" s="256">
        <v>43133</v>
      </c>
      <c r="AE1699" s="256">
        <v>43168</v>
      </c>
      <c r="AF1699" s="256" t="s">
        <v>3216</v>
      </c>
    </row>
    <row r="1700" spans="28:32" x14ac:dyDescent="0.25">
      <c r="AB1700" s="156" t="s">
        <v>1920</v>
      </c>
      <c r="AC1700" s="156">
        <v>374</v>
      </c>
      <c r="AD1700" s="256">
        <v>43195</v>
      </c>
      <c r="AE1700" s="256">
        <v>0</v>
      </c>
      <c r="AF1700" s="256" t="s">
        <v>3215</v>
      </c>
    </row>
    <row r="1701" spans="28:32" x14ac:dyDescent="0.25">
      <c r="AB1701" s="156" t="s">
        <v>1922</v>
      </c>
      <c r="AC1701" s="156">
        <v>347</v>
      </c>
      <c r="AD1701" s="256">
        <v>43118</v>
      </c>
      <c r="AE1701" s="256">
        <v>43133</v>
      </c>
      <c r="AF1701" s="256" t="s">
        <v>3216</v>
      </c>
    </row>
    <row r="1702" spans="28:32" x14ac:dyDescent="0.25">
      <c r="AB1702" s="156" t="s">
        <v>1922</v>
      </c>
      <c r="AC1702" s="156">
        <v>340</v>
      </c>
      <c r="AD1702" s="256">
        <v>43133</v>
      </c>
      <c r="AE1702" s="256">
        <v>43168</v>
      </c>
      <c r="AF1702" s="256" t="s">
        <v>3216</v>
      </c>
    </row>
    <row r="1703" spans="28:32" x14ac:dyDescent="0.25">
      <c r="AB1703" s="156" t="s">
        <v>1922</v>
      </c>
      <c r="AC1703" s="156">
        <v>340</v>
      </c>
      <c r="AD1703" s="256">
        <v>43133</v>
      </c>
      <c r="AE1703" s="256">
        <v>43168</v>
      </c>
      <c r="AF1703" s="256" t="s">
        <v>3216</v>
      </c>
    </row>
    <row r="1704" spans="28:32" x14ac:dyDescent="0.25">
      <c r="AB1704" s="156" t="s">
        <v>1922</v>
      </c>
      <c r="AC1704" s="156">
        <v>357</v>
      </c>
      <c r="AD1704" s="256">
        <v>43139</v>
      </c>
      <c r="AE1704" s="256">
        <v>43164</v>
      </c>
      <c r="AF1704" s="256" t="s">
        <v>3216</v>
      </c>
    </row>
    <row r="1705" spans="28:32" x14ac:dyDescent="0.25">
      <c r="AB1705" s="156" t="s">
        <v>1922</v>
      </c>
      <c r="AC1705" s="156">
        <v>353</v>
      </c>
      <c r="AD1705" s="256">
        <v>43180</v>
      </c>
      <c r="AE1705" s="256">
        <v>0</v>
      </c>
      <c r="AF1705" s="256" t="s">
        <v>3215</v>
      </c>
    </row>
    <row r="1706" spans="28:32" x14ac:dyDescent="0.25">
      <c r="AB1706" s="156" t="s">
        <v>1922</v>
      </c>
      <c r="AC1706" s="156">
        <v>353</v>
      </c>
      <c r="AD1706" s="256">
        <v>43180</v>
      </c>
      <c r="AE1706" s="256">
        <v>0</v>
      </c>
      <c r="AF1706" s="256" t="s">
        <v>3215</v>
      </c>
    </row>
    <row r="1707" spans="28:32" x14ac:dyDescent="0.25">
      <c r="AB1707" s="156" t="s">
        <v>1924</v>
      </c>
      <c r="AC1707" s="156">
        <v>347</v>
      </c>
      <c r="AD1707" s="256">
        <v>43118</v>
      </c>
      <c r="AE1707" s="256">
        <v>43133</v>
      </c>
      <c r="AF1707" s="256" t="s">
        <v>3216</v>
      </c>
    </row>
    <row r="1708" spans="28:32" x14ac:dyDescent="0.25">
      <c r="AB1708" s="156" t="s">
        <v>1924</v>
      </c>
      <c r="AC1708" s="156">
        <v>340</v>
      </c>
      <c r="AD1708" s="256">
        <v>43133</v>
      </c>
      <c r="AE1708" s="256">
        <v>43168</v>
      </c>
      <c r="AF1708" s="256" t="s">
        <v>3216</v>
      </c>
    </row>
    <row r="1709" spans="28:32" x14ac:dyDescent="0.25">
      <c r="AB1709" s="156" t="s">
        <v>1924</v>
      </c>
      <c r="AC1709" s="156">
        <v>357</v>
      </c>
      <c r="AD1709" s="256">
        <v>43139</v>
      </c>
      <c r="AE1709" s="256">
        <v>43164</v>
      </c>
      <c r="AF1709" s="256" t="s">
        <v>3216</v>
      </c>
    </row>
    <row r="1710" spans="28:32" x14ac:dyDescent="0.25">
      <c r="AB1710" s="156" t="s">
        <v>1924</v>
      </c>
      <c r="AC1710" s="156">
        <v>353</v>
      </c>
      <c r="AD1710" s="256">
        <v>43180</v>
      </c>
      <c r="AE1710" s="256">
        <v>0</v>
      </c>
      <c r="AF1710" s="256" t="s">
        <v>3215</v>
      </c>
    </row>
    <row r="1711" spans="28:32" x14ac:dyDescent="0.25">
      <c r="AB1711" s="156" t="s">
        <v>1924</v>
      </c>
      <c r="AC1711" s="156">
        <v>353</v>
      </c>
      <c r="AD1711" s="256">
        <v>43180</v>
      </c>
      <c r="AE1711" s="256">
        <v>0</v>
      </c>
      <c r="AF1711" s="256" t="s">
        <v>3215</v>
      </c>
    </row>
    <row r="1712" spans="28:32" x14ac:dyDescent="0.25">
      <c r="AB1712" s="156" t="s">
        <v>1926</v>
      </c>
      <c r="AC1712" s="156">
        <v>347</v>
      </c>
      <c r="AD1712" s="256">
        <v>43118</v>
      </c>
      <c r="AE1712" s="256">
        <v>43133</v>
      </c>
      <c r="AF1712" s="256" t="s">
        <v>3216</v>
      </c>
    </row>
    <row r="1713" spans="28:32" x14ac:dyDescent="0.25">
      <c r="AB1713" s="156" t="s">
        <v>1926</v>
      </c>
      <c r="AC1713" s="156">
        <v>340</v>
      </c>
      <c r="AD1713" s="256">
        <v>43133</v>
      </c>
      <c r="AE1713" s="256">
        <v>43168</v>
      </c>
      <c r="AF1713" s="256" t="s">
        <v>3216</v>
      </c>
    </row>
    <row r="1714" spans="28:32" x14ac:dyDescent="0.25">
      <c r="AB1714" s="156" t="s">
        <v>1926</v>
      </c>
      <c r="AC1714" s="156">
        <v>340</v>
      </c>
      <c r="AD1714" s="256">
        <v>43133</v>
      </c>
      <c r="AE1714" s="256">
        <v>43168</v>
      </c>
      <c r="AF1714" s="256" t="s">
        <v>3216</v>
      </c>
    </row>
    <row r="1715" spans="28:32" x14ac:dyDescent="0.25">
      <c r="AB1715" s="156" t="s">
        <v>1926</v>
      </c>
      <c r="AC1715" s="156">
        <v>357</v>
      </c>
      <c r="AD1715" s="256">
        <v>43139</v>
      </c>
      <c r="AE1715" s="256">
        <v>43164</v>
      </c>
      <c r="AF1715" s="256" t="s">
        <v>3216</v>
      </c>
    </row>
    <row r="1716" spans="28:32" x14ac:dyDescent="0.25">
      <c r="AB1716" s="156" t="s">
        <v>1926</v>
      </c>
      <c r="AC1716" s="156">
        <v>353</v>
      </c>
      <c r="AD1716" s="256">
        <v>43180</v>
      </c>
      <c r="AE1716" s="256">
        <v>0</v>
      </c>
      <c r="AF1716" s="256" t="s">
        <v>3215</v>
      </c>
    </row>
    <row r="1717" spans="28:32" x14ac:dyDescent="0.25">
      <c r="AB1717" s="156" t="s">
        <v>1928</v>
      </c>
      <c r="AC1717" s="156">
        <v>364</v>
      </c>
      <c r="AD1717" s="256">
        <v>43168</v>
      </c>
      <c r="AE1717" s="256">
        <v>43179</v>
      </c>
      <c r="AF1717" s="256" t="s">
        <v>3216</v>
      </c>
    </row>
    <row r="1718" spans="28:32" x14ac:dyDescent="0.25">
      <c r="AB1718" s="156" t="s">
        <v>1928</v>
      </c>
      <c r="AC1718" s="156">
        <v>353</v>
      </c>
      <c r="AD1718" s="256">
        <v>43180</v>
      </c>
      <c r="AE1718" s="256">
        <v>0</v>
      </c>
      <c r="AF1718" s="256" t="s">
        <v>3215</v>
      </c>
    </row>
    <row r="1719" spans="28:32" x14ac:dyDescent="0.25">
      <c r="AB1719" s="156" t="s">
        <v>1930</v>
      </c>
      <c r="AC1719" s="156">
        <v>335</v>
      </c>
      <c r="AD1719" s="256">
        <v>43133</v>
      </c>
      <c r="AE1719" s="256">
        <v>43147</v>
      </c>
      <c r="AF1719" s="256" t="s">
        <v>3216</v>
      </c>
    </row>
    <row r="1720" spans="28:32" x14ac:dyDescent="0.25">
      <c r="AB1720" s="156" t="s">
        <v>1930</v>
      </c>
      <c r="AC1720" s="156">
        <v>340</v>
      </c>
      <c r="AD1720" s="256">
        <v>43133</v>
      </c>
      <c r="AE1720" s="256">
        <v>43168</v>
      </c>
      <c r="AF1720" s="256" t="s">
        <v>3216</v>
      </c>
    </row>
    <row r="1721" spans="28:32" x14ac:dyDescent="0.25">
      <c r="AB1721" s="156" t="s">
        <v>1930</v>
      </c>
      <c r="AC1721" s="156">
        <v>353</v>
      </c>
      <c r="AD1721" s="256">
        <v>43180</v>
      </c>
      <c r="AE1721" s="256">
        <v>0</v>
      </c>
      <c r="AF1721" s="256" t="s">
        <v>3215</v>
      </c>
    </row>
    <row r="1722" spans="28:32" x14ac:dyDescent="0.25">
      <c r="AB1722" s="156" t="s">
        <v>1930</v>
      </c>
      <c r="AC1722" s="156">
        <v>353</v>
      </c>
      <c r="AD1722" s="256">
        <v>43180</v>
      </c>
      <c r="AE1722" s="256">
        <v>0</v>
      </c>
      <c r="AF1722" s="256" t="s">
        <v>3215</v>
      </c>
    </row>
    <row r="1723" spans="28:32" x14ac:dyDescent="0.25">
      <c r="AB1723" s="156" t="s">
        <v>1930</v>
      </c>
      <c r="AC1723" s="156">
        <v>353</v>
      </c>
      <c r="AD1723" s="256">
        <v>43180</v>
      </c>
      <c r="AE1723" s="256">
        <v>0</v>
      </c>
      <c r="AF1723" s="256" t="s">
        <v>3215</v>
      </c>
    </row>
    <row r="1724" spans="28:32" x14ac:dyDescent="0.25">
      <c r="AB1724" s="156" t="s">
        <v>1930</v>
      </c>
      <c r="AC1724" s="156">
        <v>353</v>
      </c>
      <c r="AD1724" s="256">
        <v>43180</v>
      </c>
      <c r="AE1724" s="256">
        <v>0</v>
      </c>
      <c r="AF1724" s="256" t="s">
        <v>3215</v>
      </c>
    </row>
    <row r="1725" spans="28:32" x14ac:dyDescent="0.25">
      <c r="AB1725" s="156" t="s">
        <v>1930</v>
      </c>
      <c r="AC1725" s="156">
        <v>353</v>
      </c>
      <c r="AD1725" s="256">
        <v>43180</v>
      </c>
      <c r="AE1725" s="256">
        <v>0</v>
      </c>
      <c r="AF1725" s="256" t="s">
        <v>3215</v>
      </c>
    </row>
    <row r="1726" spans="28:32" x14ac:dyDescent="0.25">
      <c r="AB1726" s="156" t="s">
        <v>1930</v>
      </c>
      <c r="AC1726" s="156">
        <v>353</v>
      </c>
      <c r="AD1726" s="256">
        <v>43180</v>
      </c>
      <c r="AE1726" s="256">
        <v>0</v>
      </c>
      <c r="AF1726" s="256" t="s">
        <v>3215</v>
      </c>
    </row>
    <row r="1727" spans="28:32" x14ac:dyDescent="0.25">
      <c r="AB1727" s="156" t="s">
        <v>1930</v>
      </c>
      <c r="AC1727" s="156">
        <v>353</v>
      </c>
      <c r="AD1727" s="256">
        <v>43180</v>
      </c>
      <c r="AE1727" s="256">
        <v>0</v>
      </c>
      <c r="AF1727" s="256" t="s">
        <v>3215</v>
      </c>
    </row>
    <row r="1728" spans="28:32" x14ac:dyDescent="0.25">
      <c r="AB1728" s="156" t="s">
        <v>1930</v>
      </c>
      <c r="AC1728" s="156">
        <v>353</v>
      </c>
      <c r="AD1728" s="256">
        <v>43180</v>
      </c>
      <c r="AE1728" s="256">
        <v>0</v>
      </c>
      <c r="AF1728" s="256" t="s">
        <v>3215</v>
      </c>
    </row>
    <row r="1729" spans="28:32" x14ac:dyDescent="0.25">
      <c r="AB1729" s="156" t="s">
        <v>1930</v>
      </c>
      <c r="AC1729" s="156">
        <v>353</v>
      </c>
      <c r="AD1729" s="256">
        <v>43180</v>
      </c>
      <c r="AE1729" s="256">
        <v>0</v>
      </c>
      <c r="AF1729" s="256" t="s">
        <v>3215</v>
      </c>
    </row>
    <row r="1730" spans="28:32" x14ac:dyDescent="0.25">
      <c r="AB1730" s="156" t="s">
        <v>1930</v>
      </c>
      <c r="AC1730" s="156">
        <v>353</v>
      </c>
      <c r="AD1730" s="256">
        <v>43180</v>
      </c>
      <c r="AE1730" s="256">
        <v>0</v>
      </c>
      <c r="AF1730" s="256" t="s">
        <v>3215</v>
      </c>
    </row>
    <row r="1731" spans="28:32" x14ac:dyDescent="0.25">
      <c r="AB1731" s="156" t="s">
        <v>1930</v>
      </c>
      <c r="AC1731" s="156">
        <v>353</v>
      </c>
      <c r="AD1731" s="256">
        <v>43180</v>
      </c>
      <c r="AE1731" s="256">
        <v>0</v>
      </c>
      <c r="AF1731" s="256" t="s">
        <v>3215</v>
      </c>
    </row>
    <row r="1732" spans="28:32" x14ac:dyDescent="0.25">
      <c r="AB1732" s="156" t="s">
        <v>1930</v>
      </c>
      <c r="AC1732" s="156">
        <v>353</v>
      </c>
      <c r="AD1732" s="256">
        <v>43180</v>
      </c>
      <c r="AE1732" s="256">
        <v>0</v>
      </c>
      <c r="AF1732" s="256" t="s">
        <v>3215</v>
      </c>
    </row>
    <row r="1733" spans="28:32" x14ac:dyDescent="0.25">
      <c r="AB1733" s="156" t="s">
        <v>1932</v>
      </c>
      <c r="AC1733" s="156">
        <v>357</v>
      </c>
      <c r="AD1733" s="256">
        <v>43139</v>
      </c>
      <c r="AE1733" s="256">
        <v>43164</v>
      </c>
      <c r="AF1733" s="256" t="s">
        <v>3216</v>
      </c>
    </row>
    <row r="1734" spans="28:32" x14ac:dyDescent="0.25">
      <c r="AB1734" s="156" t="s">
        <v>1932</v>
      </c>
      <c r="AC1734" s="156">
        <v>353</v>
      </c>
      <c r="AD1734" s="256">
        <v>43180</v>
      </c>
      <c r="AE1734" s="256">
        <v>0</v>
      </c>
      <c r="AF1734" s="256" t="s">
        <v>3215</v>
      </c>
    </row>
    <row r="1735" spans="28:32" x14ac:dyDescent="0.25">
      <c r="AB1735" s="156" t="s">
        <v>1934</v>
      </c>
      <c r="AC1735" s="156">
        <v>357</v>
      </c>
      <c r="AD1735" s="256">
        <v>43139</v>
      </c>
      <c r="AE1735" s="256">
        <v>43164</v>
      </c>
      <c r="AF1735" s="256" t="s">
        <v>3216</v>
      </c>
    </row>
    <row r="1736" spans="28:32" x14ac:dyDescent="0.25">
      <c r="AB1736" s="156" t="s">
        <v>1934</v>
      </c>
      <c r="AC1736" s="156">
        <v>364</v>
      </c>
      <c r="AD1736" s="256">
        <v>43168</v>
      </c>
      <c r="AE1736" s="256">
        <v>43179</v>
      </c>
      <c r="AF1736" s="256" t="s">
        <v>3216</v>
      </c>
    </row>
    <row r="1737" spans="28:32" x14ac:dyDescent="0.25">
      <c r="AB1737" s="156" t="s">
        <v>1934</v>
      </c>
      <c r="AC1737" s="156">
        <v>353</v>
      </c>
      <c r="AD1737" s="256">
        <v>43180</v>
      </c>
      <c r="AE1737" s="256">
        <v>0</v>
      </c>
      <c r="AF1737" s="256" t="s">
        <v>3215</v>
      </c>
    </row>
    <row r="1738" spans="28:32" x14ac:dyDescent="0.25">
      <c r="AB1738" s="156" t="s">
        <v>1934</v>
      </c>
      <c r="AC1738" s="156">
        <v>353</v>
      </c>
      <c r="AD1738" s="256">
        <v>43180</v>
      </c>
      <c r="AE1738" s="256">
        <v>0</v>
      </c>
      <c r="AF1738" s="256" t="s">
        <v>3215</v>
      </c>
    </row>
    <row r="1739" spans="28:32" x14ac:dyDescent="0.25">
      <c r="AB1739" s="156" t="s">
        <v>1934</v>
      </c>
      <c r="AC1739" s="156">
        <v>353</v>
      </c>
      <c r="AD1739" s="256">
        <v>43180</v>
      </c>
      <c r="AE1739" s="256">
        <v>0</v>
      </c>
      <c r="AF1739" s="256" t="s">
        <v>3215</v>
      </c>
    </row>
    <row r="1740" spans="28:32" x14ac:dyDescent="0.25">
      <c r="AB1740" s="156" t="s">
        <v>1935</v>
      </c>
      <c r="AC1740" s="156">
        <v>347</v>
      </c>
      <c r="AD1740" s="256">
        <v>43118</v>
      </c>
      <c r="AE1740" s="256">
        <v>43133</v>
      </c>
      <c r="AF1740" s="256" t="s">
        <v>3216</v>
      </c>
    </row>
    <row r="1741" spans="28:32" x14ac:dyDescent="0.25">
      <c r="AB1741" s="156" t="s">
        <v>1935</v>
      </c>
      <c r="AC1741" s="156">
        <v>340</v>
      </c>
      <c r="AD1741" s="256">
        <v>43133</v>
      </c>
      <c r="AE1741" s="256">
        <v>43168</v>
      </c>
      <c r="AF1741" s="256" t="s">
        <v>3216</v>
      </c>
    </row>
    <row r="1742" spans="28:32" x14ac:dyDescent="0.25">
      <c r="AB1742" s="156" t="s">
        <v>3204</v>
      </c>
      <c r="AC1742" s="156">
        <v>347</v>
      </c>
      <c r="AD1742" s="256">
        <v>43118</v>
      </c>
      <c r="AE1742" s="256">
        <v>43133</v>
      </c>
      <c r="AF1742" s="256" t="s">
        <v>3216</v>
      </c>
    </row>
    <row r="1743" spans="28:32" x14ac:dyDescent="0.25">
      <c r="AB1743" s="156" t="s">
        <v>3204</v>
      </c>
      <c r="AC1743" s="156">
        <v>364</v>
      </c>
      <c r="AD1743" s="256">
        <v>43168</v>
      </c>
      <c r="AE1743" s="256">
        <v>43179</v>
      </c>
      <c r="AF1743" s="256" t="s">
        <v>3216</v>
      </c>
    </row>
    <row r="1744" spans="28:32" x14ac:dyDescent="0.25">
      <c r="AB1744" s="156" t="s">
        <v>3204</v>
      </c>
      <c r="AC1744" s="156">
        <v>374</v>
      </c>
      <c r="AD1744" s="256">
        <v>43195</v>
      </c>
      <c r="AE1744" s="256">
        <v>0</v>
      </c>
      <c r="AF1744" s="256" t="s">
        <v>3215</v>
      </c>
    </row>
    <row r="1745" spans="28:32" x14ac:dyDescent="0.25">
      <c r="AB1745" s="156" t="s">
        <v>1937</v>
      </c>
      <c r="AC1745" s="156">
        <v>347</v>
      </c>
      <c r="AD1745" s="256">
        <v>43118</v>
      </c>
      <c r="AE1745" s="256">
        <v>43133</v>
      </c>
      <c r="AF1745" s="256" t="s">
        <v>3216</v>
      </c>
    </row>
    <row r="1746" spans="28:32" x14ac:dyDescent="0.25">
      <c r="AB1746" s="156" t="s">
        <v>1937</v>
      </c>
      <c r="AC1746" s="156">
        <v>340</v>
      </c>
      <c r="AD1746" s="256">
        <v>43133</v>
      </c>
      <c r="AE1746" s="256">
        <v>43168</v>
      </c>
      <c r="AF1746" s="256" t="s">
        <v>3216</v>
      </c>
    </row>
    <row r="1747" spans="28:32" x14ac:dyDescent="0.25">
      <c r="AB1747" s="156" t="s">
        <v>1937</v>
      </c>
      <c r="AC1747" s="156">
        <v>374</v>
      </c>
      <c r="AD1747" s="256">
        <v>43195</v>
      </c>
      <c r="AE1747" s="256">
        <v>0</v>
      </c>
      <c r="AF1747" s="256" t="s">
        <v>3215</v>
      </c>
    </row>
    <row r="1748" spans="28:32" x14ac:dyDescent="0.25">
      <c r="AB1748" s="156" t="s">
        <v>1939</v>
      </c>
      <c r="AC1748" s="156">
        <v>335</v>
      </c>
      <c r="AD1748" s="256">
        <v>43133</v>
      </c>
      <c r="AE1748" s="256">
        <v>43147</v>
      </c>
      <c r="AF1748" s="256" t="s">
        <v>3216</v>
      </c>
    </row>
    <row r="1749" spans="28:32" x14ac:dyDescent="0.25">
      <c r="AB1749" s="156" t="s">
        <v>1939</v>
      </c>
      <c r="AC1749" s="156">
        <v>340</v>
      </c>
      <c r="AD1749" s="256">
        <v>43133</v>
      </c>
      <c r="AE1749" s="256">
        <v>43168</v>
      </c>
      <c r="AF1749" s="256" t="s">
        <v>3216</v>
      </c>
    </row>
    <row r="1750" spans="28:32" x14ac:dyDescent="0.25">
      <c r="AB1750" s="156" t="s">
        <v>1939</v>
      </c>
      <c r="AC1750" s="156">
        <v>353</v>
      </c>
      <c r="AD1750" s="256">
        <v>43180</v>
      </c>
      <c r="AE1750" s="256">
        <v>0</v>
      </c>
      <c r="AF1750" s="256" t="s">
        <v>3215</v>
      </c>
    </row>
    <row r="1751" spans="28:32" x14ac:dyDescent="0.25">
      <c r="AB1751" s="156" t="s">
        <v>1939</v>
      </c>
      <c r="AC1751" s="156">
        <v>353</v>
      </c>
      <c r="AD1751" s="256">
        <v>43180</v>
      </c>
      <c r="AE1751" s="256">
        <v>0</v>
      </c>
      <c r="AF1751" s="256" t="s">
        <v>3215</v>
      </c>
    </row>
    <row r="1752" spans="28:32" x14ac:dyDescent="0.25">
      <c r="AB1752" s="156" t="s">
        <v>1939</v>
      </c>
      <c r="AC1752" s="156">
        <v>353</v>
      </c>
      <c r="AD1752" s="256">
        <v>43180</v>
      </c>
      <c r="AE1752" s="256">
        <v>0</v>
      </c>
      <c r="AF1752" s="256" t="s">
        <v>3215</v>
      </c>
    </row>
    <row r="1753" spans="28:32" x14ac:dyDescent="0.25">
      <c r="AB1753" s="156" t="s">
        <v>1939</v>
      </c>
      <c r="AC1753" s="156">
        <v>353</v>
      </c>
      <c r="AD1753" s="256">
        <v>43180</v>
      </c>
      <c r="AE1753" s="256">
        <v>0</v>
      </c>
      <c r="AF1753" s="256" t="s">
        <v>3215</v>
      </c>
    </row>
    <row r="1754" spans="28:32" x14ac:dyDescent="0.25">
      <c r="AB1754" s="156" t="s">
        <v>1939</v>
      </c>
      <c r="AC1754" s="156">
        <v>353</v>
      </c>
      <c r="AD1754" s="256">
        <v>43180</v>
      </c>
      <c r="AE1754" s="256">
        <v>0</v>
      </c>
      <c r="AF1754" s="256" t="s">
        <v>3215</v>
      </c>
    </row>
    <row r="1755" spans="28:32" x14ac:dyDescent="0.25">
      <c r="AB1755" s="156" t="s">
        <v>1939</v>
      </c>
      <c r="AC1755" s="156">
        <v>353</v>
      </c>
      <c r="AD1755" s="256">
        <v>43180</v>
      </c>
      <c r="AE1755" s="256">
        <v>0</v>
      </c>
      <c r="AF1755" s="256" t="s">
        <v>3215</v>
      </c>
    </row>
    <row r="1756" spans="28:32" x14ac:dyDescent="0.25">
      <c r="AB1756" s="156" t="s">
        <v>1939</v>
      </c>
      <c r="AC1756" s="156">
        <v>353</v>
      </c>
      <c r="AD1756" s="256">
        <v>43180</v>
      </c>
      <c r="AE1756" s="256">
        <v>0</v>
      </c>
      <c r="AF1756" s="256" t="s">
        <v>3215</v>
      </c>
    </row>
    <row r="1757" spans="28:32" x14ac:dyDescent="0.25">
      <c r="AB1757" s="156" t="s">
        <v>1939</v>
      </c>
      <c r="AC1757" s="156">
        <v>353</v>
      </c>
      <c r="AD1757" s="256">
        <v>43180</v>
      </c>
      <c r="AE1757" s="256">
        <v>0</v>
      </c>
      <c r="AF1757" s="256" t="s">
        <v>3215</v>
      </c>
    </row>
    <row r="1758" spans="28:32" x14ac:dyDescent="0.25">
      <c r="AB1758" s="156" t="s">
        <v>1939</v>
      </c>
      <c r="AC1758" s="156">
        <v>353</v>
      </c>
      <c r="AD1758" s="256">
        <v>43180</v>
      </c>
      <c r="AE1758" s="256">
        <v>0</v>
      </c>
      <c r="AF1758" s="256" t="s">
        <v>3215</v>
      </c>
    </row>
    <row r="1759" spans="28:32" x14ac:dyDescent="0.25">
      <c r="AB1759" s="156" t="s">
        <v>1939</v>
      </c>
      <c r="AC1759" s="156">
        <v>353</v>
      </c>
      <c r="AD1759" s="256">
        <v>43180</v>
      </c>
      <c r="AE1759" s="256">
        <v>0</v>
      </c>
      <c r="AF1759" s="256" t="s">
        <v>3215</v>
      </c>
    </row>
    <row r="1760" spans="28:32" x14ac:dyDescent="0.25">
      <c r="AB1760" s="156" t="s">
        <v>1941</v>
      </c>
      <c r="AC1760" s="156">
        <v>347</v>
      </c>
      <c r="AD1760" s="256">
        <v>43118</v>
      </c>
      <c r="AE1760" s="256">
        <v>43133</v>
      </c>
      <c r="AF1760" s="256" t="s">
        <v>3216</v>
      </c>
    </row>
    <row r="1761" spans="28:32" x14ac:dyDescent="0.25">
      <c r="AB1761" s="156" t="s">
        <v>1941</v>
      </c>
      <c r="AC1761" s="156">
        <v>340</v>
      </c>
      <c r="AD1761" s="256">
        <v>43133</v>
      </c>
      <c r="AE1761" s="256">
        <v>43168</v>
      </c>
      <c r="AF1761" s="256" t="s">
        <v>3216</v>
      </c>
    </row>
    <row r="1762" spans="28:32" x14ac:dyDescent="0.25">
      <c r="AB1762" s="156" t="s">
        <v>1941</v>
      </c>
      <c r="AC1762" s="156">
        <v>340</v>
      </c>
      <c r="AD1762" s="256">
        <v>43133</v>
      </c>
      <c r="AE1762" s="256">
        <v>43168</v>
      </c>
      <c r="AF1762" s="256" t="s">
        <v>3216</v>
      </c>
    </row>
    <row r="1763" spans="28:32" x14ac:dyDescent="0.25">
      <c r="AB1763" s="156" t="s">
        <v>1941</v>
      </c>
      <c r="AC1763" s="156">
        <v>353</v>
      </c>
      <c r="AD1763" s="256">
        <v>43180</v>
      </c>
      <c r="AE1763" s="256">
        <v>0</v>
      </c>
      <c r="AF1763" s="256" t="s">
        <v>3215</v>
      </c>
    </row>
    <row r="1764" spans="28:32" x14ac:dyDescent="0.25">
      <c r="AB1764" s="156" t="s">
        <v>1941</v>
      </c>
      <c r="AC1764" s="156">
        <v>353</v>
      </c>
      <c r="AD1764" s="256">
        <v>43180</v>
      </c>
      <c r="AE1764" s="256">
        <v>0</v>
      </c>
      <c r="AF1764" s="256" t="s">
        <v>3215</v>
      </c>
    </row>
    <row r="1765" spans="28:32" x14ac:dyDescent="0.25">
      <c r="AB1765" s="156" t="s">
        <v>1941</v>
      </c>
      <c r="AC1765" s="156">
        <v>353</v>
      </c>
      <c r="AD1765" s="256">
        <v>43180</v>
      </c>
      <c r="AE1765" s="256">
        <v>0</v>
      </c>
      <c r="AF1765" s="256" t="s">
        <v>3215</v>
      </c>
    </row>
    <row r="1766" spans="28:32" x14ac:dyDescent="0.25">
      <c r="AB1766" s="156" t="s">
        <v>3225</v>
      </c>
      <c r="AC1766" s="156">
        <v>347</v>
      </c>
      <c r="AD1766" s="256">
        <v>43118</v>
      </c>
      <c r="AE1766" s="256">
        <v>43133</v>
      </c>
      <c r="AF1766" s="256" t="s">
        <v>3216</v>
      </c>
    </row>
    <row r="1767" spans="28:32" x14ac:dyDescent="0.25">
      <c r="AB1767" s="156" t="s">
        <v>3225</v>
      </c>
      <c r="AC1767" s="156">
        <v>340</v>
      </c>
      <c r="AD1767" s="256">
        <v>43133</v>
      </c>
      <c r="AE1767" s="256">
        <v>43168</v>
      </c>
      <c r="AF1767" s="256" t="s">
        <v>3216</v>
      </c>
    </row>
    <row r="1768" spans="28:32" x14ac:dyDescent="0.25">
      <c r="AB1768" s="156" t="s">
        <v>1943</v>
      </c>
      <c r="AC1768" s="156">
        <v>347</v>
      </c>
      <c r="AD1768" s="256">
        <v>43118</v>
      </c>
      <c r="AE1768" s="256">
        <v>43133</v>
      </c>
      <c r="AF1768" s="256" t="s">
        <v>3216</v>
      </c>
    </row>
    <row r="1769" spans="28:32" x14ac:dyDescent="0.25">
      <c r="AB1769" s="156" t="s">
        <v>1943</v>
      </c>
      <c r="AC1769" s="156">
        <v>340</v>
      </c>
      <c r="AD1769" s="256">
        <v>43133</v>
      </c>
      <c r="AE1769" s="256">
        <v>43168</v>
      </c>
      <c r="AF1769" s="256" t="s">
        <v>3216</v>
      </c>
    </row>
    <row r="1770" spans="28:32" x14ac:dyDescent="0.25">
      <c r="AB1770" s="156" t="s">
        <v>1943</v>
      </c>
      <c r="AC1770" s="156">
        <v>340</v>
      </c>
      <c r="AD1770" s="256">
        <v>43133</v>
      </c>
      <c r="AE1770" s="256">
        <v>43168</v>
      </c>
      <c r="AF1770" s="256" t="s">
        <v>3216</v>
      </c>
    </row>
    <row r="1771" spans="28:32" x14ac:dyDescent="0.25">
      <c r="AB1771" s="156" t="s">
        <v>1943</v>
      </c>
      <c r="AC1771" s="156">
        <v>357</v>
      </c>
      <c r="AD1771" s="256">
        <v>43139</v>
      </c>
      <c r="AE1771" s="256">
        <v>43164</v>
      </c>
      <c r="AF1771" s="256" t="s">
        <v>3216</v>
      </c>
    </row>
    <row r="1772" spans="28:32" x14ac:dyDescent="0.25">
      <c r="AB1772" s="156" t="s">
        <v>1943</v>
      </c>
      <c r="AC1772" s="156">
        <v>353</v>
      </c>
      <c r="AD1772" s="256">
        <v>43180</v>
      </c>
      <c r="AE1772" s="256">
        <v>0</v>
      </c>
      <c r="AF1772" s="256" t="s">
        <v>3215</v>
      </c>
    </row>
    <row r="1773" spans="28:32" x14ac:dyDescent="0.25">
      <c r="AB1773" s="156" t="s">
        <v>1944</v>
      </c>
      <c r="AC1773" s="156">
        <v>347</v>
      </c>
      <c r="AD1773" s="256">
        <v>43118</v>
      </c>
      <c r="AE1773" s="256">
        <v>43133</v>
      </c>
      <c r="AF1773" s="256" t="s">
        <v>3216</v>
      </c>
    </row>
    <row r="1774" spans="28:32" x14ac:dyDescent="0.25">
      <c r="AB1774" s="156" t="s">
        <v>1944</v>
      </c>
      <c r="AC1774" s="156">
        <v>364</v>
      </c>
      <c r="AD1774" s="256">
        <v>43168</v>
      </c>
      <c r="AE1774" s="256">
        <v>43179</v>
      </c>
      <c r="AF1774" s="256" t="s">
        <v>3216</v>
      </c>
    </row>
    <row r="1775" spans="28:32" x14ac:dyDescent="0.25">
      <c r="AB1775" s="156" t="s">
        <v>1944</v>
      </c>
      <c r="AC1775" s="156">
        <v>353</v>
      </c>
      <c r="AD1775" s="256">
        <v>43180</v>
      </c>
      <c r="AE1775" s="256">
        <v>0</v>
      </c>
      <c r="AF1775" s="256" t="s">
        <v>3215</v>
      </c>
    </row>
    <row r="1776" spans="28:32" x14ac:dyDescent="0.25">
      <c r="AB1776" s="156" t="s">
        <v>1946</v>
      </c>
      <c r="AC1776" s="156">
        <v>364</v>
      </c>
      <c r="AD1776" s="256">
        <v>43168</v>
      </c>
      <c r="AE1776" s="256">
        <v>43179</v>
      </c>
      <c r="AF1776" s="256" t="s">
        <v>3216</v>
      </c>
    </row>
    <row r="1777" spans="28:32" x14ac:dyDescent="0.25">
      <c r="AB1777" s="156" t="s">
        <v>1946</v>
      </c>
      <c r="AC1777" s="156">
        <v>353</v>
      </c>
      <c r="AD1777" s="256">
        <v>43180</v>
      </c>
      <c r="AE1777" s="256">
        <v>0</v>
      </c>
      <c r="AF1777" s="256" t="s">
        <v>3215</v>
      </c>
    </row>
    <row r="1778" spans="28:32" x14ac:dyDescent="0.25">
      <c r="AB1778" s="156" t="s">
        <v>1947</v>
      </c>
      <c r="AC1778" s="156">
        <v>347</v>
      </c>
      <c r="AD1778" s="256">
        <v>43118</v>
      </c>
      <c r="AE1778" s="256">
        <v>43133</v>
      </c>
      <c r="AF1778" s="256" t="s">
        <v>3216</v>
      </c>
    </row>
    <row r="1779" spans="28:32" x14ac:dyDescent="0.25">
      <c r="AB1779" s="156" t="s">
        <v>1947</v>
      </c>
      <c r="AC1779" s="156">
        <v>353</v>
      </c>
      <c r="AD1779" s="256">
        <v>43180</v>
      </c>
      <c r="AE1779" s="256">
        <v>0</v>
      </c>
      <c r="AF1779" s="256" t="s">
        <v>3215</v>
      </c>
    </row>
    <row r="1780" spans="28:32" x14ac:dyDescent="0.25">
      <c r="AB1780" s="156" t="s">
        <v>1947</v>
      </c>
      <c r="AC1780" s="156">
        <v>353</v>
      </c>
      <c r="AD1780" s="256">
        <v>43180</v>
      </c>
      <c r="AE1780" s="256">
        <v>0</v>
      </c>
      <c r="AF1780" s="256" t="s">
        <v>3215</v>
      </c>
    </row>
    <row r="1781" spans="28:32" x14ac:dyDescent="0.25">
      <c r="AB1781" s="156" t="s">
        <v>1947</v>
      </c>
      <c r="AC1781" s="156">
        <v>353</v>
      </c>
      <c r="AD1781" s="256">
        <v>43180</v>
      </c>
      <c r="AE1781" s="256">
        <v>0</v>
      </c>
      <c r="AF1781" s="256" t="s">
        <v>3215</v>
      </c>
    </row>
    <row r="1782" spans="28:32" x14ac:dyDescent="0.25">
      <c r="AB1782" s="156" t="s">
        <v>1949</v>
      </c>
      <c r="AC1782" s="156">
        <v>353</v>
      </c>
      <c r="AD1782" s="256">
        <v>43180</v>
      </c>
      <c r="AE1782" s="256">
        <v>0</v>
      </c>
      <c r="AF1782" s="256" t="s">
        <v>3215</v>
      </c>
    </row>
    <row r="1783" spans="28:32" x14ac:dyDescent="0.25">
      <c r="AB1783" s="156" t="s">
        <v>1951</v>
      </c>
      <c r="AC1783" s="156">
        <v>347</v>
      </c>
      <c r="AD1783" s="256">
        <v>43118</v>
      </c>
      <c r="AE1783" s="256">
        <v>43133</v>
      </c>
      <c r="AF1783" s="256" t="s">
        <v>3216</v>
      </c>
    </row>
    <row r="1784" spans="28:32" x14ac:dyDescent="0.25">
      <c r="AB1784" s="156" t="s">
        <v>1951</v>
      </c>
      <c r="AC1784" s="156">
        <v>340</v>
      </c>
      <c r="AD1784" s="256">
        <v>43133</v>
      </c>
      <c r="AE1784" s="256">
        <v>43168</v>
      </c>
      <c r="AF1784" s="256" t="s">
        <v>3216</v>
      </c>
    </row>
    <row r="1785" spans="28:32" x14ac:dyDescent="0.25">
      <c r="AB1785" s="156" t="s">
        <v>1951</v>
      </c>
      <c r="AC1785" s="156">
        <v>340</v>
      </c>
      <c r="AD1785" s="256">
        <v>43133</v>
      </c>
      <c r="AE1785" s="256">
        <v>43168</v>
      </c>
      <c r="AF1785" s="256" t="s">
        <v>3216</v>
      </c>
    </row>
    <row r="1786" spans="28:32" x14ac:dyDescent="0.25">
      <c r="AB1786" s="156" t="s">
        <v>1951</v>
      </c>
      <c r="AC1786" s="156">
        <v>357</v>
      </c>
      <c r="AD1786" s="256">
        <v>43139</v>
      </c>
      <c r="AE1786" s="256">
        <v>43164</v>
      </c>
      <c r="AF1786" s="256" t="s">
        <v>3216</v>
      </c>
    </row>
    <row r="1787" spans="28:32" x14ac:dyDescent="0.25">
      <c r="AB1787" s="156" t="s">
        <v>1951</v>
      </c>
      <c r="AC1787" s="156">
        <v>353</v>
      </c>
      <c r="AD1787" s="256">
        <v>43180</v>
      </c>
      <c r="AE1787" s="256">
        <v>0</v>
      </c>
      <c r="AF1787" s="256" t="s">
        <v>3215</v>
      </c>
    </row>
    <row r="1788" spans="28:32" x14ac:dyDescent="0.25">
      <c r="AB1788" s="156" t="s">
        <v>1953</v>
      </c>
      <c r="AC1788" s="156">
        <v>347</v>
      </c>
      <c r="AD1788" s="256">
        <v>43118</v>
      </c>
      <c r="AE1788" s="256">
        <v>43133</v>
      </c>
      <c r="AF1788" s="256" t="s">
        <v>3216</v>
      </c>
    </row>
    <row r="1789" spans="28:32" x14ac:dyDescent="0.25">
      <c r="AB1789" s="156" t="s">
        <v>1953</v>
      </c>
      <c r="AC1789" s="156">
        <v>357</v>
      </c>
      <c r="AD1789" s="256">
        <v>43139</v>
      </c>
      <c r="AE1789" s="256">
        <v>43164</v>
      </c>
      <c r="AF1789" s="256" t="s">
        <v>3216</v>
      </c>
    </row>
    <row r="1790" spans="28:32" x14ac:dyDescent="0.25">
      <c r="AB1790" s="156" t="s">
        <v>1953</v>
      </c>
      <c r="AC1790" s="156">
        <v>364</v>
      </c>
      <c r="AD1790" s="256">
        <v>43168</v>
      </c>
      <c r="AE1790" s="256">
        <v>43179</v>
      </c>
      <c r="AF1790" s="256" t="s">
        <v>3216</v>
      </c>
    </row>
    <row r="1791" spans="28:32" x14ac:dyDescent="0.25">
      <c r="AB1791" s="156" t="s">
        <v>1953</v>
      </c>
      <c r="AC1791" s="156">
        <v>353</v>
      </c>
      <c r="AD1791" s="256">
        <v>43180</v>
      </c>
      <c r="AE1791" s="256">
        <v>0</v>
      </c>
      <c r="AF1791" s="256" t="s">
        <v>3215</v>
      </c>
    </row>
    <row r="1792" spans="28:32" x14ac:dyDescent="0.25">
      <c r="AB1792" s="156" t="s">
        <v>1953</v>
      </c>
      <c r="AC1792" s="156">
        <v>353</v>
      </c>
      <c r="AD1792" s="256">
        <v>43180</v>
      </c>
      <c r="AE1792" s="256">
        <v>0</v>
      </c>
      <c r="AF1792" s="256" t="s">
        <v>3215</v>
      </c>
    </row>
    <row r="1793" spans="28:32" x14ac:dyDescent="0.25">
      <c r="AB1793" s="156" t="s">
        <v>1953</v>
      </c>
      <c r="AC1793" s="156">
        <v>353</v>
      </c>
      <c r="AD1793" s="256">
        <v>43180</v>
      </c>
      <c r="AE1793" s="256">
        <v>0</v>
      </c>
      <c r="AF1793" s="256" t="s">
        <v>3215</v>
      </c>
    </row>
    <row r="1794" spans="28:32" x14ac:dyDescent="0.25">
      <c r="AB1794" s="156" t="s">
        <v>1953</v>
      </c>
      <c r="AC1794" s="156">
        <v>353</v>
      </c>
      <c r="AD1794" s="256">
        <v>43180</v>
      </c>
      <c r="AE1794" s="256">
        <v>0</v>
      </c>
      <c r="AF1794" s="256" t="s">
        <v>3215</v>
      </c>
    </row>
    <row r="1795" spans="28:32" x14ac:dyDescent="0.25">
      <c r="AB1795" s="156" t="s">
        <v>1953</v>
      </c>
      <c r="AC1795" s="156">
        <v>353</v>
      </c>
      <c r="AD1795" s="256">
        <v>43180</v>
      </c>
      <c r="AE1795" s="256">
        <v>0</v>
      </c>
      <c r="AF1795" s="256" t="s">
        <v>3215</v>
      </c>
    </row>
    <row r="1796" spans="28:32" x14ac:dyDescent="0.25">
      <c r="AB1796" s="156" t="s">
        <v>1953</v>
      </c>
      <c r="AC1796" s="156">
        <v>353</v>
      </c>
      <c r="AD1796" s="256">
        <v>43180</v>
      </c>
      <c r="AE1796" s="256">
        <v>0</v>
      </c>
      <c r="AF1796" s="256" t="s">
        <v>3215</v>
      </c>
    </row>
    <row r="1797" spans="28:32" x14ac:dyDescent="0.25">
      <c r="AB1797" s="156" t="s">
        <v>1953</v>
      </c>
      <c r="AC1797" s="156">
        <v>353</v>
      </c>
      <c r="AD1797" s="256">
        <v>43180</v>
      </c>
      <c r="AE1797" s="256">
        <v>0</v>
      </c>
      <c r="AF1797" s="256" t="s">
        <v>3215</v>
      </c>
    </row>
    <row r="1798" spans="28:32" x14ac:dyDescent="0.25">
      <c r="AB1798" s="156" t="s">
        <v>1953</v>
      </c>
      <c r="AC1798" s="156">
        <v>353</v>
      </c>
      <c r="AD1798" s="256">
        <v>43180</v>
      </c>
      <c r="AE1798" s="256">
        <v>0</v>
      </c>
      <c r="AF1798" s="256" t="s">
        <v>3215</v>
      </c>
    </row>
    <row r="1799" spans="28:32" x14ac:dyDescent="0.25">
      <c r="AB1799" s="156" t="s">
        <v>1953</v>
      </c>
      <c r="AC1799" s="156">
        <v>353</v>
      </c>
      <c r="AD1799" s="256">
        <v>43180</v>
      </c>
      <c r="AE1799" s="256">
        <v>0</v>
      </c>
      <c r="AF1799" s="256" t="s">
        <v>3215</v>
      </c>
    </row>
    <row r="1800" spans="28:32" x14ac:dyDescent="0.25">
      <c r="AB1800" s="156" t="s">
        <v>1953</v>
      </c>
      <c r="AC1800" s="156">
        <v>353</v>
      </c>
      <c r="AD1800" s="256">
        <v>43180</v>
      </c>
      <c r="AE1800" s="256">
        <v>0</v>
      </c>
      <c r="AF1800" s="256" t="s">
        <v>3215</v>
      </c>
    </row>
    <row r="1801" spans="28:32" x14ac:dyDescent="0.25">
      <c r="AB1801" s="156" t="s">
        <v>1953</v>
      </c>
      <c r="AC1801" s="156">
        <v>353</v>
      </c>
      <c r="AD1801" s="256">
        <v>43180</v>
      </c>
      <c r="AE1801" s="256">
        <v>0</v>
      </c>
      <c r="AF1801" s="256" t="s">
        <v>3215</v>
      </c>
    </row>
    <row r="1802" spans="28:32" x14ac:dyDescent="0.25">
      <c r="AB1802" s="156" t="s">
        <v>1954</v>
      </c>
      <c r="AC1802" s="156">
        <v>347</v>
      </c>
      <c r="AD1802" s="256">
        <v>43118</v>
      </c>
      <c r="AE1802" s="256">
        <v>43133</v>
      </c>
      <c r="AF1802" s="256" t="s">
        <v>3216</v>
      </c>
    </row>
    <row r="1803" spans="28:32" x14ac:dyDescent="0.25">
      <c r="AB1803" s="156" t="s">
        <v>1954</v>
      </c>
      <c r="AC1803" s="156">
        <v>340</v>
      </c>
      <c r="AD1803" s="256">
        <v>43133</v>
      </c>
      <c r="AE1803" s="256">
        <v>43168</v>
      </c>
      <c r="AF1803" s="256" t="s">
        <v>3216</v>
      </c>
    </row>
    <row r="1804" spans="28:32" x14ac:dyDescent="0.25">
      <c r="AB1804" s="156" t="s">
        <v>1954</v>
      </c>
      <c r="AC1804" s="156">
        <v>340</v>
      </c>
      <c r="AD1804" s="256">
        <v>43133</v>
      </c>
      <c r="AE1804" s="256">
        <v>43168</v>
      </c>
      <c r="AF1804" s="256" t="s">
        <v>3216</v>
      </c>
    </row>
    <row r="1805" spans="28:32" x14ac:dyDescent="0.25">
      <c r="AB1805" s="156" t="s">
        <v>1955</v>
      </c>
      <c r="AC1805" s="156">
        <v>347</v>
      </c>
      <c r="AD1805" s="256">
        <v>43118</v>
      </c>
      <c r="AE1805" s="256">
        <v>43133</v>
      </c>
      <c r="AF1805" s="256" t="s">
        <v>3216</v>
      </c>
    </row>
    <row r="1806" spans="28:32" x14ac:dyDescent="0.25">
      <c r="AB1806" s="156" t="s">
        <v>1955</v>
      </c>
      <c r="AC1806" s="156">
        <v>340</v>
      </c>
      <c r="AD1806" s="256">
        <v>43133</v>
      </c>
      <c r="AE1806" s="256">
        <v>43168</v>
      </c>
      <c r="AF1806" s="256" t="s">
        <v>3216</v>
      </c>
    </row>
    <row r="1807" spans="28:32" x14ac:dyDescent="0.25">
      <c r="AB1807" s="156" t="s">
        <v>1955</v>
      </c>
      <c r="AC1807" s="156">
        <v>340</v>
      </c>
      <c r="AD1807" s="256">
        <v>43133</v>
      </c>
      <c r="AE1807" s="256">
        <v>43168</v>
      </c>
      <c r="AF1807" s="256" t="s">
        <v>3216</v>
      </c>
    </row>
    <row r="1808" spans="28:32" x14ac:dyDescent="0.25">
      <c r="AB1808" s="156" t="s">
        <v>1955</v>
      </c>
      <c r="AC1808" s="156">
        <v>357</v>
      </c>
      <c r="AD1808" s="256">
        <v>43139</v>
      </c>
      <c r="AE1808" s="256">
        <v>43164</v>
      </c>
      <c r="AF1808" s="256" t="s">
        <v>3216</v>
      </c>
    </row>
    <row r="1809" spans="28:32" x14ac:dyDescent="0.25">
      <c r="AB1809" s="156" t="s">
        <v>1955</v>
      </c>
      <c r="AC1809" s="156">
        <v>364</v>
      </c>
      <c r="AD1809" s="256">
        <v>43168</v>
      </c>
      <c r="AE1809" s="256">
        <v>43179</v>
      </c>
      <c r="AF1809" s="256" t="s">
        <v>3216</v>
      </c>
    </row>
    <row r="1810" spans="28:32" x14ac:dyDescent="0.25">
      <c r="AB1810" s="156" t="s">
        <v>1955</v>
      </c>
      <c r="AC1810" s="156">
        <v>353</v>
      </c>
      <c r="AD1810" s="256">
        <v>43180</v>
      </c>
      <c r="AE1810" s="256">
        <v>0</v>
      </c>
      <c r="AF1810" s="256" t="s">
        <v>3215</v>
      </c>
    </row>
    <row r="1811" spans="28:32" x14ac:dyDescent="0.25">
      <c r="AB1811" s="156" t="s">
        <v>1955</v>
      </c>
      <c r="AC1811" s="156">
        <v>353</v>
      </c>
      <c r="AD1811" s="256">
        <v>43180</v>
      </c>
      <c r="AE1811" s="256">
        <v>0</v>
      </c>
      <c r="AF1811" s="256" t="s">
        <v>3215</v>
      </c>
    </row>
    <row r="1812" spans="28:32" x14ac:dyDescent="0.25">
      <c r="AB1812" s="156" t="s">
        <v>1955</v>
      </c>
      <c r="AC1812" s="156">
        <v>353</v>
      </c>
      <c r="AD1812" s="256">
        <v>43180</v>
      </c>
      <c r="AE1812" s="256">
        <v>0</v>
      </c>
      <c r="AF1812" s="256" t="s">
        <v>3215</v>
      </c>
    </row>
    <row r="1813" spans="28:32" x14ac:dyDescent="0.25">
      <c r="AB1813" s="156" t="s">
        <v>1957</v>
      </c>
      <c r="AC1813" s="156">
        <v>340</v>
      </c>
      <c r="AD1813" s="256">
        <v>43133</v>
      </c>
      <c r="AE1813" s="256">
        <v>43168</v>
      </c>
      <c r="AF1813" s="256" t="s">
        <v>3216</v>
      </c>
    </row>
    <row r="1814" spans="28:32" x14ac:dyDescent="0.25">
      <c r="AB1814" s="156" t="s">
        <v>1957</v>
      </c>
      <c r="AC1814" s="156">
        <v>357</v>
      </c>
      <c r="AD1814" s="256">
        <v>43139</v>
      </c>
      <c r="AE1814" s="256">
        <v>43164</v>
      </c>
      <c r="AF1814" s="256" t="s">
        <v>3216</v>
      </c>
    </row>
    <row r="1815" spans="28:32" x14ac:dyDescent="0.25">
      <c r="AB1815" s="156" t="s">
        <v>1957</v>
      </c>
      <c r="AC1815" s="156">
        <v>353</v>
      </c>
      <c r="AD1815" s="256">
        <v>43180</v>
      </c>
      <c r="AE1815" s="256">
        <v>0</v>
      </c>
      <c r="AF1815" s="256" t="s">
        <v>3215</v>
      </c>
    </row>
    <row r="1816" spans="28:32" x14ac:dyDescent="0.25">
      <c r="AB1816" s="156" t="s">
        <v>1957</v>
      </c>
      <c r="AC1816" s="156">
        <v>353</v>
      </c>
      <c r="AD1816" s="256">
        <v>43180</v>
      </c>
      <c r="AE1816" s="256">
        <v>0</v>
      </c>
      <c r="AF1816" s="256" t="s">
        <v>3215</v>
      </c>
    </row>
    <row r="1817" spans="28:32" x14ac:dyDescent="0.25">
      <c r="AB1817" s="156" t="s">
        <v>3169</v>
      </c>
      <c r="AC1817" s="156">
        <v>347</v>
      </c>
      <c r="AD1817" s="256">
        <v>43118</v>
      </c>
      <c r="AE1817" s="256">
        <v>43133</v>
      </c>
      <c r="AF1817" s="256" t="s">
        <v>3216</v>
      </c>
    </row>
    <row r="1818" spans="28:32" x14ac:dyDescent="0.25">
      <c r="AB1818" s="156" t="s">
        <v>3169</v>
      </c>
      <c r="AC1818" s="156">
        <v>340</v>
      </c>
      <c r="AD1818" s="256">
        <v>43133</v>
      </c>
      <c r="AE1818" s="256">
        <v>43168</v>
      </c>
      <c r="AF1818" s="256" t="s">
        <v>3216</v>
      </c>
    </row>
    <row r="1819" spans="28:32" x14ac:dyDescent="0.25">
      <c r="AB1819" s="156" t="s">
        <v>3169</v>
      </c>
      <c r="AC1819" s="156">
        <v>357</v>
      </c>
      <c r="AD1819" s="256">
        <v>43139</v>
      </c>
      <c r="AE1819" s="256">
        <v>43164</v>
      </c>
      <c r="AF1819" s="256" t="s">
        <v>3216</v>
      </c>
    </row>
    <row r="1820" spans="28:32" x14ac:dyDescent="0.25">
      <c r="AB1820" s="156" t="s">
        <v>3169</v>
      </c>
      <c r="AC1820" s="156">
        <v>364</v>
      </c>
      <c r="AD1820" s="256">
        <v>43168</v>
      </c>
      <c r="AE1820" s="256">
        <v>43179</v>
      </c>
      <c r="AF1820" s="256" t="s">
        <v>3216</v>
      </c>
    </row>
    <row r="1821" spans="28:32" x14ac:dyDescent="0.25">
      <c r="AB1821" s="156" t="s">
        <v>3169</v>
      </c>
      <c r="AC1821" s="156">
        <v>353</v>
      </c>
      <c r="AD1821" s="256">
        <v>43180</v>
      </c>
      <c r="AE1821" s="256">
        <v>0</v>
      </c>
      <c r="AF1821" s="256" t="s">
        <v>3215</v>
      </c>
    </row>
    <row r="1822" spans="28:32" x14ac:dyDescent="0.25">
      <c r="AB1822" s="156" t="s">
        <v>3169</v>
      </c>
      <c r="AC1822" s="156">
        <v>353</v>
      </c>
      <c r="AD1822" s="256">
        <v>43180</v>
      </c>
      <c r="AE1822" s="256">
        <v>0</v>
      </c>
      <c r="AF1822" s="256" t="s">
        <v>3215</v>
      </c>
    </row>
    <row r="1823" spans="28:32" x14ac:dyDescent="0.25">
      <c r="AB1823" s="156" t="s">
        <v>3169</v>
      </c>
      <c r="AC1823" s="156">
        <v>353</v>
      </c>
      <c r="AD1823" s="256">
        <v>43180</v>
      </c>
      <c r="AE1823" s="256">
        <v>0</v>
      </c>
      <c r="AF1823" s="256" t="s">
        <v>3215</v>
      </c>
    </row>
    <row r="1824" spans="28:32" x14ac:dyDescent="0.25">
      <c r="AB1824" s="156" t="s">
        <v>1958</v>
      </c>
      <c r="AC1824" s="156">
        <v>357</v>
      </c>
      <c r="AD1824" s="256">
        <v>43139</v>
      </c>
      <c r="AE1824" s="256">
        <v>43164</v>
      </c>
      <c r="AF1824" s="256" t="s">
        <v>3216</v>
      </c>
    </row>
    <row r="1825" spans="28:32" x14ac:dyDescent="0.25">
      <c r="AB1825" s="156" t="s">
        <v>1958</v>
      </c>
      <c r="AC1825" s="156">
        <v>364</v>
      </c>
      <c r="AD1825" s="256">
        <v>43168</v>
      </c>
      <c r="AE1825" s="256">
        <v>43179</v>
      </c>
      <c r="AF1825" s="256" t="s">
        <v>3216</v>
      </c>
    </row>
    <row r="1826" spans="28:32" x14ac:dyDescent="0.25">
      <c r="AB1826" s="156" t="s">
        <v>1958</v>
      </c>
      <c r="AC1826" s="156">
        <v>353</v>
      </c>
      <c r="AD1826" s="256">
        <v>43180</v>
      </c>
      <c r="AE1826" s="256">
        <v>0</v>
      </c>
      <c r="AF1826" s="256" t="s">
        <v>3215</v>
      </c>
    </row>
    <row r="1827" spans="28:32" x14ac:dyDescent="0.25">
      <c r="AB1827" s="156" t="s">
        <v>1958</v>
      </c>
      <c r="AC1827" s="156">
        <v>353</v>
      </c>
      <c r="AD1827" s="256">
        <v>43180</v>
      </c>
      <c r="AE1827" s="256">
        <v>0</v>
      </c>
      <c r="AF1827" s="256" t="s">
        <v>3215</v>
      </c>
    </row>
    <row r="1828" spans="28:32" x14ac:dyDescent="0.25">
      <c r="AB1828" s="156" t="s">
        <v>1958</v>
      </c>
      <c r="AC1828" s="156">
        <v>353</v>
      </c>
      <c r="AD1828" s="256">
        <v>43180</v>
      </c>
      <c r="AE1828" s="256">
        <v>0</v>
      </c>
      <c r="AF1828" s="256" t="s">
        <v>3215</v>
      </c>
    </row>
    <row r="1829" spans="28:32" x14ac:dyDescent="0.25">
      <c r="AB1829" s="156" t="s">
        <v>1960</v>
      </c>
      <c r="AC1829" s="156">
        <v>347</v>
      </c>
      <c r="AD1829" s="256">
        <v>43118</v>
      </c>
      <c r="AE1829" s="256">
        <v>43133</v>
      </c>
      <c r="AF1829" s="256" t="s">
        <v>3216</v>
      </c>
    </row>
    <row r="1830" spans="28:32" x14ac:dyDescent="0.25">
      <c r="AB1830" s="156" t="s">
        <v>1960</v>
      </c>
      <c r="AC1830" s="156">
        <v>340</v>
      </c>
      <c r="AD1830" s="256">
        <v>43133</v>
      </c>
      <c r="AE1830" s="256">
        <v>43168</v>
      </c>
      <c r="AF1830" s="256" t="s">
        <v>3216</v>
      </c>
    </row>
    <row r="1831" spans="28:32" x14ac:dyDescent="0.25">
      <c r="AB1831" s="156" t="s">
        <v>1960</v>
      </c>
      <c r="AC1831" s="156">
        <v>340</v>
      </c>
      <c r="AD1831" s="256">
        <v>43133</v>
      </c>
      <c r="AE1831" s="256">
        <v>43168</v>
      </c>
      <c r="AF1831" s="256" t="s">
        <v>3216</v>
      </c>
    </row>
    <row r="1832" spans="28:32" x14ac:dyDescent="0.25">
      <c r="AB1832" s="156" t="s">
        <v>1960</v>
      </c>
      <c r="AC1832" s="156">
        <v>357</v>
      </c>
      <c r="AD1832" s="256">
        <v>43139</v>
      </c>
      <c r="AE1832" s="256">
        <v>43164</v>
      </c>
      <c r="AF1832" s="256" t="s">
        <v>3216</v>
      </c>
    </row>
    <row r="1833" spans="28:32" x14ac:dyDescent="0.25">
      <c r="AB1833" s="156" t="s">
        <v>1960</v>
      </c>
      <c r="AC1833" s="156">
        <v>353</v>
      </c>
      <c r="AD1833" s="256">
        <v>43180</v>
      </c>
      <c r="AE1833" s="256">
        <v>0</v>
      </c>
      <c r="AF1833" s="256" t="s">
        <v>3215</v>
      </c>
    </row>
    <row r="1834" spans="28:32" x14ac:dyDescent="0.25">
      <c r="AB1834" s="156" t="s">
        <v>1960</v>
      </c>
      <c r="AC1834" s="156">
        <v>353</v>
      </c>
      <c r="AD1834" s="256">
        <v>43180</v>
      </c>
      <c r="AE1834" s="256">
        <v>0</v>
      </c>
      <c r="AF1834" s="256" t="s">
        <v>3215</v>
      </c>
    </row>
    <row r="1835" spans="28:32" x14ac:dyDescent="0.25">
      <c r="AB1835" s="156" t="s">
        <v>1962</v>
      </c>
      <c r="AC1835" s="156">
        <v>340</v>
      </c>
      <c r="AD1835" s="256">
        <v>43133</v>
      </c>
      <c r="AE1835" s="256">
        <v>43168</v>
      </c>
      <c r="AF1835" s="256" t="s">
        <v>3216</v>
      </c>
    </row>
    <row r="1836" spans="28:32" x14ac:dyDescent="0.25">
      <c r="AB1836" s="156" t="s">
        <v>1962</v>
      </c>
      <c r="AC1836" s="156">
        <v>364</v>
      </c>
      <c r="AD1836" s="256">
        <v>43168</v>
      </c>
      <c r="AE1836" s="256">
        <v>43179</v>
      </c>
      <c r="AF1836" s="256" t="s">
        <v>3216</v>
      </c>
    </row>
    <row r="1837" spans="28:32" x14ac:dyDescent="0.25">
      <c r="AB1837" s="156" t="s">
        <v>1962</v>
      </c>
      <c r="AC1837" s="156">
        <v>353</v>
      </c>
      <c r="AD1837" s="256">
        <v>43180</v>
      </c>
      <c r="AE1837" s="256">
        <v>0</v>
      </c>
      <c r="AF1837" s="256" t="s">
        <v>3215</v>
      </c>
    </row>
    <row r="1838" spans="28:32" x14ac:dyDescent="0.25">
      <c r="AB1838" s="156" t="s">
        <v>1963</v>
      </c>
      <c r="AC1838" s="156">
        <v>353</v>
      </c>
      <c r="AD1838" s="256">
        <v>43180</v>
      </c>
      <c r="AE1838" s="256">
        <v>0</v>
      </c>
      <c r="AF1838" s="256" t="s">
        <v>3215</v>
      </c>
    </row>
    <row r="1839" spans="28:32" x14ac:dyDescent="0.25">
      <c r="AB1839" s="156" t="s">
        <v>1964</v>
      </c>
      <c r="AC1839" s="156">
        <v>347</v>
      </c>
      <c r="AD1839" s="256">
        <v>43118</v>
      </c>
      <c r="AE1839" s="256">
        <v>43133</v>
      </c>
      <c r="AF1839" s="256" t="s">
        <v>3216</v>
      </c>
    </row>
    <row r="1840" spans="28:32" x14ac:dyDescent="0.25">
      <c r="AB1840" s="156" t="s">
        <v>1964</v>
      </c>
      <c r="AC1840" s="156">
        <v>340</v>
      </c>
      <c r="AD1840" s="256">
        <v>43133</v>
      </c>
      <c r="AE1840" s="256">
        <v>43168</v>
      </c>
      <c r="AF1840" s="256" t="s">
        <v>3216</v>
      </c>
    </row>
    <row r="1841" spans="28:32" x14ac:dyDescent="0.25">
      <c r="AB1841" s="156" t="s">
        <v>1964</v>
      </c>
      <c r="AC1841" s="156">
        <v>340</v>
      </c>
      <c r="AD1841" s="256">
        <v>43133</v>
      </c>
      <c r="AE1841" s="256">
        <v>43168</v>
      </c>
      <c r="AF1841" s="256" t="s">
        <v>3216</v>
      </c>
    </row>
    <row r="1842" spans="28:32" x14ac:dyDescent="0.25">
      <c r="AB1842" s="156" t="s">
        <v>1966</v>
      </c>
      <c r="AC1842" s="156">
        <v>347</v>
      </c>
      <c r="AD1842" s="256">
        <v>43118</v>
      </c>
      <c r="AE1842" s="256">
        <v>43133</v>
      </c>
      <c r="AF1842" s="256" t="s">
        <v>3216</v>
      </c>
    </row>
    <row r="1843" spans="28:32" x14ac:dyDescent="0.25">
      <c r="AB1843" s="156" t="s">
        <v>1966</v>
      </c>
      <c r="AC1843" s="156">
        <v>340</v>
      </c>
      <c r="AD1843" s="256">
        <v>43133</v>
      </c>
      <c r="AE1843" s="256">
        <v>43168</v>
      </c>
      <c r="AF1843" s="256" t="s">
        <v>3216</v>
      </c>
    </row>
    <row r="1844" spans="28:32" x14ac:dyDescent="0.25">
      <c r="AB1844" s="156" t="s">
        <v>1966</v>
      </c>
      <c r="AC1844" s="156">
        <v>340</v>
      </c>
      <c r="AD1844" s="256">
        <v>43133</v>
      </c>
      <c r="AE1844" s="256">
        <v>43168</v>
      </c>
      <c r="AF1844" s="256" t="s">
        <v>3216</v>
      </c>
    </row>
    <row r="1845" spans="28:32" x14ac:dyDescent="0.25">
      <c r="AB1845" s="156" t="s">
        <v>1966</v>
      </c>
      <c r="AC1845" s="156">
        <v>374</v>
      </c>
      <c r="AD1845" s="256">
        <v>43195</v>
      </c>
      <c r="AE1845" s="256">
        <v>0</v>
      </c>
      <c r="AF1845" s="256" t="s">
        <v>3215</v>
      </c>
    </row>
    <row r="1846" spans="28:32" x14ac:dyDescent="0.25">
      <c r="AB1846" s="156" t="s">
        <v>1968</v>
      </c>
      <c r="AC1846" s="156">
        <v>340</v>
      </c>
      <c r="AD1846" s="256">
        <v>43133</v>
      </c>
      <c r="AE1846" s="256">
        <v>43168</v>
      </c>
      <c r="AF1846" s="256" t="s">
        <v>3216</v>
      </c>
    </row>
    <row r="1847" spans="28:32" x14ac:dyDescent="0.25">
      <c r="AB1847" s="156" t="s">
        <v>1968</v>
      </c>
      <c r="AC1847" s="156">
        <v>357</v>
      </c>
      <c r="AD1847" s="256">
        <v>43139</v>
      </c>
      <c r="AE1847" s="256">
        <v>43164</v>
      </c>
      <c r="AF1847" s="256" t="s">
        <v>3216</v>
      </c>
    </row>
    <row r="1848" spans="28:32" x14ac:dyDescent="0.25">
      <c r="AB1848" s="156" t="s">
        <v>1968</v>
      </c>
      <c r="AC1848" s="156">
        <v>364</v>
      </c>
      <c r="AD1848" s="256">
        <v>43168</v>
      </c>
      <c r="AE1848" s="256">
        <v>43179</v>
      </c>
      <c r="AF1848" s="256" t="s">
        <v>3216</v>
      </c>
    </row>
    <row r="1849" spans="28:32" x14ac:dyDescent="0.25">
      <c r="AB1849" s="156" t="s">
        <v>1968</v>
      </c>
      <c r="AC1849" s="156">
        <v>374</v>
      </c>
      <c r="AD1849" s="256">
        <v>43195</v>
      </c>
      <c r="AE1849" s="256">
        <v>0</v>
      </c>
      <c r="AF1849" s="256" t="s">
        <v>3215</v>
      </c>
    </row>
    <row r="1850" spans="28:32" x14ac:dyDescent="0.25">
      <c r="AB1850" s="156" t="s">
        <v>1970</v>
      </c>
      <c r="AC1850" s="156">
        <v>347</v>
      </c>
      <c r="AD1850" s="256">
        <v>43118</v>
      </c>
      <c r="AE1850" s="256">
        <v>43133</v>
      </c>
      <c r="AF1850" s="256" t="s">
        <v>3216</v>
      </c>
    </row>
    <row r="1851" spans="28:32" x14ac:dyDescent="0.25">
      <c r="AB1851" s="156" t="s">
        <v>1970</v>
      </c>
      <c r="AC1851" s="156">
        <v>340</v>
      </c>
      <c r="AD1851" s="256">
        <v>43133</v>
      </c>
      <c r="AE1851" s="256">
        <v>43168</v>
      </c>
      <c r="AF1851" s="256" t="s">
        <v>3216</v>
      </c>
    </row>
    <row r="1852" spans="28:32" x14ac:dyDescent="0.25">
      <c r="AB1852" s="156" t="s">
        <v>1970</v>
      </c>
      <c r="AC1852" s="156">
        <v>374</v>
      </c>
      <c r="AD1852" s="256">
        <v>43195</v>
      </c>
      <c r="AE1852" s="256">
        <v>0</v>
      </c>
      <c r="AF1852" s="256" t="s">
        <v>3215</v>
      </c>
    </row>
    <row r="1853" spans="28:32" x14ac:dyDescent="0.25">
      <c r="AB1853" s="156" t="s">
        <v>1972</v>
      </c>
      <c r="AC1853" s="156">
        <v>347</v>
      </c>
      <c r="AD1853" s="256">
        <v>43118</v>
      </c>
      <c r="AE1853" s="256">
        <v>43133</v>
      </c>
      <c r="AF1853" s="256" t="s">
        <v>3216</v>
      </c>
    </row>
    <row r="1854" spans="28:32" x14ac:dyDescent="0.25">
      <c r="AB1854" s="156" t="s">
        <v>1972</v>
      </c>
      <c r="AC1854" s="156">
        <v>340</v>
      </c>
      <c r="AD1854" s="256">
        <v>43133</v>
      </c>
      <c r="AE1854" s="256">
        <v>43168</v>
      </c>
      <c r="AF1854" s="256" t="s">
        <v>3216</v>
      </c>
    </row>
    <row r="1855" spans="28:32" x14ac:dyDescent="0.25">
      <c r="AB1855" s="156" t="s">
        <v>1972</v>
      </c>
      <c r="AC1855" s="156">
        <v>353</v>
      </c>
      <c r="AD1855" s="256">
        <v>43180</v>
      </c>
      <c r="AE1855" s="256">
        <v>0</v>
      </c>
      <c r="AF1855" s="256" t="s">
        <v>3215</v>
      </c>
    </row>
    <row r="1856" spans="28:32" x14ac:dyDescent="0.25">
      <c r="AB1856" s="156" t="s">
        <v>1972</v>
      </c>
      <c r="AC1856" s="156">
        <v>353</v>
      </c>
      <c r="AD1856" s="256">
        <v>43180</v>
      </c>
      <c r="AE1856" s="256">
        <v>0</v>
      </c>
      <c r="AF1856" s="256" t="s">
        <v>3215</v>
      </c>
    </row>
    <row r="1857" spans="28:32" x14ac:dyDescent="0.25">
      <c r="AB1857" s="156" t="s">
        <v>1973</v>
      </c>
      <c r="AC1857" s="156">
        <v>347</v>
      </c>
      <c r="AD1857" s="256">
        <v>43118</v>
      </c>
      <c r="AE1857" s="256">
        <v>43133</v>
      </c>
      <c r="AF1857" s="256" t="s">
        <v>3216</v>
      </c>
    </row>
    <row r="1858" spans="28:32" x14ac:dyDescent="0.25">
      <c r="AB1858" s="156" t="s">
        <v>1973</v>
      </c>
      <c r="AC1858" s="156">
        <v>340</v>
      </c>
      <c r="AD1858" s="256">
        <v>43133</v>
      </c>
      <c r="AE1858" s="256">
        <v>43168</v>
      </c>
      <c r="AF1858" s="256" t="s">
        <v>3216</v>
      </c>
    </row>
    <row r="1859" spans="28:32" x14ac:dyDescent="0.25">
      <c r="AB1859" s="156" t="s">
        <v>1975</v>
      </c>
      <c r="AC1859" s="156">
        <v>347</v>
      </c>
      <c r="AD1859" s="256">
        <v>43118</v>
      </c>
      <c r="AE1859" s="256">
        <v>43133</v>
      </c>
      <c r="AF1859" s="256" t="s">
        <v>3216</v>
      </c>
    </row>
    <row r="1860" spans="28:32" x14ac:dyDescent="0.25">
      <c r="AB1860" s="156" t="s">
        <v>1975</v>
      </c>
      <c r="AC1860" s="156">
        <v>340</v>
      </c>
      <c r="AD1860" s="256">
        <v>43133</v>
      </c>
      <c r="AE1860" s="256">
        <v>43168</v>
      </c>
      <c r="AF1860" s="256" t="s">
        <v>3216</v>
      </c>
    </row>
    <row r="1861" spans="28:32" x14ac:dyDescent="0.25">
      <c r="AB1861" s="156" t="s">
        <v>1975</v>
      </c>
      <c r="AC1861" s="156">
        <v>340</v>
      </c>
      <c r="AD1861" s="256">
        <v>43133</v>
      </c>
      <c r="AE1861" s="256">
        <v>43168</v>
      </c>
      <c r="AF1861" s="256" t="s">
        <v>3216</v>
      </c>
    </row>
    <row r="1862" spans="28:32" x14ac:dyDescent="0.25">
      <c r="AB1862" s="156" t="s">
        <v>1975</v>
      </c>
      <c r="AC1862" s="156">
        <v>357</v>
      </c>
      <c r="AD1862" s="256">
        <v>43139</v>
      </c>
      <c r="AE1862" s="256">
        <v>43164</v>
      </c>
      <c r="AF1862" s="256" t="s">
        <v>3216</v>
      </c>
    </row>
    <row r="1863" spans="28:32" x14ac:dyDescent="0.25">
      <c r="AB1863" s="156" t="s">
        <v>1975</v>
      </c>
      <c r="AC1863" s="156">
        <v>364</v>
      </c>
      <c r="AD1863" s="256">
        <v>43168</v>
      </c>
      <c r="AE1863" s="256">
        <v>43179</v>
      </c>
      <c r="AF1863" s="256" t="s">
        <v>3216</v>
      </c>
    </row>
    <row r="1864" spans="28:32" x14ac:dyDescent="0.25">
      <c r="AB1864" s="156" t="s">
        <v>1975</v>
      </c>
      <c r="AC1864" s="156">
        <v>353</v>
      </c>
      <c r="AD1864" s="256">
        <v>43180</v>
      </c>
      <c r="AE1864" s="256">
        <v>0</v>
      </c>
      <c r="AF1864" s="256" t="s">
        <v>3215</v>
      </c>
    </row>
    <row r="1865" spans="28:32" x14ac:dyDescent="0.25">
      <c r="AB1865" s="156" t="s">
        <v>1975</v>
      </c>
      <c r="AC1865" s="156">
        <v>353</v>
      </c>
      <c r="AD1865" s="256">
        <v>43180</v>
      </c>
      <c r="AE1865" s="256">
        <v>0</v>
      </c>
      <c r="AF1865" s="256" t="s">
        <v>3215</v>
      </c>
    </row>
    <row r="1866" spans="28:32" x14ac:dyDescent="0.25">
      <c r="AB1866" s="156" t="s">
        <v>1975</v>
      </c>
      <c r="AC1866" s="156">
        <v>353</v>
      </c>
      <c r="AD1866" s="256">
        <v>43180</v>
      </c>
      <c r="AE1866" s="256">
        <v>0</v>
      </c>
      <c r="AF1866" s="256" t="s">
        <v>3215</v>
      </c>
    </row>
    <row r="1867" spans="28:32" x14ac:dyDescent="0.25">
      <c r="AB1867" s="156" t="s">
        <v>1975</v>
      </c>
      <c r="AC1867" s="156">
        <v>353</v>
      </c>
      <c r="AD1867" s="256">
        <v>43180</v>
      </c>
      <c r="AE1867" s="256">
        <v>0</v>
      </c>
      <c r="AF1867" s="256" t="s">
        <v>3215</v>
      </c>
    </row>
    <row r="1868" spans="28:32" x14ac:dyDescent="0.25">
      <c r="AB1868" s="156" t="s">
        <v>1975</v>
      </c>
      <c r="AC1868" s="156">
        <v>353</v>
      </c>
      <c r="AD1868" s="256">
        <v>43180</v>
      </c>
      <c r="AE1868" s="256">
        <v>0</v>
      </c>
      <c r="AF1868" s="256" t="s">
        <v>3215</v>
      </c>
    </row>
    <row r="1869" spans="28:32" x14ac:dyDescent="0.25">
      <c r="AB1869" s="156" t="s">
        <v>1976</v>
      </c>
      <c r="AC1869" s="156">
        <v>347</v>
      </c>
      <c r="AD1869" s="256">
        <v>43118</v>
      </c>
      <c r="AE1869" s="256">
        <v>43133</v>
      </c>
      <c r="AF1869" s="256" t="s">
        <v>3216</v>
      </c>
    </row>
    <row r="1870" spans="28:32" x14ac:dyDescent="0.25">
      <c r="AB1870" s="156" t="s">
        <v>1976</v>
      </c>
      <c r="AC1870" s="156">
        <v>340</v>
      </c>
      <c r="AD1870" s="256">
        <v>43133</v>
      </c>
      <c r="AE1870" s="256">
        <v>43168</v>
      </c>
      <c r="AF1870" s="256" t="s">
        <v>3216</v>
      </c>
    </row>
    <row r="1871" spans="28:32" x14ac:dyDescent="0.25">
      <c r="AB1871" s="156" t="s">
        <v>1978</v>
      </c>
      <c r="AC1871" s="156">
        <v>347</v>
      </c>
      <c r="AD1871" s="256">
        <v>43118</v>
      </c>
      <c r="AE1871" s="256">
        <v>43133</v>
      </c>
      <c r="AF1871" s="256" t="s">
        <v>3216</v>
      </c>
    </row>
    <row r="1872" spans="28:32" x14ac:dyDescent="0.25">
      <c r="AB1872" s="156" t="s">
        <v>1978</v>
      </c>
      <c r="AC1872" s="156">
        <v>340</v>
      </c>
      <c r="AD1872" s="256">
        <v>43133</v>
      </c>
      <c r="AE1872" s="256">
        <v>43168</v>
      </c>
      <c r="AF1872" s="256" t="s">
        <v>3216</v>
      </c>
    </row>
    <row r="1873" spans="28:32" x14ac:dyDescent="0.25">
      <c r="AB1873" s="156" t="s">
        <v>1978</v>
      </c>
      <c r="AC1873" s="156">
        <v>353</v>
      </c>
      <c r="AD1873" s="256">
        <v>43180</v>
      </c>
      <c r="AE1873" s="256">
        <v>0</v>
      </c>
      <c r="AF1873" s="256" t="s">
        <v>3215</v>
      </c>
    </row>
    <row r="1874" spans="28:32" x14ac:dyDescent="0.25">
      <c r="AB1874" s="156" t="s">
        <v>1979</v>
      </c>
      <c r="AC1874" s="156">
        <v>347</v>
      </c>
      <c r="AD1874" s="256">
        <v>43118</v>
      </c>
      <c r="AE1874" s="256">
        <v>43133</v>
      </c>
      <c r="AF1874" s="256" t="s">
        <v>3216</v>
      </c>
    </row>
    <row r="1875" spans="28:32" x14ac:dyDescent="0.25">
      <c r="AB1875" s="156" t="s">
        <v>1979</v>
      </c>
      <c r="AC1875" s="156">
        <v>340</v>
      </c>
      <c r="AD1875" s="256">
        <v>43133</v>
      </c>
      <c r="AE1875" s="256">
        <v>43168</v>
      </c>
      <c r="AF1875" s="256" t="s">
        <v>3216</v>
      </c>
    </row>
    <row r="1876" spans="28:32" x14ac:dyDescent="0.25">
      <c r="AB1876" s="156" t="s">
        <v>1981</v>
      </c>
      <c r="AC1876" s="156">
        <v>357</v>
      </c>
      <c r="AD1876" s="256">
        <v>43139</v>
      </c>
      <c r="AE1876" s="256">
        <v>43164</v>
      </c>
      <c r="AF1876" s="256" t="s">
        <v>3216</v>
      </c>
    </row>
    <row r="1877" spans="28:32" x14ac:dyDescent="0.25">
      <c r="AB1877" s="156" t="s">
        <v>1981</v>
      </c>
      <c r="AC1877" s="156">
        <v>364</v>
      </c>
      <c r="AD1877" s="256">
        <v>43168</v>
      </c>
      <c r="AE1877" s="256">
        <v>43179</v>
      </c>
      <c r="AF1877" s="256" t="s">
        <v>3216</v>
      </c>
    </row>
    <row r="1878" spans="28:32" x14ac:dyDescent="0.25">
      <c r="AB1878" s="156" t="s">
        <v>1981</v>
      </c>
      <c r="AC1878" s="156">
        <v>353</v>
      </c>
      <c r="AD1878" s="256">
        <v>43180</v>
      </c>
      <c r="AE1878" s="256">
        <v>0</v>
      </c>
      <c r="AF1878" s="256" t="s">
        <v>3215</v>
      </c>
    </row>
    <row r="1879" spans="28:32" x14ac:dyDescent="0.25">
      <c r="AB1879" s="156" t="s">
        <v>1981</v>
      </c>
      <c r="AC1879" s="156">
        <v>353</v>
      </c>
      <c r="AD1879" s="256">
        <v>43180</v>
      </c>
      <c r="AE1879" s="256">
        <v>0</v>
      </c>
      <c r="AF1879" s="256" t="s">
        <v>3215</v>
      </c>
    </row>
    <row r="1880" spans="28:32" x14ac:dyDescent="0.25">
      <c r="AB1880" s="156" t="s">
        <v>1983</v>
      </c>
      <c r="AC1880" s="156">
        <v>347</v>
      </c>
      <c r="AD1880" s="256">
        <v>43118</v>
      </c>
      <c r="AE1880" s="256">
        <v>43133</v>
      </c>
      <c r="AF1880" s="256" t="s">
        <v>3216</v>
      </c>
    </row>
    <row r="1881" spans="28:32" x14ac:dyDescent="0.25">
      <c r="AB1881" s="156" t="s">
        <v>1983</v>
      </c>
      <c r="AC1881" s="156">
        <v>340</v>
      </c>
      <c r="AD1881" s="256">
        <v>43133</v>
      </c>
      <c r="AE1881" s="256">
        <v>43168</v>
      </c>
      <c r="AF1881" s="256" t="s">
        <v>3216</v>
      </c>
    </row>
    <row r="1882" spans="28:32" x14ac:dyDescent="0.25">
      <c r="AB1882" s="156" t="s">
        <v>1983</v>
      </c>
      <c r="AC1882" s="156">
        <v>374</v>
      </c>
      <c r="AD1882" s="256">
        <v>43195</v>
      </c>
      <c r="AE1882" s="256">
        <v>0</v>
      </c>
      <c r="AF1882" s="256" t="s">
        <v>3215</v>
      </c>
    </row>
    <row r="1883" spans="28:32" x14ac:dyDescent="0.25">
      <c r="AB1883" s="156" t="s">
        <v>1985</v>
      </c>
      <c r="AC1883" s="156">
        <v>353</v>
      </c>
      <c r="AD1883" s="256">
        <v>43180</v>
      </c>
      <c r="AE1883" s="256">
        <v>0</v>
      </c>
      <c r="AF1883" s="256" t="s">
        <v>3215</v>
      </c>
    </row>
    <row r="1884" spans="28:32" x14ac:dyDescent="0.25">
      <c r="AB1884" s="156" t="s">
        <v>1985</v>
      </c>
      <c r="AC1884" s="156">
        <v>374</v>
      </c>
      <c r="AD1884" s="256">
        <v>43195</v>
      </c>
      <c r="AE1884" s="256">
        <v>0</v>
      </c>
      <c r="AF1884" s="256" t="s">
        <v>3215</v>
      </c>
    </row>
    <row r="1885" spans="28:32" x14ac:dyDescent="0.25">
      <c r="AB1885" s="156" t="s">
        <v>1986</v>
      </c>
      <c r="AC1885" s="156">
        <v>347</v>
      </c>
      <c r="AD1885" s="256">
        <v>43118</v>
      </c>
      <c r="AE1885" s="256">
        <v>43133</v>
      </c>
      <c r="AF1885" s="256" t="s">
        <v>3216</v>
      </c>
    </row>
    <row r="1886" spans="28:32" x14ac:dyDescent="0.25">
      <c r="AB1886" s="156" t="s">
        <v>1986</v>
      </c>
      <c r="AC1886" s="156">
        <v>340</v>
      </c>
      <c r="AD1886" s="256">
        <v>43133</v>
      </c>
      <c r="AE1886" s="256">
        <v>43168</v>
      </c>
      <c r="AF1886" s="256" t="s">
        <v>3216</v>
      </c>
    </row>
    <row r="1887" spans="28:32" x14ac:dyDescent="0.25">
      <c r="AB1887" s="156" t="s">
        <v>1986</v>
      </c>
      <c r="AC1887" s="156">
        <v>340</v>
      </c>
      <c r="AD1887" s="256">
        <v>43133</v>
      </c>
      <c r="AE1887" s="256">
        <v>43168</v>
      </c>
      <c r="AF1887" s="256" t="s">
        <v>3216</v>
      </c>
    </row>
    <row r="1888" spans="28:32" x14ac:dyDescent="0.25">
      <c r="AB1888" s="156" t="s">
        <v>3170</v>
      </c>
      <c r="AC1888" s="156">
        <v>340</v>
      </c>
      <c r="AD1888" s="256">
        <v>43133</v>
      </c>
      <c r="AE1888" s="256">
        <v>43168</v>
      </c>
      <c r="AF1888" s="256" t="s">
        <v>3216</v>
      </c>
    </row>
    <row r="1889" spans="28:32" x14ac:dyDescent="0.25">
      <c r="AB1889" s="156" t="s">
        <v>3170</v>
      </c>
      <c r="AC1889" s="156">
        <v>357</v>
      </c>
      <c r="AD1889" s="256">
        <v>43139</v>
      </c>
      <c r="AE1889" s="256">
        <v>43164</v>
      </c>
      <c r="AF1889" s="256" t="s">
        <v>3216</v>
      </c>
    </row>
    <row r="1890" spans="28:32" x14ac:dyDescent="0.25">
      <c r="AB1890" s="156" t="s">
        <v>3170</v>
      </c>
      <c r="AC1890" s="156">
        <v>364</v>
      </c>
      <c r="AD1890" s="256">
        <v>43168</v>
      </c>
      <c r="AE1890" s="256">
        <v>43179</v>
      </c>
      <c r="AF1890" s="256" t="s">
        <v>3216</v>
      </c>
    </row>
    <row r="1891" spans="28:32" x14ac:dyDescent="0.25">
      <c r="AB1891" s="156" t="s">
        <v>3170</v>
      </c>
      <c r="AC1891" s="156">
        <v>353</v>
      </c>
      <c r="AD1891" s="256">
        <v>43180</v>
      </c>
      <c r="AE1891" s="256">
        <v>0</v>
      </c>
      <c r="AF1891" s="256" t="s">
        <v>3215</v>
      </c>
    </row>
    <row r="1892" spans="28:32" x14ac:dyDescent="0.25">
      <c r="AB1892" s="156" t="s">
        <v>3170</v>
      </c>
      <c r="AC1892" s="156">
        <v>353</v>
      </c>
      <c r="AD1892" s="256">
        <v>43180</v>
      </c>
      <c r="AE1892" s="256">
        <v>0</v>
      </c>
      <c r="AF1892" s="256" t="s">
        <v>3215</v>
      </c>
    </row>
    <row r="1893" spans="28:32" x14ac:dyDescent="0.25">
      <c r="AB1893" s="156" t="s">
        <v>1988</v>
      </c>
      <c r="AC1893" s="156">
        <v>364</v>
      </c>
      <c r="AD1893" s="256">
        <v>43168</v>
      </c>
      <c r="AE1893" s="256">
        <v>43179</v>
      </c>
      <c r="AF1893" s="256" t="s">
        <v>3216</v>
      </c>
    </row>
    <row r="1894" spans="28:32" x14ac:dyDescent="0.25">
      <c r="AB1894" s="156" t="s">
        <v>1988</v>
      </c>
      <c r="AC1894" s="156">
        <v>353</v>
      </c>
      <c r="AD1894" s="256">
        <v>43180</v>
      </c>
      <c r="AE1894" s="256">
        <v>0</v>
      </c>
      <c r="AF1894" s="256" t="s">
        <v>3215</v>
      </c>
    </row>
    <row r="1895" spans="28:32" x14ac:dyDescent="0.25">
      <c r="AB1895" s="156" t="s">
        <v>1989</v>
      </c>
      <c r="AC1895" s="156">
        <v>347</v>
      </c>
      <c r="AD1895" s="256">
        <v>43118</v>
      </c>
      <c r="AE1895" s="256">
        <v>43133</v>
      </c>
      <c r="AF1895" s="256" t="s">
        <v>3216</v>
      </c>
    </row>
    <row r="1896" spans="28:32" x14ac:dyDescent="0.25">
      <c r="AB1896" s="156" t="s">
        <v>1989</v>
      </c>
      <c r="AC1896" s="156">
        <v>340</v>
      </c>
      <c r="AD1896" s="256">
        <v>43133</v>
      </c>
      <c r="AE1896" s="256">
        <v>43168</v>
      </c>
      <c r="AF1896" s="256" t="s">
        <v>3216</v>
      </c>
    </row>
    <row r="1897" spans="28:32" x14ac:dyDescent="0.25">
      <c r="AB1897" s="156" t="s">
        <v>1989</v>
      </c>
      <c r="AC1897" s="156">
        <v>340</v>
      </c>
      <c r="AD1897" s="256">
        <v>43133</v>
      </c>
      <c r="AE1897" s="256">
        <v>43168</v>
      </c>
      <c r="AF1897" s="256" t="s">
        <v>3216</v>
      </c>
    </row>
    <row r="1898" spans="28:32" x14ac:dyDescent="0.25">
      <c r="AB1898" s="156" t="s">
        <v>1989</v>
      </c>
      <c r="AC1898" s="156">
        <v>364</v>
      </c>
      <c r="AD1898" s="256">
        <v>43168</v>
      </c>
      <c r="AE1898" s="256">
        <v>43179</v>
      </c>
      <c r="AF1898" s="256" t="s">
        <v>3216</v>
      </c>
    </row>
    <row r="1899" spans="28:32" x14ac:dyDescent="0.25">
      <c r="AB1899" s="156" t="s">
        <v>1989</v>
      </c>
      <c r="AC1899" s="156">
        <v>353</v>
      </c>
      <c r="AD1899" s="256">
        <v>43180</v>
      </c>
      <c r="AE1899" s="256">
        <v>0</v>
      </c>
      <c r="AF1899" s="256" t="s">
        <v>3215</v>
      </c>
    </row>
    <row r="1900" spans="28:32" x14ac:dyDescent="0.25">
      <c r="AB1900" s="156" t="s">
        <v>1990</v>
      </c>
      <c r="AC1900" s="156">
        <v>347</v>
      </c>
      <c r="AD1900" s="256">
        <v>43118</v>
      </c>
      <c r="AE1900" s="256">
        <v>43133</v>
      </c>
      <c r="AF1900" s="256" t="s">
        <v>3216</v>
      </c>
    </row>
    <row r="1901" spans="28:32" x14ac:dyDescent="0.25">
      <c r="AB1901" s="156" t="s">
        <v>1990</v>
      </c>
      <c r="AC1901" s="156">
        <v>340</v>
      </c>
      <c r="AD1901" s="256">
        <v>43133</v>
      </c>
      <c r="AE1901" s="256">
        <v>43168</v>
      </c>
      <c r="AF1901" s="256" t="s">
        <v>3216</v>
      </c>
    </row>
    <row r="1902" spans="28:32" x14ac:dyDescent="0.25">
      <c r="AB1902" s="156" t="s">
        <v>1990</v>
      </c>
      <c r="AC1902" s="156">
        <v>340</v>
      </c>
      <c r="AD1902" s="256">
        <v>43133</v>
      </c>
      <c r="AE1902" s="256">
        <v>43168</v>
      </c>
      <c r="AF1902" s="256" t="s">
        <v>3216</v>
      </c>
    </row>
    <row r="1903" spans="28:32" x14ac:dyDescent="0.25">
      <c r="AB1903" s="156" t="s">
        <v>1992</v>
      </c>
      <c r="AC1903" s="156">
        <v>357</v>
      </c>
      <c r="AD1903" s="256">
        <v>43139</v>
      </c>
      <c r="AE1903" s="256">
        <v>43164</v>
      </c>
      <c r="AF1903" s="256" t="s">
        <v>3216</v>
      </c>
    </row>
    <row r="1904" spans="28:32" x14ac:dyDescent="0.25">
      <c r="AB1904" s="156" t="s">
        <v>1992</v>
      </c>
      <c r="AC1904" s="156">
        <v>353</v>
      </c>
      <c r="AD1904" s="256">
        <v>43180</v>
      </c>
      <c r="AE1904" s="256">
        <v>0</v>
      </c>
      <c r="AF1904" s="256" t="s">
        <v>3215</v>
      </c>
    </row>
    <row r="1905" spans="28:32" x14ac:dyDescent="0.25">
      <c r="AB1905" s="156" t="s">
        <v>1992</v>
      </c>
      <c r="AC1905" s="156">
        <v>353</v>
      </c>
      <c r="AD1905" s="256">
        <v>43180</v>
      </c>
      <c r="AE1905" s="256">
        <v>0</v>
      </c>
      <c r="AF1905" s="256" t="s">
        <v>3215</v>
      </c>
    </row>
    <row r="1906" spans="28:32" x14ac:dyDescent="0.25">
      <c r="AB1906" s="156" t="s">
        <v>1994</v>
      </c>
      <c r="AC1906" s="156">
        <v>347</v>
      </c>
      <c r="AD1906" s="256">
        <v>43118</v>
      </c>
      <c r="AE1906" s="256">
        <v>43133</v>
      </c>
      <c r="AF1906" s="256" t="s">
        <v>3216</v>
      </c>
    </row>
    <row r="1907" spans="28:32" x14ac:dyDescent="0.25">
      <c r="AB1907" s="156" t="s">
        <v>1994</v>
      </c>
      <c r="AC1907" s="156">
        <v>340</v>
      </c>
      <c r="AD1907" s="256">
        <v>43133</v>
      </c>
      <c r="AE1907" s="256">
        <v>43168</v>
      </c>
      <c r="AF1907" s="256" t="s">
        <v>3216</v>
      </c>
    </row>
    <row r="1908" spans="28:32" x14ac:dyDescent="0.25">
      <c r="AB1908" s="156" t="s">
        <v>1994</v>
      </c>
      <c r="AC1908" s="156">
        <v>357</v>
      </c>
      <c r="AD1908" s="256">
        <v>43139</v>
      </c>
      <c r="AE1908" s="256">
        <v>43164</v>
      </c>
      <c r="AF1908" s="256" t="s">
        <v>3216</v>
      </c>
    </row>
    <row r="1909" spans="28:32" x14ac:dyDescent="0.25">
      <c r="AB1909" s="156" t="s">
        <v>1994</v>
      </c>
      <c r="AC1909" s="156">
        <v>364</v>
      </c>
      <c r="AD1909" s="256">
        <v>43168</v>
      </c>
      <c r="AE1909" s="256">
        <v>43179</v>
      </c>
      <c r="AF1909" s="256" t="s">
        <v>3216</v>
      </c>
    </row>
    <row r="1910" spans="28:32" x14ac:dyDescent="0.25">
      <c r="AB1910" s="156" t="s">
        <v>1994</v>
      </c>
      <c r="AC1910" s="156">
        <v>353</v>
      </c>
      <c r="AD1910" s="256">
        <v>43180</v>
      </c>
      <c r="AE1910" s="256">
        <v>0</v>
      </c>
      <c r="AF1910" s="256" t="s">
        <v>3215</v>
      </c>
    </row>
    <row r="1911" spans="28:32" x14ac:dyDescent="0.25">
      <c r="AB1911" s="156" t="s">
        <v>1994</v>
      </c>
      <c r="AC1911" s="156">
        <v>353</v>
      </c>
      <c r="AD1911" s="256">
        <v>43180</v>
      </c>
      <c r="AE1911" s="256">
        <v>0</v>
      </c>
      <c r="AF1911" s="256" t="s">
        <v>3215</v>
      </c>
    </row>
    <row r="1912" spans="28:32" x14ac:dyDescent="0.25">
      <c r="AB1912" s="156" t="s">
        <v>1994</v>
      </c>
      <c r="AC1912" s="156">
        <v>353</v>
      </c>
      <c r="AD1912" s="256">
        <v>43180</v>
      </c>
      <c r="AE1912" s="256">
        <v>0</v>
      </c>
      <c r="AF1912" s="256" t="s">
        <v>3215</v>
      </c>
    </row>
    <row r="1913" spans="28:32" x14ac:dyDescent="0.25">
      <c r="AB1913" s="156" t="s">
        <v>1994</v>
      </c>
      <c r="AC1913" s="156">
        <v>353</v>
      </c>
      <c r="AD1913" s="256">
        <v>43180</v>
      </c>
      <c r="AE1913" s="256">
        <v>0</v>
      </c>
      <c r="AF1913" s="256" t="s">
        <v>3215</v>
      </c>
    </row>
    <row r="1914" spans="28:32" x14ac:dyDescent="0.25">
      <c r="AB1914" s="156" t="s">
        <v>1994</v>
      </c>
      <c r="AC1914" s="156">
        <v>353</v>
      </c>
      <c r="AD1914" s="256">
        <v>43180</v>
      </c>
      <c r="AE1914" s="256">
        <v>0</v>
      </c>
      <c r="AF1914" s="256" t="s">
        <v>3215</v>
      </c>
    </row>
    <row r="1915" spans="28:32" x14ac:dyDescent="0.25">
      <c r="AB1915" s="156" t="s">
        <v>1996</v>
      </c>
      <c r="AC1915" s="156">
        <v>347</v>
      </c>
      <c r="AD1915" s="256">
        <v>43118</v>
      </c>
      <c r="AE1915" s="256">
        <v>43133</v>
      </c>
      <c r="AF1915" s="256" t="s">
        <v>3216</v>
      </c>
    </row>
    <row r="1916" spans="28:32" x14ac:dyDescent="0.25">
      <c r="AB1916" s="156" t="s">
        <v>1996</v>
      </c>
      <c r="AC1916" s="156">
        <v>340</v>
      </c>
      <c r="AD1916" s="256">
        <v>43133</v>
      </c>
      <c r="AE1916" s="256">
        <v>43168</v>
      </c>
      <c r="AF1916" s="256" t="s">
        <v>3216</v>
      </c>
    </row>
    <row r="1917" spans="28:32" x14ac:dyDescent="0.25">
      <c r="AB1917" s="156" t="s">
        <v>1996</v>
      </c>
      <c r="AC1917" s="156">
        <v>340</v>
      </c>
      <c r="AD1917" s="256">
        <v>43133</v>
      </c>
      <c r="AE1917" s="256">
        <v>43168</v>
      </c>
      <c r="AF1917" s="256" t="s">
        <v>3216</v>
      </c>
    </row>
    <row r="1918" spans="28:32" x14ac:dyDescent="0.25">
      <c r="AB1918" s="156" t="s">
        <v>1996</v>
      </c>
      <c r="AC1918" s="156">
        <v>364</v>
      </c>
      <c r="AD1918" s="256">
        <v>43168</v>
      </c>
      <c r="AE1918" s="256">
        <v>43179</v>
      </c>
      <c r="AF1918" s="256" t="s">
        <v>3216</v>
      </c>
    </row>
    <row r="1919" spans="28:32" x14ac:dyDescent="0.25">
      <c r="AB1919" s="156" t="s">
        <v>1996</v>
      </c>
      <c r="AC1919" s="156">
        <v>374</v>
      </c>
      <c r="AD1919" s="256">
        <v>43195</v>
      </c>
      <c r="AE1919" s="256">
        <v>0</v>
      </c>
      <c r="AF1919" s="256" t="s">
        <v>3215</v>
      </c>
    </row>
    <row r="1920" spans="28:32" x14ac:dyDescent="0.25">
      <c r="AB1920" s="156" t="s">
        <v>1998</v>
      </c>
      <c r="AC1920" s="156">
        <v>347</v>
      </c>
      <c r="AD1920" s="256">
        <v>43118</v>
      </c>
      <c r="AE1920" s="256">
        <v>43133</v>
      </c>
      <c r="AF1920" s="256" t="s">
        <v>3216</v>
      </c>
    </row>
    <row r="1921" spans="28:32" x14ac:dyDescent="0.25">
      <c r="AB1921" s="156" t="s">
        <v>1998</v>
      </c>
      <c r="AC1921" s="156">
        <v>340</v>
      </c>
      <c r="AD1921" s="256">
        <v>43133</v>
      </c>
      <c r="AE1921" s="256">
        <v>43168</v>
      </c>
      <c r="AF1921" s="256" t="s">
        <v>3216</v>
      </c>
    </row>
    <row r="1922" spans="28:32" x14ac:dyDescent="0.25">
      <c r="AB1922" s="156" t="s">
        <v>1998</v>
      </c>
      <c r="AC1922" s="156">
        <v>364</v>
      </c>
      <c r="AD1922" s="256">
        <v>43168</v>
      </c>
      <c r="AE1922" s="256">
        <v>43179</v>
      </c>
      <c r="AF1922" s="256" t="s">
        <v>3216</v>
      </c>
    </row>
    <row r="1923" spans="28:32" x14ac:dyDescent="0.25">
      <c r="AB1923" s="156" t="s">
        <v>1998</v>
      </c>
      <c r="AC1923" s="156">
        <v>353</v>
      </c>
      <c r="AD1923" s="256">
        <v>43180</v>
      </c>
      <c r="AE1923" s="256">
        <v>0</v>
      </c>
      <c r="AF1923" s="256" t="s">
        <v>3215</v>
      </c>
    </row>
    <row r="1924" spans="28:32" x14ac:dyDescent="0.25">
      <c r="AB1924" s="156" t="s">
        <v>1999</v>
      </c>
      <c r="AC1924" s="156">
        <v>374</v>
      </c>
      <c r="AD1924" s="256">
        <v>43195</v>
      </c>
      <c r="AE1924" s="256">
        <v>0</v>
      </c>
      <c r="AF1924" s="256" t="s">
        <v>3215</v>
      </c>
    </row>
    <row r="1925" spans="28:32" x14ac:dyDescent="0.25">
      <c r="AB1925" s="156" t="s">
        <v>2001</v>
      </c>
      <c r="AC1925" s="156">
        <v>347</v>
      </c>
      <c r="AD1925" s="256">
        <v>43118</v>
      </c>
      <c r="AE1925" s="256">
        <v>43133</v>
      </c>
      <c r="AF1925" s="256" t="s">
        <v>3216</v>
      </c>
    </row>
    <row r="1926" spans="28:32" x14ac:dyDescent="0.25">
      <c r="AB1926" s="156" t="s">
        <v>2001</v>
      </c>
      <c r="AC1926" s="156">
        <v>340</v>
      </c>
      <c r="AD1926" s="256">
        <v>43133</v>
      </c>
      <c r="AE1926" s="256">
        <v>43168</v>
      </c>
      <c r="AF1926" s="256" t="s">
        <v>3216</v>
      </c>
    </row>
    <row r="1927" spans="28:32" x14ac:dyDescent="0.25">
      <c r="AB1927" s="156" t="s">
        <v>2001</v>
      </c>
      <c r="AC1927" s="156">
        <v>340</v>
      </c>
      <c r="AD1927" s="256">
        <v>43133</v>
      </c>
      <c r="AE1927" s="256">
        <v>43168</v>
      </c>
      <c r="AF1927" s="256" t="s">
        <v>3216</v>
      </c>
    </row>
    <row r="1928" spans="28:32" x14ac:dyDescent="0.25">
      <c r="AB1928" s="156" t="s">
        <v>2001</v>
      </c>
      <c r="AC1928" s="156">
        <v>357</v>
      </c>
      <c r="AD1928" s="256">
        <v>43139</v>
      </c>
      <c r="AE1928" s="256">
        <v>43164</v>
      </c>
      <c r="AF1928" s="256" t="s">
        <v>3216</v>
      </c>
    </row>
    <row r="1929" spans="28:32" x14ac:dyDescent="0.25">
      <c r="AB1929" s="156" t="s">
        <v>2001</v>
      </c>
      <c r="AC1929" s="156">
        <v>364</v>
      </c>
      <c r="AD1929" s="256">
        <v>43168</v>
      </c>
      <c r="AE1929" s="256">
        <v>43179</v>
      </c>
      <c r="AF1929" s="256" t="s">
        <v>3216</v>
      </c>
    </row>
    <row r="1930" spans="28:32" x14ac:dyDescent="0.25">
      <c r="AB1930" s="156" t="s">
        <v>2001</v>
      </c>
      <c r="AC1930" s="156">
        <v>353</v>
      </c>
      <c r="AD1930" s="256">
        <v>43180</v>
      </c>
      <c r="AE1930" s="256">
        <v>0</v>
      </c>
      <c r="AF1930" s="256" t="s">
        <v>3215</v>
      </c>
    </row>
    <row r="1931" spans="28:32" x14ac:dyDescent="0.25">
      <c r="AB1931" s="156" t="s">
        <v>2001</v>
      </c>
      <c r="AC1931" s="156">
        <v>353</v>
      </c>
      <c r="AD1931" s="256">
        <v>43180</v>
      </c>
      <c r="AE1931" s="256">
        <v>0</v>
      </c>
      <c r="AF1931" s="256" t="s">
        <v>3215</v>
      </c>
    </row>
    <row r="1932" spans="28:32" x14ac:dyDescent="0.25">
      <c r="AB1932" s="156" t="s">
        <v>2001</v>
      </c>
      <c r="AC1932" s="156">
        <v>353</v>
      </c>
      <c r="AD1932" s="256">
        <v>43180</v>
      </c>
      <c r="AE1932" s="256">
        <v>0</v>
      </c>
      <c r="AF1932" s="256" t="s">
        <v>3215</v>
      </c>
    </row>
    <row r="1933" spans="28:32" x14ac:dyDescent="0.25">
      <c r="AB1933" s="156" t="s">
        <v>2003</v>
      </c>
      <c r="AC1933" s="156">
        <v>347</v>
      </c>
      <c r="AD1933" s="256">
        <v>43118</v>
      </c>
      <c r="AE1933" s="256">
        <v>43133</v>
      </c>
      <c r="AF1933" s="256" t="s">
        <v>3216</v>
      </c>
    </row>
    <row r="1934" spans="28:32" x14ac:dyDescent="0.25">
      <c r="AB1934" s="156" t="s">
        <v>2003</v>
      </c>
      <c r="AC1934" s="156">
        <v>340</v>
      </c>
      <c r="AD1934" s="256">
        <v>43133</v>
      </c>
      <c r="AE1934" s="256">
        <v>43168</v>
      </c>
      <c r="AF1934" s="256" t="s">
        <v>3216</v>
      </c>
    </row>
    <row r="1935" spans="28:32" x14ac:dyDescent="0.25">
      <c r="AB1935" s="156" t="s">
        <v>2003</v>
      </c>
      <c r="AC1935" s="156">
        <v>340</v>
      </c>
      <c r="AD1935" s="256">
        <v>43133</v>
      </c>
      <c r="AE1935" s="256">
        <v>43168</v>
      </c>
      <c r="AF1935" s="256" t="s">
        <v>3216</v>
      </c>
    </row>
    <row r="1936" spans="28:32" x14ac:dyDescent="0.25">
      <c r="AB1936" s="156" t="s">
        <v>2003</v>
      </c>
      <c r="AC1936" s="156">
        <v>357</v>
      </c>
      <c r="AD1936" s="256">
        <v>43139</v>
      </c>
      <c r="AE1936" s="256">
        <v>43164</v>
      </c>
      <c r="AF1936" s="256" t="s">
        <v>3216</v>
      </c>
    </row>
    <row r="1937" spans="28:32" x14ac:dyDescent="0.25">
      <c r="AB1937" s="156" t="s">
        <v>2003</v>
      </c>
      <c r="AC1937" s="156">
        <v>364</v>
      </c>
      <c r="AD1937" s="256">
        <v>43168</v>
      </c>
      <c r="AE1937" s="256">
        <v>43179</v>
      </c>
      <c r="AF1937" s="256" t="s">
        <v>3216</v>
      </c>
    </row>
    <row r="1938" spans="28:32" x14ac:dyDescent="0.25">
      <c r="AB1938" s="156" t="s">
        <v>2003</v>
      </c>
      <c r="AC1938" s="156">
        <v>353</v>
      </c>
      <c r="AD1938" s="256">
        <v>43180</v>
      </c>
      <c r="AE1938" s="256">
        <v>0</v>
      </c>
      <c r="AF1938" s="256" t="s">
        <v>3215</v>
      </c>
    </row>
    <row r="1939" spans="28:32" x14ac:dyDescent="0.25">
      <c r="AB1939" s="156" t="s">
        <v>2003</v>
      </c>
      <c r="AC1939" s="156">
        <v>353</v>
      </c>
      <c r="AD1939" s="256">
        <v>43180</v>
      </c>
      <c r="AE1939" s="256">
        <v>0</v>
      </c>
      <c r="AF1939" s="256" t="s">
        <v>3215</v>
      </c>
    </row>
    <row r="1940" spans="28:32" x14ac:dyDescent="0.25">
      <c r="AB1940" s="156" t="s">
        <v>2003</v>
      </c>
      <c r="AC1940" s="156">
        <v>353</v>
      </c>
      <c r="AD1940" s="256">
        <v>43180</v>
      </c>
      <c r="AE1940" s="256">
        <v>0</v>
      </c>
      <c r="AF1940" s="256" t="s">
        <v>3215</v>
      </c>
    </row>
    <row r="1941" spans="28:32" x14ac:dyDescent="0.25">
      <c r="AB1941" s="156" t="s">
        <v>2003</v>
      </c>
      <c r="AC1941" s="156">
        <v>353</v>
      </c>
      <c r="AD1941" s="256">
        <v>43180</v>
      </c>
      <c r="AE1941" s="256">
        <v>0</v>
      </c>
      <c r="AF1941" s="256" t="s">
        <v>3215</v>
      </c>
    </row>
    <row r="1942" spans="28:32" x14ac:dyDescent="0.25">
      <c r="AB1942" s="156" t="s">
        <v>2005</v>
      </c>
      <c r="AC1942" s="156">
        <v>347</v>
      </c>
      <c r="AD1942" s="256">
        <v>43118</v>
      </c>
      <c r="AE1942" s="256">
        <v>43133</v>
      </c>
      <c r="AF1942" s="256" t="s">
        <v>3216</v>
      </c>
    </row>
    <row r="1943" spans="28:32" x14ac:dyDescent="0.25">
      <c r="AB1943" s="156" t="s">
        <v>2005</v>
      </c>
      <c r="AC1943" s="156">
        <v>340</v>
      </c>
      <c r="AD1943" s="256">
        <v>43133</v>
      </c>
      <c r="AE1943" s="256">
        <v>43168</v>
      </c>
      <c r="AF1943" s="256" t="s">
        <v>3216</v>
      </c>
    </row>
    <row r="1944" spans="28:32" x14ac:dyDescent="0.25">
      <c r="AB1944" s="156" t="s">
        <v>2005</v>
      </c>
      <c r="AC1944" s="156">
        <v>374</v>
      </c>
      <c r="AD1944" s="256">
        <v>43195</v>
      </c>
      <c r="AE1944" s="256">
        <v>0</v>
      </c>
      <c r="AF1944" s="256" t="s">
        <v>3215</v>
      </c>
    </row>
    <row r="1945" spans="28:32" x14ac:dyDescent="0.25">
      <c r="AB1945" s="156" t="s">
        <v>2007</v>
      </c>
      <c r="AC1945" s="156">
        <v>347</v>
      </c>
      <c r="AD1945" s="256">
        <v>43118</v>
      </c>
      <c r="AE1945" s="256">
        <v>43133</v>
      </c>
      <c r="AF1945" s="256" t="s">
        <v>3216</v>
      </c>
    </row>
    <row r="1946" spans="28:32" x14ac:dyDescent="0.25">
      <c r="AB1946" s="156" t="s">
        <v>2007</v>
      </c>
      <c r="AC1946" s="156">
        <v>340</v>
      </c>
      <c r="AD1946" s="256">
        <v>43133</v>
      </c>
      <c r="AE1946" s="256">
        <v>43168</v>
      </c>
      <c r="AF1946" s="256" t="s">
        <v>3216</v>
      </c>
    </row>
    <row r="1947" spans="28:32" x14ac:dyDescent="0.25">
      <c r="AB1947" s="156" t="s">
        <v>2007</v>
      </c>
      <c r="AC1947" s="156">
        <v>364</v>
      </c>
      <c r="AD1947" s="256">
        <v>43168</v>
      </c>
      <c r="AE1947" s="256">
        <v>43179</v>
      </c>
      <c r="AF1947" s="256" t="s">
        <v>3216</v>
      </c>
    </row>
    <row r="1948" spans="28:32" x14ac:dyDescent="0.25">
      <c r="AB1948" s="156" t="s">
        <v>2007</v>
      </c>
      <c r="AC1948" s="156">
        <v>353</v>
      </c>
      <c r="AD1948" s="256">
        <v>43180</v>
      </c>
      <c r="AE1948" s="256">
        <v>0</v>
      </c>
      <c r="AF1948" s="256" t="s">
        <v>3215</v>
      </c>
    </row>
    <row r="1949" spans="28:32" x14ac:dyDescent="0.25">
      <c r="AB1949" s="156" t="s">
        <v>2007</v>
      </c>
      <c r="AC1949" s="156">
        <v>353</v>
      </c>
      <c r="AD1949" s="256">
        <v>43180</v>
      </c>
      <c r="AE1949" s="256">
        <v>0</v>
      </c>
      <c r="AF1949" s="256" t="s">
        <v>3215</v>
      </c>
    </row>
    <row r="1950" spans="28:32" x14ac:dyDescent="0.25">
      <c r="AB1950" s="156" t="s">
        <v>2009</v>
      </c>
      <c r="AC1950" s="156">
        <v>347</v>
      </c>
      <c r="AD1950" s="256">
        <v>43118</v>
      </c>
      <c r="AE1950" s="256">
        <v>43133</v>
      </c>
      <c r="AF1950" s="256" t="s">
        <v>3216</v>
      </c>
    </row>
    <row r="1951" spans="28:32" x14ac:dyDescent="0.25">
      <c r="AB1951" s="156" t="s">
        <v>2009</v>
      </c>
      <c r="AC1951" s="156">
        <v>335</v>
      </c>
      <c r="AD1951" s="256">
        <v>43133</v>
      </c>
      <c r="AE1951" s="256">
        <v>43147</v>
      </c>
      <c r="AF1951" s="256" t="s">
        <v>3216</v>
      </c>
    </row>
    <row r="1952" spans="28:32" x14ac:dyDescent="0.25">
      <c r="AB1952" s="156" t="s">
        <v>2009</v>
      </c>
      <c r="AC1952" s="156">
        <v>340</v>
      </c>
      <c r="AD1952" s="256">
        <v>43133</v>
      </c>
      <c r="AE1952" s="256">
        <v>43168</v>
      </c>
      <c r="AF1952" s="256" t="s">
        <v>3216</v>
      </c>
    </row>
    <row r="1953" spans="28:32" x14ac:dyDescent="0.25">
      <c r="AB1953" s="156" t="s">
        <v>2009</v>
      </c>
      <c r="AC1953" s="156">
        <v>374</v>
      </c>
      <c r="AD1953" s="256">
        <v>43195</v>
      </c>
      <c r="AE1953" s="256">
        <v>0</v>
      </c>
      <c r="AF1953" s="256" t="s">
        <v>3215</v>
      </c>
    </row>
    <row r="1954" spans="28:32" x14ac:dyDescent="0.25">
      <c r="AB1954" s="156" t="s">
        <v>2010</v>
      </c>
      <c r="AC1954" s="156">
        <v>347</v>
      </c>
      <c r="AD1954" s="256">
        <v>43118</v>
      </c>
      <c r="AE1954" s="256">
        <v>43133</v>
      </c>
      <c r="AF1954" s="256" t="s">
        <v>3216</v>
      </c>
    </row>
    <row r="1955" spans="28:32" x14ac:dyDescent="0.25">
      <c r="AB1955" s="156" t="s">
        <v>2010</v>
      </c>
      <c r="AC1955" s="156">
        <v>340</v>
      </c>
      <c r="AD1955" s="256">
        <v>43133</v>
      </c>
      <c r="AE1955" s="256">
        <v>43168</v>
      </c>
      <c r="AF1955" s="256" t="s">
        <v>3216</v>
      </c>
    </row>
    <row r="1956" spans="28:32" x14ac:dyDescent="0.25">
      <c r="AB1956" s="156" t="s">
        <v>2010</v>
      </c>
      <c r="AC1956" s="156">
        <v>340</v>
      </c>
      <c r="AD1956" s="256">
        <v>43133</v>
      </c>
      <c r="AE1956" s="256">
        <v>43168</v>
      </c>
      <c r="AF1956" s="256" t="s">
        <v>3216</v>
      </c>
    </row>
    <row r="1957" spans="28:32" x14ac:dyDescent="0.25">
      <c r="AB1957" s="156" t="s">
        <v>2010</v>
      </c>
      <c r="AC1957" s="156">
        <v>357</v>
      </c>
      <c r="AD1957" s="256">
        <v>43139</v>
      </c>
      <c r="AE1957" s="256">
        <v>43164</v>
      </c>
      <c r="AF1957" s="256" t="s">
        <v>3216</v>
      </c>
    </row>
    <row r="1958" spans="28:32" x14ac:dyDescent="0.25">
      <c r="AB1958" s="156" t="s">
        <v>2010</v>
      </c>
      <c r="AC1958" s="156">
        <v>353</v>
      </c>
      <c r="AD1958" s="256">
        <v>43180</v>
      </c>
      <c r="AE1958" s="256">
        <v>0</v>
      </c>
      <c r="AF1958" s="256" t="s">
        <v>3215</v>
      </c>
    </row>
    <row r="1959" spans="28:32" x14ac:dyDescent="0.25">
      <c r="AB1959" s="156" t="s">
        <v>2010</v>
      </c>
      <c r="AC1959" s="156">
        <v>353</v>
      </c>
      <c r="AD1959" s="256">
        <v>43180</v>
      </c>
      <c r="AE1959" s="256">
        <v>0</v>
      </c>
      <c r="AF1959" s="256" t="s">
        <v>3215</v>
      </c>
    </row>
    <row r="1960" spans="28:32" x14ac:dyDescent="0.25">
      <c r="AB1960" s="156" t="s">
        <v>2012</v>
      </c>
      <c r="AC1960" s="156">
        <v>347</v>
      </c>
      <c r="AD1960" s="256">
        <v>43118</v>
      </c>
      <c r="AE1960" s="256">
        <v>43133</v>
      </c>
      <c r="AF1960" s="256" t="s">
        <v>3216</v>
      </c>
    </row>
    <row r="1961" spans="28:32" x14ac:dyDescent="0.25">
      <c r="AB1961" s="156" t="s">
        <v>2012</v>
      </c>
      <c r="AC1961" s="156">
        <v>340</v>
      </c>
      <c r="AD1961" s="256">
        <v>43133</v>
      </c>
      <c r="AE1961" s="256">
        <v>43168</v>
      </c>
      <c r="AF1961" s="256" t="s">
        <v>3216</v>
      </c>
    </row>
    <row r="1962" spans="28:32" x14ac:dyDescent="0.25">
      <c r="AB1962" s="156" t="s">
        <v>2012</v>
      </c>
      <c r="AC1962" s="156">
        <v>340</v>
      </c>
      <c r="AD1962" s="256">
        <v>43133</v>
      </c>
      <c r="AE1962" s="256">
        <v>43168</v>
      </c>
      <c r="AF1962" s="256" t="s">
        <v>3216</v>
      </c>
    </row>
    <row r="1963" spans="28:32" x14ac:dyDescent="0.25">
      <c r="AB1963" s="156" t="s">
        <v>2012</v>
      </c>
      <c r="AC1963" s="156">
        <v>374</v>
      </c>
      <c r="AD1963" s="256">
        <v>43195</v>
      </c>
      <c r="AE1963" s="256">
        <v>0</v>
      </c>
      <c r="AF1963" s="256" t="s">
        <v>3215</v>
      </c>
    </row>
    <row r="1964" spans="28:32" x14ac:dyDescent="0.25">
      <c r="AB1964" s="156" t="s">
        <v>2014</v>
      </c>
      <c r="AC1964" s="156">
        <v>347</v>
      </c>
      <c r="AD1964" s="256">
        <v>43118</v>
      </c>
      <c r="AE1964" s="256">
        <v>43133</v>
      </c>
      <c r="AF1964" s="256" t="s">
        <v>3216</v>
      </c>
    </row>
    <row r="1965" spans="28:32" x14ac:dyDescent="0.25">
      <c r="AB1965" s="156" t="s">
        <v>2014</v>
      </c>
      <c r="AC1965" s="156">
        <v>340</v>
      </c>
      <c r="AD1965" s="256">
        <v>43133</v>
      </c>
      <c r="AE1965" s="256">
        <v>43168</v>
      </c>
      <c r="AF1965" s="256" t="s">
        <v>3216</v>
      </c>
    </row>
    <row r="1966" spans="28:32" x14ac:dyDescent="0.25">
      <c r="AB1966" s="156" t="s">
        <v>2014</v>
      </c>
      <c r="AC1966" s="156">
        <v>364</v>
      </c>
      <c r="AD1966" s="256">
        <v>43168</v>
      </c>
      <c r="AE1966" s="256">
        <v>43179</v>
      </c>
      <c r="AF1966" s="256" t="s">
        <v>3216</v>
      </c>
    </row>
    <row r="1967" spans="28:32" x14ac:dyDescent="0.25">
      <c r="AB1967" s="156" t="s">
        <v>2014</v>
      </c>
      <c r="AC1967" s="156">
        <v>353</v>
      </c>
      <c r="AD1967" s="256">
        <v>43180</v>
      </c>
      <c r="AE1967" s="256">
        <v>0</v>
      </c>
      <c r="AF1967" s="256" t="s">
        <v>3215</v>
      </c>
    </row>
    <row r="1968" spans="28:32" x14ac:dyDescent="0.25">
      <c r="AB1968" s="156" t="s">
        <v>3146</v>
      </c>
      <c r="AC1968" s="156">
        <v>356</v>
      </c>
      <c r="AD1968" s="256">
        <v>43139</v>
      </c>
      <c r="AE1968" s="256">
        <v>0</v>
      </c>
      <c r="AF1968" s="256" t="s">
        <v>3215</v>
      </c>
    </row>
    <row r="1969" spans="28:32" x14ac:dyDescent="0.25">
      <c r="AB1969" s="156" t="s">
        <v>2016</v>
      </c>
      <c r="AC1969" s="156">
        <v>357</v>
      </c>
      <c r="AD1969" s="256">
        <v>43139</v>
      </c>
      <c r="AE1969" s="256">
        <v>43164</v>
      </c>
      <c r="AF1969" s="256" t="s">
        <v>3216</v>
      </c>
    </row>
    <row r="1970" spans="28:32" x14ac:dyDescent="0.25">
      <c r="AB1970" s="156" t="s">
        <v>2016</v>
      </c>
      <c r="AC1970" s="156">
        <v>353</v>
      </c>
      <c r="AD1970" s="256">
        <v>43180</v>
      </c>
      <c r="AE1970" s="256">
        <v>0</v>
      </c>
      <c r="AF1970" s="256" t="s">
        <v>3215</v>
      </c>
    </row>
    <row r="1971" spans="28:32" x14ac:dyDescent="0.25">
      <c r="AB1971" s="156" t="s">
        <v>2017</v>
      </c>
      <c r="AC1971" s="156">
        <v>374</v>
      </c>
      <c r="AD1971" s="256">
        <v>43195</v>
      </c>
      <c r="AE1971" s="256">
        <v>0</v>
      </c>
      <c r="AF1971" s="256" t="s">
        <v>3215</v>
      </c>
    </row>
    <row r="1972" spans="28:32" x14ac:dyDescent="0.25">
      <c r="AB1972" s="156" t="s">
        <v>2019</v>
      </c>
      <c r="AC1972" s="156">
        <v>347</v>
      </c>
      <c r="AD1972" s="256">
        <v>43118</v>
      </c>
      <c r="AE1972" s="256">
        <v>43133</v>
      </c>
      <c r="AF1972" s="256" t="s">
        <v>3216</v>
      </c>
    </row>
    <row r="1973" spans="28:32" x14ac:dyDescent="0.25">
      <c r="AB1973" s="156" t="s">
        <v>2019</v>
      </c>
      <c r="AC1973" s="156">
        <v>340</v>
      </c>
      <c r="AD1973" s="256">
        <v>43133</v>
      </c>
      <c r="AE1973" s="256">
        <v>43168</v>
      </c>
      <c r="AF1973" s="256" t="s">
        <v>3216</v>
      </c>
    </row>
    <row r="1974" spans="28:32" x14ac:dyDescent="0.25">
      <c r="AB1974" s="156" t="s">
        <v>2019</v>
      </c>
      <c r="AC1974" s="156">
        <v>340</v>
      </c>
      <c r="AD1974" s="256">
        <v>43133</v>
      </c>
      <c r="AE1974" s="256">
        <v>43168</v>
      </c>
      <c r="AF1974" s="256" t="s">
        <v>3216</v>
      </c>
    </row>
    <row r="1975" spans="28:32" x14ac:dyDescent="0.25">
      <c r="AB1975" s="156" t="s">
        <v>2019</v>
      </c>
      <c r="AC1975" s="156">
        <v>364</v>
      </c>
      <c r="AD1975" s="256">
        <v>43168</v>
      </c>
      <c r="AE1975" s="256">
        <v>43179</v>
      </c>
      <c r="AF1975" s="256" t="s">
        <v>3216</v>
      </c>
    </row>
    <row r="1976" spans="28:32" x14ac:dyDescent="0.25">
      <c r="AB1976" s="156" t="s">
        <v>2019</v>
      </c>
      <c r="AC1976" s="156">
        <v>374</v>
      </c>
      <c r="AD1976" s="256">
        <v>43195</v>
      </c>
      <c r="AE1976" s="256">
        <v>0</v>
      </c>
      <c r="AF1976" s="256" t="s">
        <v>3215</v>
      </c>
    </row>
    <row r="1977" spans="28:32" x14ac:dyDescent="0.25">
      <c r="AB1977" s="156" t="s">
        <v>3226</v>
      </c>
      <c r="AC1977" s="156">
        <v>347</v>
      </c>
      <c r="AD1977" s="256">
        <v>43118</v>
      </c>
      <c r="AE1977" s="256">
        <v>43133</v>
      </c>
      <c r="AF1977" s="256" t="s">
        <v>3216</v>
      </c>
    </row>
    <row r="1978" spans="28:32" x14ac:dyDescent="0.25">
      <c r="AB1978" s="156" t="s">
        <v>3226</v>
      </c>
      <c r="AC1978" s="156">
        <v>357</v>
      </c>
      <c r="AD1978" s="256">
        <v>43139</v>
      </c>
      <c r="AE1978" s="256">
        <v>43164</v>
      </c>
      <c r="AF1978" s="256" t="s">
        <v>3216</v>
      </c>
    </row>
    <row r="1979" spans="28:32" x14ac:dyDescent="0.25">
      <c r="AB1979" s="156" t="s">
        <v>2020</v>
      </c>
      <c r="AC1979" s="156">
        <v>347</v>
      </c>
      <c r="AD1979" s="256">
        <v>43118</v>
      </c>
      <c r="AE1979" s="256">
        <v>43133</v>
      </c>
      <c r="AF1979" s="256" t="s">
        <v>3216</v>
      </c>
    </row>
    <row r="1980" spans="28:32" x14ac:dyDescent="0.25">
      <c r="AB1980" s="156" t="s">
        <v>2020</v>
      </c>
      <c r="AC1980" s="156">
        <v>340</v>
      </c>
      <c r="AD1980" s="256">
        <v>43133</v>
      </c>
      <c r="AE1980" s="256">
        <v>43168</v>
      </c>
      <c r="AF1980" s="256" t="s">
        <v>3216</v>
      </c>
    </row>
    <row r="1981" spans="28:32" x14ac:dyDescent="0.25">
      <c r="AB1981" s="156" t="s">
        <v>2020</v>
      </c>
      <c r="AC1981" s="156">
        <v>364</v>
      </c>
      <c r="AD1981" s="256">
        <v>43168</v>
      </c>
      <c r="AE1981" s="256">
        <v>43179</v>
      </c>
      <c r="AF1981" s="256" t="s">
        <v>3216</v>
      </c>
    </row>
    <row r="1982" spans="28:32" x14ac:dyDescent="0.25">
      <c r="AB1982" s="156" t="s">
        <v>2020</v>
      </c>
      <c r="AC1982" s="156">
        <v>353</v>
      </c>
      <c r="AD1982" s="256">
        <v>43180</v>
      </c>
      <c r="AE1982" s="256">
        <v>0</v>
      </c>
      <c r="AF1982" s="256" t="s">
        <v>3215</v>
      </c>
    </row>
    <row r="1983" spans="28:32" x14ac:dyDescent="0.25">
      <c r="AB1983" s="156" t="s">
        <v>2021</v>
      </c>
      <c r="AC1983" s="156">
        <v>347</v>
      </c>
      <c r="AD1983" s="256">
        <v>43118</v>
      </c>
      <c r="AE1983" s="256">
        <v>43133</v>
      </c>
      <c r="AF1983" s="256" t="s">
        <v>3216</v>
      </c>
    </row>
    <row r="1984" spans="28:32" x14ac:dyDescent="0.25">
      <c r="AB1984" s="156" t="s">
        <v>2021</v>
      </c>
      <c r="AC1984" s="156">
        <v>340</v>
      </c>
      <c r="AD1984" s="256">
        <v>43133</v>
      </c>
      <c r="AE1984" s="256">
        <v>43168</v>
      </c>
      <c r="AF1984" s="256" t="s">
        <v>3216</v>
      </c>
    </row>
    <row r="1985" spans="28:32" x14ac:dyDescent="0.25">
      <c r="AB1985" s="156" t="s">
        <v>2022</v>
      </c>
      <c r="AC1985" s="156">
        <v>347</v>
      </c>
      <c r="AD1985" s="256">
        <v>43118</v>
      </c>
      <c r="AE1985" s="256">
        <v>43133</v>
      </c>
      <c r="AF1985" s="256" t="s">
        <v>3216</v>
      </c>
    </row>
    <row r="1986" spans="28:32" x14ac:dyDescent="0.25">
      <c r="AB1986" s="156" t="s">
        <v>2022</v>
      </c>
      <c r="AC1986" s="156">
        <v>340</v>
      </c>
      <c r="AD1986" s="256">
        <v>43133</v>
      </c>
      <c r="AE1986" s="256">
        <v>43168</v>
      </c>
      <c r="AF1986" s="256" t="s">
        <v>3216</v>
      </c>
    </row>
    <row r="1987" spans="28:32" x14ac:dyDescent="0.25">
      <c r="AB1987" s="156" t="s">
        <v>2022</v>
      </c>
      <c r="AC1987" s="156">
        <v>340</v>
      </c>
      <c r="AD1987" s="256">
        <v>43133</v>
      </c>
      <c r="AE1987" s="256">
        <v>43168</v>
      </c>
      <c r="AF1987" s="256" t="s">
        <v>3216</v>
      </c>
    </row>
    <row r="1988" spans="28:32" x14ac:dyDescent="0.25">
      <c r="AB1988" s="156" t="s">
        <v>2022</v>
      </c>
      <c r="AC1988" s="156">
        <v>353</v>
      </c>
      <c r="AD1988" s="256">
        <v>43180</v>
      </c>
      <c r="AE1988" s="256">
        <v>0</v>
      </c>
      <c r="AF1988" s="256" t="s">
        <v>3215</v>
      </c>
    </row>
    <row r="1989" spans="28:32" x14ac:dyDescent="0.25">
      <c r="AB1989" s="156" t="s">
        <v>2023</v>
      </c>
      <c r="AC1989" s="156">
        <v>339</v>
      </c>
      <c r="AD1989" s="256">
        <v>43087</v>
      </c>
      <c r="AE1989" s="256">
        <v>43111</v>
      </c>
      <c r="AF1989" s="256" t="s">
        <v>3216</v>
      </c>
    </row>
    <row r="1990" spans="28:32" x14ac:dyDescent="0.25">
      <c r="AB1990" s="156" t="s">
        <v>2023</v>
      </c>
      <c r="AC1990" s="156">
        <v>347</v>
      </c>
      <c r="AD1990" s="256">
        <v>43118</v>
      </c>
      <c r="AE1990" s="256">
        <v>43133</v>
      </c>
      <c r="AF1990" s="256" t="s">
        <v>3216</v>
      </c>
    </row>
    <row r="1991" spans="28:32" x14ac:dyDescent="0.25">
      <c r="AB1991" s="156" t="s">
        <v>2023</v>
      </c>
      <c r="AC1991" s="156">
        <v>352</v>
      </c>
      <c r="AD1991" s="256">
        <v>43133</v>
      </c>
      <c r="AE1991" s="256">
        <v>43179</v>
      </c>
      <c r="AF1991" s="256" t="s">
        <v>3216</v>
      </c>
    </row>
    <row r="1992" spans="28:32" x14ac:dyDescent="0.25">
      <c r="AB1992" s="156" t="s">
        <v>2023</v>
      </c>
      <c r="AC1992" s="156">
        <v>374</v>
      </c>
      <c r="AD1992" s="256">
        <v>43195</v>
      </c>
      <c r="AE1992" s="256">
        <v>0</v>
      </c>
      <c r="AF1992" s="256" t="s">
        <v>3215</v>
      </c>
    </row>
    <row r="1993" spans="28:32" x14ac:dyDescent="0.25">
      <c r="AB1993" s="156" t="s">
        <v>2025</v>
      </c>
      <c r="AC1993" s="156">
        <v>340</v>
      </c>
      <c r="AD1993" s="256">
        <v>43133</v>
      </c>
      <c r="AE1993" s="256">
        <v>43168</v>
      </c>
      <c r="AF1993" s="256" t="s">
        <v>3216</v>
      </c>
    </row>
    <row r="1994" spans="28:32" x14ac:dyDescent="0.25">
      <c r="AB1994" s="156" t="s">
        <v>2025</v>
      </c>
      <c r="AC1994" s="156">
        <v>364</v>
      </c>
      <c r="AD1994" s="256">
        <v>43168</v>
      </c>
      <c r="AE1994" s="256">
        <v>43179</v>
      </c>
      <c r="AF1994" s="256" t="s">
        <v>3216</v>
      </c>
    </row>
    <row r="1995" spans="28:32" x14ac:dyDescent="0.25">
      <c r="AB1995" s="156" t="s">
        <v>2025</v>
      </c>
      <c r="AC1995" s="156">
        <v>353</v>
      </c>
      <c r="AD1995" s="256">
        <v>43180</v>
      </c>
      <c r="AE1995" s="256">
        <v>0</v>
      </c>
      <c r="AF1995" s="256" t="s">
        <v>3215</v>
      </c>
    </row>
    <row r="1996" spans="28:32" x14ac:dyDescent="0.25">
      <c r="AB1996" s="156" t="s">
        <v>2026</v>
      </c>
      <c r="AC1996" s="156">
        <v>347</v>
      </c>
      <c r="AD1996" s="256">
        <v>43118</v>
      </c>
      <c r="AE1996" s="256">
        <v>43133</v>
      </c>
      <c r="AF1996" s="256" t="s">
        <v>3216</v>
      </c>
    </row>
    <row r="1997" spans="28:32" x14ac:dyDescent="0.25">
      <c r="AB1997" s="156" t="s">
        <v>2026</v>
      </c>
      <c r="AC1997" s="156">
        <v>340</v>
      </c>
      <c r="AD1997" s="256">
        <v>43133</v>
      </c>
      <c r="AE1997" s="256">
        <v>43168</v>
      </c>
      <c r="AF1997" s="256" t="s">
        <v>3216</v>
      </c>
    </row>
    <row r="1998" spans="28:32" x14ac:dyDescent="0.25">
      <c r="AB1998" s="156" t="s">
        <v>2026</v>
      </c>
      <c r="AC1998" s="156">
        <v>340</v>
      </c>
      <c r="AD1998" s="256">
        <v>43133</v>
      </c>
      <c r="AE1998" s="256">
        <v>43168</v>
      </c>
      <c r="AF1998" s="256" t="s">
        <v>3216</v>
      </c>
    </row>
    <row r="1999" spans="28:32" x14ac:dyDescent="0.25">
      <c r="AB1999" s="156" t="s">
        <v>2026</v>
      </c>
      <c r="AC1999" s="156">
        <v>374</v>
      </c>
      <c r="AD1999" s="256">
        <v>43195</v>
      </c>
      <c r="AE1999" s="256">
        <v>0</v>
      </c>
      <c r="AF1999" s="256" t="s">
        <v>3215</v>
      </c>
    </row>
    <row r="2000" spans="28:32" x14ac:dyDescent="0.25">
      <c r="AB2000" s="156" t="s">
        <v>2028</v>
      </c>
      <c r="AC2000" s="156">
        <v>347</v>
      </c>
      <c r="AD2000" s="256">
        <v>43118</v>
      </c>
      <c r="AE2000" s="256">
        <v>43133</v>
      </c>
      <c r="AF2000" s="256" t="s">
        <v>3216</v>
      </c>
    </row>
    <row r="2001" spans="28:32" x14ac:dyDescent="0.25">
      <c r="AB2001" s="156" t="s">
        <v>2028</v>
      </c>
      <c r="AC2001" s="156">
        <v>340</v>
      </c>
      <c r="AD2001" s="256">
        <v>43133</v>
      </c>
      <c r="AE2001" s="256">
        <v>43168</v>
      </c>
      <c r="AF2001" s="256" t="s">
        <v>3216</v>
      </c>
    </row>
    <row r="2002" spans="28:32" x14ac:dyDescent="0.25">
      <c r="AB2002" s="156" t="s">
        <v>2028</v>
      </c>
      <c r="AC2002" s="156">
        <v>357</v>
      </c>
      <c r="AD2002" s="256">
        <v>43139</v>
      </c>
      <c r="AE2002" s="256">
        <v>43164</v>
      </c>
      <c r="AF2002" s="256" t="s">
        <v>3216</v>
      </c>
    </row>
    <row r="2003" spans="28:32" x14ac:dyDescent="0.25">
      <c r="AB2003" s="156" t="s">
        <v>2028</v>
      </c>
      <c r="AC2003" s="156">
        <v>364</v>
      </c>
      <c r="AD2003" s="256">
        <v>43168</v>
      </c>
      <c r="AE2003" s="256">
        <v>43179</v>
      </c>
      <c r="AF2003" s="256" t="s">
        <v>3216</v>
      </c>
    </row>
    <row r="2004" spans="28:32" x14ac:dyDescent="0.25">
      <c r="AB2004" s="156" t="s">
        <v>2028</v>
      </c>
      <c r="AC2004" s="156">
        <v>353</v>
      </c>
      <c r="AD2004" s="256">
        <v>43180</v>
      </c>
      <c r="AE2004" s="256">
        <v>0</v>
      </c>
      <c r="AF2004" s="256" t="s">
        <v>3215</v>
      </c>
    </row>
    <row r="2005" spans="28:32" x14ac:dyDescent="0.25">
      <c r="AB2005" s="156" t="s">
        <v>2028</v>
      </c>
      <c r="AC2005" s="156">
        <v>353</v>
      </c>
      <c r="AD2005" s="256">
        <v>43180</v>
      </c>
      <c r="AE2005" s="256">
        <v>0</v>
      </c>
      <c r="AF2005" s="256" t="s">
        <v>3215</v>
      </c>
    </row>
    <row r="2006" spans="28:32" x14ac:dyDescent="0.25">
      <c r="AB2006" s="156" t="s">
        <v>2028</v>
      </c>
      <c r="AC2006" s="156">
        <v>353</v>
      </c>
      <c r="AD2006" s="256">
        <v>43180</v>
      </c>
      <c r="AE2006" s="256">
        <v>0</v>
      </c>
      <c r="AF2006" s="256" t="s">
        <v>3215</v>
      </c>
    </row>
    <row r="2007" spans="28:32" x14ac:dyDescent="0.25">
      <c r="AB2007" s="156" t="s">
        <v>2028</v>
      </c>
      <c r="AC2007" s="156">
        <v>353</v>
      </c>
      <c r="AD2007" s="256">
        <v>43180</v>
      </c>
      <c r="AE2007" s="256">
        <v>0</v>
      </c>
      <c r="AF2007" s="256" t="s">
        <v>3215</v>
      </c>
    </row>
    <row r="2008" spans="28:32" x14ac:dyDescent="0.25">
      <c r="AB2008" s="156" t="s">
        <v>2028</v>
      </c>
      <c r="AC2008" s="156">
        <v>353</v>
      </c>
      <c r="AD2008" s="256">
        <v>43180</v>
      </c>
      <c r="AE2008" s="256">
        <v>0</v>
      </c>
      <c r="AF2008" s="256" t="s">
        <v>3215</v>
      </c>
    </row>
    <row r="2009" spans="28:32" x14ac:dyDescent="0.25">
      <c r="AB2009" s="156" t="s">
        <v>2030</v>
      </c>
      <c r="AC2009" s="156">
        <v>340</v>
      </c>
      <c r="AD2009" s="256">
        <v>43133</v>
      </c>
      <c r="AE2009" s="256">
        <v>43168</v>
      </c>
      <c r="AF2009" s="256" t="s">
        <v>3216</v>
      </c>
    </row>
    <row r="2010" spans="28:32" x14ac:dyDescent="0.25">
      <c r="AB2010" s="156" t="s">
        <v>2030</v>
      </c>
      <c r="AC2010" s="156">
        <v>357</v>
      </c>
      <c r="AD2010" s="256">
        <v>43139</v>
      </c>
      <c r="AE2010" s="256">
        <v>43164</v>
      </c>
      <c r="AF2010" s="256" t="s">
        <v>3216</v>
      </c>
    </row>
    <row r="2011" spans="28:32" x14ac:dyDescent="0.25">
      <c r="AB2011" s="156" t="s">
        <v>2030</v>
      </c>
      <c r="AC2011" s="156">
        <v>353</v>
      </c>
      <c r="AD2011" s="256">
        <v>43180</v>
      </c>
      <c r="AE2011" s="256">
        <v>0</v>
      </c>
      <c r="AF2011" s="256" t="s">
        <v>3215</v>
      </c>
    </row>
    <row r="2012" spans="28:32" x14ac:dyDescent="0.25">
      <c r="AB2012" s="156" t="s">
        <v>2032</v>
      </c>
      <c r="AC2012" s="156">
        <v>347</v>
      </c>
      <c r="AD2012" s="256">
        <v>43118</v>
      </c>
      <c r="AE2012" s="256">
        <v>43133</v>
      </c>
      <c r="AF2012" s="256" t="s">
        <v>3216</v>
      </c>
    </row>
    <row r="2013" spans="28:32" x14ac:dyDescent="0.25">
      <c r="AB2013" s="156" t="s">
        <v>2032</v>
      </c>
      <c r="AC2013" s="156">
        <v>340</v>
      </c>
      <c r="AD2013" s="256">
        <v>43133</v>
      </c>
      <c r="AE2013" s="256">
        <v>43168</v>
      </c>
      <c r="AF2013" s="256" t="s">
        <v>3216</v>
      </c>
    </row>
    <row r="2014" spans="28:32" x14ac:dyDescent="0.25">
      <c r="AB2014" s="156" t="s">
        <v>2032</v>
      </c>
      <c r="AC2014" s="156">
        <v>357</v>
      </c>
      <c r="AD2014" s="256">
        <v>43139</v>
      </c>
      <c r="AE2014" s="256">
        <v>43164</v>
      </c>
      <c r="AF2014" s="256" t="s">
        <v>3216</v>
      </c>
    </row>
    <row r="2015" spans="28:32" x14ac:dyDescent="0.25">
      <c r="AB2015" s="156" t="s">
        <v>2032</v>
      </c>
      <c r="AC2015" s="156">
        <v>353</v>
      </c>
      <c r="AD2015" s="256">
        <v>43180</v>
      </c>
      <c r="AE2015" s="256">
        <v>0</v>
      </c>
      <c r="AF2015" s="256" t="s">
        <v>3215</v>
      </c>
    </row>
    <row r="2016" spans="28:32" x14ac:dyDescent="0.25">
      <c r="AB2016" s="156" t="s">
        <v>2033</v>
      </c>
      <c r="AC2016" s="156">
        <v>340</v>
      </c>
      <c r="AD2016" s="256">
        <v>43133</v>
      </c>
      <c r="AE2016" s="256">
        <v>43168</v>
      </c>
      <c r="AF2016" s="256" t="s">
        <v>3216</v>
      </c>
    </row>
    <row r="2017" spans="28:32" x14ac:dyDescent="0.25">
      <c r="AB2017" s="156" t="s">
        <v>2034</v>
      </c>
      <c r="AC2017" s="156">
        <v>356</v>
      </c>
      <c r="AD2017" s="256">
        <v>43139</v>
      </c>
      <c r="AE2017" s="256">
        <v>0</v>
      </c>
      <c r="AF2017" s="256" t="s">
        <v>3215</v>
      </c>
    </row>
    <row r="2018" spans="28:32" x14ac:dyDescent="0.25">
      <c r="AB2018" s="156" t="s">
        <v>2036</v>
      </c>
      <c r="AC2018" s="156">
        <v>347</v>
      </c>
      <c r="AD2018" s="256">
        <v>43118</v>
      </c>
      <c r="AE2018" s="256">
        <v>43133</v>
      </c>
      <c r="AF2018" s="256" t="s">
        <v>3216</v>
      </c>
    </row>
    <row r="2019" spans="28:32" x14ac:dyDescent="0.25">
      <c r="AB2019" s="156" t="s">
        <v>2036</v>
      </c>
      <c r="AC2019" s="156">
        <v>340</v>
      </c>
      <c r="AD2019" s="256">
        <v>43133</v>
      </c>
      <c r="AE2019" s="256">
        <v>43168</v>
      </c>
      <c r="AF2019" s="256" t="s">
        <v>3216</v>
      </c>
    </row>
    <row r="2020" spans="28:32" x14ac:dyDescent="0.25">
      <c r="AB2020" s="156" t="s">
        <v>2036</v>
      </c>
      <c r="AC2020" s="156">
        <v>374</v>
      </c>
      <c r="AD2020" s="256">
        <v>43195</v>
      </c>
      <c r="AE2020" s="256">
        <v>0</v>
      </c>
      <c r="AF2020" s="256" t="s">
        <v>3215</v>
      </c>
    </row>
    <row r="2021" spans="28:32" x14ac:dyDescent="0.25">
      <c r="AB2021" s="156" t="s">
        <v>2037</v>
      </c>
      <c r="AC2021" s="156">
        <v>347</v>
      </c>
      <c r="AD2021" s="256">
        <v>43118</v>
      </c>
      <c r="AE2021" s="256">
        <v>43133</v>
      </c>
      <c r="AF2021" s="256" t="s">
        <v>3216</v>
      </c>
    </row>
    <row r="2022" spans="28:32" x14ac:dyDescent="0.25">
      <c r="AB2022" s="156" t="s">
        <v>2037</v>
      </c>
      <c r="AC2022" s="156">
        <v>340</v>
      </c>
      <c r="AD2022" s="256">
        <v>43133</v>
      </c>
      <c r="AE2022" s="256">
        <v>43168</v>
      </c>
      <c r="AF2022" s="256" t="s">
        <v>3216</v>
      </c>
    </row>
    <row r="2023" spans="28:32" x14ac:dyDescent="0.25">
      <c r="AB2023" s="156" t="s">
        <v>2037</v>
      </c>
      <c r="AC2023" s="156">
        <v>340</v>
      </c>
      <c r="AD2023" s="256">
        <v>43133</v>
      </c>
      <c r="AE2023" s="256">
        <v>43168</v>
      </c>
      <c r="AF2023" s="256" t="s">
        <v>3216</v>
      </c>
    </row>
    <row r="2024" spans="28:32" x14ac:dyDescent="0.25">
      <c r="AB2024" s="156" t="s">
        <v>2037</v>
      </c>
      <c r="AC2024" s="156">
        <v>357</v>
      </c>
      <c r="AD2024" s="256">
        <v>43139</v>
      </c>
      <c r="AE2024" s="256">
        <v>43164</v>
      </c>
      <c r="AF2024" s="256" t="s">
        <v>3216</v>
      </c>
    </row>
    <row r="2025" spans="28:32" x14ac:dyDescent="0.25">
      <c r="AB2025" s="156" t="s">
        <v>2037</v>
      </c>
      <c r="AC2025" s="156">
        <v>353</v>
      </c>
      <c r="AD2025" s="256">
        <v>43180</v>
      </c>
      <c r="AE2025" s="256">
        <v>0</v>
      </c>
      <c r="AF2025" s="256" t="s">
        <v>3215</v>
      </c>
    </row>
    <row r="2026" spans="28:32" x14ac:dyDescent="0.25">
      <c r="AB2026" s="156" t="s">
        <v>2037</v>
      </c>
      <c r="AC2026" s="156">
        <v>353</v>
      </c>
      <c r="AD2026" s="256">
        <v>43180</v>
      </c>
      <c r="AE2026" s="256">
        <v>0</v>
      </c>
      <c r="AF2026" s="256" t="s">
        <v>3215</v>
      </c>
    </row>
    <row r="2027" spans="28:32" x14ac:dyDescent="0.25">
      <c r="AB2027" s="156" t="s">
        <v>2037</v>
      </c>
      <c r="AC2027" s="156">
        <v>353</v>
      </c>
      <c r="AD2027" s="256">
        <v>43180</v>
      </c>
      <c r="AE2027" s="256">
        <v>0</v>
      </c>
      <c r="AF2027" s="256" t="s">
        <v>3215</v>
      </c>
    </row>
    <row r="2028" spans="28:32" x14ac:dyDescent="0.25">
      <c r="AB2028" s="156" t="s">
        <v>2037</v>
      </c>
      <c r="AC2028" s="156">
        <v>353</v>
      </c>
      <c r="AD2028" s="256">
        <v>43180</v>
      </c>
      <c r="AE2028" s="256">
        <v>0</v>
      </c>
      <c r="AF2028" s="256" t="s">
        <v>3215</v>
      </c>
    </row>
    <row r="2029" spans="28:32" x14ac:dyDescent="0.25">
      <c r="AB2029" s="156" t="s">
        <v>2039</v>
      </c>
      <c r="AC2029" s="156">
        <v>347</v>
      </c>
      <c r="AD2029" s="256">
        <v>43118</v>
      </c>
      <c r="AE2029" s="256">
        <v>43133</v>
      </c>
      <c r="AF2029" s="256" t="s">
        <v>3216</v>
      </c>
    </row>
    <row r="2030" spans="28:32" x14ac:dyDescent="0.25">
      <c r="AB2030" s="156" t="s">
        <v>2039</v>
      </c>
      <c r="AC2030" s="156">
        <v>335</v>
      </c>
      <c r="AD2030" s="256">
        <v>43133</v>
      </c>
      <c r="AE2030" s="256">
        <v>43147</v>
      </c>
      <c r="AF2030" s="256" t="s">
        <v>3216</v>
      </c>
    </row>
    <row r="2031" spans="28:32" x14ac:dyDescent="0.25">
      <c r="AB2031" s="156" t="s">
        <v>2039</v>
      </c>
      <c r="AC2031" s="156">
        <v>357</v>
      </c>
      <c r="AD2031" s="256">
        <v>43139</v>
      </c>
      <c r="AE2031" s="256">
        <v>43164</v>
      </c>
      <c r="AF2031" s="256" t="s">
        <v>3216</v>
      </c>
    </row>
    <row r="2032" spans="28:32" x14ac:dyDescent="0.25">
      <c r="AB2032" s="156" t="s">
        <v>2039</v>
      </c>
      <c r="AC2032" s="156">
        <v>353</v>
      </c>
      <c r="AD2032" s="256">
        <v>43180</v>
      </c>
      <c r="AE2032" s="256">
        <v>0</v>
      </c>
      <c r="AF2032" s="256" t="s">
        <v>3215</v>
      </c>
    </row>
    <row r="2033" spans="28:32" x14ac:dyDescent="0.25">
      <c r="AB2033" s="156" t="s">
        <v>2039</v>
      </c>
      <c r="AC2033" s="156">
        <v>353</v>
      </c>
      <c r="AD2033" s="256">
        <v>43180</v>
      </c>
      <c r="AE2033" s="256">
        <v>0</v>
      </c>
      <c r="AF2033" s="256" t="s">
        <v>3215</v>
      </c>
    </row>
    <row r="2034" spans="28:32" x14ac:dyDescent="0.25">
      <c r="AB2034" s="156" t="s">
        <v>2039</v>
      </c>
      <c r="AC2034" s="156">
        <v>353</v>
      </c>
      <c r="AD2034" s="256">
        <v>43180</v>
      </c>
      <c r="AE2034" s="256">
        <v>0</v>
      </c>
      <c r="AF2034" s="256" t="s">
        <v>3215</v>
      </c>
    </row>
    <row r="2035" spans="28:32" x14ac:dyDescent="0.25">
      <c r="AB2035" s="156" t="s">
        <v>2039</v>
      </c>
      <c r="AC2035" s="156">
        <v>353</v>
      </c>
      <c r="AD2035" s="256">
        <v>43180</v>
      </c>
      <c r="AE2035" s="256">
        <v>0</v>
      </c>
      <c r="AF2035" s="256" t="s">
        <v>3215</v>
      </c>
    </row>
    <row r="2036" spans="28:32" x14ac:dyDescent="0.25">
      <c r="AB2036" s="156" t="s">
        <v>2039</v>
      </c>
      <c r="AC2036" s="156">
        <v>353</v>
      </c>
      <c r="AD2036" s="256">
        <v>43180</v>
      </c>
      <c r="AE2036" s="256">
        <v>0</v>
      </c>
      <c r="AF2036" s="256" t="s">
        <v>3215</v>
      </c>
    </row>
    <row r="2037" spans="28:32" x14ac:dyDescent="0.25">
      <c r="AB2037" s="156" t="s">
        <v>2041</v>
      </c>
      <c r="AC2037" s="156">
        <v>357</v>
      </c>
      <c r="AD2037" s="256">
        <v>43139</v>
      </c>
      <c r="AE2037" s="256">
        <v>43164</v>
      </c>
      <c r="AF2037" s="256" t="s">
        <v>3216</v>
      </c>
    </row>
    <row r="2038" spans="28:32" x14ac:dyDescent="0.25">
      <c r="AB2038" s="156" t="s">
        <v>2041</v>
      </c>
      <c r="AC2038" s="156">
        <v>364</v>
      </c>
      <c r="AD2038" s="256">
        <v>43168</v>
      </c>
      <c r="AE2038" s="256">
        <v>43179</v>
      </c>
      <c r="AF2038" s="256" t="s">
        <v>3216</v>
      </c>
    </row>
    <row r="2039" spans="28:32" x14ac:dyDescent="0.25">
      <c r="AB2039" s="156" t="s">
        <v>2041</v>
      </c>
      <c r="AC2039" s="156">
        <v>353</v>
      </c>
      <c r="AD2039" s="256">
        <v>43180</v>
      </c>
      <c r="AE2039" s="256">
        <v>0</v>
      </c>
      <c r="AF2039" s="256" t="s">
        <v>3215</v>
      </c>
    </row>
    <row r="2040" spans="28:32" x14ac:dyDescent="0.25">
      <c r="AB2040" s="156" t="s">
        <v>2041</v>
      </c>
      <c r="AC2040" s="156">
        <v>353</v>
      </c>
      <c r="AD2040" s="256">
        <v>43180</v>
      </c>
      <c r="AE2040" s="256">
        <v>0</v>
      </c>
      <c r="AF2040" s="256" t="s">
        <v>3215</v>
      </c>
    </row>
    <row r="2041" spans="28:32" x14ac:dyDescent="0.25">
      <c r="AB2041" s="156" t="s">
        <v>2042</v>
      </c>
      <c r="AC2041" s="156">
        <v>347</v>
      </c>
      <c r="AD2041" s="256">
        <v>43118</v>
      </c>
      <c r="AE2041" s="256">
        <v>43133</v>
      </c>
      <c r="AF2041" s="256" t="s">
        <v>3216</v>
      </c>
    </row>
    <row r="2042" spans="28:32" x14ac:dyDescent="0.25">
      <c r="AB2042" s="156" t="s">
        <v>2042</v>
      </c>
      <c r="AC2042" s="156">
        <v>340</v>
      </c>
      <c r="AD2042" s="256">
        <v>43133</v>
      </c>
      <c r="AE2042" s="256">
        <v>43168</v>
      </c>
      <c r="AF2042" s="256" t="s">
        <v>3216</v>
      </c>
    </row>
    <row r="2043" spans="28:32" x14ac:dyDescent="0.25">
      <c r="AB2043" s="156" t="s">
        <v>2042</v>
      </c>
      <c r="AC2043" s="156">
        <v>340</v>
      </c>
      <c r="AD2043" s="256">
        <v>43133</v>
      </c>
      <c r="AE2043" s="256">
        <v>43168</v>
      </c>
      <c r="AF2043" s="256" t="s">
        <v>3216</v>
      </c>
    </row>
    <row r="2044" spans="28:32" x14ac:dyDescent="0.25">
      <c r="AB2044" s="156" t="s">
        <v>2044</v>
      </c>
      <c r="AC2044" s="156">
        <v>347</v>
      </c>
      <c r="AD2044" s="256">
        <v>43118</v>
      </c>
      <c r="AE2044" s="256">
        <v>43133</v>
      </c>
      <c r="AF2044" s="256" t="s">
        <v>3216</v>
      </c>
    </row>
    <row r="2045" spans="28:32" x14ac:dyDescent="0.25">
      <c r="AB2045" s="156" t="s">
        <v>2044</v>
      </c>
      <c r="AC2045" s="156">
        <v>335</v>
      </c>
      <c r="AD2045" s="256">
        <v>43133</v>
      </c>
      <c r="AE2045" s="256">
        <v>43147</v>
      </c>
      <c r="AF2045" s="256" t="s">
        <v>3216</v>
      </c>
    </row>
    <row r="2046" spans="28:32" x14ac:dyDescent="0.25">
      <c r="AB2046" s="156" t="s">
        <v>2044</v>
      </c>
      <c r="AC2046" s="156">
        <v>340</v>
      </c>
      <c r="AD2046" s="256">
        <v>43133</v>
      </c>
      <c r="AE2046" s="256">
        <v>43168</v>
      </c>
      <c r="AF2046" s="256" t="s">
        <v>3216</v>
      </c>
    </row>
    <row r="2047" spans="28:32" x14ac:dyDescent="0.25">
      <c r="AB2047" s="156" t="s">
        <v>2044</v>
      </c>
      <c r="AC2047" s="156">
        <v>374</v>
      </c>
      <c r="AD2047" s="256">
        <v>43195</v>
      </c>
      <c r="AE2047" s="256">
        <v>0</v>
      </c>
      <c r="AF2047" s="256" t="s">
        <v>3215</v>
      </c>
    </row>
    <row r="2048" spans="28:32" x14ac:dyDescent="0.25">
      <c r="AB2048" s="156" t="s">
        <v>2046</v>
      </c>
      <c r="AC2048" s="156">
        <v>347</v>
      </c>
      <c r="AD2048" s="256">
        <v>43118</v>
      </c>
      <c r="AE2048" s="256">
        <v>43133</v>
      </c>
      <c r="AF2048" s="256" t="s">
        <v>3216</v>
      </c>
    </row>
    <row r="2049" spans="28:32" x14ac:dyDescent="0.25">
      <c r="AB2049" s="156" t="s">
        <v>2046</v>
      </c>
      <c r="AC2049" s="156">
        <v>340</v>
      </c>
      <c r="AD2049" s="256">
        <v>43133</v>
      </c>
      <c r="AE2049" s="256">
        <v>43168</v>
      </c>
      <c r="AF2049" s="256" t="s">
        <v>3216</v>
      </c>
    </row>
    <row r="2050" spans="28:32" x14ac:dyDescent="0.25">
      <c r="AB2050" s="156" t="s">
        <v>2046</v>
      </c>
      <c r="AC2050" s="156">
        <v>340</v>
      </c>
      <c r="AD2050" s="256">
        <v>43133</v>
      </c>
      <c r="AE2050" s="256">
        <v>43168</v>
      </c>
      <c r="AF2050" s="256" t="s">
        <v>3216</v>
      </c>
    </row>
    <row r="2051" spans="28:32" x14ac:dyDescent="0.25">
      <c r="AB2051" s="156" t="s">
        <v>2046</v>
      </c>
      <c r="AC2051" s="156">
        <v>357</v>
      </c>
      <c r="AD2051" s="256">
        <v>43139</v>
      </c>
      <c r="AE2051" s="256">
        <v>43164</v>
      </c>
      <c r="AF2051" s="256" t="s">
        <v>3216</v>
      </c>
    </row>
    <row r="2052" spans="28:32" x14ac:dyDescent="0.25">
      <c r="AB2052" s="156" t="s">
        <v>2046</v>
      </c>
      <c r="AC2052" s="156">
        <v>353</v>
      </c>
      <c r="AD2052" s="256">
        <v>43180</v>
      </c>
      <c r="AE2052" s="256">
        <v>0</v>
      </c>
      <c r="AF2052" s="256" t="s">
        <v>3215</v>
      </c>
    </row>
    <row r="2053" spans="28:32" x14ac:dyDescent="0.25">
      <c r="AB2053" s="156" t="s">
        <v>2048</v>
      </c>
      <c r="AC2053" s="156">
        <v>347</v>
      </c>
      <c r="AD2053" s="256">
        <v>43118</v>
      </c>
      <c r="AE2053" s="256">
        <v>43133</v>
      </c>
      <c r="AF2053" s="256" t="s">
        <v>3216</v>
      </c>
    </row>
    <row r="2054" spans="28:32" x14ac:dyDescent="0.25">
      <c r="AB2054" s="156" t="s">
        <v>2048</v>
      </c>
      <c r="AC2054" s="156">
        <v>340</v>
      </c>
      <c r="AD2054" s="256">
        <v>43133</v>
      </c>
      <c r="AE2054" s="256">
        <v>43168</v>
      </c>
      <c r="AF2054" s="256" t="s">
        <v>3216</v>
      </c>
    </row>
    <row r="2055" spans="28:32" x14ac:dyDescent="0.25">
      <c r="AB2055" s="156" t="s">
        <v>2048</v>
      </c>
      <c r="AC2055" s="156">
        <v>357</v>
      </c>
      <c r="AD2055" s="256">
        <v>43139</v>
      </c>
      <c r="AE2055" s="256">
        <v>43164</v>
      </c>
      <c r="AF2055" s="256" t="s">
        <v>3216</v>
      </c>
    </row>
    <row r="2056" spans="28:32" x14ac:dyDescent="0.25">
      <c r="AB2056" s="156" t="s">
        <v>2048</v>
      </c>
      <c r="AC2056" s="156">
        <v>364</v>
      </c>
      <c r="AD2056" s="256">
        <v>43168</v>
      </c>
      <c r="AE2056" s="256">
        <v>43179</v>
      </c>
      <c r="AF2056" s="256" t="s">
        <v>3216</v>
      </c>
    </row>
    <row r="2057" spans="28:32" x14ac:dyDescent="0.25">
      <c r="AB2057" s="156" t="s">
        <v>2048</v>
      </c>
      <c r="AC2057" s="156">
        <v>353</v>
      </c>
      <c r="AD2057" s="256">
        <v>43180</v>
      </c>
      <c r="AE2057" s="256">
        <v>0</v>
      </c>
      <c r="AF2057" s="256" t="s">
        <v>3215</v>
      </c>
    </row>
    <row r="2058" spans="28:32" x14ac:dyDescent="0.25">
      <c r="AB2058" s="156" t="s">
        <v>2048</v>
      </c>
      <c r="AC2058" s="156">
        <v>353</v>
      </c>
      <c r="AD2058" s="256">
        <v>43180</v>
      </c>
      <c r="AE2058" s="256">
        <v>0</v>
      </c>
      <c r="AF2058" s="256" t="s">
        <v>3215</v>
      </c>
    </row>
    <row r="2059" spans="28:32" x14ac:dyDescent="0.25">
      <c r="AB2059" s="156" t="s">
        <v>2048</v>
      </c>
      <c r="AC2059" s="156">
        <v>353</v>
      </c>
      <c r="AD2059" s="256">
        <v>43180</v>
      </c>
      <c r="AE2059" s="256">
        <v>0</v>
      </c>
      <c r="AF2059" s="256" t="s">
        <v>3215</v>
      </c>
    </row>
    <row r="2060" spans="28:32" x14ac:dyDescent="0.25">
      <c r="AB2060" s="156" t="s">
        <v>2050</v>
      </c>
      <c r="AC2060" s="156">
        <v>357</v>
      </c>
      <c r="AD2060" s="256">
        <v>43139</v>
      </c>
      <c r="AE2060" s="256">
        <v>43164</v>
      </c>
      <c r="AF2060" s="256" t="s">
        <v>3216</v>
      </c>
    </row>
    <row r="2061" spans="28:32" x14ac:dyDescent="0.25">
      <c r="AB2061" s="156" t="s">
        <v>2050</v>
      </c>
      <c r="AC2061" s="156">
        <v>364</v>
      </c>
      <c r="AD2061" s="256">
        <v>43168</v>
      </c>
      <c r="AE2061" s="256">
        <v>43179</v>
      </c>
      <c r="AF2061" s="256" t="s">
        <v>3216</v>
      </c>
    </row>
    <row r="2062" spans="28:32" x14ac:dyDescent="0.25">
      <c r="AB2062" s="156" t="s">
        <v>2050</v>
      </c>
      <c r="AC2062" s="156">
        <v>353</v>
      </c>
      <c r="AD2062" s="256">
        <v>43180</v>
      </c>
      <c r="AE2062" s="256">
        <v>0</v>
      </c>
      <c r="AF2062" s="256" t="s">
        <v>3215</v>
      </c>
    </row>
    <row r="2063" spans="28:32" x14ac:dyDescent="0.25">
      <c r="AB2063" s="156" t="s">
        <v>2050</v>
      </c>
      <c r="AC2063" s="156">
        <v>353</v>
      </c>
      <c r="AD2063" s="256">
        <v>43180</v>
      </c>
      <c r="AE2063" s="256">
        <v>0</v>
      </c>
      <c r="AF2063" s="256" t="s">
        <v>3215</v>
      </c>
    </row>
    <row r="2064" spans="28:32" x14ac:dyDescent="0.25">
      <c r="AB2064" s="156" t="s">
        <v>2052</v>
      </c>
      <c r="AC2064" s="156">
        <v>347</v>
      </c>
      <c r="AD2064" s="256">
        <v>43118</v>
      </c>
      <c r="AE2064" s="256">
        <v>43133</v>
      </c>
      <c r="AF2064" s="256" t="s">
        <v>3216</v>
      </c>
    </row>
    <row r="2065" spans="28:32" x14ac:dyDescent="0.25">
      <c r="AB2065" s="156" t="s">
        <v>2052</v>
      </c>
      <c r="AC2065" s="156">
        <v>335</v>
      </c>
      <c r="AD2065" s="256">
        <v>43133</v>
      </c>
      <c r="AE2065" s="256">
        <v>43147</v>
      </c>
      <c r="AF2065" s="256" t="s">
        <v>3216</v>
      </c>
    </row>
    <row r="2066" spans="28:32" x14ac:dyDescent="0.25">
      <c r="AB2066" s="156" t="s">
        <v>2052</v>
      </c>
      <c r="AC2066" s="156">
        <v>340</v>
      </c>
      <c r="AD2066" s="256">
        <v>43133</v>
      </c>
      <c r="AE2066" s="256">
        <v>43168</v>
      </c>
      <c r="AF2066" s="256" t="s">
        <v>3216</v>
      </c>
    </row>
    <row r="2067" spans="28:32" x14ac:dyDescent="0.25">
      <c r="AB2067" s="156" t="s">
        <v>2052</v>
      </c>
      <c r="AC2067" s="156">
        <v>340</v>
      </c>
      <c r="AD2067" s="256">
        <v>43133</v>
      </c>
      <c r="AE2067" s="256">
        <v>43168</v>
      </c>
      <c r="AF2067" s="256" t="s">
        <v>3216</v>
      </c>
    </row>
    <row r="2068" spans="28:32" x14ac:dyDescent="0.25">
      <c r="AB2068" s="156" t="s">
        <v>2052</v>
      </c>
      <c r="AC2068" s="156">
        <v>364</v>
      </c>
      <c r="AD2068" s="256">
        <v>43168</v>
      </c>
      <c r="AE2068" s="256">
        <v>43179</v>
      </c>
      <c r="AF2068" s="256" t="s">
        <v>3216</v>
      </c>
    </row>
    <row r="2069" spans="28:32" x14ac:dyDescent="0.25">
      <c r="AB2069" s="156" t="s">
        <v>2052</v>
      </c>
      <c r="AC2069" s="156">
        <v>353</v>
      </c>
      <c r="AD2069" s="256">
        <v>43180</v>
      </c>
      <c r="AE2069" s="256">
        <v>0</v>
      </c>
      <c r="AF2069" s="256" t="s">
        <v>3215</v>
      </c>
    </row>
    <row r="2070" spans="28:32" x14ac:dyDescent="0.25">
      <c r="AB2070" s="156" t="s">
        <v>2052</v>
      </c>
      <c r="AC2070" s="156">
        <v>353</v>
      </c>
      <c r="AD2070" s="256">
        <v>43180</v>
      </c>
      <c r="AE2070" s="256">
        <v>0</v>
      </c>
      <c r="AF2070" s="256" t="s">
        <v>3215</v>
      </c>
    </row>
    <row r="2071" spans="28:32" x14ac:dyDescent="0.25">
      <c r="AB2071" s="156" t="s">
        <v>2054</v>
      </c>
      <c r="AC2071" s="156">
        <v>357</v>
      </c>
      <c r="AD2071" s="256">
        <v>43139</v>
      </c>
      <c r="AE2071" s="256">
        <v>43164</v>
      </c>
      <c r="AF2071" s="256" t="s">
        <v>3216</v>
      </c>
    </row>
    <row r="2072" spans="28:32" x14ac:dyDescent="0.25">
      <c r="AB2072" s="156" t="s">
        <v>2054</v>
      </c>
      <c r="AC2072" s="156">
        <v>353</v>
      </c>
      <c r="AD2072" s="256">
        <v>43180</v>
      </c>
      <c r="AE2072" s="256">
        <v>0</v>
      </c>
      <c r="AF2072" s="256" t="s">
        <v>3215</v>
      </c>
    </row>
    <row r="2073" spans="28:32" x14ac:dyDescent="0.25">
      <c r="AB2073" s="156" t="s">
        <v>2056</v>
      </c>
      <c r="AC2073" s="156">
        <v>357</v>
      </c>
      <c r="AD2073" s="256">
        <v>43139</v>
      </c>
      <c r="AE2073" s="256">
        <v>43164</v>
      </c>
      <c r="AF2073" s="256" t="s">
        <v>3216</v>
      </c>
    </row>
    <row r="2074" spans="28:32" x14ac:dyDescent="0.25">
      <c r="AB2074" s="156" t="s">
        <v>2056</v>
      </c>
      <c r="AC2074" s="156">
        <v>353</v>
      </c>
      <c r="AD2074" s="256">
        <v>43180</v>
      </c>
      <c r="AE2074" s="256">
        <v>0</v>
      </c>
      <c r="AF2074" s="256" t="s">
        <v>3215</v>
      </c>
    </row>
    <row r="2075" spans="28:32" x14ac:dyDescent="0.25">
      <c r="AB2075" s="156" t="s">
        <v>2058</v>
      </c>
      <c r="AC2075" s="156">
        <v>347</v>
      </c>
      <c r="AD2075" s="256">
        <v>43118</v>
      </c>
      <c r="AE2075" s="256">
        <v>43133</v>
      </c>
      <c r="AF2075" s="256" t="s">
        <v>3216</v>
      </c>
    </row>
    <row r="2076" spans="28:32" x14ac:dyDescent="0.25">
      <c r="AB2076" s="156" t="s">
        <v>2058</v>
      </c>
      <c r="AC2076" s="156">
        <v>340</v>
      </c>
      <c r="AD2076" s="256">
        <v>43133</v>
      </c>
      <c r="AE2076" s="256">
        <v>43168</v>
      </c>
      <c r="AF2076" s="256" t="s">
        <v>3216</v>
      </c>
    </row>
    <row r="2077" spans="28:32" x14ac:dyDescent="0.25">
      <c r="AB2077" s="156" t="s">
        <v>2058</v>
      </c>
      <c r="AC2077" s="156">
        <v>340</v>
      </c>
      <c r="AD2077" s="256">
        <v>43133</v>
      </c>
      <c r="AE2077" s="256">
        <v>43168</v>
      </c>
      <c r="AF2077" s="256" t="s">
        <v>3216</v>
      </c>
    </row>
    <row r="2078" spans="28:32" x14ac:dyDescent="0.25">
      <c r="AB2078" s="156" t="s">
        <v>2058</v>
      </c>
      <c r="AC2078" s="156">
        <v>357</v>
      </c>
      <c r="AD2078" s="256">
        <v>43139</v>
      </c>
      <c r="AE2078" s="256">
        <v>43164</v>
      </c>
      <c r="AF2078" s="256" t="s">
        <v>3216</v>
      </c>
    </row>
    <row r="2079" spans="28:32" x14ac:dyDescent="0.25">
      <c r="AB2079" s="156" t="s">
        <v>2058</v>
      </c>
      <c r="AC2079" s="156">
        <v>353</v>
      </c>
      <c r="AD2079" s="256">
        <v>43180</v>
      </c>
      <c r="AE2079" s="256">
        <v>0</v>
      </c>
      <c r="AF2079" s="256" t="s">
        <v>3215</v>
      </c>
    </row>
    <row r="2080" spans="28:32" x14ac:dyDescent="0.25">
      <c r="AB2080" s="156" t="s">
        <v>2058</v>
      </c>
      <c r="AC2080" s="156">
        <v>353</v>
      </c>
      <c r="AD2080" s="256">
        <v>43180</v>
      </c>
      <c r="AE2080" s="256">
        <v>0</v>
      </c>
      <c r="AF2080" s="256" t="s">
        <v>3215</v>
      </c>
    </row>
    <row r="2081" spans="28:32" x14ac:dyDescent="0.25">
      <c r="AB2081" s="156" t="s">
        <v>2058</v>
      </c>
      <c r="AC2081" s="156">
        <v>353</v>
      </c>
      <c r="AD2081" s="256">
        <v>43180</v>
      </c>
      <c r="AE2081" s="256">
        <v>0</v>
      </c>
      <c r="AF2081" s="256" t="s">
        <v>3215</v>
      </c>
    </row>
    <row r="2082" spans="28:32" x14ac:dyDescent="0.25">
      <c r="AB2082" s="156" t="s">
        <v>2060</v>
      </c>
      <c r="AC2082" s="156">
        <v>347</v>
      </c>
      <c r="AD2082" s="256">
        <v>43118</v>
      </c>
      <c r="AE2082" s="256">
        <v>43133</v>
      </c>
      <c r="AF2082" s="256" t="s">
        <v>3216</v>
      </c>
    </row>
    <row r="2083" spans="28:32" x14ac:dyDescent="0.25">
      <c r="AB2083" s="156" t="s">
        <v>2060</v>
      </c>
      <c r="AC2083" s="156">
        <v>340</v>
      </c>
      <c r="AD2083" s="256">
        <v>43133</v>
      </c>
      <c r="AE2083" s="256">
        <v>43168</v>
      </c>
      <c r="AF2083" s="256" t="s">
        <v>3216</v>
      </c>
    </row>
    <row r="2084" spans="28:32" x14ac:dyDescent="0.25">
      <c r="AB2084" s="156" t="s">
        <v>2060</v>
      </c>
      <c r="AC2084" s="156">
        <v>340</v>
      </c>
      <c r="AD2084" s="256">
        <v>43133</v>
      </c>
      <c r="AE2084" s="256">
        <v>43168</v>
      </c>
      <c r="AF2084" s="256" t="s">
        <v>3216</v>
      </c>
    </row>
    <row r="2085" spans="28:32" x14ac:dyDescent="0.25">
      <c r="AB2085" s="156" t="s">
        <v>2060</v>
      </c>
      <c r="AC2085" s="156">
        <v>357</v>
      </c>
      <c r="AD2085" s="256">
        <v>43139</v>
      </c>
      <c r="AE2085" s="256">
        <v>43164</v>
      </c>
      <c r="AF2085" s="256" t="s">
        <v>3216</v>
      </c>
    </row>
    <row r="2086" spans="28:32" x14ac:dyDescent="0.25">
      <c r="AB2086" s="156" t="s">
        <v>2060</v>
      </c>
      <c r="AC2086" s="156">
        <v>353</v>
      </c>
      <c r="AD2086" s="256">
        <v>43180</v>
      </c>
      <c r="AE2086" s="256">
        <v>0</v>
      </c>
      <c r="AF2086" s="256" t="s">
        <v>3215</v>
      </c>
    </row>
    <row r="2087" spans="28:32" x14ac:dyDescent="0.25">
      <c r="AB2087" s="156" t="s">
        <v>2060</v>
      </c>
      <c r="AC2087" s="156">
        <v>353</v>
      </c>
      <c r="AD2087" s="256">
        <v>43180</v>
      </c>
      <c r="AE2087" s="256">
        <v>0</v>
      </c>
      <c r="AF2087" s="256" t="s">
        <v>3215</v>
      </c>
    </row>
    <row r="2088" spans="28:32" x14ac:dyDescent="0.25">
      <c r="AB2088" s="156" t="s">
        <v>2060</v>
      </c>
      <c r="AC2088" s="156">
        <v>353</v>
      </c>
      <c r="AD2088" s="256">
        <v>43180</v>
      </c>
      <c r="AE2088" s="256">
        <v>0</v>
      </c>
      <c r="AF2088" s="256" t="s">
        <v>3215</v>
      </c>
    </row>
    <row r="2089" spans="28:32" x14ac:dyDescent="0.25">
      <c r="AB2089" s="156" t="s">
        <v>2062</v>
      </c>
      <c r="AC2089" s="156">
        <v>357</v>
      </c>
      <c r="AD2089" s="256">
        <v>43139</v>
      </c>
      <c r="AE2089" s="256">
        <v>43164</v>
      </c>
      <c r="AF2089" s="256" t="s">
        <v>3216</v>
      </c>
    </row>
    <row r="2090" spans="28:32" x14ac:dyDescent="0.25">
      <c r="AB2090" s="156" t="s">
        <v>2062</v>
      </c>
      <c r="AC2090" s="156">
        <v>353</v>
      </c>
      <c r="AD2090" s="256">
        <v>43180</v>
      </c>
      <c r="AE2090" s="256">
        <v>0</v>
      </c>
      <c r="AF2090" s="256" t="s">
        <v>3215</v>
      </c>
    </row>
    <row r="2091" spans="28:32" x14ac:dyDescent="0.25">
      <c r="AB2091" s="156" t="s">
        <v>2062</v>
      </c>
      <c r="AC2091" s="156">
        <v>353</v>
      </c>
      <c r="AD2091" s="256">
        <v>43180</v>
      </c>
      <c r="AE2091" s="256">
        <v>0</v>
      </c>
      <c r="AF2091" s="256" t="s">
        <v>3215</v>
      </c>
    </row>
    <row r="2092" spans="28:32" x14ac:dyDescent="0.25">
      <c r="AB2092" s="156" t="s">
        <v>2062</v>
      </c>
      <c r="AC2092" s="156">
        <v>353</v>
      </c>
      <c r="AD2092" s="256">
        <v>43180</v>
      </c>
      <c r="AE2092" s="256">
        <v>0</v>
      </c>
      <c r="AF2092" s="256" t="s">
        <v>3215</v>
      </c>
    </row>
    <row r="2093" spans="28:32" x14ac:dyDescent="0.25">
      <c r="AB2093" s="156" t="s">
        <v>2063</v>
      </c>
      <c r="AC2093" s="156">
        <v>347</v>
      </c>
      <c r="AD2093" s="256">
        <v>43118</v>
      </c>
      <c r="AE2093" s="256">
        <v>43133</v>
      </c>
      <c r="AF2093" s="256" t="s">
        <v>3216</v>
      </c>
    </row>
    <row r="2094" spans="28:32" x14ac:dyDescent="0.25">
      <c r="AB2094" s="156" t="s">
        <v>2063</v>
      </c>
      <c r="AC2094" s="156">
        <v>340</v>
      </c>
      <c r="AD2094" s="256">
        <v>43133</v>
      </c>
      <c r="AE2094" s="256">
        <v>43168</v>
      </c>
      <c r="AF2094" s="256" t="s">
        <v>3216</v>
      </c>
    </row>
    <row r="2095" spans="28:32" x14ac:dyDescent="0.25">
      <c r="AB2095" s="156" t="s">
        <v>2063</v>
      </c>
      <c r="AC2095" s="156">
        <v>357</v>
      </c>
      <c r="AD2095" s="256">
        <v>43139</v>
      </c>
      <c r="AE2095" s="256">
        <v>43164</v>
      </c>
      <c r="AF2095" s="256" t="s">
        <v>3216</v>
      </c>
    </row>
    <row r="2096" spans="28:32" x14ac:dyDescent="0.25">
      <c r="AB2096" s="156" t="s">
        <v>2063</v>
      </c>
      <c r="AC2096" s="156">
        <v>364</v>
      </c>
      <c r="AD2096" s="256">
        <v>43168</v>
      </c>
      <c r="AE2096" s="256">
        <v>43179</v>
      </c>
      <c r="AF2096" s="256" t="s">
        <v>3216</v>
      </c>
    </row>
    <row r="2097" spans="28:32" x14ac:dyDescent="0.25">
      <c r="AB2097" s="156" t="s">
        <v>2063</v>
      </c>
      <c r="AC2097" s="156">
        <v>353</v>
      </c>
      <c r="AD2097" s="256">
        <v>43180</v>
      </c>
      <c r="AE2097" s="256">
        <v>0</v>
      </c>
      <c r="AF2097" s="256" t="s">
        <v>3215</v>
      </c>
    </row>
    <row r="2098" spans="28:32" x14ac:dyDescent="0.25">
      <c r="AB2098" s="156" t="s">
        <v>2063</v>
      </c>
      <c r="AC2098" s="156">
        <v>353</v>
      </c>
      <c r="AD2098" s="256">
        <v>43180</v>
      </c>
      <c r="AE2098" s="256">
        <v>0</v>
      </c>
      <c r="AF2098" s="256" t="s">
        <v>3215</v>
      </c>
    </row>
    <row r="2099" spans="28:32" x14ac:dyDescent="0.25">
      <c r="AB2099" s="156" t="s">
        <v>2063</v>
      </c>
      <c r="AC2099" s="156">
        <v>353</v>
      </c>
      <c r="AD2099" s="256">
        <v>43180</v>
      </c>
      <c r="AE2099" s="256">
        <v>0</v>
      </c>
      <c r="AF2099" s="256" t="s">
        <v>3215</v>
      </c>
    </row>
    <row r="2100" spans="28:32" x14ac:dyDescent="0.25">
      <c r="AB2100" s="156" t="s">
        <v>2063</v>
      </c>
      <c r="AC2100" s="156">
        <v>353</v>
      </c>
      <c r="AD2100" s="256">
        <v>43180</v>
      </c>
      <c r="AE2100" s="256">
        <v>0</v>
      </c>
      <c r="AF2100" s="256" t="s">
        <v>3215</v>
      </c>
    </row>
    <row r="2101" spans="28:32" x14ac:dyDescent="0.25">
      <c r="AB2101" s="156" t="s">
        <v>2065</v>
      </c>
      <c r="AC2101" s="156">
        <v>357</v>
      </c>
      <c r="AD2101" s="256">
        <v>43139</v>
      </c>
      <c r="AE2101" s="256">
        <v>43164</v>
      </c>
      <c r="AF2101" s="256" t="s">
        <v>3216</v>
      </c>
    </row>
    <row r="2102" spans="28:32" x14ac:dyDescent="0.25">
      <c r="AB2102" s="156" t="s">
        <v>2065</v>
      </c>
      <c r="AC2102" s="156">
        <v>353</v>
      </c>
      <c r="AD2102" s="256">
        <v>43180</v>
      </c>
      <c r="AE2102" s="256">
        <v>0</v>
      </c>
      <c r="AF2102" s="256" t="s">
        <v>3215</v>
      </c>
    </row>
    <row r="2103" spans="28:32" x14ac:dyDescent="0.25">
      <c r="AB2103" s="156" t="s">
        <v>2066</v>
      </c>
      <c r="AC2103" s="156">
        <v>347</v>
      </c>
      <c r="AD2103" s="256">
        <v>43118</v>
      </c>
      <c r="AE2103" s="256">
        <v>43133</v>
      </c>
      <c r="AF2103" s="256" t="s">
        <v>3216</v>
      </c>
    </row>
    <row r="2104" spans="28:32" x14ac:dyDescent="0.25">
      <c r="AB2104" s="156" t="s">
        <v>2066</v>
      </c>
      <c r="AC2104" s="156">
        <v>357</v>
      </c>
      <c r="AD2104" s="256">
        <v>43139</v>
      </c>
      <c r="AE2104" s="256">
        <v>43164</v>
      </c>
      <c r="AF2104" s="256" t="s">
        <v>3216</v>
      </c>
    </row>
    <row r="2105" spans="28:32" x14ac:dyDescent="0.25">
      <c r="AB2105" s="156" t="s">
        <v>2066</v>
      </c>
      <c r="AC2105" s="156">
        <v>364</v>
      </c>
      <c r="AD2105" s="256">
        <v>43168</v>
      </c>
      <c r="AE2105" s="256">
        <v>43179</v>
      </c>
      <c r="AF2105" s="256" t="s">
        <v>3216</v>
      </c>
    </row>
    <row r="2106" spans="28:32" x14ac:dyDescent="0.25">
      <c r="AB2106" s="156" t="s">
        <v>2066</v>
      </c>
      <c r="AC2106" s="156">
        <v>353</v>
      </c>
      <c r="AD2106" s="256">
        <v>43180</v>
      </c>
      <c r="AE2106" s="256">
        <v>0</v>
      </c>
      <c r="AF2106" s="256" t="s">
        <v>3215</v>
      </c>
    </row>
    <row r="2107" spans="28:32" x14ac:dyDescent="0.25">
      <c r="AB2107" s="156" t="s">
        <v>2067</v>
      </c>
      <c r="AC2107" s="156">
        <v>353</v>
      </c>
      <c r="AD2107" s="256">
        <v>43180</v>
      </c>
      <c r="AE2107" s="256">
        <v>0</v>
      </c>
      <c r="AF2107" s="256" t="s">
        <v>3215</v>
      </c>
    </row>
    <row r="2108" spans="28:32" x14ac:dyDescent="0.25">
      <c r="AB2108" s="156" t="s">
        <v>2067</v>
      </c>
      <c r="AC2108" s="156">
        <v>353</v>
      </c>
      <c r="AD2108" s="256">
        <v>43180</v>
      </c>
      <c r="AE2108" s="256">
        <v>0</v>
      </c>
      <c r="AF2108" s="256" t="s">
        <v>3215</v>
      </c>
    </row>
    <row r="2109" spans="28:32" x14ac:dyDescent="0.25">
      <c r="AB2109" s="156" t="s">
        <v>2067</v>
      </c>
      <c r="AC2109" s="156">
        <v>353</v>
      </c>
      <c r="AD2109" s="256">
        <v>43180</v>
      </c>
      <c r="AE2109" s="256">
        <v>0</v>
      </c>
      <c r="AF2109" s="256" t="s">
        <v>3215</v>
      </c>
    </row>
    <row r="2110" spans="28:32" x14ac:dyDescent="0.25">
      <c r="AB2110" s="156" t="s">
        <v>2067</v>
      </c>
      <c r="AC2110" s="156">
        <v>353</v>
      </c>
      <c r="AD2110" s="256">
        <v>43180</v>
      </c>
      <c r="AE2110" s="256">
        <v>0</v>
      </c>
      <c r="AF2110" s="256" t="s">
        <v>3215</v>
      </c>
    </row>
    <row r="2111" spans="28:32" x14ac:dyDescent="0.25">
      <c r="AB2111" s="156" t="s">
        <v>2069</v>
      </c>
      <c r="AC2111" s="156">
        <v>347</v>
      </c>
      <c r="AD2111" s="256">
        <v>43118</v>
      </c>
      <c r="AE2111" s="256">
        <v>43133</v>
      </c>
      <c r="AF2111" s="256" t="s">
        <v>3216</v>
      </c>
    </row>
    <row r="2112" spans="28:32" x14ac:dyDescent="0.25">
      <c r="AB2112" s="156" t="s">
        <v>2069</v>
      </c>
      <c r="AC2112" s="156">
        <v>353</v>
      </c>
      <c r="AD2112" s="256">
        <v>43180</v>
      </c>
      <c r="AE2112" s="256">
        <v>0</v>
      </c>
      <c r="AF2112" s="256" t="s">
        <v>3215</v>
      </c>
    </row>
    <row r="2113" spans="28:32" x14ac:dyDescent="0.25">
      <c r="AB2113" s="156" t="s">
        <v>2071</v>
      </c>
      <c r="AC2113" s="156">
        <v>347</v>
      </c>
      <c r="AD2113" s="256">
        <v>43118</v>
      </c>
      <c r="AE2113" s="256">
        <v>43133</v>
      </c>
      <c r="AF2113" s="256" t="s">
        <v>3216</v>
      </c>
    </row>
    <row r="2114" spans="28:32" x14ac:dyDescent="0.25">
      <c r="AB2114" s="156" t="s">
        <v>2071</v>
      </c>
      <c r="AC2114" s="156">
        <v>340</v>
      </c>
      <c r="AD2114" s="256">
        <v>43133</v>
      </c>
      <c r="AE2114" s="256">
        <v>43168</v>
      </c>
      <c r="AF2114" s="256" t="s">
        <v>3216</v>
      </c>
    </row>
    <row r="2115" spans="28:32" x14ac:dyDescent="0.25">
      <c r="AB2115" s="156" t="s">
        <v>2071</v>
      </c>
      <c r="AC2115" s="156">
        <v>364</v>
      </c>
      <c r="AD2115" s="256">
        <v>43168</v>
      </c>
      <c r="AE2115" s="256">
        <v>43179</v>
      </c>
      <c r="AF2115" s="256" t="s">
        <v>3216</v>
      </c>
    </row>
    <row r="2116" spans="28:32" x14ac:dyDescent="0.25">
      <c r="AB2116" s="156" t="s">
        <v>2071</v>
      </c>
      <c r="AC2116" s="156">
        <v>353</v>
      </c>
      <c r="AD2116" s="256">
        <v>43180</v>
      </c>
      <c r="AE2116" s="256">
        <v>0</v>
      </c>
      <c r="AF2116" s="256" t="s">
        <v>3215</v>
      </c>
    </row>
    <row r="2117" spans="28:32" x14ac:dyDescent="0.25">
      <c r="AB2117" s="156" t="s">
        <v>2073</v>
      </c>
      <c r="AC2117" s="156">
        <v>347</v>
      </c>
      <c r="AD2117" s="256">
        <v>43118</v>
      </c>
      <c r="AE2117" s="256">
        <v>43133</v>
      </c>
      <c r="AF2117" s="256" t="s">
        <v>3216</v>
      </c>
    </row>
    <row r="2118" spans="28:32" x14ac:dyDescent="0.25">
      <c r="AB2118" s="156" t="s">
        <v>2073</v>
      </c>
      <c r="AC2118" s="156">
        <v>340</v>
      </c>
      <c r="AD2118" s="256">
        <v>43133</v>
      </c>
      <c r="AE2118" s="256">
        <v>43168</v>
      </c>
      <c r="AF2118" s="256" t="s">
        <v>3216</v>
      </c>
    </row>
    <row r="2119" spans="28:32" x14ac:dyDescent="0.25">
      <c r="AB2119" s="156" t="s">
        <v>2073</v>
      </c>
      <c r="AC2119" s="156">
        <v>340</v>
      </c>
      <c r="AD2119" s="256">
        <v>43133</v>
      </c>
      <c r="AE2119" s="256">
        <v>43168</v>
      </c>
      <c r="AF2119" s="256" t="s">
        <v>3216</v>
      </c>
    </row>
    <row r="2120" spans="28:32" x14ac:dyDescent="0.25">
      <c r="AB2120" s="156" t="s">
        <v>2073</v>
      </c>
      <c r="AC2120" s="156">
        <v>357</v>
      </c>
      <c r="AD2120" s="256">
        <v>43139</v>
      </c>
      <c r="AE2120" s="256">
        <v>43164</v>
      </c>
      <c r="AF2120" s="256" t="s">
        <v>3216</v>
      </c>
    </row>
    <row r="2121" spans="28:32" x14ac:dyDescent="0.25">
      <c r="AB2121" s="156" t="s">
        <v>2073</v>
      </c>
      <c r="AC2121" s="156">
        <v>353</v>
      </c>
      <c r="AD2121" s="256">
        <v>43180</v>
      </c>
      <c r="AE2121" s="256">
        <v>0</v>
      </c>
      <c r="AF2121" s="256" t="s">
        <v>3215</v>
      </c>
    </row>
    <row r="2122" spans="28:32" x14ac:dyDescent="0.25">
      <c r="AB2122" s="156" t="s">
        <v>2073</v>
      </c>
      <c r="AC2122" s="156">
        <v>374</v>
      </c>
      <c r="AD2122" s="256">
        <v>43195</v>
      </c>
      <c r="AE2122" s="256">
        <v>0</v>
      </c>
      <c r="AF2122" s="256" t="s">
        <v>3215</v>
      </c>
    </row>
    <row r="2123" spans="28:32" x14ac:dyDescent="0.25">
      <c r="AB2123" s="156" t="s">
        <v>2073</v>
      </c>
      <c r="AC2123" s="156">
        <v>374</v>
      </c>
      <c r="AD2123" s="256">
        <v>43195</v>
      </c>
      <c r="AE2123" s="256">
        <v>0</v>
      </c>
      <c r="AF2123" s="256" t="s">
        <v>3215</v>
      </c>
    </row>
    <row r="2124" spans="28:32" x14ac:dyDescent="0.25">
      <c r="AB2124" s="156" t="s">
        <v>3227</v>
      </c>
      <c r="AC2124" s="156">
        <v>347</v>
      </c>
      <c r="AD2124" s="256">
        <v>43118</v>
      </c>
      <c r="AE2124" s="256">
        <v>43133</v>
      </c>
      <c r="AF2124" s="256" t="s">
        <v>3216</v>
      </c>
    </row>
    <row r="2125" spans="28:32" x14ac:dyDescent="0.25">
      <c r="AB2125" s="156" t="s">
        <v>3227</v>
      </c>
      <c r="AC2125" s="156">
        <v>340</v>
      </c>
      <c r="AD2125" s="256">
        <v>43133</v>
      </c>
      <c r="AE2125" s="256">
        <v>43168</v>
      </c>
      <c r="AF2125" s="256" t="s">
        <v>3216</v>
      </c>
    </row>
    <row r="2126" spans="28:32" x14ac:dyDescent="0.25">
      <c r="AB2126" s="156" t="s">
        <v>2075</v>
      </c>
      <c r="AC2126" s="156">
        <v>335</v>
      </c>
      <c r="AD2126" s="256">
        <v>43133</v>
      </c>
      <c r="AE2126" s="256">
        <v>43147</v>
      </c>
      <c r="AF2126" s="256" t="s">
        <v>3216</v>
      </c>
    </row>
    <row r="2127" spans="28:32" x14ac:dyDescent="0.25">
      <c r="AB2127" s="156" t="s">
        <v>2075</v>
      </c>
      <c r="AC2127" s="156">
        <v>364</v>
      </c>
      <c r="AD2127" s="256">
        <v>43168</v>
      </c>
      <c r="AE2127" s="256">
        <v>43179</v>
      </c>
      <c r="AF2127" s="256" t="s">
        <v>3216</v>
      </c>
    </row>
    <row r="2128" spans="28:32" x14ac:dyDescent="0.25">
      <c r="AB2128" s="156" t="s">
        <v>2075</v>
      </c>
      <c r="AC2128" s="156">
        <v>353</v>
      </c>
      <c r="AD2128" s="256">
        <v>43180</v>
      </c>
      <c r="AE2128" s="256">
        <v>0</v>
      </c>
      <c r="AF2128" s="256" t="s">
        <v>3215</v>
      </c>
    </row>
    <row r="2129" spans="28:32" x14ac:dyDescent="0.25">
      <c r="AB2129" s="156" t="s">
        <v>2075</v>
      </c>
      <c r="AC2129" s="156">
        <v>353</v>
      </c>
      <c r="AD2129" s="256">
        <v>43180</v>
      </c>
      <c r="AE2129" s="256">
        <v>0</v>
      </c>
      <c r="AF2129" s="256" t="s">
        <v>3215</v>
      </c>
    </row>
    <row r="2130" spans="28:32" x14ac:dyDescent="0.25">
      <c r="AB2130" s="156" t="s">
        <v>2075</v>
      </c>
      <c r="AC2130" s="156">
        <v>353</v>
      </c>
      <c r="AD2130" s="256">
        <v>43180</v>
      </c>
      <c r="AE2130" s="256">
        <v>0</v>
      </c>
      <c r="AF2130" s="256" t="s">
        <v>3215</v>
      </c>
    </row>
    <row r="2131" spans="28:32" x14ac:dyDescent="0.25">
      <c r="AB2131" s="156" t="s">
        <v>2075</v>
      </c>
      <c r="AC2131" s="156">
        <v>353</v>
      </c>
      <c r="AD2131" s="256">
        <v>43180</v>
      </c>
      <c r="AE2131" s="256">
        <v>0</v>
      </c>
      <c r="AF2131" s="256" t="s">
        <v>3215</v>
      </c>
    </row>
    <row r="2132" spans="28:32" x14ac:dyDescent="0.25">
      <c r="AB2132" s="156" t="s">
        <v>2075</v>
      </c>
      <c r="AC2132" s="156">
        <v>353</v>
      </c>
      <c r="AD2132" s="256">
        <v>43180</v>
      </c>
      <c r="AE2132" s="256">
        <v>0</v>
      </c>
      <c r="AF2132" s="256" t="s">
        <v>3215</v>
      </c>
    </row>
    <row r="2133" spans="28:32" x14ac:dyDescent="0.25">
      <c r="AB2133" s="156" t="s">
        <v>2075</v>
      </c>
      <c r="AC2133" s="156">
        <v>353</v>
      </c>
      <c r="AD2133" s="256">
        <v>43180</v>
      </c>
      <c r="AE2133" s="256">
        <v>0</v>
      </c>
      <c r="AF2133" s="256" t="s">
        <v>3215</v>
      </c>
    </row>
    <row r="2134" spans="28:32" x14ac:dyDescent="0.25">
      <c r="AB2134" s="156" t="s">
        <v>2077</v>
      </c>
      <c r="AC2134" s="156">
        <v>335</v>
      </c>
      <c r="AD2134" s="256">
        <v>43133</v>
      </c>
      <c r="AE2134" s="256">
        <v>43147</v>
      </c>
      <c r="AF2134" s="256" t="s">
        <v>3216</v>
      </c>
    </row>
    <row r="2135" spans="28:32" x14ac:dyDescent="0.25">
      <c r="AB2135" s="156" t="s">
        <v>2077</v>
      </c>
      <c r="AC2135" s="156">
        <v>340</v>
      </c>
      <c r="AD2135" s="256">
        <v>43133</v>
      </c>
      <c r="AE2135" s="256">
        <v>43168</v>
      </c>
      <c r="AF2135" s="256" t="s">
        <v>3216</v>
      </c>
    </row>
    <row r="2136" spans="28:32" x14ac:dyDescent="0.25">
      <c r="AB2136" s="156" t="s">
        <v>2077</v>
      </c>
      <c r="AC2136" s="156">
        <v>374</v>
      </c>
      <c r="AD2136" s="256">
        <v>43195</v>
      </c>
      <c r="AE2136" s="256">
        <v>0</v>
      </c>
      <c r="AF2136" s="256" t="s">
        <v>3215</v>
      </c>
    </row>
    <row r="2137" spans="28:32" x14ac:dyDescent="0.25">
      <c r="AB2137" s="156" t="s">
        <v>2078</v>
      </c>
      <c r="AC2137" s="156">
        <v>347</v>
      </c>
      <c r="AD2137" s="256">
        <v>43118</v>
      </c>
      <c r="AE2137" s="256">
        <v>43133</v>
      </c>
      <c r="AF2137" s="256" t="s">
        <v>3216</v>
      </c>
    </row>
    <row r="2138" spans="28:32" x14ac:dyDescent="0.25">
      <c r="AB2138" s="156" t="s">
        <v>2078</v>
      </c>
      <c r="AC2138" s="156">
        <v>340</v>
      </c>
      <c r="AD2138" s="256">
        <v>43133</v>
      </c>
      <c r="AE2138" s="256">
        <v>43168</v>
      </c>
      <c r="AF2138" s="256" t="s">
        <v>3216</v>
      </c>
    </row>
    <row r="2139" spans="28:32" x14ac:dyDescent="0.25">
      <c r="AB2139" s="156" t="s">
        <v>2078</v>
      </c>
      <c r="AC2139" s="156">
        <v>340</v>
      </c>
      <c r="AD2139" s="256">
        <v>43133</v>
      </c>
      <c r="AE2139" s="256">
        <v>43168</v>
      </c>
      <c r="AF2139" s="256" t="s">
        <v>3216</v>
      </c>
    </row>
    <row r="2140" spans="28:32" x14ac:dyDescent="0.25">
      <c r="AB2140" s="156" t="s">
        <v>2078</v>
      </c>
      <c r="AC2140" s="156">
        <v>357</v>
      </c>
      <c r="AD2140" s="256">
        <v>43139</v>
      </c>
      <c r="AE2140" s="256">
        <v>43164</v>
      </c>
      <c r="AF2140" s="256" t="s">
        <v>3216</v>
      </c>
    </row>
    <row r="2141" spans="28:32" x14ac:dyDescent="0.25">
      <c r="AB2141" s="156" t="s">
        <v>2078</v>
      </c>
      <c r="AC2141" s="156">
        <v>353</v>
      </c>
      <c r="AD2141" s="256">
        <v>43180</v>
      </c>
      <c r="AE2141" s="256">
        <v>0</v>
      </c>
      <c r="AF2141" s="256" t="s">
        <v>3215</v>
      </c>
    </row>
    <row r="2142" spans="28:32" x14ac:dyDescent="0.25">
      <c r="AB2142" s="156" t="s">
        <v>2078</v>
      </c>
      <c r="AC2142" s="156">
        <v>353</v>
      </c>
      <c r="AD2142" s="256">
        <v>43180</v>
      </c>
      <c r="AE2142" s="256">
        <v>0</v>
      </c>
      <c r="AF2142" s="256" t="s">
        <v>3215</v>
      </c>
    </row>
    <row r="2143" spans="28:32" x14ac:dyDescent="0.25">
      <c r="AB2143" s="156" t="s">
        <v>2078</v>
      </c>
      <c r="AC2143" s="156">
        <v>353</v>
      </c>
      <c r="AD2143" s="256">
        <v>43180</v>
      </c>
      <c r="AE2143" s="256">
        <v>0</v>
      </c>
      <c r="AF2143" s="256" t="s">
        <v>3215</v>
      </c>
    </row>
    <row r="2144" spans="28:32" x14ac:dyDescent="0.25">
      <c r="AB2144" s="156" t="s">
        <v>2080</v>
      </c>
      <c r="AC2144" s="156">
        <v>357</v>
      </c>
      <c r="AD2144" s="256">
        <v>43139</v>
      </c>
      <c r="AE2144" s="256">
        <v>43164</v>
      </c>
      <c r="AF2144" s="256" t="s">
        <v>3216</v>
      </c>
    </row>
    <row r="2145" spans="28:32" x14ac:dyDescent="0.25">
      <c r="AB2145" s="156" t="s">
        <v>2080</v>
      </c>
      <c r="AC2145" s="156">
        <v>364</v>
      </c>
      <c r="AD2145" s="256">
        <v>43168</v>
      </c>
      <c r="AE2145" s="256">
        <v>43179</v>
      </c>
      <c r="AF2145" s="256" t="s">
        <v>3216</v>
      </c>
    </row>
    <row r="2146" spans="28:32" x14ac:dyDescent="0.25">
      <c r="AB2146" s="156" t="s">
        <v>2080</v>
      </c>
      <c r="AC2146" s="156">
        <v>353</v>
      </c>
      <c r="AD2146" s="256">
        <v>43180</v>
      </c>
      <c r="AE2146" s="256">
        <v>0</v>
      </c>
      <c r="AF2146" s="256" t="s">
        <v>3215</v>
      </c>
    </row>
    <row r="2147" spans="28:32" x14ac:dyDescent="0.25">
      <c r="AB2147" s="156" t="s">
        <v>2080</v>
      </c>
      <c r="AC2147" s="156">
        <v>353</v>
      </c>
      <c r="AD2147" s="256">
        <v>43180</v>
      </c>
      <c r="AE2147" s="256">
        <v>0</v>
      </c>
      <c r="AF2147" s="256" t="s">
        <v>3215</v>
      </c>
    </row>
    <row r="2148" spans="28:32" x14ac:dyDescent="0.25">
      <c r="AB2148" s="156" t="s">
        <v>2080</v>
      </c>
      <c r="AC2148" s="156">
        <v>353</v>
      </c>
      <c r="AD2148" s="256">
        <v>43180</v>
      </c>
      <c r="AE2148" s="256">
        <v>0</v>
      </c>
      <c r="AF2148" s="256" t="s">
        <v>3215</v>
      </c>
    </row>
    <row r="2149" spans="28:32" x14ac:dyDescent="0.25">
      <c r="AB2149" s="156" t="s">
        <v>2081</v>
      </c>
      <c r="AC2149" s="156">
        <v>340</v>
      </c>
      <c r="AD2149" s="256">
        <v>43133</v>
      </c>
      <c r="AE2149" s="256">
        <v>43168</v>
      </c>
      <c r="AF2149" s="256" t="s">
        <v>3216</v>
      </c>
    </row>
    <row r="2150" spans="28:32" x14ac:dyDescent="0.25">
      <c r="AB2150" s="156" t="s">
        <v>2083</v>
      </c>
      <c r="AC2150" s="156">
        <v>357</v>
      </c>
      <c r="AD2150" s="256">
        <v>43139</v>
      </c>
      <c r="AE2150" s="256">
        <v>43164</v>
      </c>
      <c r="AF2150" s="256" t="s">
        <v>3216</v>
      </c>
    </row>
    <row r="2151" spans="28:32" x14ac:dyDescent="0.25">
      <c r="AB2151" s="156" t="s">
        <v>2083</v>
      </c>
      <c r="AC2151" s="156">
        <v>364</v>
      </c>
      <c r="AD2151" s="256">
        <v>43168</v>
      </c>
      <c r="AE2151" s="256">
        <v>43179</v>
      </c>
      <c r="AF2151" s="256" t="s">
        <v>3216</v>
      </c>
    </row>
    <row r="2152" spans="28:32" x14ac:dyDescent="0.25">
      <c r="AB2152" s="156" t="s">
        <v>2083</v>
      </c>
      <c r="AC2152" s="156">
        <v>353</v>
      </c>
      <c r="AD2152" s="256">
        <v>43180</v>
      </c>
      <c r="AE2152" s="256">
        <v>0</v>
      </c>
      <c r="AF2152" s="256" t="s">
        <v>3215</v>
      </c>
    </row>
    <row r="2153" spans="28:32" x14ac:dyDescent="0.25">
      <c r="AB2153" s="156" t="s">
        <v>2083</v>
      </c>
      <c r="AC2153" s="156">
        <v>353</v>
      </c>
      <c r="AD2153" s="256">
        <v>43180</v>
      </c>
      <c r="AE2153" s="256">
        <v>0</v>
      </c>
      <c r="AF2153" s="256" t="s">
        <v>3215</v>
      </c>
    </row>
    <row r="2154" spans="28:32" x14ac:dyDescent="0.25">
      <c r="AB2154" s="156" t="s">
        <v>2085</v>
      </c>
      <c r="AC2154" s="156">
        <v>357</v>
      </c>
      <c r="AD2154" s="256">
        <v>43139</v>
      </c>
      <c r="AE2154" s="256">
        <v>43164</v>
      </c>
      <c r="AF2154" s="256" t="s">
        <v>3216</v>
      </c>
    </row>
    <row r="2155" spans="28:32" x14ac:dyDescent="0.25">
      <c r="AB2155" s="156" t="s">
        <v>2085</v>
      </c>
      <c r="AC2155" s="156">
        <v>353</v>
      </c>
      <c r="AD2155" s="256">
        <v>43180</v>
      </c>
      <c r="AE2155" s="256">
        <v>0</v>
      </c>
      <c r="AF2155" s="256" t="s">
        <v>3215</v>
      </c>
    </row>
    <row r="2156" spans="28:32" x14ac:dyDescent="0.25">
      <c r="AB2156" s="156" t="s">
        <v>2087</v>
      </c>
      <c r="AC2156" s="156">
        <v>347</v>
      </c>
      <c r="AD2156" s="256">
        <v>43118</v>
      </c>
      <c r="AE2156" s="256">
        <v>43133</v>
      </c>
      <c r="AF2156" s="256" t="s">
        <v>3216</v>
      </c>
    </row>
    <row r="2157" spans="28:32" x14ac:dyDescent="0.25">
      <c r="AB2157" s="156" t="s">
        <v>2087</v>
      </c>
      <c r="AC2157" s="156">
        <v>340</v>
      </c>
      <c r="AD2157" s="256">
        <v>43133</v>
      </c>
      <c r="AE2157" s="256">
        <v>43168</v>
      </c>
      <c r="AF2157" s="256" t="s">
        <v>3216</v>
      </c>
    </row>
    <row r="2158" spans="28:32" x14ac:dyDescent="0.25">
      <c r="AB2158" s="156" t="s">
        <v>2087</v>
      </c>
      <c r="AC2158" s="156">
        <v>357</v>
      </c>
      <c r="AD2158" s="256">
        <v>43139</v>
      </c>
      <c r="AE2158" s="256">
        <v>43164</v>
      </c>
      <c r="AF2158" s="256" t="s">
        <v>3216</v>
      </c>
    </row>
    <row r="2159" spans="28:32" x14ac:dyDescent="0.25">
      <c r="AB2159" s="156" t="s">
        <v>2087</v>
      </c>
      <c r="AC2159" s="156">
        <v>353</v>
      </c>
      <c r="AD2159" s="256">
        <v>43180</v>
      </c>
      <c r="AE2159" s="256">
        <v>0</v>
      </c>
      <c r="AF2159" s="256" t="s">
        <v>3215</v>
      </c>
    </row>
    <row r="2160" spans="28:32" x14ac:dyDescent="0.25">
      <c r="AB2160" s="156" t="s">
        <v>2087</v>
      </c>
      <c r="AC2160" s="156">
        <v>353</v>
      </c>
      <c r="AD2160" s="256">
        <v>43180</v>
      </c>
      <c r="AE2160" s="256">
        <v>0</v>
      </c>
      <c r="AF2160" s="256" t="s">
        <v>3215</v>
      </c>
    </row>
    <row r="2161" spans="28:32" x14ac:dyDescent="0.25">
      <c r="AB2161" s="156" t="s">
        <v>2087</v>
      </c>
      <c r="AC2161" s="156">
        <v>353</v>
      </c>
      <c r="AD2161" s="256">
        <v>43180</v>
      </c>
      <c r="AE2161" s="256">
        <v>0</v>
      </c>
      <c r="AF2161" s="256" t="s">
        <v>3215</v>
      </c>
    </row>
    <row r="2162" spans="28:32" x14ac:dyDescent="0.25">
      <c r="AB2162" s="156" t="s">
        <v>2087</v>
      </c>
      <c r="AC2162" s="156">
        <v>353</v>
      </c>
      <c r="AD2162" s="256">
        <v>43180</v>
      </c>
      <c r="AE2162" s="256">
        <v>0</v>
      </c>
      <c r="AF2162" s="256" t="s">
        <v>3215</v>
      </c>
    </row>
    <row r="2163" spans="28:32" x14ac:dyDescent="0.25">
      <c r="AB2163" s="156" t="s">
        <v>2087</v>
      </c>
      <c r="AC2163" s="156">
        <v>353</v>
      </c>
      <c r="AD2163" s="256">
        <v>43180</v>
      </c>
      <c r="AE2163" s="256">
        <v>0</v>
      </c>
      <c r="AF2163" s="256" t="s">
        <v>3215</v>
      </c>
    </row>
    <row r="2164" spans="28:32" x14ac:dyDescent="0.25">
      <c r="AB2164" s="156" t="s">
        <v>2089</v>
      </c>
      <c r="AC2164" s="156">
        <v>347</v>
      </c>
      <c r="AD2164" s="256">
        <v>43118</v>
      </c>
      <c r="AE2164" s="256">
        <v>43133</v>
      </c>
      <c r="AF2164" s="256" t="s">
        <v>3216</v>
      </c>
    </row>
    <row r="2165" spans="28:32" x14ac:dyDescent="0.25">
      <c r="AB2165" s="156" t="s">
        <v>2089</v>
      </c>
      <c r="AC2165" s="156">
        <v>340</v>
      </c>
      <c r="AD2165" s="256">
        <v>43133</v>
      </c>
      <c r="AE2165" s="256">
        <v>43168</v>
      </c>
      <c r="AF2165" s="256" t="s">
        <v>3216</v>
      </c>
    </row>
    <row r="2166" spans="28:32" x14ac:dyDescent="0.25">
      <c r="AB2166" s="156" t="s">
        <v>2089</v>
      </c>
      <c r="AC2166" s="156">
        <v>340</v>
      </c>
      <c r="AD2166" s="256">
        <v>43133</v>
      </c>
      <c r="AE2166" s="256">
        <v>43168</v>
      </c>
      <c r="AF2166" s="256" t="s">
        <v>3216</v>
      </c>
    </row>
    <row r="2167" spans="28:32" x14ac:dyDescent="0.25">
      <c r="AB2167" s="156" t="s">
        <v>2089</v>
      </c>
      <c r="AC2167" s="156">
        <v>357</v>
      </c>
      <c r="AD2167" s="256">
        <v>43139</v>
      </c>
      <c r="AE2167" s="256">
        <v>43164</v>
      </c>
      <c r="AF2167" s="256" t="s">
        <v>3216</v>
      </c>
    </row>
    <row r="2168" spans="28:32" x14ac:dyDescent="0.25">
      <c r="AB2168" s="156" t="s">
        <v>2089</v>
      </c>
      <c r="AC2168" s="156">
        <v>364</v>
      </c>
      <c r="AD2168" s="256">
        <v>43168</v>
      </c>
      <c r="AE2168" s="256">
        <v>43179</v>
      </c>
      <c r="AF2168" s="256" t="s">
        <v>3216</v>
      </c>
    </row>
    <row r="2169" spans="28:32" x14ac:dyDescent="0.25">
      <c r="AB2169" s="156" t="s">
        <v>2089</v>
      </c>
      <c r="AC2169" s="156">
        <v>353</v>
      </c>
      <c r="AD2169" s="256">
        <v>43180</v>
      </c>
      <c r="AE2169" s="256">
        <v>0</v>
      </c>
      <c r="AF2169" s="256" t="s">
        <v>3215</v>
      </c>
    </row>
    <row r="2170" spans="28:32" x14ac:dyDescent="0.25">
      <c r="AB2170" s="156" t="s">
        <v>2089</v>
      </c>
      <c r="AC2170" s="156">
        <v>353</v>
      </c>
      <c r="AD2170" s="256">
        <v>43180</v>
      </c>
      <c r="AE2170" s="256">
        <v>0</v>
      </c>
      <c r="AF2170" s="256" t="s">
        <v>3215</v>
      </c>
    </row>
    <row r="2171" spans="28:32" x14ac:dyDescent="0.25">
      <c r="AB2171" s="156" t="s">
        <v>2089</v>
      </c>
      <c r="AC2171" s="156">
        <v>353</v>
      </c>
      <c r="AD2171" s="256">
        <v>43180</v>
      </c>
      <c r="AE2171" s="256">
        <v>0</v>
      </c>
      <c r="AF2171" s="256" t="s">
        <v>3215</v>
      </c>
    </row>
    <row r="2172" spans="28:32" x14ac:dyDescent="0.25">
      <c r="AB2172" s="156" t="s">
        <v>2091</v>
      </c>
      <c r="AC2172" s="156">
        <v>347</v>
      </c>
      <c r="AD2172" s="256">
        <v>43118</v>
      </c>
      <c r="AE2172" s="256">
        <v>43133</v>
      </c>
      <c r="AF2172" s="256" t="s">
        <v>3216</v>
      </c>
    </row>
    <row r="2173" spans="28:32" x14ac:dyDescent="0.25">
      <c r="AB2173" s="156" t="s">
        <v>2091</v>
      </c>
      <c r="AC2173" s="156">
        <v>340</v>
      </c>
      <c r="AD2173" s="256">
        <v>43133</v>
      </c>
      <c r="AE2173" s="256">
        <v>43168</v>
      </c>
      <c r="AF2173" s="256" t="s">
        <v>3216</v>
      </c>
    </row>
    <row r="2174" spans="28:32" x14ac:dyDescent="0.25">
      <c r="AB2174" s="156" t="s">
        <v>2091</v>
      </c>
      <c r="AC2174" s="156">
        <v>340</v>
      </c>
      <c r="AD2174" s="256">
        <v>43133</v>
      </c>
      <c r="AE2174" s="256">
        <v>43168</v>
      </c>
      <c r="AF2174" s="256" t="s">
        <v>3216</v>
      </c>
    </row>
    <row r="2175" spans="28:32" x14ac:dyDescent="0.25">
      <c r="AB2175" s="156" t="s">
        <v>2091</v>
      </c>
      <c r="AC2175" s="156">
        <v>353</v>
      </c>
      <c r="AD2175" s="256">
        <v>43180</v>
      </c>
      <c r="AE2175" s="256">
        <v>0</v>
      </c>
      <c r="AF2175" s="256" t="s">
        <v>3215</v>
      </c>
    </row>
    <row r="2176" spans="28:32" x14ac:dyDescent="0.25">
      <c r="AB2176" s="156" t="s">
        <v>2093</v>
      </c>
      <c r="AC2176" s="156">
        <v>347</v>
      </c>
      <c r="AD2176" s="256">
        <v>43118</v>
      </c>
      <c r="AE2176" s="256">
        <v>43133</v>
      </c>
      <c r="AF2176" s="256" t="s">
        <v>3216</v>
      </c>
    </row>
    <row r="2177" spans="28:32" x14ac:dyDescent="0.25">
      <c r="AB2177" s="156" t="s">
        <v>2093</v>
      </c>
      <c r="AC2177" s="156">
        <v>340</v>
      </c>
      <c r="AD2177" s="256">
        <v>43133</v>
      </c>
      <c r="AE2177" s="256">
        <v>43168</v>
      </c>
      <c r="AF2177" s="256" t="s">
        <v>3216</v>
      </c>
    </row>
    <row r="2178" spans="28:32" x14ac:dyDescent="0.25">
      <c r="AB2178" s="156" t="s">
        <v>2093</v>
      </c>
      <c r="AC2178" s="156">
        <v>340</v>
      </c>
      <c r="AD2178" s="256">
        <v>43133</v>
      </c>
      <c r="AE2178" s="256">
        <v>43168</v>
      </c>
      <c r="AF2178" s="256" t="s">
        <v>3216</v>
      </c>
    </row>
    <row r="2179" spans="28:32" x14ac:dyDescent="0.25">
      <c r="AB2179" s="156" t="s">
        <v>2093</v>
      </c>
      <c r="AC2179" s="156">
        <v>357</v>
      </c>
      <c r="AD2179" s="256">
        <v>43139</v>
      </c>
      <c r="AE2179" s="256">
        <v>43164</v>
      </c>
      <c r="AF2179" s="256" t="s">
        <v>3216</v>
      </c>
    </row>
    <row r="2180" spans="28:32" x14ac:dyDescent="0.25">
      <c r="AB2180" s="156" t="s">
        <v>2093</v>
      </c>
      <c r="AC2180" s="156">
        <v>364</v>
      </c>
      <c r="AD2180" s="256">
        <v>43168</v>
      </c>
      <c r="AE2180" s="256">
        <v>43179</v>
      </c>
      <c r="AF2180" s="256" t="s">
        <v>3216</v>
      </c>
    </row>
    <row r="2181" spans="28:32" x14ac:dyDescent="0.25">
      <c r="AB2181" s="156" t="s">
        <v>2093</v>
      </c>
      <c r="AC2181" s="156">
        <v>353</v>
      </c>
      <c r="AD2181" s="256">
        <v>43180</v>
      </c>
      <c r="AE2181" s="256">
        <v>0</v>
      </c>
      <c r="AF2181" s="256" t="s">
        <v>3215</v>
      </c>
    </row>
    <row r="2182" spans="28:32" x14ac:dyDescent="0.25">
      <c r="AB2182" s="156" t="s">
        <v>2093</v>
      </c>
      <c r="AC2182" s="156">
        <v>353</v>
      </c>
      <c r="AD2182" s="256">
        <v>43180</v>
      </c>
      <c r="AE2182" s="256">
        <v>0</v>
      </c>
      <c r="AF2182" s="256" t="s">
        <v>3215</v>
      </c>
    </row>
    <row r="2183" spans="28:32" x14ac:dyDescent="0.25">
      <c r="AB2183" s="156" t="s">
        <v>2095</v>
      </c>
      <c r="AC2183" s="156">
        <v>347</v>
      </c>
      <c r="AD2183" s="256">
        <v>43118</v>
      </c>
      <c r="AE2183" s="256">
        <v>43133</v>
      </c>
      <c r="AF2183" s="256" t="s">
        <v>3216</v>
      </c>
    </row>
    <row r="2184" spans="28:32" x14ac:dyDescent="0.25">
      <c r="AB2184" s="156" t="s">
        <v>2095</v>
      </c>
      <c r="AC2184" s="156">
        <v>340</v>
      </c>
      <c r="AD2184" s="256">
        <v>43133</v>
      </c>
      <c r="AE2184" s="256">
        <v>43168</v>
      </c>
      <c r="AF2184" s="256" t="s">
        <v>3216</v>
      </c>
    </row>
    <row r="2185" spans="28:32" x14ac:dyDescent="0.25">
      <c r="AB2185" s="156" t="s">
        <v>2095</v>
      </c>
      <c r="AC2185" s="156">
        <v>357</v>
      </c>
      <c r="AD2185" s="256">
        <v>43139</v>
      </c>
      <c r="AE2185" s="256">
        <v>43164</v>
      </c>
      <c r="AF2185" s="256" t="s">
        <v>3216</v>
      </c>
    </row>
    <row r="2186" spans="28:32" x14ac:dyDescent="0.25">
      <c r="AB2186" s="156" t="s">
        <v>2095</v>
      </c>
      <c r="AC2186" s="156">
        <v>353</v>
      </c>
      <c r="AD2186" s="256">
        <v>43180</v>
      </c>
      <c r="AE2186" s="256">
        <v>0</v>
      </c>
      <c r="AF2186" s="256" t="s">
        <v>3215</v>
      </c>
    </row>
    <row r="2187" spans="28:32" x14ac:dyDescent="0.25">
      <c r="AB2187" s="156" t="s">
        <v>2095</v>
      </c>
      <c r="AC2187" s="156">
        <v>353</v>
      </c>
      <c r="AD2187" s="256">
        <v>43180</v>
      </c>
      <c r="AE2187" s="256">
        <v>0</v>
      </c>
      <c r="AF2187" s="256" t="s">
        <v>3215</v>
      </c>
    </row>
    <row r="2188" spans="28:32" x14ac:dyDescent="0.25">
      <c r="AB2188" s="156" t="s">
        <v>2095</v>
      </c>
      <c r="AC2188" s="156">
        <v>353</v>
      </c>
      <c r="AD2188" s="256">
        <v>43180</v>
      </c>
      <c r="AE2188" s="256">
        <v>0</v>
      </c>
      <c r="AF2188" s="256" t="s">
        <v>3215</v>
      </c>
    </row>
    <row r="2189" spans="28:32" x14ac:dyDescent="0.25">
      <c r="AB2189" s="156" t="s">
        <v>2095</v>
      </c>
      <c r="AC2189" s="156">
        <v>353</v>
      </c>
      <c r="AD2189" s="256">
        <v>43180</v>
      </c>
      <c r="AE2189" s="256">
        <v>0</v>
      </c>
      <c r="AF2189" s="256" t="s">
        <v>3215</v>
      </c>
    </row>
    <row r="2190" spans="28:32" x14ac:dyDescent="0.25">
      <c r="AB2190" s="156" t="s">
        <v>2096</v>
      </c>
      <c r="AC2190" s="156">
        <v>347</v>
      </c>
      <c r="AD2190" s="256">
        <v>43118</v>
      </c>
      <c r="AE2190" s="256">
        <v>43133</v>
      </c>
      <c r="AF2190" s="256" t="s">
        <v>3216</v>
      </c>
    </row>
    <row r="2191" spans="28:32" x14ac:dyDescent="0.25">
      <c r="AB2191" s="156" t="s">
        <v>2096</v>
      </c>
      <c r="AC2191" s="156">
        <v>340</v>
      </c>
      <c r="AD2191" s="256">
        <v>43133</v>
      </c>
      <c r="AE2191" s="256">
        <v>43168</v>
      </c>
      <c r="AF2191" s="256" t="s">
        <v>3216</v>
      </c>
    </row>
    <row r="2192" spans="28:32" x14ac:dyDescent="0.25">
      <c r="AB2192" s="156" t="s">
        <v>2097</v>
      </c>
      <c r="AC2192" s="156">
        <v>347</v>
      </c>
      <c r="AD2192" s="256">
        <v>43118</v>
      </c>
      <c r="AE2192" s="256">
        <v>43133</v>
      </c>
      <c r="AF2192" s="256" t="s">
        <v>3216</v>
      </c>
    </row>
    <row r="2193" spans="28:32" x14ac:dyDescent="0.25">
      <c r="AB2193" s="156" t="s">
        <v>2097</v>
      </c>
      <c r="AC2193" s="156">
        <v>340</v>
      </c>
      <c r="AD2193" s="256">
        <v>43133</v>
      </c>
      <c r="AE2193" s="256">
        <v>43168</v>
      </c>
      <c r="AF2193" s="256" t="s">
        <v>3216</v>
      </c>
    </row>
    <row r="2194" spans="28:32" x14ac:dyDescent="0.25">
      <c r="AB2194" s="156" t="s">
        <v>2099</v>
      </c>
      <c r="AC2194" s="156">
        <v>347</v>
      </c>
      <c r="AD2194" s="256">
        <v>43118</v>
      </c>
      <c r="AE2194" s="256">
        <v>43133</v>
      </c>
      <c r="AF2194" s="256" t="s">
        <v>3216</v>
      </c>
    </row>
    <row r="2195" spans="28:32" x14ac:dyDescent="0.25">
      <c r="AB2195" s="156" t="s">
        <v>2099</v>
      </c>
      <c r="AC2195" s="156">
        <v>340</v>
      </c>
      <c r="AD2195" s="256">
        <v>43133</v>
      </c>
      <c r="AE2195" s="256">
        <v>43168</v>
      </c>
      <c r="AF2195" s="256" t="s">
        <v>3216</v>
      </c>
    </row>
    <row r="2196" spans="28:32" x14ac:dyDescent="0.25">
      <c r="AB2196" s="156" t="s">
        <v>2099</v>
      </c>
      <c r="AC2196" s="156">
        <v>340</v>
      </c>
      <c r="AD2196" s="256">
        <v>43133</v>
      </c>
      <c r="AE2196" s="256">
        <v>43168</v>
      </c>
      <c r="AF2196" s="256" t="s">
        <v>3216</v>
      </c>
    </row>
    <row r="2197" spans="28:32" x14ac:dyDescent="0.25">
      <c r="AB2197" s="156" t="s">
        <v>2099</v>
      </c>
      <c r="AC2197" s="156">
        <v>340</v>
      </c>
      <c r="AD2197" s="256">
        <v>43133</v>
      </c>
      <c r="AE2197" s="256">
        <v>43168</v>
      </c>
      <c r="AF2197" s="256" t="s">
        <v>3216</v>
      </c>
    </row>
    <row r="2198" spans="28:32" x14ac:dyDescent="0.25">
      <c r="AB2198" s="156" t="s">
        <v>2099</v>
      </c>
      <c r="AC2198" s="156">
        <v>353</v>
      </c>
      <c r="AD2198" s="256">
        <v>43180</v>
      </c>
      <c r="AE2198" s="256">
        <v>0</v>
      </c>
      <c r="AF2198" s="256" t="s">
        <v>3215</v>
      </c>
    </row>
    <row r="2199" spans="28:32" x14ac:dyDescent="0.25">
      <c r="AB2199" s="156" t="s">
        <v>2101</v>
      </c>
      <c r="AC2199" s="156">
        <v>347</v>
      </c>
      <c r="AD2199" s="256">
        <v>43118</v>
      </c>
      <c r="AE2199" s="256">
        <v>43133</v>
      </c>
      <c r="AF2199" s="256" t="s">
        <v>3216</v>
      </c>
    </row>
    <row r="2200" spans="28:32" x14ac:dyDescent="0.25">
      <c r="AB2200" s="156" t="s">
        <v>2101</v>
      </c>
      <c r="AC2200" s="156">
        <v>340</v>
      </c>
      <c r="AD2200" s="256">
        <v>43133</v>
      </c>
      <c r="AE2200" s="256">
        <v>43168</v>
      </c>
      <c r="AF2200" s="256" t="s">
        <v>3216</v>
      </c>
    </row>
    <row r="2201" spans="28:32" x14ac:dyDescent="0.25">
      <c r="AB2201" s="156" t="s">
        <v>2101</v>
      </c>
      <c r="AC2201" s="156">
        <v>340</v>
      </c>
      <c r="AD2201" s="256">
        <v>43133</v>
      </c>
      <c r="AE2201" s="256">
        <v>43168</v>
      </c>
      <c r="AF2201" s="256" t="s">
        <v>3216</v>
      </c>
    </row>
    <row r="2202" spans="28:32" x14ac:dyDescent="0.25">
      <c r="AB2202" s="156" t="s">
        <v>2101</v>
      </c>
      <c r="AC2202" s="156">
        <v>357</v>
      </c>
      <c r="AD2202" s="256">
        <v>43139</v>
      </c>
      <c r="AE2202" s="256">
        <v>43164</v>
      </c>
      <c r="AF2202" s="256" t="s">
        <v>3216</v>
      </c>
    </row>
    <row r="2203" spans="28:32" x14ac:dyDescent="0.25">
      <c r="AB2203" s="156" t="s">
        <v>2101</v>
      </c>
      <c r="AC2203" s="156">
        <v>353</v>
      </c>
      <c r="AD2203" s="256">
        <v>43180</v>
      </c>
      <c r="AE2203" s="256">
        <v>0</v>
      </c>
      <c r="AF2203" s="256" t="s">
        <v>3215</v>
      </c>
    </row>
    <row r="2204" spans="28:32" x14ac:dyDescent="0.25">
      <c r="AB2204" s="156" t="s">
        <v>2103</v>
      </c>
      <c r="AC2204" s="156">
        <v>357</v>
      </c>
      <c r="AD2204" s="256">
        <v>43139</v>
      </c>
      <c r="AE2204" s="256">
        <v>43164</v>
      </c>
      <c r="AF2204" s="256" t="s">
        <v>3216</v>
      </c>
    </row>
    <row r="2205" spans="28:32" x14ac:dyDescent="0.25">
      <c r="AB2205" s="156" t="s">
        <v>2103</v>
      </c>
      <c r="AC2205" s="156">
        <v>353</v>
      </c>
      <c r="AD2205" s="256">
        <v>43180</v>
      </c>
      <c r="AE2205" s="256">
        <v>0</v>
      </c>
      <c r="AF2205" s="256" t="s">
        <v>3215</v>
      </c>
    </row>
    <row r="2206" spans="28:32" x14ac:dyDescent="0.25">
      <c r="AB2206" s="156" t="s">
        <v>2104</v>
      </c>
      <c r="AC2206" s="156">
        <v>347</v>
      </c>
      <c r="AD2206" s="256">
        <v>43118</v>
      </c>
      <c r="AE2206" s="256">
        <v>43133</v>
      </c>
      <c r="AF2206" s="256" t="s">
        <v>3216</v>
      </c>
    </row>
    <row r="2207" spans="28:32" x14ac:dyDescent="0.25">
      <c r="AB2207" s="156" t="s">
        <v>2104</v>
      </c>
      <c r="AC2207" s="156">
        <v>340</v>
      </c>
      <c r="AD2207" s="256">
        <v>43133</v>
      </c>
      <c r="AE2207" s="256">
        <v>43168</v>
      </c>
      <c r="AF2207" s="256" t="s">
        <v>3216</v>
      </c>
    </row>
    <row r="2208" spans="28:32" x14ac:dyDescent="0.25">
      <c r="AB2208" s="156" t="s">
        <v>2105</v>
      </c>
      <c r="AC2208" s="156">
        <v>347</v>
      </c>
      <c r="AD2208" s="256">
        <v>43118</v>
      </c>
      <c r="AE2208" s="256">
        <v>43133</v>
      </c>
      <c r="AF2208" s="256" t="s">
        <v>3216</v>
      </c>
    </row>
    <row r="2209" spans="28:32" x14ac:dyDescent="0.25">
      <c r="AB2209" s="156" t="s">
        <v>2105</v>
      </c>
      <c r="AC2209" s="156">
        <v>340</v>
      </c>
      <c r="AD2209" s="256">
        <v>43133</v>
      </c>
      <c r="AE2209" s="256">
        <v>43168</v>
      </c>
      <c r="AF2209" s="256" t="s">
        <v>3216</v>
      </c>
    </row>
    <row r="2210" spans="28:32" x14ac:dyDescent="0.25">
      <c r="AB2210" s="156" t="s">
        <v>2107</v>
      </c>
      <c r="AC2210" s="156">
        <v>347</v>
      </c>
      <c r="AD2210" s="256">
        <v>43118</v>
      </c>
      <c r="AE2210" s="256">
        <v>43133</v>
      </c>
      <c r="AF2210" s="256" t="s">
        <v>3216</v>
      </c>
    </row>
    <row r="2211" spans="28:32" x14ac:dyDescent="0.25">
      <c r="AB2211" s="156" t="s">
        <v>2107</v>
      </c>
      <c r="AC2211" s="156">
        <v>340</v>
      </c>
      <c r="AD2211" s="256">
        <v>43133</v>
      </c>
      <c r="AE2211" s="256">
        <v>43168</v>
      </c>
      <c r="AF2211" s="256" t="s">
        <v>3216</v>
      </c>
    </row>
    <row r="2212" spans="28:32" x14ac:dyDescent="0.25">
      <c r="AB2212" s="156" t="s">
        <v>2107</v>
      </c>
      <c r="AC2212" s="156">
        <v>364</v>
      </c>
      <c r="AD2212" s="256">
        <v>43168</v>
      </c>
      <c r="AE2212" s="256">
        <v>43179</v>
      </c>
      <c r="AF2212" s="256" t="s">
        <v>3216</v>
      </c>
    </row>
    <row r="2213" spans="28:32" x14ac:dyDescent="0.25">
      <c r="AB2213" s="156" t="s">
        <v>2107</v>
      </c>
      <c r="AC2213" s="156">
        <v>353</v>
      </c>
      <c r="AD2213" s="256">
        <v>43180</v>
      </c>
      <c r="AE2213" s="256">
        <v>0</v>
      </c>
      <c r="AF2213" s="256" t="s">
        <v>3215</v>
      </c>
    </row>
    <row r="2214" spans="28:32" x14ac:dyDescent="0.25">
      <c r="AB2214" s="156" t="s">
        <v>2109</v>
      </c>
      <c r="AC2214" s="156">
        <v>340</v>
      </c>
      <c r="AD2214" s="256">
        <v>43133</v>
      </c>
      <c r="AE2214" s="256">
        <v>43168</v>
      </c>
      <c r="AF2214" s="256" t="s">
        <v>3216</v>
      </c>
    </row>
    <row r="2215" spans="28:32" x14ac:dyDescent="0.25">
      <c r="AB2215" s="156" t="s">
        <v>2109</v>
      </c>
      <c r="AC2215" s="156">
        <v>357</v>
      </c>
      <c r="AD2215" s="256">
        <v>43139</v>
      </c>
      <c r="AE2215" s="256">
        <v>43164</v>
      </c>
      <c r="AF2215" s="256" t="s">
        <v>3216</v>
      </c>
    </row>
    <row r="2216" spans="28:32" x14ac:dyDescent="0.25">
      <c r="AB2216" s="156" t="s">
        <v>2109</v>
      </c>
      <c r="AC2216" s="156">
        <v>353</v>
      </c>
      <c r="AD2216" s="256">
        <v>43180</v>
      </c>
      <c r="AE2216" s="256">
        <v>0</v>
      </c>
      <c r="AF2216" s="256" t="s">
        <v>3215</v>
      </c>
    </row>
    <row r="2217" spans="28:32" x14ac:dyDescent="0.25">
      <c r="AB2217" s="156" t="s">
        <v>2109</v>
      </c>
      <c r="AC2217" s="156">
        <v>353</v>
      </c>
      <c r="AD2217" s="256">
        <v>43180</v>
      </c>
      <c r="AE2217" s="256">
        <v>0</v>
      </c>
      <c r="AF2217" s="256" t="s">
        <v>3215</v>
      </c>
    </row>
    <row r="2218" spans="28:32" x14ac:dyDescent="0.25">
      <c r="AB2218" s="156" t="s">
        <v>2111</v>
      </c>
      <c r="AC2218" s="156">
        <v>340</v>
      </c>
      <c r="AD2218" s="256">
        <v>43133</v>
      </c>
      <c r="AE2218" s="256">
        <v>43168</v>
      </c>
      <c r="AF2218" s="256" t="s">
        <v>3216</v>
      </c>
    </row>
    <row r="2219" spans="28:32" x14ac:dyDescent="0.25">
      <c r="AB2219" s="156" t="s">
        <v>2111</v>
      </c>
      <c r="AC2219" s="156">
        <v>357</v>
      </c>
      <c r="AD2219" s="256">
        <v>43139</v>
      </c>
      <c r="AE2219" s="256">
        <v>43164</v>
      </c>
      <c r="AF2219" s="256" t="s">
        <v>3216</v>
      </c>
    </row>
    <row r="2220" spans="28:32" x14ac:dyDescent="0.25">
      <c r="AB2220" s="156" t="s">
        <v>2111</v>
      </c>
      <c r="AC2220" s="156">
        <v>353</v>
      </c>
      <c r="AD2220" s="256">
        <v>43180</v>
      </c>
      <c r="AE2220" s="256">
        <v>0</v>
      </c>
      <c r="AF2220" s="256" t="s">
        <v>3215</v>
      </c>
    </row>
    <row r="2221" spans="28:32" x14ac:dyDescent="0.25">
      <c r="AB2221" s="156" t="s">
        <v>2111</v>
      </c>
      <c r="AC2221" s="156">
        <v>353</v>
      </c>
      <c r="AD2221" s="256">
        <v>43180</v>
      </c>
      <c r="AE2221" s="256">
        <v>0</v>
      </c>
      <c r="AF2221" s="256" t="s">
        <v>3215</v>
      </c>
    </row>
    <row r="2222" spans="28:32" x14ac:dyDescent="0.25">
      <c r="AB2222" s="156" t="s">
        <v>2112</v>
      </c>
      <c r="AC2222" s="156">
        <v>347</v>
      </c>
      <c r="AD2222" s="256">
        <v>43118</v>
      </c>
      <c r="AE2222" s="256">
        <v>43133</v>
      </c>
      <c r="AF2222" s="256" t="s">
        <v>3216</v>
      </c>
    </row>
    <row r="2223" spans="28:32" x14ac:dyDescent="0.25">
      <c r="AB2223" s="156" t="s">
        <v>2112</v>
      </c>
      <c r="AC2223" s="156">
        <v>340</v>
      </c>
      <c r="AD2223" s="256">
        <v>43133</v>
      </c>
      <c r="AE2223" s="256">
        <v>43168</v>
      </c>
      <c r="AF2223" s="256" t="s">
        <v>3216</v>
      </c>
    </row>
    <row r="2224" spans="28:32" x14ac:dyDescent="0.25">
      <c r="AB2224" s="156" t="s">
        <v>2113</v>
      </c>
      <c r="AC2224" s="156">
        <v>340</v>
      </c>
      <c r="AD2224" s="256">
        <v>43133</v>
      </c>
      <c r="AE2224" s="256">
        <v>43168</v>
      </c>
      <c r="AF2224" s="256" t="s">
        <v>3216</v>
      </c>
    </row>
    <row r="2225" spans="28:32" x14ac:dyDescent="0.25">
      <c r="AB2225" s="156" t="s">
        <v>2114</v>
      </c>
      <c r="AC2225" s="156">
        <v>347</v>
      </c>
      <c r="AD2225" s="256">
        <v>43118</v>
      </c>
      <c r="AE2225" s="256">
        <v>43133</v>
      </c>
      <c r="AF2225" s="256" t="s">
        <v>3216</v>
      </c>
    </row>
    <row r="2226" spans="28:32" x14ac:dyDescent="0.25">
      <c r="AB2226" s="156" t="s">
        <v>2114</v>
      </c>
      <c r="AC2226" s="156">
        <v>340</v>
      </c>
      <c r="AD2226" s="256">
        <v>43133</v>
      </c>
      <c r="AE2226" s="256">
        <v>43168</v>
      </c>
      <c r="AF2226" s="256" t="s">
        <v>3216</v>
      </c>
    </row>
    <row r="2227" spans="28:32" x14ac:dyDescent="0.25">
      <c r="AB2227" s="156" t="s">
        <v>2114</v>
      </c>
      <c r="AC2227" s="156">
        <v>357</v>
      </c>
      <c r="AD2227" s="256">
        <v>43139</v>
      </c>
      <c r="AE2227" s="256">
        <v>43164</v>
      </c>
      <c r="AF2227" s="256" t="s">
        <v>3216</v>
      </c>
    </row>
    <row r="2228" spans="28:32" x14ac:dyDescent="0.25">
      <c r="AB2228" s="156" t="s">
        <v>2114</v>
      </c>
      <c r="AC2228" s="156">
        <v>364</v>
      </c>
      <c r="AD2228" s="256">
        <v>43168</v>
      </c>
      <c r="AE2228" s="256">
        <v>43179</v>
      </c>
      <c r="AF2228" s="256" t="s">
        <v>3216</v>
      </c>
    </row>
    <row r="2229" spans="28:32" x14ac:dyDescent="0.25">
      <c r="AB2229" s="156" t="s">
        <v>2114</v>
      </c>
      <c r="AC2229" s="156">
        <v>353</v>
      </c>
      <c r="AD2229" s="256">
        <v>43180</v>
      </c>
      <c r="AE2229" s="256">
        <v>0</v>
      </c>
      <c r="AF2229" s="256" t="s">
        <v>3215</v>
      </c>
    </row>
    <row r="2230" spans="28:32" x14ac:dyDescent="0.25">
      <c r="AB2230" s="156" t="s">
        <v>2114</v>
      </c>
      <c r="AC2230" s="156">
        <v>353</v>
      </c>
      <c r="AD2230" s="256">
        <v>43180</v>
      </c>
      <c r="AE2230" s="256">
        <v>0</v>
      </c>
      <c r="AF2230" s="256" t="s">
        <v>3215</v>
      </c>
    </row>
    <row r="2231" spans="28:32" x14ac:dyDescent="0.25">
      <c r="AB2231" s="156" t="s">
        <v>2116</v>
      </c>
      <c r="AC2231" s="156">
        <v>347</v>
      </c>
      <c r="AD2231" s="256">
        <v>43118</v>
      </c>
      <c r="AE2231" s="256">
        <v>43133</v>
      </c>
      <c r="AF2231" s="256" t="s">
        <v>3216</v>
      </c>
    </row>
    <row r="2232" spans="28:32" x14ac:dyDescent="0.25">
      <c r="AB2232" s="156" t="s">
        <v>2116</v>
      </c>
      <c r="AC2232" s="156">
        <v>335</v>
      </c>
      <c r="AD2232" s="256">
        <v>43133</v>
      </c>
      <c r="AE2232" s="256">
        <v>43147</v>
      </c>
      <c r="AF2232" s="256" t="s">
        <v>3216</v>
      </c>
    </row>
    <row r="2233" spans="28:32" x14ac:dyDescent="0.25">
      <c r="AB2233" s="156" t="s">
        <v>2116</v>
      </c>
      <c r="AC2233" s="156">
        <v>340</v>
      </c>
      <c r="AD2233" s="256">
        <v>43133</v>
      </c>
      <c r="AE2233" s="256">
        <v>43168</v>
      </c>
      <c r="AF2233" s="256" t="s">
        <v>3216</v>
      </c>
    </row>
    <row r="2234" spans="28:32" x14ac:dyDescent="0.25">
      <c r="AB2234" s="156" t="s">
        <v>2116</v>
      </c>
      <c r="AC2234" s="156">
        <v>374</v>
      </c>
      <c r="AD2234" s="256">
        <v>43195</v>
      </c>
      <c r="AE2234" s="256">
        <v>0</v>
      </c>
      <c r="AF2234" s="256" t="s">
        <v>3215</v>
      </c>
    </row>
    <row r="2235" spans="28:32" x14ac:dyDescent="0.25">
      <c r="AB2235" s="156" t="s">
        <v>2118</v>
      </c>
      <c r="AC2235" s="156">
        <v>335</v>
      </c>
      <c r="AD2235" s="256">
        <v>43133</v>
      </c>
      <c r="AE2235" s="256">
        <v>43147</v>
      </c>
      <c r="AF2235" s="256" t="s">
        <v>3216</v>
      </c>
    </row>
    <row r="2236" spans="28:32" x14ac:dyDescent="0.25">
      <c r="AB2236" s="156" t="s">
        <v>2118</v>
      </c>
      <c r="AC2236" s="156">
        <v>353</v>
      </c>
      <c r="AD2236" s="256">
        <v>43180</v>
      </c>
      <c r="AE2236" s="256">
        <v>0</v>
      </c>
      <c r="AF2236" s="256" t="s">
        <v>3215</v>
      </c>
    </row>
    <row r="2237" spans="28:32" x14ac:dyDescent="0.25">
      <c r="AB2237" s="156" t="s">
        <v>2118</v>
      </c>
      <c r="AC2237" s="156">
        <v>353</v>
      </c>
      <c r="AD2237" s="256">
        <v>43180</v>
      </c>
      <c r="AE2237" s="256">
        <v>0</v>
      </c>
      <c r="AF2237" s="256" t="s">
        <v>3215</v>
      </c>
    </row>
    <row r="2238" spans="28:32" x14ac:dyDescent="0.25">
      <c r="AB2238" s="156" t="s">
        <v>2118</v>
      </c>
      <c r="AC2238" s="156">
        <v>353</v>
      </c>
      <c r="AD2238" s="256">
        <v>43180</v>
      </c>
      <c r="AE2238" s="256">
        <v>0</v>
      </c>
      <c r="AF2238" s="256" t="s">
        <v>3215</v>
      </c>
    </row>
    <row r="2239" spans="28:32" x14ac:dyDescent="0.25">
      <c r="AB2239" s="156" t="s">
        <v>2118</v>
      </c>
      <c r="AC2239" s="156">
        <v>353</v>
      </c>
      <c r="AD2239" s="256">
        <v>43180</v>
      </c>
      <c r="AE2239" s="256">
        <v>0</v>
      </c>
      <c r="AF2239" s="256" t="s">
        <v>3215</v>
      </c>
    </row>
    <row r="2240" spans="28:32" x14ac:dyDescent="0.25">
      <c r="AB2240" s="156" t="s">
        <v>2118</v>
      </c>
      <c r="AC2240" s="156">
        <v>353</v>
      </c>
      <c r="AD2240" s="256">
        <v>43180</v>
      </c>
      <c r="AE2240" s="256">
        <v>0</v>
      </c>
      <c r="AF2240" s="256" t="s">
        <v>3215</v>
      </c>
    </row>
    <row r="2241" spans="28:32" x14ac:dyDescent="0.25">
      <c r="AB2241" s="156" t="s">
        <v>2120</v>
      </c>
      <c r="AC2241" s="156">
        <v>347</v>
      </c>
      <c r="AD2241" s="256">
        <v>43118</v>
      </c>
      <c r="AE2241" s="256">
        <v>43133</v>
      </c>
      <c r="AF2241" s="256" t="s">
        <v>3216</v>
      </c>
    </row>
    <row r="2242" spans="28:32" x14ac:dyDescent="0.25">
      <c r="AB2242" s="156" t="s">
        <v>2120</v>
      </c>
      <c r="AC2242" s="156">
        <v>340</v>
      </c>
      <c r="AD2242" s="256">
        <v>43133</v>
      </c>
      <c r="AE2242" s="256">
        <v>43168</v>
      </c>
      <c r="AF2242" s="256" t="s">
        <v>3216</v>
      </c>
    </row>
    <row r="2243" spans="28:32" x14ac:dyDescent="0.25">
      <c r="AB2243" s="156" t="s">
        <v>2120</v>
      </c>
      <c r="AC2243" s="156">
        <v>374</v>
      </c>
      <c r="AD2243" s="256">
        <v>43195</v>
      </c>
      <c r="AE2243" s="256">
        <v>0</v>
      </c>
      <c r="AF2243" s="256" t="s">
        <v>3215</v>
      </c>
    </row>
    <row r="2244" spans="28:32" x14ac:dyDescent="0.25">
      <c r="AB2244" s="156" t="s">
        <v>2122</v>
      </c>
      <c r="AC2244" s="156">
        <v>357</v>
      </c>
      <c r="AD2244" s="256">
        <v>43139</v>
      </c>
      <c r="AE2244" s="256">
        <v>43164</v>
      </c>
      <c r="AF2244" s="256" t="s">
        <v>3216</v>
      </c>
    </row>
    <row r="2245" spans="28:32" x14ac:dyDescent="0.25">
      <c r="AB2245" s="156" t="s">
        <v>2122</v>
      </c>
      <c r="AC2245" s="156">
        <v>353</v>
      </c>
      <c r="AD2245" s="256">
        <v>43180</v>
      </c>
      <c r="AE2245" s="256">
        <v>0</v>
      </c>
      <c r="AF2245" s="256" t="s">
        <v>3215</v>
      </c>
    </row>
    <row r="2246" spans="28:32" x14ac:dyDescent="0.25">
      <c r="AB2246" s="156" t="s">
        <v>3228</v>
      </c>
      <c r="AC2246" s="156">
        <v>347</v>
      </c>
      <c r="AD2246" s="256">
        <v>43118</v>
      </c>
      <c r="AE2246" s="256">
        <v>43133</v>
      </c>
      <c r="AF2246" s="256" t="s">
        <v>3216</v>
      </c>
    </row>
    <row r="2247" spans="28:32" x14ac:dyDescent="0.25">
      <c r="AB2247" s="156" t="s">
        <v>3228</v>
      </c>
      <c r="AC2247" s="156">
        <v>340</v>
      </c>
      <c r="AD2247" s="256">
        <v>43133</v>
      </c>
      <c r="AE2247" s="256">
        <v>43168</v>
      </c>
      <c r="AF2247" s="256" t="s">
        <v>3216</v>
      </c>
    </row>
    <row r="2248" spans="28:32" x14ac:dyDescent="0.25">
      <c r="AB2248" s="156" t="s">
        <v>2124</v>
      </c>
      <c r="AC2248" s="156">
        <v>347</v>
      </c>
      <c r="AD2248" s="256">
        <v>43118</v>
      </c>
      <c r="AE2248" s="256">
        <v>43133</v>
      </c>
      <c r="AF2248" s="256" t="s">
        <v>3216</v>
      </c>
    </row>
    <row r="2249" spans="28:32" x14ac:dyDescent="0.25">
      <c r="AB2249" s="156" t="s">
        <v>2124</v>
      </c>
      <c r="AC2249" s="156">
        <v>340</v>
      </c>
      <c r="AD2249" s="256">
        <v>43133</v>
      </c>
      <c r="AE2249" s="256">
        <v>43168</v>
      </c>
      <c r="AF2249" s="256" t="s">
        <v>3216</v>
      </c>
    </row>
    <row r="2250" spans="28:32" x14ac:dyDescent="0.25">
      <c r="AB2250" s="156" t="s">
        <v>2124</v>
      </c>
      <c r="AC2250" s="156">
        <v>357</v>
      </c>
      <c r="AD2250" s="256">
        <v>43139</v>
      </c>
      <c r="AE2250" s="256">
        <v>43164</v>
      </c>
      <c r="AF2250" s="256" t="s">
        <v>3216</v>
      </c>
    </row>
    <row r="2251" spans="28:32" x14ac:dyDescent="0.25">
      <c r="AB2251" s="156" t="s">
        <v>2124</v>
      </c>
      <c r="AC2251" s="156">
        <v>364</v>
      </c>
      <c r="AD2251" s="256">
        <v>43168</v>
      </c>
      <c r="AE2251" s="256">
        <v>43179</v>
      </c>
      <c r="AF2251" s="256" t="s">
        <v>3216</v>
      </c>
    </row>
    <row r="2252" spans="28:32" x14ac:dyDescent="0.25">
      <c r="AB2252" s="156" t="s">
        <v>2124</v>
      </c>
      <c r="AC2252" s="156">
        <v>353</v>
      </c>
      <c r="AD2252" s="256">
        <v>43180</v>
      </c>
      <c r="AE2252" s="256">
        <v>0</v>
      </c>
      <c r="AF2252" s="256" t="s">
        <v>3215</v>
      </c>
    </row>
    <row r="2253" spans="28:32" x14ac:dyDescent="0.25">
      <c r="AB2253" s="156" t="s">
        <v>2124</v>
      </c>
      <c r="AC2253" s="156">
        <v>353</v>
      </c>
      <c r="AD2253" s="256">
        <v>43180</v>
      </c>
      <c r="AE2253" s="256">
        <v>0</v>
      </c>
      <c r="AF2253" s="256" t="s">
        <v>3215</v>
      </c>
    </row>
    <row r="2254" spans="28:32" x14ac:dyDescent="0.25">
      <c r="AB2254" s="156" t="s">
        <v>2125</v>
      </c>
      <c r="AC2254" s="156">
        <v>340</v>
      </c>
      <c r="AD2254" s="256">
        <v>43133</v>
      </c>
      <c r="AE2254" s="256">
        <v>43168</v>
      </c>
      <c r="AF2254" s="256" t="s">
        <v>3216</v>
      </c>
    </row>
    <row r="2255" spans="28:32" x14ac:dyDescent="0.25">
      <c r="AB2255" s="156" t="s">
        <v>2127</v>
      </c>
      <c r="AC2255" s="156">
        <v>347</v>
      </c>
      <c r="AD2255" s="256">
        <v>43118</v>
      </c>
      <c r="AE2255" s="256">
        <v>43133</v>
      </c>
      <c r="AF2255" s="256" t="s">
        <v>3216</v>
      </c>
    </row>
    <row r="2256" spans="28:32" x14ac:dyDescent="0.25">
      <c r="AB2256" s="156" t="s">
        <v>2127</v>
      </c>
      <c r="AC2256" s="156">
        <v>340</v>
      </c>
      <c r="AD2256" s="256">
        <v>43133</v>
      </c>
      <c r="AE2256" s="256">
        <v>43168</v>
      </c>
      <c r="AF2256" s="256" t="s">
        <v>3216</v>
      </c>
    </row>
    <row r="2257" spans="28:32" x14ac:dyDescent="0.25">
      <c r="AB2257" s="156" t="s">
        <v>2127</v>
      </c>
      <c r="AC2257" s="156">
        <v>364</v>
      </c>
      <c r="AD2257" s="256">
        <v>43168</v>
      </c>
      <c r="AE2257" s="256">
        <v>43179</v>
      </c>
      <c r="AF2257" s="256" t="s">
        <v>3216</v>
      </c>
    </row>
    <row r="2258" spans="28:32" x14ac:dyDescent="0.25">
      <c r="AB2258" s="156" t="s">
        <v>2127</v>
      </c>
      <c r="AC2258" s="156">
        <v>353</v>
      </c>
      <c r="AD2258" s="256">
        <v>43180</v>
      </c>
      <c r="AE2258" s="256">
        <v>0</v>
      </c>
      <c r="AF2258" s="256" t="s">
        <v>3215</v>
      </c>
    </row>
    <row r="2259" spans="28:32" x14ac:dyDescent="0.25">
      <c r="AB2259" s="156" t="s">
        <v>2129</v>
      </c>
      <c r="AC2259" s="156">
        <v>364</v>
      </c>
      <c r="AD2259" s="256">
        <v>43168</v>
      </c>
      <c r="AE2259" s="256">
        <v>43179</v>
      </c>
      <c r="AF2259" s="256" t="s">
        <v>3216</v>
      </c>
    </row>
    <row r="2260" spans="28:32" x14ac:dyDescent="0.25">
      <c r="AB2260" s="156" t="s">
        <v>2129</v>
      </c>
      <c r="AC2260" s="156">
        <v>353</v>
      </c>
      <c r="AD2260" s="256">
        <v>43180</v>
      </c>
      <c r="AE2260" s="256">
        <v>0</v>
      </c>
      <c r="AF2260" s="256" t="s">
        <v>3215</v>
      </c>
    </row>
    <row r="2261" spans="28:32" x14ac:dyDescent="0.25">
      <c r="AB2261" s="156" t="s">
        <v>2130</v>
      </c>
      <c r="AC2261" s="156">
        <v>347</v>
      </c>
      <c r="AD2261" s="256">
        <v>43118</v>
      </c>
      <c r="AE2261" s="256">
        <v>43133</v>
      </c>
      <c r="AF2261" s="256" t="s">
        <v>3216</v>
      </c>
    </row>
    <row r="2262" spans="28:32" x14ac:dyDescent="0.25">
      <c r="AB2262" s="156" t="s">
        <v>2130</v>
      </c>
      <c r="AC2262" s="156">
        <v>340</v>
      </c>
      <c r="AD2262" s="256">
        <v>43133</v>
      </c>
      <c r="AE2262" s="256">
        <v>43168</v>
      </c>
      <c r="AF2262" s="256" t="s">
        <v>3216</v>
      </c>
    </row>
    <row r="2263" spans="28:32" x14ac:dyDescent="0.25">
      <c r="AB2263" s="156" t="s">
        <v>2130</v>
      </c>
      <c r="AC2263" s="156">
        <v>364</v>
      </c>
      <c r="AD2263" s="256">
        <v>43168</v>
      </c>
      <c r="AE2263" s="256">
        <v>43179</v>
      </c>
      <c r="AF2263" s="256" t="s">
        <v>3216</v>
      </c>
    </row>
    <row r="2264" spans="28:32" x14ac:dyDescent="0.25">
      <c r="AB2264" s="156" t="s">
        <v>2130</v>
      </c>
      <c r="AC2264" s="156">
        <v>353</v>
      </c>
      <c r="AD2264" s="256">
        <v>43180</v>
      </c>
      <c r="AE2264" s="256">
        <v>0</v>
      </c>
      <c r="AF2264" s="256" t="s">
        <v>3215</v>
      </c>
    </row>
    <row r="2265" spans="28:32" x14ac:dyDescent="0.25">
      <c r="AB2265" s="156" t="s">
        <v>2131</v>
      </c>
      <c r="AC2265" s="156">
        <v>340</v>
      </c>
      <c r="AD2265" s="256">
        <v>43133</v>
      </c>
      <c r="AE2265" s="256">
        <v>43168</v>
      </c>
      <c r="AF2265" s="256" t="s">
        <v>3216</v>
      </c>
    </row>
    <row r="2266" spans="28:32" x14ac:dyDescent="0.25">
      <c r="AB2266" s="156" t="s">
        <v>2133</v>
      </c>
      <c r="AC2266" s="156">
        <v>364</v>
      </c>
      <c r="AD2266" s="256">
        <v>43168</v>
      </c>
      <c r="AE2266" s="256">
        <v>43179</v>
      </c>
      <c r="AF2266" s="256" t="s">
        <v>3216</v>
      </c>
    </row>
    <row r="2267" spans="28:32" x14ac:dyDescent="0.25">
      <c r="AB2267" s="156" t="s">
        <v>2133</v>
      </c>
      <c r="AC2267" s="156">
        <v>353</v>
      </c>
      <c r="AD2267" s="256">
        <v>43180</v>
      </c>
      <c r="AE2267" s="256">
        <v>0</v>
      </c>
      <c r="AF2267" s="256" t="s">
        <v>3215</v>
      </c>
    </row>
    <row r="2268" spans="28:32" x14ac:dyDescent="0.25">
      <c r="AB2268" s="156" t="s">
        <v>2134</v>
      </c>
      <c r="AC2268" s="156">
        <v>347</v>
      </c>
      <c r="AD2268" s="256">
        <v>43118</v>
      </c>
      <c r="AE2268" s="256">
        <v>43133</v>
      </c>
      <c r="AF2268" s="256" t="s">
        <v>3216</v>
      </c>
    </row>
    <row r="2269" spans="28:32" x14ac:dyDescent="0.25">
      <c r="AB2269" s="156" t="s">
        <v>2134</v>
      </c>
      <c r="AC2269" s="156">
        <v>340</v>
      </c>
      <c r="AD2269" s="256">
        <v>43133</v>
      </c>
      <c r="AE2269" s="256">
        <v>43168</v>
      </c>
      <c r="AF2269" s="256" t="s">
        <v>3216</v>
      </c>
    </row>
    <row r="2270" spans="28:32" x14ac:dyDescent="0.25">
      <c r="AB2270" s="156" t="s">
        <v>2136</v>
      </c>
      <c r="AC2270" s="156">
        <v>340</v>
      </c>
      <c r="AD2270" s="256">
        <v>43133</v>
      </c>
      <c r="AE2270" s="256">
        <v>43168</v>
      </c>
      <c r="AF2270" s="256" t="s">
        <v>3216</v>
      </c>
    </row>
    <row r="2271" spans="28:32" x14ac:dyDescent="0.25">
      <c r="AB2271" s="156" t="s">
        <v>2136</v>
      </c>
      <c r="AC2271" s="156">
        <v>357</v>
      </c>
      <c r="AD2271" s="256">
        <v>43139</v>
      </c>
      <c r="AE2271" s="256">
        <v>43164</v>
      </c>
      <c r="AF2271" s="256" t="s">
        <v>3216</v>
      </c>
    </row>
    <row r="2272" spans="28:32" x14ac:dyDescent="0.25">
      <c r="AB2272" s="156" t="s">
        <v>2136</v>
      </c>
      <c r="AC2272" s="156">
        <v>353</v>
      </c>
      <c r="AD2272" s="256">
        <v>43180</v>
      </c>
      <c r="AE2272" s="256">
        <v>0</v>
      </c>
      <c r="AF2272" s="256" t="s">
        <v>3215</v>
      </c>
    </row>
    <row r="2273" spans="28:32" x14ac:dyDescent="0.25">
      <c r="AB2273" s="156" t="s">
        <v>2136</v>
      </c>
      <c r="AC2273" s="156">
        <v>353</v>
      </c>
      <c r="AD2273" s="256">
        <v>43180</v>
      </c>
      <c r="AE2273" s="256">
        <v>0</v>
      </c>
      <c r="AF2273" s="256" t="s">
        <v>3215</v>
      </c>
    </row>
    <row r="2274" spans="28:32" x14ac:dyDescent="0.25">
      <c r="AB2274" s="156" t="s">
        <v>2138</v>
      </c>
      <c r="AC2274" s="156">
        <v>347</v>
      </c>
      <c r="AD2274" s="256">
        <v>43118</v>
      </c>
      <c r="AE2274" s="256">
        <v>43133</v>
      </c>
      <c r="AF2274" s="256" t="s">
        <v>3216</v>
      </c>
    </row>
    <row r="2275" spans="28:32" x14ac:dyDescent="0.25">
      <c r="AB2275" s="156" t="s">
        <v>2138</v>
      </c>
      <c r="AC2275" s="156">
        <v>340</v>
      </c>
      <c r="AD2275" s="256">
        <v>43133</v>
      </c>
      <c r="AE2275" s="256">
        <v>43168</v>
      </c>
      <c r="AF2275" s="256" t="s">
        <v>3216</v>
      </c>
    </row>
    <row r="2276" spans="28:32" x14ac:dyDescent="0.25">
      <c r="AB2276" s="156" t="s">
        <v>2138</v>
      </c>
      <c r="AC2276" s="156">
        <v>357</v>
      </c>
      <c r="AD2276" s="256">
        <v>43139</v>
      </c>
      <c r="AE2276" s="256">
        <v>43164</v>
      </c>
      <c r="AF2276" s="256" t="s">
        <v>3216</v>
      </c>
    </row>
    <row r="2277" spans="28:32" x14ac:dyDescent="0.25">
      <c r="AB2277" s="156" t="s">
        <v>2138</v>
      </c>
      <c r="AC2277" s="156">
        <v>353</v>
      </c>
      <c r="AD2277" s="256">
        <v>43180</v>
      </c>
      <c r="AE2277" s="256">
        <v>0</v>
      </c>
      <c r="AF2277" s="256" t="s">
        <v>3215</v>
      </c>
    </row>
    <row r="2278" spans="28:32" x14ac:dyDescent="0.25">
      <c r="AB2278" s="156" t="s">
        <v>2139</v>
      </c>
      <c r="AC2278" s="156">
        <v>347</v>
      </c>
      <c r="AD2278" s="256">
        <v>43118</v>
      </c>
      <c r="AE2278" s="256">
        <v>43133</v>
      </c>
      <c r="AF2278" s="256" t="s">
        <v>3216</v>
      </c>
    </row>
    <row r="2279" spans="28:32" x14ac:dyDescent="0.25">
      <c r="AB2279" s="156" t="s">
        <v>2139</v>
      </c>
      <c r="AC2279" s="156">
        <v>340</v>
      </c>
      <c r="AD2279" s="256">
        <v>43133</v>
      </c>
      <c r="AE2279" s="256">
        <v>43168</v>
      </c>
      <c r="AF2279" s="256" t="s">
        <v>3216</v>
      </c>
    </row>
    <row r="2280" spans="28:32" x14ac:dyDescent="0.25">
      <c r="AB2280" s="156" t="s">
        <v>2139</v>
      </c>
      <c r="AC2280" s="156">
        <v>364</v>
      </c>
      <c r="AD2280" s="256">
        <v>43168</v>
      </c>
      <c r="AE2280" s="256">
        <v>43179</v>
      </c>
      <c r="AF2280" s="256" t="s">
        <v>3216</v>
      </c>
    </row>
    <row r="2281" spans="28:32" x14ac:dyDescent="0.25">
      <c r="AB2281" s="156" t="s">
        <v>2141</v>
      </c>
      <c r="AC2281" s="156">
        <v>340</v>
      </c>
      <c r="AD2281" s="256">
        <v>43133</v>
      </c>
      <c r="AE2281" s="256">
        <v>43168</v>
      </c>
      <c r="AF2281" s="256" t="s">
        <v>3216</v>
      </c>
    </row>
    <row r="2282" spans="28:32" x14ac:dyDescent="0.25">
      <c r="AB2282" s="156" t="s">
        <v>2141</v>
      </c>
      <c r="AC2282" s="156">
        <v>357</v>
      </c>
      <c r="AD2282" s="256">
        <v>43139</v>
      </c>
      <c r="AE2282" s="256">
        <v>43164</v>
      </c>
      <c r="AF2282" s="256" t="s">
        <v>3216</v>
      </c>
    </row>
    <row r="2283" spans="28:32" x14ac:dyDescent="0.25">
      <c r="AB2283" s="156" t="s">
        <v>2141</v>
      </c>
      <c r="AC2283" s="156">
        <v>353</v>
      </c>
      <c r="AD2283" s="256">
        <v>43180</v>
      </c>
      <c r="AE2283" s="256">
        <v>0</v>
      </c>
      <c r="AF2283" s="256" t="s">
        <v>3215</v>
      </c>
    </row>
    <row r="2284" spans="28:32" x14ac:dyDescent="0.25">
      <c r="AB2284" s="156" t="s">
        <v>2141</v>
      </c>
      <c r="AC2284" s="156">
        <v>353</v>
      </c>
      <c r="AD2284" s="256">
        <v>43180</v>
      </c>
      <c r="AE2284" s="256">
        <v>0</v>
      </c>
      <c r="AF2284" s="256" t="s">
        <v>3215</v>
      </c>
    </row>
    <row r="2285" spans="28:32" x14ac:dyDescent="0.25">
      <c r="AB2285" s="156" t="s">
        <v>2141</v>
      </c>
      <c r="AC2285" s="156">
        <v>353</v>
      </c>
      <c r="AD2285" s="256">
        <v>43180</v>
      </c>
      <c r="AE2285" s="256">
        <v>0</v>
      </c>
      <c r="AF2285" s="256" t="s">
        <v>3215</v>
      </c>
    </row>
    <row r="2286" spans="28:32" x14ac:dyDescent="0.25">
      <c r="AB2286" s="156" t="s">
        <v>2141</v>
      </c>
      <c r="AC2286" s="156">
        <v>353</v>
      </c>
      <c r="AD2286" s="256">
        <v>43180</v>
      </c>
      <c r="AE2286" s="256">
        <v>0</v>
      </c>
      <c r="AF2286" s="256" t="s">
        <v>3215</v>
      </c>
    </row>
    <row r="2287" spans="28:32" x14ac:dyDescent="0.25">
      <c r="AB2287" s="156" t="s">
        <v>2143</v>
      </c>
      <c r="AC2287" s="156">
        <v>347</v>
      </c>
      <c r="AD2287" s="256">
        <v>43118</v>
      </c>
      <c r="AE2287" s="256">
        <v>43133</v>
      </c>
      <c r="AF2287" s="256" t="s">
        <v>3216</v>
      </c>
    </row>
    <row r="2288" spans="28:32" x14ac:dyDescent="0.25">
      <c r="AB2288" s="156" t="s">
        <v>2143</v>
      </c>
      <c r="AC2288" s="156">
        <v>340</v>
      </c>
      <c r="AD2288" s="256">
        <v>43133</v>
      </c>
      <c r="AE2288" s="256">
        <v>43168</v>
      </c>
      <c r="AF2288" s="256" t="s">
        <v>3216</v>
      </c>
    </row>
    <row r="2289" spans="28:32" x14ac:dyDescent="0.25">
      <c r="AB2289" s="156" t="s">
        <v>2143</v>
      </c>
      <c r="AC2289" s="156">
        <v>357</v>
      </c>
      <c r="AD2289" s="256">
        <v>43139</v>
      </c>
      <c r="AE2289" s="256">
        <v>43164</v>
      </c>
      <c r="AF2289" s="256" t="s">
        <v>3216</v>
      </c>
    </row>
    <row r="2290" spans="28:32" x14ac:dyDescent="0.25">
      <c r="AB2290" s="156" t="s">
        <v>2143</v>
      </c>
      <c r="AC2290" s="156">
        <v>353</v>
      </c>
      <c r="AD2290" s="256">
        <v>43180</v>
      </c>
      <c r="AE2290" s="256">
        <v>0</v>
      </c>
      <c r="AF2290" s="256" t="s">
        <v>3215</v>
      </c>
    </row>
    <row r="2291" spans="28:32" x14ac:dyDescent="0.25">
      <c r="AB2291" s="156" t="s">
        <v>2143</v>
      </c>
      <c r="AC2291" s="156">
        <v>353</v>
      </c>
      <c r="AD2291" s="256">
        <v>43180</v>
      </c>
      <c r="AE2291" s="256">
        <v>0</v>
      </c>
      <c r="AF2291" s="256" t="s">
        <v>3215</v>
      </c>
    </row>
    <row r="2292" spans="28:32" x14ac:dyDescent="0.25">
      <c r="AB2292" s="156" t="s">
        <v>2143</v>
      </c>
      <c r="AC2292" s="156">
        <v>353</v>
      </c>
      <c r="AD2292" s="256">
        <v>43180</v>
      </c>
      <c r="AE2292" s="256">
        <v>0</v>
      </c>
      <c r="AF2292" s="256" t="s">
        <v>3215</v>
      </c>
    </row>
    <row r="2293" spans="28:32" x14ac:dyDescent="0.25">
      <c r="AB2293" s="156" t="s">
        <v>2145</v>
      </c>
      <c r="AC2293" s="156">
        <v>340</v>
      </c>
      <c r="AD2293" s="256">
        <v>43133</v>
      </c>
      <c r="AE2293" s="256">
        <v>43168</v>
      </c>
      <c r="AF2293" s="256" t="s">
        <v>3216</v>
      </c>
    </row>
    <row r="2294" spans="28:32" x14ac:dyDescent="0.25">
      <c r="AB2294" s="156" t="s">
        <v>2145</v>
      </c>
      <c r="AC2294" s="156">
        <v>374</v>
      </c>
      <c r="AD2294" s="256">
        <v>43195</v>
      </c>
      <c r="AE2294" s="256">
        <v>0</v>
      </c>
      <c r="AF2294" s="256" t="s">
        <v>3215</v>
      </c>
    </row>
    <row r="2295" spans="28:32" x14ac:dyDescent="0.25">
      <c r="AB2295" s="156" t="s">
        <v>2147</v>
      </c>
      <c r="AC2295" s="156">
        <v>347</v>
      </c>
      <c r="AD2295" s="256">
        <v>43118</v>
      </c>
      <c r="AE2295" s="256">
        <v>43133</v>
      </c>
      <c r="AF2295" s="256" t="s">
        <v>3216</v>
      </c>
    </row>
    <row r="2296" spans="28:32" x14ac:dyDescent="0.25">
      <c r="AB2296" s="156" t="s">
        <v>2147</v>
      </c>
      <c r="AC2296" s="156">
        <v>340</v>
      </c>
      <c r="AD2296" s="256">
        <v>43133</v>
      </c>
      <c r="AE2296" s="256">
        <v>43168</v>
      </c>
      <c r="AF2296" s="256" t="s">
        <v>3216</v>
      </c>
    </row>
    <row r="2297" spans="28:32" x14ac:dyDescent="0.25">
      <c r="AB2297" s="156" t="s">
        <v>2147</v>
      </c>
      <c r="AC2297" s="156">
        <v>353</v>
      </c>
      <c r="AD2297" s="256">
        <v>43180</v>
      </c>
      <c r="AE2297" s="256">
        <v>0</v>
      </c>
      <c r="AF2297" s="256" t="s">
        <v>3215</v>
      </c>
    </row>
    <row r="2298" spans="28:32" x14ac:dyDescent="0.25">
      <c r="AB2298" s="156" t="s">
        <v>2148</v>
      </c>
      <c r="AC2298" s="156">
        <v>357</v>
      </c>
      <c r="AD2298" s="256">
        <v>43139</v>
      </c>
      <c r="AE2298" s="256">
        <v>43164</v>
      </c>
      <c r="AF2298" s="256" t="s">
        <v>3216</v>
      </c>
    </row>
    <row r="2299" spans="28:32" x14ac:dyDescent="0.25">
      <c r="AB2299" s="156" t="s">
        <v>2150</v>
      </c>
      <c r="AC2299" s="156">
        <v>340</v>
      </c>
      <c r="AD2299" s="256">
        <v>43133</v>
      </c>
      <c r="AE2299" s="256">
        <v>43168</v>
      </c>
      <c r="AF2299" s="256" t="s">
        <v>3216</v>
      </c>
    </row>
    <row r="2300" spans="28:32" x14ac:dyDescent="0.25">
      <c r="AB2300" s="156" t="s">
        <v>2150</v>
      </c>
      <c r="AC2300" s="156">
        <v>357</v>
      </c>
      <c r="AD2300" s="256">
        <v>43139</v>
      </c>
      <c r="AE2300" s="256">
        <v>43164</v>
      </c>
      <c r="AF2300" s="256" t="s">
        <v>3216</v>
      </c>
    </row>
    <row r="2301" spans="28:32" x14ac:dyDescent="0.25">
      <c r="AB2301" s="156" t="s">
        <v>2150</v>
      </c>
      <c r="AC2301" s="156">
        <v>364</v>
      </c>
      <c r="AD2301" s="256">
        <v>43168</v>
      </c>
      <c r="AE2301" s="256">
        <v>43179</v>
      </c>
      <c r="AF2301" s="256" t="s">
        <v>3216</v>
      </c>
    </row>
    <row r="2302" spans="28:32" x14ac:dyDescent="0.25">
      <c r="AB2302" s="156" t="s">
        <v>2150</v>
      </c>
      <c r="AC2302" s="156">
        <v>353</v>
      </c>
      <c r="AD2302" s="256">
        <v>43180</v>
      </c>
      <c r="AE2302" s="256">
        <v>0</v>
      </c>
      <c r="AF2302" s="256" t="s">
        <v>3215</v>
      </c>
    </row>
    <row r="2303" spans="28:32" x14ac:dyDescent="0.25">
      <c r="AB2303" s="156" t="s">
        <v>2150</v>
      </c>
      <c r="AC2303" s="156">
        <v>353</v>
      </c>
      <c r="AD2303" s="256">
        <v>43180</v>
      </c>
      <c r="AE2303" s="256">
        <v>0</v>
      </c>
      <c r="AF2303" s="256" t="s">
        <v>3215</v>
      </c>
    </row>
    <row r="2304" spans="28:32" x14ac:dyDescent="0.25">
      <c r="AB2304" s="156" t="s">
        <v>2151</v>
      </c>
      <c r="AC2304" s="156">
        <v>340</v>
      </c>
      <c r="AD2304" s="256">
        <v>43133</v>
      </c>
      <c r="AE2304" s="256">
        <v>43168</v>
      </c>
      <c r="AF2304" s="256" t="s">
        <v>3216</v>
      </c>
    </row>
    <row r="2305" spans="28:32" x14ac:dyDescent="0.25">
      <c r="AB2305" s="156" t="s">
        <v>2151</v>
      </c>
      <c r="AC2305" s="156">
        <v>364</v>
      </c>
      <c r="AD2305" s="256">
        <v>43168</v>
      </c>
      <c r="AE2305" s="256">
        <v>43179</v>
      </c>
      <c r="AF2305" s="256" t="s">
        <v>3216</v>
      </c>
    </row>
    <row r="2306" spans="28:32" x14ac:dyDescent="0.25">
      <c r="AB2306" s="156" t="s">
        <v>2153</v>
      </c>
      <c r="AC2306" s="156">
        <v>347</v>
      </c>
      <c r="AD2306" s="256">
        <v>43118</v>
      </c>
      <c r="AE2306" s="256">
        <v>43133</v>
      </c>
      <c r="AF2306" s="256" t="s">
        <v>3216</v>
      </c>
    </row>
    <row r="2307" spans="28:32" x14ac:dyDescent="0.25">
      <c r="AB2307" s="156" t="s">
        <v>2153</v>
      </c>
      <c r="AC2307" s="156">
        <v>340</v>
      </c>
      <c r="AD2307" s="256">
        <v>43133</v>
      </c>
      <c r="AE2307" s="256">
        <v>43168</v>
      </c>
      <c r="AF2307" s="256" t="s">
        <v>3216</v>
      </c>
    </row>
    <row r="2308" spans="28:32" x14ac:dyDescent="0.25">
      <c r="AB2308" s="156" t="s">
        <v>2153</v>
      </c>
      <c r="AC2308" s="156">
        <v>340</v>
      </c>
      <c r="AD2308" s="256">
        <v>43133</v>
      </c>
      <c r="AE2308" s="256">
        <v>43168</v>
      </c>
      <c r="AF2308" s="256" t="s">
        <v>3216</v>
      </c>
    </row>
    <row r="2309" spans="28:32" x14ac:dyDescent="0.25">
      <c r="AB2309" s="156" t="s">
        <v>2153</v>
      </c>
      <c r="AC2309" s="156">
        <v>357</v>
      </c>
      <c r="AD2309" s="256">
        <v>43139</v>
      </c>
      <c r="AE2309" s="256">
        <v>43164</v>
      </c>
      <c r="AF2309" s="256" t="s">
        <v>3216</v>
      </c>
    </row>
    <row r="2310" spans="28:32" x14ac:dyDescent="0.25">
      <c r="AB2310" s="156" t="s">
        <v>2153</v>
      </c>
      <c r="AC2310" s="156">
        <v>353</v>
      </c>
      <c r="AD2310" s="256">
        <v>43180</v>
      </c>
      <c r="AE2310" s="256">
        <v>0</v>
      </c>
      <c r="AF2310" s="256" t="s">
        <v>3215</v>
      </c>
    </row>
    <row r="2311" spans="28:32" x14ac:dyDescent="0.25">
      <c r="AB2311" s="156" t="s">
        <v>2154</v>
      </c>
      <c r="AC2311" s="156">
        <v>340</v>
      </c>
      <c r="AD2311" s="256">
        <v>43133</v>
      </c>
      <c r="AE2311" s="256">
        <v>43168</v>
      </c>
      <c r="AF2311" s="256" t="s">
        <v>3216</v>
      </c>
    </row>
    <row r="2312" spans="28:32" x14ac:dyDescent="0.25">
      <c r="AB2312" s="156" t="s">
        <v>3229</v>
      </c>
      <c r="AC2312" s="156">
        <v>340</v>
      </c>
      <c r="AD2312" s="256">
        <v>43133</v>
      </c>
      <c r="AE2312" s="256">
        <v>43168</v>
      </c>
      <c r="AF2312" s="256" t="s">
        <v>3216</v>
      </c>
    </row>
    <row r="2313" spans="28:32" x14ac:dyDescent="0.25">
      <c r="AB2313" s="156" t="s">
        <v>2156</v>
      </c>
      <c r="AC2313" s="156">
        <v>340</v>
      </c>
      <c r="AD2313" s="256">
        <v>43133</v>
      </c>
      <c r="AE2313" s="256">
        <v>43168</v>
      </c>
      <c r="AF2313" s="256" t="s">
        <v>3216</v>
      </c>
    </row>
    <row r="2314" spans="28:32" x14ac:dyDescent="0.25">
      <c r="AB2314" s="156" t="s">
        <v>2156</v>
      </c>
      <c r="AC2314" s="156">
        <v>357</v>
      </c>
      <c r="AD2314" s="256">
        <v>43139</v>
      </c>
      <c r="AE2314" s="256">
        <v>43164</v>
      </c>
      <c r="AF2314" s="256" t="s">
        <v>3216</v>
      </c>
    </row>
    <row r="2315" spans="28:32" x14ac:dyDescent="0.25">
      <c r="AB2315" s="156" t="s">
        <v>2156</v>
      </c>
      <c r="AC2315" s="156">
        <v>364</v>
      </c>
      <c r="AD2315" s="256">
        <v>43168</v>
      </c>
      <c r="AE2315" s="256">
        <v>43179</v>
      </c>
      <c r="AF2315" s="256" t="s">
        <v>3216</v>
      </c>
    </row>
    <row r="2316" spans="28:32" x14ac:dyDescent="0.25">
      <c r="AB2316" s="156" t="s">
        <v>2156</v>
      </c>
      <c r="AC2316" s="156">
        <v>353</v>
      </c>
      <c r="AD2316" s="256">
        <v>43180</v>
      </c>
      <c r="AE2316" s="256">
        <v>0</v>
      </c>
      <c r="AF2316" s="256" t="s">
        <v>3215</v>
      </c>
    </row>
    <row r="2317" spans="28:32" x14ac:dyDescent="0.25">
      <c r="AB2317" s="156" t="s">
        <v>2156</v>
      </c>
      <c r="AC2317" s="156">
        <v>353</v>
      </c>
      <c r="AD2317" s="256">
        <v>43180</v>
      </c>
      <c r="AE2317" s="256">
        <v>0</v>
      </c>
      <c r="AF2317" s="256" t="s">
        <v>3215</v>
      </c>
    </row>
    <row r="2318" spans="28:32" x14ac:dyDescent="0.25">
      <c r="AB2318" s="156" t="s">
        <v>2156</v>
      </c>
      <c r="AC2318" s="156">
        <v>353</v>
      </c>
      <c r="AD2318" s="256">
        <v>43180</v>
      </c>
      <c r="AE2318" s="256">
        <v>0</v>
      </c>
      <c r="AF2318" s="256" t="s">
        <v>3215</v>
      </c>
    </row>
    <row r="2319" spans="28:32" x14ac:dyDescent="0.25">
      <c r="AB2319" s="156" t="s">
        <v>2156</v>
      </c>
      <c r="AC2319" s="156">
        <v>353</v>
      </c>
      <c r="AD2319" s="256">
        <v>43180</v>
      </c>
      <c r="AE2319" s="256">
        <v>0</v>
      </c>
      <c r="AF2319" s="256" t="s">
        <v>3215</v>
      </c>
    </row>
    <row r="2320" spans="28:32" x14ac:dyDescent="0.25">
      <c r="AB2320" s="156" t="s">
        <v>2158</v>
      </c>
      <c r="AC2320" s="156">
        <v>347</v>
      </c>
      <c r="AD2320" s="256">
        <v>43118</v>
      </c>
      <c r="AE2320" s="256">
        <v>43133</v>
      </c>
      <c r="AF2320" s="256" t="s">
        <v>3216</v>
      </c>
    </row>
    <row r="2321" spans="28:32" x14ac:dyDescent="0.25">
      <c r="AB2321" s="156" t="s">
        <v>2158</v>
      </c>
      <c r="AC2321" s="156">
        <v>340</v>
      </c>
      <c r="AD2321" s="256">
        <v>43133</v>
      </c>
      <c r="AE2321" s="256">
        <v>43168</v>
      </c>
      <c r="AF2321" s="256" t="s">
        <v>3216</v>
      </c>
    </row>
    <row r="2322" spans="28:32" x14ac:dyDescent="0.25">
      <c r="AB2322" s="156" t="s">
        <v>2158</v>
      </c>
      <c r="AC2322" s="156">
        <v>357</v>
      </c>
      <c r="AD2322" s="256">
        <v>43139</v>
      </c>
      <c r="AE2322" s="256">
        <v>43164</v>
      </c>
      <c r="AF2322" s="256" t="s">
        <v>3216</v>
      </c>
    </row>
    <row r="2323" spans="28:32" x14ac:dyDescent="0.25">
      <c r="AB2323" s="156" t="s">
        <v>2158</v>
      </c>
      <c r="AC2323" s="156">
        <v>364</v>
      </c>
      <c r="AD2323" s="256">
        <v>43168</v>
      </c>
      <c r="AE2323" s="256">
        <v>43179</v>
      </c>
      <c r="AF2323" s="256" t="s">
        <v>3216</v>
      </c>
    </row>
    <row r="2324" spans="28:32" x14ac:dyDescent="0.25">
      <c r="AB2324" s="156" t="s">
        <v>2158</v>
      </c>
      <c r="AC2324" s="156">
        <v>353</v>
      </c>
      <c r="AD2324" s="256">
        <v>43180</v>
      </c>
      <c r="AE2324" s="256">
        <v>0</v>
      </c>
      <c r="AF2324" s="256" t="s">
        <v>3215</v>
      </c>
    </row>
    <row r="2325" spans="28:32" x14ac:dyDescent="0.25">
      <c r="AB2325" s="156" t="s">
        <v>2158</v>
      </c>
      <c r="AC2325" s="156">
        <v>353</v>
      </c>
      <c r="AD2325" s="256">
        <v>43180</v>
      </c>
      <c r="AE2325" s="256">
        <v>0</v>
      </c>
      <c r="AF2325" s="256" t="s">
        <v>3215</v>
      </c>
    </row>
    <row r="2326" spans="28:32" x14ac:dyDescent="0.25">
      <c r="AB2326" s="156" t="s">
        <v>2158</v>
      </c>
      <c r="AC2326" s="156">
        <v>353</v>
      </c>
      <c r="AD2326" s="256">
        <v>43180</v>
      </c>
      <c r="AE2326" s="256">
        <v>0</v>
      </c>
      <c r="AF2326" s="256" t="s">
        <v>3215</v>
      </c>
    </row>
    <row r="2327" spans="28:32" x14ac:dyDescent="0.25">
      <c r="AB2327" s="156" t="s">
        <v>2159</v>
      </c>
      <c r="AC2327" s="156">
        <v>347</v>
      </c>
      <c r="AD2327" s="256">
        <v>43118</v>
      </c>
      <c r="AE2327" s="256">
        <v>43133</v>
      </c>
      <c r="AF2327" s="256" t="s">
        <v>3216</v>
      </c>
    </row>
    <row r="2328" spans="28:32" x14ac:dyDescent="0.25">
      <c r="AB2328" s="156" t="s">
        <v>2159</v>
      </c>
      <c r="AC2328" s="156">
        <v>340</v>
      </c>
      <c r="AD2328" s="256">
        <v>43133</v>
      </c>
      <c r="AE2328" s="256">
        <v>43168</v>
      </c>
      <c r="AF2328" s="256" t="s">
        <v>3216</v>
      </c>
    </row>
    <row r="2329" spans="28:32" x14ac:dyDescent="0.25">
      <c r="AB2329" s="156" t="s">
        <v>2160</v>
      </c>
      <c r="AC2329" s="156">
        <v>347</v>
      </c>
      <c r="AD2329" s="256">
        <v>43118</v>
      </c>
      <c r="AE2329" s="256">
        <v>43133</v>
      </c>
      <c r="AF2329" s="256" t="s">
        <v>3216</v>
      </c>
    </row>
    <row r="2330" spans="28:32" x14ac:dyDescent="0.25">
      <c r="AB2330" s="156" t="s">
        <v>2160</v>
      </c>
      <c r="AC2330" s="156">
        <v>340</v>
      </c>
      <c r="AD2330" s="256">
        <v>43133</v>
      </c>
      <c r="AE2330" s="256">
        <v>43168</v>
      </c>
      <c r="AF2330" s="256" t="s">
        <v>3216</v>
      </c>
    </row>
    <row r="2331" spans="28:32" x14ac:dyDescent="0.25">
      <c r="AB2331" s="156" t="s">
        <v>2160</v>
      </c>
      <c r="AC2331" s="156">
        <v>340</v>
      </c>
      <c r="AD2331" s="256">
        <v>43133</v>
      </c>
      <c r="AE2331" s="256">
        <v>43168</v>
      </c>
      <c r="AF2331" s="256" t="s">
        <v>3216</v>
      </c>
    </row>
    <row r="2332" spans="28:32" x14ac:dyDescent="0.25">
      <c r="AB2332" s="156" t="s">
        <v>2162</v>
      </c>
      <c r="AC2332" s="156">
        <v>335</v>
      </c>
      <c r="AD2332" s="256">
        <v>43133</v>
      </c>
      <c r="AE2332" s="256">
        <v>43147</v>
      </c>
      <c r="AF2332" s="256" t="s">
        <v>3216</v>
      </c>
    </row>
    <row r="2333" spans="28:32" x14ac:dyDescent="0.25">
      <c r="AB2333" s="156" t="s">
        <v>2162</v>
      </c>
      <c r="AC2333" s="156">
        <v>364</v>
      </c>
      <c r="AD2333" s="256">
        <v>43168</v>
      </c>
      <c r="AE2333" s="256">
        <v>43179</v>
      </c>
      <c r="AF2333" s="256" t="s">
        <v>3216</v>
      </c>
    </row>
    <row r="2334" spans="28:32" x14ac:dyDescent="0.25">
      <c r="AB2334" s="156" t="s">
        <v>2162</v>
      </c>
      <c r="AC2334" s="156">
        <v>353</v>
      </c>
      <c r="AD2334" s="256">
        <v>43180</v>
      </c>
      <c r="AE2334" s="256">
        <v>0</v>
      </c>
      <c r="AF2334" s="256" t="s">
        <v>3215</v>
      </c>
    </row>
    <row r="2335" spans="28:32" x14ac:dyDescent="0.25">
      <c r="AB2335" s="156" t="s">
        <v>2162</v>
      </c>
      <c r="AC2335" s="156">
        <v>353</v>
      </c>
      <c r="AD2335" s="256">
        <v>43180</v>
      </c>
      <c r="AE2335" s="256">
        <v>0</v>
      </c>
      <c r="AF2335" s="256" t="s">
        <v>3215</v>
      </c>
    </row>
    <row r="2336" spans="28:32" x14ac:dyDescent="0.25">
      <c r="AB2336" s="156" t="s">
        <v>2164</v>
      </c>
      <c r="AC2336" s="156">
        <v>353</v>
      </c>
      <c r="AD2336" s="256">
        <v>43180</v>
      </c>
      <c r="AE2336" s="256">
        <v>0</v>
      </c>
      <c r="AF2336" s="256" t="s">
        <v>3215</v>
      </c>
    </row>
    <row r="2337" spans="28:32" x14ac:dyDescent="0.25">
      <c r="AB2337" s="156" t="s">
        <v>2166</v>
      </c>
      <c r="AC2337" s="156">
        <v>347</v>
      </c>
      <c r="AD2337" s="256">
        <v>43118</v>
      </c>
      <c r="AE2337" s="256">
        <v>43133</v>
      </c>
      <c r="AF2337" s="256" t="s">
        <v>3216</v>
      </c>
    </row>
    <row r="2338" spans="28:32" x14ac:dyDescent="0.25">
      <c r="AB2338" s="156" t="s">
        <v>2166</v>
      </c>
      <c r="AC2338" s="156">
        <v>340</v>
      </c>
      <c r="AD2338" s="256">
        <v>43133</v>
      </c>
      <c r="AE2338" s="256">
        <v>43168</v>
      </c>
      <c r="AF2338" s="256" t="s">
        <v>3216</v>
      </c>
    </row>
    <row r="2339" spans="28:32" x14ac:dyDescent="0.25">
      <c r="AB2339" s="156" t="s">
        <v>2166</v>
      </c>
      <c r="AC2339" s="156">
        <v>340</v>
      </c>
      <c r="AD2339" s="256">
        <v>43133</v>
      </c>
      <c r="AE2339" s="256">
        <v>43168</v>
      </c>
      <c r="AF2339" s="256" t="s">
        <v>3216</v>
      </c>
    </row>
    <row r="2340" spans="28:32" x14ac:dyDescent="0.25">
      <c r="AB2340" s="156" t="s">
        <v>2166</v>
      </c>
      <c r="AC2340" s="156">
        <v>357</v>
      </c>
      <c r="AD2340" s="256">
        <v>43139</v>
      </c>
      <c r="AE2340" s="256">
        <v>43164</v>
      </c>
      <c r="AF2340" s="256" t="s">
        <v>3216</v>
      </c>
    </row>
    <row r="2341" spans="28:32" x14ac:dyDescent="0.25">
      <c r="AB2341" s="156" t="s">
        <v>2166</v>
      </c>
      <c r="AC2341" s="156">
        <v>364</v>
      </c>
      <c r="AD2341" s="256">
        <v>43168</v>
      </c>
      <c r="AE2341" s="256">
        <v>43179</v>
      </c>
      <c r="AF2341" s="256" t="s">
        <v>3216</v>
      </c>
    </row>
    <row r="2342" spans="28:32" x14ac:dyDescent="0.25">
      <c r="AB2342" s="156" t="s">
        <v>2166</v>
      </c>
      <c r="AC2342" s="156">
        <v>353</v>
      </c>
      <c r="AD2342" s="256">
        <v>43180</v>
      </c>
      <c r="AE2342" s="256">
        <v>0</v>
      </c>
      <c r="AF2342" s="256" t="s">
        <v>3215</v>
      </c>
    </row>
    <row r="2343" spans="28:32" x14ac:dyDescent="0.25">
      <c r="AB2343" s="156" t="s">
        <v>2166</v>
      </c>
      <c r="AC2343" s="156">
        <v>353</v>
      </c>
      <c r="AD2343" s="256">
        <v>43180</v>
      </c>
      <c r="AE2343" s="256">
        <v>0</v>
      </c>
      <c r="AF2343" s="256" t="s">
        <v>3215</v>
      </c>
    </row>
    <row r="2344" spans="28:32" x14ac:dyDescent="0.25">
      <c r="AB2344" s="156" t="s">
        <v>2167</v>
      </c>
      <c r="AC2344" s="156">
        <v>340</v>
      </c>
      <c r="AD2344" s="256">
        <v>43133</v>
      </c>
      <c r="AE2344" s="256">
        <v>43168</v>
      </c>
      <c r="AF2344" s="256" t="s">
        <v>3216</v>
      </c>
    </row>
    <row r="2345" spans="28:32" x14ac:dyDescent="0.25">
      <c r="AB2345" s="156" t="s">
        <v>2169</v>
      </c>
      <c r="AC2345" s="156">
        <v>347</v>
      </c>
      <c r="AD2345" s="256">
        <v>43118</v>
      </c>
      <c r="AE2345" s="256">
        <v>43133</v>
      </c>
      <c r="AF2345" s="256" t="s">
        <v>3216</v>
      </c>
    </row>
    <row r="2346" spans="28:32" x14ac:dyDescent="0.25">
      <c r="AB2346" s="156" t="s">
        <v>2169</v>
      </c>
      <c r="AC2346" s="156">
        <v>335</v>
      </c>
      <c r="AD2346" s="256">
        <v>43133</v>
      </c>
      <c r="AE2346" s="256">
        <v>43147</v>
      </c>
      <c r="AF2346" s="256" t="s">
        <v>3216</v>
      </c>
    </row>
    <row r="2347" spans="28:32" x14ac:dyDescent="0.25">
      <c r="AB2347" s="156" t="s">
        <v>2169</v>
      </c>
      <c r="AC2347" s="156">
        <v>340</v>
      </c>
      <c r="AD2347" s="256">
        <v>43133</v>
      </c>
      <c r="AE2347" s="256">
        <v>43168</v>
      </c>
      <c r="AF2347" s="256" t="s">
        <v>3216</v>
      </c>
    </row>
    <row r="2348" spans="28:32" x14ac:dyDescent="0.25">
      <c r="AB2348" s="156" t="s">
        <v>2169</v>
      </c>
      <c r="AC2348" s="156">
        <v>340</v>
      </c>
      <c r="AD2348" s="256">
        <v>43133</v>
      </c>
      <c r="AE2348" s="256">
        <v>43168</v>
      </c>
      <c r="AF2348" s="256" t="s">
        <v>3216</v>
      </c>
    </row>
    <row r="2349" spans="28:32" x14ac:dyDescent="0.25">
      <c r="AB2349" s="156" t="s">
        <v>2169</v>
      </c>
      <c r="AC2349" s="156">
        <v>357</v>
      </c>
      <c r="AD2349" s="256">
        <v>43139</v>
      </c>
      <c r="AE2349" s="256">
        <v>43164</v>
      </c>
      <c r="AF2349" s="256" t="s">
        <v>3216</v>
      </c>
    </row>
    <row r="2350" spans="28:32" x14ac:dyDescent="0.25">
      <c r="AB2350" s="156" t="s">
        <v>2169</v>
      </c>
      <c r="AC2350" s="156">
        <v>353</v>
      </c>
      <c r="AD2350" s="256">
        <v>43180</v>
      </c>
      <c r="AE2350" s="256">
        <v>0</v>
      </c>
      <c r="AF2350" s="256" t="s">
        <v>3215</v>
      </c>
    </row>
    <row r="2351" spans="28:32" x14ac:dyDescent="0.25">
      <c r="AB2351" s="156" t="s">
        <v>2169</v>
      </c>
      <c r="AC2351" s="156">
        <v>353</v>
      </c>
      <c r="AD2351" s="256">
        <v>43180</v>
      </c>
      <c r="AE2351" s="256">
        <v>0</v>
      </c>
      <c r="AF2351" s="256" t="s">
        <v>3215</v>
      </c>
    </row>
    <row r="2352" spans="28:32" x14ac:dyDescent="0.25">
      <c r="AB2352" s="156" t="s">
        <v>2170</v>
      </c>
      <c r="AC2352" s="156">
        <v>339</v>
      </c>
      <c r="AD2352" s="256">
        <v>43087</v>
      </c>
      <c r="AE2352" s="256">
        <v>43111</v>
      </c>
      <c r="AF2352" s="256" t="s">
        <v>3216</v>
      </c>
    </row>
    <row r="2353" spans="28:32" x14ac:dyDescent="0.25">
      <c r="AB2353" s="156" t="s">
        <v>2170</v>
      </c>
      <c r="AC2353" s="156">
        <v>347</v>
      </c>
      <c r="AD2353" s="256">
        <v>43118</v>
      </c>
      <c r="AE2353" s="256">
        <v>43133</v>
      </c>
      <c r="AF2353" s="256" t="s">
        <v>3216</v>
      </c>
    </row>
    <row r="2354" spans="28:32" x14ac:dyDescent="0.25">
      <c r="AB2354" s="156" t="s">
        <v>2170</v>
      </c>
      <c r="AC2354" s="156">
        <v>352</v>
      </c>
      <c r="AD2354" s="256">
        <v>43133</v>
      </c>
      <c r="AE2354" s="256">
        <v>43179</v>
      </c>
      <c r="AF2354" s="256" t="s">
        <v>3216</v>
      </c>
    </row>
    <row r="2355" spans="28:32" x14ac:dyDescent="0.25">
      <c r="AB2355" s="156" t="s">
        <v>2170</v>
      </c>
      <c r="AC2355" s="156">
        <v>357</v>
      </c>
      <c r="AD2355" s="256">
        <v>43139</v>
      </c>
      <c r="AE2355" s="256">
        <v>43164</v>
      </c>
      <c r="AF2355" s="256" t="s">
        <v>3216</v>
      </c>
    </row>
    <row r="2356" spans="28:32" x14ac:dyDescent="0.25">
      <c r="AB2356" s="156" t="s">
        <v>2170</v>
      </c>
      <c r="AC2356" s="156">
        <v>364</v>
      </c>
      <c r="AD2356" s="256">
        <v>43168</v>
      </c>
      <c r="AE2356" s="256">
        <v>43179</v>
      </c>
      <c r="AF2356" s="256" t="s">
        <v>3216</v>
      </c>
    </row>
    <row r="2357" spans="28:32" x14ac:dyDescent="0.25">
      <c r="AB2357" s="156" t="s">
        <v>2170</v>
      </c>
      <c r="AC2357" s="156">
        <v>353</v>
      </c>
      <c r="AD2357" s="256">
        <v>43180</v>
      </c>
      <c r="AE2357" s="256">
        <v>0</v>
      </c>
      <c r="AF2357" s="256" t="s">
        <v>3215</v>
      </c>
    </row>
    <row r="2358" spans="28:32" x14ac:dyDescent="0.25">
      <c r="AB2358" s="156" t="s">
        <v>2170</v>
      </c>
      <c r="AC2358" s="156">
        <v>353</v>
      </c>
      <c r="AD2358" s="256">
        <v>43180</v>
      </c>
      <c r="AE2358" s="256">
        <v>0</v>
      </c>
      <c r="AF2358" s="256" t="s">
        <v>3215</v>
      </c>
    </row>
    <row r="2359" spans="28:32" x14ac:dyDescent="0.25">
      <c r="AB2359" s="156" t="s">
        <v>2170</v>
      </c>
      <c r="AC2359" s="156">
        <v>374</v>
      </c>
      <c r="AD2359" s="256">
        <v>43195</v>
      </c>
      <c r="AE2359" s="256">
        <v>0</v>
      </c>
      <c r="AF2359" s="256" t="s">
        <v>3215</v>
      </c>
    </row>
    <row r="2360" spans="28:32" x14ac:dyDescent="0.25">
      <c r="AB2360" s="156" t="s">
        <v>2171</v>
      </c>
      <c r="AC2360" s="156">
        <v>340</v>
      </c>
      <c r="AD2360" s="256">
        <v>43133</v>
      </c>
      <c r="AE2360" s="256">
        <v>43168</v>
      </c>
      <c r="AF2360" s="256" t="s">
        <v>3216</v>
      </c>
    </row>
    <row r="2361" spans="28:32" x14ac:dyDescent="0.25">
      <c r="AB2361" s="156" t="s">
        <v>2173</v>
      </c>
      <c r="AC2361" s="156">
        <v>347</v>
      </c>
      <c r="AD2361" s="256">
        <v>43118</v>
      </c>
      <c r="AE2361" s="256">
        <v>43133</v>
      </c>
      <c r="AF2361" s="256" t="s">
        <v>3216</v>
      </c>
    </row>
    <row r="2362" spans="28:32" x14ac:dyDescent="0.25">
      <c r="AB2362" s="156" t="s">
        <v>2173</v>
      </c>
      <c r="AC2362" s="156">
        <v>340</v>
      </c>
      <c r="AD2362" s="256">
        <v>43133</v>
      </c>
      <c r="AE2362" s="256">
        <v>43168</v>
      </c>
      <c r="AF2362" s="256" t="s">
        <v>3216</v>
      </c>
    </row>
    <row r="2363" spans="28:32" x14ac:dyDescent="0.25">
      <c r="AB2363" s="156" t="s">
        <v>2173</v>
      </c>
      <c r="AC2363" s="156">
        <v>357</v>
      </c>
      <c r="AD2363" s="256">
        <v>43139</v>
      </c>
      <c r="AE2363" s="256">
        <v>43164</v>
      </c>
      <c r="AF2363" s="256" t="s">
        <v>3216</v>
      </c>
    </row>
    <row r="2364" spans="28:32" x14ac:dyDescent="0.25">
      <c r="AB2364" s="156" t="s">
        <v>2173</v>
      </c>
      <c r="AC2364" s="156">
        <v>353</v>
      </c>
      <c r="AD2364" s="256">
        <v>43180</v>
      </c>
      <c r="AE2364" s="256">
        <v>0</v>
      </c>
      <c r="AF2364" s="256" t="s">
        <v>3215</v>
      </c>
    </row>
    <row r="2365" spans="28:32" x14ac:dyDescent="0.25">
      <c r="AB2365" s="156" t="s">
        <v>2175</v>
      </c>
      <c r="AC2365" s="156">
        <v>347</v>
      </c>
      <c r="AD2365" s="256">
        <v>43118</v>
      </c>
      <c r="AE2365" s="256">
        <v>43133</v>
      </c>
      <c r="AF2365" s="256" t="s">
        <v>3216</v>
      </c>
    </row>
    <row r="2366" spans="28:32" x14ac:dyDescent="0.25">
      <c r="AB2366" s="156" t="s">
        <v>2175</v>
      </c>
      <c r="AC2366" s="156">
        <v>340</v>
      </c>
      <c r="AD2366" s="256">
        <v>43133</v>
      </c>
      <c r="AE2366" s="256">
        <v>43168</v>
      </c>
      <c r="AF2366" s="256" t="s">
        <v>3216</v>
      </c>
    </row>
    <row r="2367" spans="28:32" x14ac:dyDescent="0.25">
      <c r="AB2367" s="156" t="s">
        <v>2175</v>
      </c>
      <c r="AC2367" s="156">
        <v>357</v>
      </c>
      <c r="AD2367" s="256">
        <v>43139</v>
      </c>
      <c r="AE2367" s="256">
        <v>43164</v>
      </c>
      <c r="AF2367" s="256" t="s">
        <v>3216</v>
      </c>
    </row>
    <row r="2368" spans="28:32" x14ac:dyDescent="0.25">
      <c r="AB2368" s="156" t="s">
        <v>2175</v>
      </c>
      <c r="AC2368" s="156">
        <v>353</v>
      </c>
      <c r="AD2368" s="256">
        <v>43180</v>
      </c>
      <c r="AE2368" s="256">
        <v>0</v>
      </c>
      <c r="AF2368" s="256" t="s">
        <v>3215</v>
      </c>
    </row>
    <row r="2369" spans="28:32" x14ac:dyDescent="0.25">
      <c r="AB2369" s="156" t="s">
        <v>2175</v>
      </c>
      <c r="AC2369" s="156">
        <v>353</v>
      </c>
      <c r="AD2369" s="256">
        <v>43180</v>
      </c>
      <c r="AE2369" s="256">
        <v>0</v>
      </c>
      <c r="AF2369" s="256" t="s">
        <v>3215</v>
      </c>
    </row>
    <row r="2370" spans="28:32" x14ac:dyDescent="0.25">
      <c r="AB2370" s="156" t="s">
        <v>2177</v>
      </c>
      <c r="AC2370" s="156">
        <v>340</v>
      </c>
      <c r="AD2370" s="256">
        <v>43133</v>
      </c>
      <c r="AE2370" s="256">
        <v>43168</v>
      </c>
      <c r="AF2370" s="256" t="s">
        <v>3216</v>
      </c>
    </row>
    <row r="2371" spans="28:32" x14ac:dyDescent="0.25">
      <c r="AB2371" s="156" t="s">
        <v>2177</v>
      </c>
      <c r="AC2371" s="156">
        <v>357</v>
      </c>
      <c r="AD2371" s="256">
        <v>43139</v>
      </c>
      <c r="AE2371" s="256">
        <v>43164</v>
      </c>
      <c r="AF2371" s="256" t="s">
        <v>3216</v>
      </c>
    </row>
    <row r="2372" spans="28:32" x14ac:dyDescent="0.25">
      <c r="AB2372" s="156" t="s">
        <v>2177</v>
      </c>
      <c r="AC2372" s="156">
        <v>364</v>
      </c>
      <c r="AD2372" s="256">
        <v>43168</v>
      </c>
      <c r="AE2372" s="256">
        <v>43179</v>
      </c>
      <c r="AF2372" s="256" t="s">
        <v>3216</v>
      </c>
    </row>
    <row r="2373" spans="28:32" x14ac:dyDescent="0.25">
      <c r="AB2373" s="156" t="s">
        <v>2177</v>
      </c>
      <c r="AC2373" s="156">
        <v>353</v>
      </c>
      <c r="AD2373" s="256">
        <v>43180</v>
      </c>
      <c r="AE2373" s="256">
        <v>0</v>
      </c>
      <c r="AF2373" s="256" t="s">
        <v>3215</v>
      </c>
    </row>
    <row r="2374" spans="28:32" x14ac:dyDescent="0.25">
      <c r="AB2374" s="156" t="s">
        <v>2177</v>
      </c>
      <c r="AC2374" s="156">
        <v>353</v>
      </c>
      <c r="AD2374" s="256">
        <v>43180</v>
      </c>
      <c r="AE2374" s="256">
        <v>0</v>
      </c>
      <c r="AF2374" s="256" t="s">
        <v>3215</v>
      </c>
    </row>
    <row r="2375" spans="28:32" x14ac:dyDescent="0.25">
      <c r="AB2375" s="156" t="s">
        <v>2179</v>
      </c>
      <c r="AC2375" s="156">
        <v>357</v>
      </c>
      <c r="AD2375" s="256">
        <v>43139</v>
      </c>
      <c r="AE2375" s="256">
        <v>43164</v>
      </c>
      <c r="AF2375" s="256" t="s">
        <v>3216</v>
      </c>
    </row>
    <row r="2376" spans="28:32" x14ac:dyDescent="0.25">
      <c r="AB2376" s="156" t="s">
        <v>2179</v>
      </c>
      <c r="AC2376" s="156">
        <v>353</v>
      </c>
      <c r="AD2376" s="256">
        <v>43180</v>
      </c>
      <c r="AE2376" s="256">
        <v>0</v>
      </c>
      <c r="AF2376" s="256" t="s">
        <v>3215</v>
      </c>
    </row>
    <row r="2377" spans="28:32" x14ac:dyDescent="0.25">
      <c r="AB2377" s="156" t="s">
        <v>2181</v>
      </c>
      <c r="AC2377" s="156">
        <v>347</v>
      </c>
      <c r="AD2377" s="256">
        <v>43118</v>
      </c>
      <c r="AE2377" s="256">
        <v>43133</v>
      </c>
      <c r="AF2377" s="256" t="s">
        <v>3216</v>
      </c>
    </row>
    <row r="2378" spans="28:32" x14ac:dyDescent="0.25">
      <c r="AB2378" s="156" t="s">
        <v>2181</v>
      </c>
      <c r="AC2378" s="156">
        <v>340</v>
      </c>
      <c r="AD2378" s="256">
        <v>43133</v>
      </c>
      <c r="AE2378" s="256">
        <v>43168</v>
      </c>
      <c r="AF2378" s="256" t="s">
        <v>3216</v>
      </c>
    </row>
    <row r="2379" spans="28:32" x14ac:dyDescent="0.25">
      <c r="AB2379" s="156" t="s">
        <v>2181</v>
      </c>
      <c r="AC2379" s="156">
        <v>353</v>
      </c>
      <c r="AD2379" s="256">
        <v>43180</v>
      </c>
      <c r="AE2379" s="256">
        <v>0</v>
      </c>
      <c r="AF2379" s="256" t="s">
        <v>3215</v>
      </c>
    </row>
    <row r="2380" spans="28:32" x14ac:dyDescent="0.25">
      <c r="AB2380" s="156" t="s">
        <v>2182</v>
      </c>
      <c r="AC2380" s="156">
        <v>374</v>
      </c>
      <c r="AD2380" s="256">
        <v>43195</v>
      </c>
      <c r="AE2380" s="256">
        <v>0</v>
      </c>
      <c r="AF2380" s="256" t="s">
        <v>3215</v>
      </c>
    </row>
    <row r="2381" spans="28:32" x14ac:dyDescent="0.25">
      <c r="AB2381" s="156" t="s">
        <v>2184</v>
      </c>
      <c r="AC2381" s="156">
        <v>340</v>
      </c>
      <c r="AD2381" s="256">
        <v>43133</v>
      </c>
      <c r="AE2381" s="256">
        <v>43168</v>
      </c>
      <c r="AF2381" s="256" t="s">
        <v>3216</v>
      </c>
    </row>
    <row r="2382" spans="28:32" x14ac:dyDescent="0.25">
      <c r="AB2382" s="156" t="s">
        <v>2184</v>
      </c>
      <c r="AC2382" s="156">
        <v>340</v>
      </c>
      <c r="AD2382" s="256">
        <v>43133</v>
      </c>
      <c r="AE2382" s="256">
        <v>43168</v>
      </c>
      <c r="AF2382" s="256" t="s">
        <v>3216</v>
      </c>
    </row>
    <row r="2383" spans="28:32" x14ac:dyDescent="0.25">
      <c r="AB2383" s="156" t="s">
        <v>2184</v>
      </c>
      <c r="AC2383" s="156">
        <v>357</v>
      </c>
      <c r="AD2383" s="256">
        <v>43139</v>
      </c>
      <c r="AE2383" s="256">
        <v>43164</v>
      </c>
      <c r="AF2383" s="256" t="s">
        <v>3216</v>
      </c>
    </row>
    <row r="2384" spans="28:32" x14ac:dyDescent="0.25">
      <c r="AB2384" s="156" t="s">
        <v>2184</v>
      </c>
      <c r="AC2384" s="156">
        <v>364</v>
      </c>
      <c r="AD2384" s="256">
        <v>43168</v>
      </c>
      <c r="AE2384" s="256">
        <v>43179</v>
      </c>
      <c r="AF2384" s="256" t="s">
        <v>3216</v>
      </c>
    </row>
    <row r="2385" spans="28:32" x14ac:dyDescent="0.25">
      <c r="AB2385" s="156" t="s">
        <v>2184</v>
      </c>
      <c r="AC2385" s="156">
        <v>353</v>
      </c>
      <c r="AD2385" s="256">
        <v>43180</v>
      </c>
      <c r="AE2385" s="256">
        <v>0</v>
      </c>
      <c r="AF2385" s="256" t="s">
        <v>3215</v>
      </c>
    </row>
    <row r="2386" spans="28:32" x14ac:dyDescent="0.25">
      <c r="AB2386" s="156" t="s">
        <v>2184</v>
      </c>
      <c r="AC2386" s="156">
        <v>353</v>
      </c>
      <c r="AD2386" s="256">
        <v>43180</v>
      </c>
      <c r="AE2386" s="256">
        <v>0</v>
      </c>
      <c r="AF2386" s="256" t="s">
        <v>3215</v>
      </c>
    </row>
    <row r="2387" spans="28:32" x14ac:dyDescent="0.25">
      <c r="AB2387" s="156" t="s">
        <v>2184</v>
      </c>
      <c r="AC2387" s="156">
        <v>353</v>
      </c>
      <c r="AD2387" s="256">
        <v>43180</v>
      </c>
      <c r="AE2387" s="256">
        <v>0</v>
      </c>
      <c r="AF2387" s="256" t="s">
        <v>3215</v>
      </c>
    </row>
    <row r="2388" spans="28:32" x14ac:dyDescent="0.25">
      <c r="AB2388" s="156" t="s">
        <v>2186</v>
      </c>
      <c r="AC2388" s="156">
        <v>347</v>
      </c>
      <c r="AD2388" s="256">
        <v>43118</v>
      </c>
      <c r="AE2388" s="256">
        <v>43133</v>
      </c>
      <c r="AF2388" s="256" t="s">
        <v>3216</v>
      </c>
    </row>
    <row r="2389" spans="28:32" x14ac:dyDescent="0.25">
      <c r="AB2389" s="156" t="s">
        <v>2186</v>
      </c>
      <c r="AC2389" s="156">
        <v>340</v>
      </c>
      <c r="AD2389" s="256">
        <v>43133</v>
      </c>
      <c r="AE2389" s="256">
        <v>43168</v>
      </c>
      <c r="AF2389" s="256" t="s">
        <v>3216</v>
      </c>
    </row>
    <row r="2390" spans="28:32" x14ac:dyDescent="0.25">
      <c r="AB2390" s="156" t="s">
        <v>2186</v>
      </c>
      <c r="AC2390" s="156">
        <v>357</v>
      </c>
      <c r="AD2390" s="256">
        <v>43139</v>
      </c>
      <c r="AE2390" s="256">
        <v>43164</v>
      </c>
      <c r="AF2390" s="256" t="s">
        <v>3216</v>
      </c>
    </row>
    <row r="2391" spans="28:32" x14ac:dyDescent="0.25">
      <c r="AB2391" s="156" t="s">
        <v>2186</v>
      </c>
      <c r="AC2391" s="156">
        <v>353</v>
      </c>
      <c r="AD2391" s="256">
        <v>43180</v>
      </c>
      <c r="AE2391" s="256">
        <v>0</v>
      </c>
      <c r="AF2391" s="256" t="s">
        <v>3215</v>
      </c>
    </row>
    <row r="2392" spans="28:32" x14ac:dyDescent="0.25">
      <c r="AB2392" s="156" t="s">
        <v>2188</v>
      </c>
      <c r="AC2392" s="156">
        <v>364</v>
      </c>
      <c r="AD2392" s="256">
        <v>43168</v>
      </c>
      <c r="AE2392" s="256">
        <v>43179</v>
      </c>
      <c r="AF2392" s="256" t="s">
        <v>3216</v>
      </c>
    </row>
    <row r="2393" spans="28:32" x14ac:dyDescent="0.25">
      <c r="AB2393" s="156" t="s">
        <v>2188</v>
      </c>
      <c r="AC2393" s="156">
        <v>353</v>
      </c>
      <c r="AD2393" s="256">
        <v>43180</v>
      </c>
      <c r="AE2393" s="256">
        <v>0</v>
      </c>
      <c r="AF2393" s="256" t="s">
        <v>3215</v>
      </c>
    </row>
    <row r="2394" spans="28:32" x14ac:dyDescent="0.25">
      <c r="AB2394" s="156" t="s">
        <v>2190</v>
      </c>
      <c r="AC2394" s="156">
        <v>357</v>
      </c>
      <c r="AD2394" s="256">
        <v>43139</v>
      </c>
      <c r="AE2394" s="256">
        <v>43164</v>
      </c>
      <c r="AF2394" s="256" t="s">
        <v>3216</v>
      </c>
    </row>
    <row r="2395" spans="28:32" x14ac:dyDescent="0.25">
      <c r="AB2395" s="156" t="s">
        <v>2190</v>
      </c>
      <c r="AC2395" s="156">
        <v>353</v>
      </c>
      <c r="AD2395" s="256">
        <v>43180</v>
      </c>
      <c r="AE2395" s="256">
        <v>0</v>
      </c>
      <c r="AF2395" s="256" t="s">
        <v>3215</v>
      </c>
    </row>
    <row r="2396" spans="28:32" x14ac:dyDescent="0.25">
      <c r="AB2396" s="156" t="s">
        <v>2190</v>
      </c>
      <c r="AC2396" s="156">
        <v>353</v>
      </c>
      <c r="AD2396" s="256">
        <v>43180</v>
      </c>
      <c r="AE2396" s="256">
        <v>0</v>
      </c>
      <c r="AF2396" s="256" t="s">
        <v>3215</v>
      </c>
    </row>
    <row r="2397" spans="28:32" x14ac:dyDescent="0.25">
      <c r="AB2397" s="156" t="s">
        <v>2192</v>
      </c>
      <c r="AC2397" s="156">
        <v>340</v>
      </c>
      <c r="AD2397" s="256">
        <v>43133</v>
      </c>
      <c r="AE2397" s="256">
        <v>43168</v>
      </c>
      <c r="AF2397" s="256" t="s">
        <v>3216</v>
      </c>
    </row>
    <row r="2398" spans="28:32" x14ac:dyDescent="0.25">
      <c r="AB2398" s="156" t="s">
        <v>2192</v>
      </c>
      <c r="AC2398" s="156">
        <v>364</v>
      </c>
      <c r="AD2398" s="256">
        <v>43168</v>
      </c>
      <c r="AE2398" s="256">
        <v>43179</v>
      </c>
      <c r="AF2398" s="256" t="s">
        <v>3216</v>
      </c>
    </row>
    <row r="2399" spans="28:32" x14ac:dyDescent="0.25">
      <c r="AB2399" s="156" t="s">
        <v>2192</v>
      </c>
      <c r="AC2399" s="156">
        <v>353</v>
      </c>
      <c r="AD2399" s="256">
        <v>43180</v>
      </c>
      <c r="AE2399" s="256">
        <v>0</v>
      </c>
      <c r="AF2399" s="256" t="s">
        <v>3215</v>
      </c>
    </row>
    <row r="2400" spans="28:32" x14ac:dyDescent="0.25">
      <c r="AB2400" s="156" t="s">
        <v>2193</v>
      </c>
      <c r="AC2400" s="156">
        <v>347</v>
      </c>
      <c r="AD2400" s="256">
        <v>43118</v>
      </c>
      <c r="AE2400" s="256">
        <v>43133</v>
      </c>
      <c r="AF2400" s="256" t="s">
        <v>3216</v>
      </c>
    </row>
    <row r="2401" spans="28:32" x14ac:dyDescent="0.25">
      <c r="AB2401" s="156" t="s">
        <v>2193</v>
      </c>
      <c r="AC2401" s="156">
        <v>340</v>
      </c>
      <c r="AD2401" s="256">
        <v>43133</v>
      </c>
      <c r="AE2401" s="256">
        <v>43168</v>
      </c>
      <c r="AF2401" s="256" t="s">
        <v>3216</v>
      </c>
    </row>
    <row r="2402" spans="28:32" x14ac:dyDescent="0.25">
      <c r="AB2402" s="156" t="s">
        <v>2195</v>
      </c>
      <c r="AC2402" s="156">
        <v>347</v>
      </c>
      <c r="AD2402" s="256">
        <v>43118</v>
      </c>
      <c r="AE2402" s="256">
        <v>43133</v>
      </c>
      <c r="AF2402" s="256" t="s">
        <v>3216</v>
      </c>
    </row>
    <row r="2403" spans="28:32" x14ac:dyDescent="0.25">
      <c r="AB2403" s="156" t="s">
        <v>2195</v>
      </c>
      <c r="AC2403" s="156">
        <v>340</v>
      </c>
      <c r="AD2403" s="256">
        <v>43133</v>
      </c>
      <c r="AE2403" s="256">
        <v>43168</v>
      </c>
      <c r="AF2403" s="256" t="s">
        <v>3216</v>
      </c>
    </row>
    <row r="2404" spans="28:32" x14ac:dyDescent="0.25">
      <c r="AB2404" s="156" t="s">
        <v>2195</v>
      </c>
      <c r="AC2404" s="156">
        <v>364</v>
      </c>
      <c r="AD2404" s="256">
        <v>43168</v>
      </c>
      <c r="AE2404" s="256">
        <v>43179</v>
      </c>
      <c r="AF2404" s="256" t="s">
        <v>3216</v>
      </c>
    </row>
    <row r="2405" spans="28:32" x14ac:dyDescent="0.25">
      <c r="AB2405" s="156" t="s">
        <v>2195</v>
      </c>
      <c r="AC2405" s="156">
        <v>353</v>
      </c>
      <c r="AD2405" s="256">
        <v>43180</v>
      </c>
      <c r="AE2405" s="256">
        <v>0</v>
      </c>
      <c r="AF2405" s="256" t="s">
        <v>3215</v>
      </c>
    </row>
    <row r="2406" spans="28:32" x14ac:dyDescent="0.25">
      <c r="AB2406" s="156" t="s">
        <v>2196</v>
      </c>
      <c r="AC2406" s="156">
        <v>347</v>
      </c>
      <c r="AD2406" s="256">
        <v>43118</v>
      </c>
      <c r="AE2406" s="256">
        <v>43133</v>
      </c>
      <c r="AF2406" s="256" t="s">
        <v>3216</v>
      </c>
    </row>
    <row r="2407" spans="28:32" x14ac:dyDescent="0.25">
      <c r="AB2407" s="156" t="s">
        <v>2196</v>
      </c>
      <c r="AC2407" s="156">
        <v>340</v>
      </c>
      <c r="AD2407" s="256">
        <v>43133</v>
      </c>
      <c r="AE2407" s="256">
        <v>43168</v>
      </c>
      <c r="AF2407" s="256" t="s">
        <v>3216</v>
      </c>
    </row>
    <row r="2408" spans="28:32" x14ac:dyDescent="0.25">
      <c r="AB2408" s="156" t="s">
        <v>2196</v>
      </c>
      <c r="AC2408" s="156">
        <v>340</v>
      </c>
      <c r="AD2408" s="256">
        <v>43133</v>
      </c>
      <c r="AE2408" s="256">
        <v>43168</v>
      </c>
      <c r="AF2408" s="256" t="s">
        <v>3216</v>
      </c>
    </row>
    <row r="2409" spans="28:32" x14ac:dyDescent="0.25">
      <c r="AB2409" s="156" t="s">
        <v>2196</v>
      </c>
      <c r="AC2409" s="156">
        <v>364</v>
      </c>
      <c r="AD2409" s="256">
        <v>43168</v>
      </c>
      <c r="AE2409" s="256">
        <v>43179</v>
      </c>
      <c r="AF2409" s="256" t="s">
        <v>3216</v>
      </c>
    </row>
    <row r="2410" spans="28:32" x14ac:dyDescent="0.25">
      <c r="AB2410" s="156" t="s">
        <v>2198</v>
      </c>
      <c r="AC2410" s="156">
        <v>347</v>
      </c>
      <c r="AD2410" s="256">
        <v>43118</v>
      </c>
      <c r="AE2410" s="256">
        <v>43133</v>
      </c>
      <c r="AF2410" s="256" t="s">
        <v>3216</v>
      </c>
    </row>
    <row r="2411" spans="28:32" x14ac:dyDescent="0.25">
      <c r="AB2411" s="156" t="s">
        <v>2198</v>
      </c>
      <c r="AC2411" s="156">
        <v>340</v>
      </c>
      <c r="AD2411" s="256">
        <v>43133</v>
      </c>
      <c r="AE2411" s="256">
        <v>43168</v>
      </c>
      <c r="AF2411" s="256" t="s">
        <v>3216</v>
      </c>
    </row>
    <row r="2412" spans="28:32" x14ac:dyDescent="0.25">
      <c r="AB2412" s="156" t="s">
        <v>2198</v>
      </c>
      <c r="AC2412" s="156">
        <v>340</v>
      </c>
      <c r="AD2412" s="256">
        <v>43133</v>
      </c>
      <c r="AE2412" s="256">
        <v>43168</v>
      </c>
      <c r="AF2412" s="256" t="s">
        <v>3216</v>
      </c>
    </row>
    <row r="2413" spans="28:32" x14ac:dyDescent="0.25">
      <c r="AB2413" s="156" t="s">
        <v>2198</v>
      </c>
      <c r="AC2413" s="156">
        <v>357</v>
      </c>
      <c r="AD2413" s="256">
        <v>43139</v>
      </c>
      <c r="AE2413" s="256">
        <v>43164</v>
      </c>
      <c r="AF2413" s="256" t="s">
        <v>3216</v>
      </c>
    </row>
    <row r="2414" spans="28:32" x14ac:dyDescent="0.25">
      <c r="AB2414" s="156" t="s">
        <v>2198</v>
      </c>
      <c r="AC2414" s="156">
        <v>364</v>
      </c>
      <c r="AD2414" s="256">
        <v>43168</v>
      </c>
      <c r="AE2414" s="256">
        <v>43179</v>
      </c>
      <c r="AF2414" s="256" t="s">
        <v>3216</v>
      </c>
    </row>
    <row r="2415" spans="28:32" x14ac:dyDescent="0.25">
      <c r="AB2415" s="156" t="s">
        <v>2198</v>
      </c>
      <c r="AC2415" s="156">
        <v>353</v>
      </c>
      <c r="AD2415" s="256">
        <v>43180</v>
      </c>
      <c r="AE2415" s="256">
        <v>0</v>
      </c>
      <c r="AF2415" s="256" t="s">
        <v>3215</v>
      </c>
    </row>
    <row r="2416" spans="28:32" x14ac:dyDescent="0.25">
      <c r="AB2416" s="156" t="s">
        <v>2199</v>
      </c>
      <c r="AC2416" s="156">
        <v>364</v>
      </c>
      <c r="AD2416" s="256">
        <v>43168</v>
      </c>
      <c r="AE2416" s="256">
        <v>43179</v>
      </c>
      <c r="AF2416" s="256" t="s">
        <v>3216</v>
      </c>
    </row>
    <row r="2417" spans="28:32" x14ac:dyDescent="0.25">
      <c r="AB2417" s="156" t="s">
        <v>2199</v>
      </c>
      <c r="AC2417" s="156">
        <v>353</v>
      </c>
      <c r="AD2417" s="256">
        <v>43180</v>
      </c>
      <c r="AE2417" s="256">
        <v>0</v>
      </c>
      <c r="AF2417" s="256" t="s">
        <v>3215</v>
      </c>
    </row>
    <row r="2418" spans="28:32" x14ac:dyDescent="0.25">
      <c r="AB2418" s="156" t="s">
        <v>2200</v>
      </c>
      <c r="AC2418" s="156">
        <v>347</v>
      </c>
      <c r="AD2418" s="256">
        <v>43118</v>
      </c>
      <c r="AE2418" s="256">
        <v>43133</v>
      </c>
      <c r="AF2418" s="256" t="s">
        <v>3216</v>
      </c>
    </row>
    <row r="2419" spans="28:32" x14ac:dyDescent="0.25">
      <c r="AB2419" s="156" t="s">
        <v>2200</v>
      </c>
      <c r="AC2419" s="156">
        <v>357</v>
      </c>
      <c r="AD2419" s="256">
        <v>43139</v>
      </c>
      <c r="AE2419" s="256">
        <v>43164</v>
      </c>
      <c r="AF2419" s="256" t="s">
        <v>3216</v>
      </c>
    </row>
    <row r="2420" spans="28:32" x14ac:dyDescent="0.25">
      <c r="AB2420" s="156" t="s">
        <v>2200</v>
      </c>
      <c r="AC2420" s="156">
        <v>364</v>
      </c>
      <c r="AD2420" s="256">
        <v>43168</v>
      </c>
      <c r="AE2420" s="256">
        <v>43179</v>
      </c>
      <c r="AF2420" s="256" t="s">
        <v>3216</v>
      </c>
    </row>
    <row r="2421" spans="28:32" x14ac:dyDescent="0.25">
      <c r="AB2421" s="156" t="s">
        <v>2200</v>
      </c>
      <c r="AC2421" s="156">
        <v>353</v>
      </c>
      <c r="AD2421" s="256">
        <v>43180</v>
      </c>
      <c r="AE2421" s="256">
        <v>0</v>
      </c>
      <c r="AF2421" s="256" t="s">
        <v>3215</v>
      </c>
    </row>
    <row r="2422" spans="28:32" x14ac:dyDescent="0.25">
      <c r="AB2422" s="156" t="s">
        <v>2202</v>
      </c>
      <c r="AC2422" s="156">
        <v>347</v>
      </c>
      <c r="AD2422" s="256">
        <v>43118</v>
      </c>
      <c r="AE2422" s="256">
        <v>43133</v>
      </c>
      <c r="AF2422" s="256" t="s">
        <v>3216</v>
      </c>
    </row>
    <row r="2423" spans="28:32" x14ac:dyDescent="0.25">
      <c r="AB2423" s="156" t="s">
        <v>2202</v>
      </c>
      <c r="AC2423" s="156">
        <v>340</v>
      </c>
      <c r="AD2423" s="256">
        <v>43133</v>
      </c>
      <c r="AE2423" s="256">
        <v>43168</v>
      </c>
      <c r="AF2423" s="256" t="s">
        <v>3216</v>
      </c>
    </row>
    <row r="2424" spans="28:32" x14ac:dyDescent="0.25">
      <c r="AB2424" s="156" t="s">
        <v>2202</v>
      </c>
      <c r="AC2424" s="156">
        <v>357</v>
      </c>
      <c r="AD2424" s="256">
        <v>43139</v>
      </c>
      <c r="AE2424" s="256">
        <v>43164</v>
      </c>
      <c r="AF2424" s="256" t="s">
        <v>3216</v>
      </c>
    </row>
    <row r="2425" spans="28:32" x14ac:dyDescent="0.25">
      <c r="AB2425" s="156" t="s">
        <v>2202</v>
      </c>
      <c r="AC2425" s="156">
        <v>353</v>
      </c>
      <c r="AD2425" s="256">
        <v>43180</v>
      </c>
      <c r="AE2425" s="256">
        <v>0</v>
      </c>
      <c r="AF2425" s="256" t="s">
        <v>3215</v>
      </c>
    </row>
    <row r="2426" spans="28:32" x14ac:dyDescent="0.25">
      <c r="AB2426" s="156" t="s">
        <v>2203</v>
      </c>
      <c r="AC2426" s="156">
        <v>347</v>
      </c>
      <c r="AD2426" s="256">
        <v>43118</v>
      </c>
      <c r="AE2426" s="256">
        <v>43133</v>
      </c>
      <c r="AF2426" s="256" t="s">
        <v>3216</v>
      </c>
    </row>
    <row r="2427" spans="28:32" x14ac:dyDescent="0.25">
      <c r="AB2427" s="156" t="s">
        <v>2203</v>
      </c>
      <c r="AC2427" s="156">
        <v>340</v>
      </c>
      <c r="AD2427" s="256">
        <v>43133</v>
      </c>
      <c r="AE2427" s="256">
        <v>43168</v>
      </c>
      <c r="AF2427" s="256" t="s">
        <v>3216</v>
      </c>
    </row>
    <row r="2428" spans="28:32" x14ac:dyDescent="0.25">
      <c r="AB2428" s="156" t="s">
        <v>2203</v>
      </c>
      <c r="AC2428" s="156">
        <v>364</v>
      </c>
      <c r="AD2428" s="256">
        <v>43168</v>
      </c>
      <c r="AE2428" s="256">
        <v>43179</v>
      </c>
      <c r="AF2428" s="256" t="s">
        <v>3216</v>
      </c>
    </row>
    <row r="2429" spans="28:32" x14ac:dyDescent="0.25">
      <c r="AB2429" s="156" t="s">
        <v>2205</v>
      </c>
      <c r="AC2429" s="156">
        <v>364</v>
      </c>
      <c r="AD2429" s="256">
        <v>43168</v>
      </c>
      <c r="AE2429" s="256">
        <v>43179</v>
      </c>
      <c r="AF2429" s="256" t="s">
        <v>3216</v>
      </c>
    </row>
    <row r="2430" spans="28:32" x14ac:dyDescent="0.25">
      <c r="AB2430" s="156" t="s">
        <v>2205</v>
      </c>
      <c r="AC2430" s="156">
        <v>353</v>
      </c>
      <c r="AD2430" s="256">
        <v>43180</v>
      </c>
      <c r="AE2430" s="256">
        <v>0</v>
      </c>
      <c r="AF2430" s="256" t="s">
        <v>3215</v>
      </c>
    </row>
    <row r="2431" spans="28:32" x14ac:dyDescent="0.25">
      <c r="AB2431" s="156" t="s">
        <v>2207</v>
      </c>
      <c r="AC2431" s="156">
        <v>347</v>
      </c>
      <c r="AD2431" s="256">
        <v>43118</v>
      </c>
      <c r="AE2431" s="256">
        <v>43133</v>
      </c>
      <c r="AF2431" s="256" t="s">
        <v>3216</v>
      </c>
    </row>
    <row r="2432" spans="28:32" x14ac:dyDescent="0.25">
      <c r="AB2432" s="156" t="s">
        <v>2207</v>
      </c>
      <c r="AC2432" s="156">
        <v>340</v>
      </c>
      <c r="AD2432" s="256">
        <v>43133</v>
      </c>
      <c r="AE2432" s="256">
        <v>43168</v>
      </c>
      <c r="AF2432" s="256" t="s">
        <v>3216</v>
      </c>
    </row>
    <row r="2433" spans="28:32" x14ac:dyDescent="0.25">
      <c r="AB2433" s="156" t="s">
        <v>2207</v>
      </c>
      <c r="AC2433" s="156">
        <v>364</v>
      </c>
      <c r="AD2433" s="256">
        <v>43168</v>
      </c>
      <c r="AE2433" s="256">
        <v>43179</v>
      </c>
      <c r="AF2433" s="256" t="s">
        <v>3216</v>
      </c>
    </row>
    <row r="2434" spans="28:32" x14ac:dyDescent="0.25">
      <c r="AB2434" s="156" t="s">
        <v>2207</v>
      </c>
      <c r="AC2434" s="156">
        <v>374</v>
      </c>
      <c r="AD2434" s="256">
        <v>43195</v>
      </c>
      <c r="AE2434" s="256">
        <v>0</v>
      </c>
      <c r="AF2434" s="256" t="s">
        <v>3215</v>
      </c>
    </row>
    <row r="2435" spans="28:32" x14ac:dyDescent="0.25">
      <c r="AB2435" s="156" t="s">
        <v>2208</v>
      </c>
      <c r="AC2435" s="156">
        <v>340</v>
      </c>
      <c r="AD2435" s="256">
        <v>43133</v>
      </c>
      <c r="AE2435" s="256">
        <v>43168</v>
      </c>
      <c r="AF2435" s="256" t="s">
        <v>3216</v>
      </c>
    </row>
    <row r="2436" spans="28:32" x14ac:dyDescent="0.25">
      <c r="AB2436" s="156" t="s">
        <v>2208</v>
      </c>
      <c r="AC2436" s="156">
        <v>353</v>
      </c>
      <c r="AD2436" s="256">
        <v>43180</v>
      </c>
      <c r="AE2436" s="256">
        <v>0</v>
      </c>
      <c r="AF2436" s="256" t="s">
        <v>3215</v>
      </c>
    </row>
    <row r="2437" spans="28:32" x14ac:dyDescent="0.25">
      <c r="AB2437" s="156" t="s">
        <v>3230</v>
      </c>
      <c r="AC2437" s="156">
        <v>364</v>
      </c>
      <c r="AD2437" s="256">
        <v>43168</v>
      </c>
      <c r="AE2437" s="256">
        <v>43179</v>
      </c>
      <c r="AF2437" s="256" t="s">
        <v>3216</v>
      </c>
    </row>
    <row r="2438" spans="28:32" x14ac:dyDescent="0.25">
      <c r="AB2438" s="156" t="s">
        <v>2210</v>
      </c>
      <c r="AC2438" s="156">
        <v>347</v>
      </c>
      <c r="AD2438" s="256">
        <v>43118</v>
      </c>
      <c r="AE2438" s="256">
        <v>43133</v>
      </c>
      <c r="AF2438" s="256" t="s">
        <v>3216</v>
      </c>
    </row>
    <row r="2439" spans="28:32" x14ac:dyDescent="0.25">
      <c r="AB2439" s="156" t="s">
        <v>2210</v>
      </c>
      <c r="AC2439" s="156">
        <v>340</v>
      </c>
      <c r="AD2439" s="256">
        <v>43133</v>
      </c>
      <c r="AE2439" s="256">
        <v>43168</v>
      </c>
      <c r="AF2439" s="256" t="s">
        <v>3216</v>
      </c>
    </row>
    <row r="2440" spans="28:32" x14ac:dyDescent="0.25">
      <c r="AB2440" s="156" t="s">
        <v>2210</v>
      </c>
      <c r="AC2440" s="156">
        <v>374</v>
      </c>
      <c r="AD2440" s="256">
        <v>43195</v>
      </c>
      <c r="AE2440" s="256">
        <v>0</v>
      </c>
      <c r="AF2440" s="256" t="s">
        <v>3215</v>
      </c>
    </row>
    <row r="2441" spans="28:32" x14ac:dyDescent="0.25">
      <c r="AB2441" s="156" t="s">
        <v>3231</v>
      </c>
      <c r="AC2441" s="156">
        <v>347</v>
      </c>
      <c r="AD2441" s="256">
        <v>43118</v>
      </c>
      <c r="AE2441" s="256">
        <v>43133</v>
      </c>
      <c r="AF2441" s="256" t="s">
        <v>3216</v>
      </c>
    </row>
    <row r="2442" spans="28:32" x14ac:dyDescent="0.25">
      <c r="AB2442" s="156" t="s">
        <v>3231</v>
      </c>
      <c r="AC2442" s="156">
        <v>340</v>
      </c>
      <c r="AD2442" s="256">
        <v>43133</v>
      </c>
      <c r="AE2442" s="256">
        <v>43168</v>
      </c>
      <c r="AF2442" s="256" t="s">
        <v>3216</v>
      </c>
    </row>
    <row r="2443" spans="28:32" x14ac:dyDescent="0.25">
      <c r="AB2443" s="156" t="s">
        <v>2211</v>
      </c>
      <c r="AC2443" s="156">
        <v>347</v>
      </c>
      <c r="AD2443" s="256">
        <v>43118</v>
      </c>
      <c r="AE2443" s="256">
        <v>43133</v>
      </c>
      <c r="AF2443" s="256" t="s">
        <v>3216</v>
      </c>
    </row>
    <row r="2444" spans="28:32" x14ac:dyDescent="0.25">
      <c r="AB2444" s="156" t="s">
        <v>2211</v>
      </c>
      <c r="AC2444" s="156">
        <v>340</v>
      </c>
      <c r="AD2444" s="256">
        <v>43133</v>
      </c>
      <c r="AE2444" s="256">
        <v>43168</v>
      </c>
      <c r="AF2444" s="256" t="s">
        <v>3216</v>
      </c>
    </row>
    <row r="2445" spans="28:32" x14ac:dyDescent="0.25">
      <c r="AB2445" s="156" t="s">
        <v>2211</v>
      </c>
      <c r="AC2445" s="156">
        <v>340</v>
      </c>
      <c r="AD2445" s="256">
        <v>43133</v>
      </c>
      <c r="AE2445" s="256">
        <v>43168</v>
      </c>
      <c r="AF2445" s="256" t="s">
        <v>3216</v>
      </c>
    </row>
    <row r="2446" spans="28:32" x14ac:dyDescent="0.25">
      <c r="AB2446" s="156" t="s">
        <v>2211</v>
      </c>
      <c r="AC2446" s="156">
        <v>364</v>
      </c>
      <c r="AD2446" s="256">
        <v>43168</v>
      </c>
      <c r="AE2446" s="256">
        <v>43179</v>
      </c>
      <c r="AF2446" s="256" t="s">
        <v>3216</v>
      </c>
    </row>
    <row r="2447" spans="28:32" x14ac:dyDescent="0.25">
      <c r="AB2447" s="156" t="s">
        <v>2211</v>
      </c>
      <c r="AC2447" s="156">
        <v>374</v>
      </c>
      <c r="AD2447" s="256">
        <v>43195</v>
      </c>
      <c r="AE2447" s="256">
        <v>0</v>
      </c>
      <c r="AF2447" s="256" t="s">
        <v>3215</v>
      </c>
    </row>
    <row r="2448" spans="28:32" x14ac:dyDescent="0.25">
      <c r="AB2448" s="156" t="s">
        <v>2212</v>
      </c>
      <c r="AC2448" s="156">
        <v>357</v>
      </c>
      <c r="AD2448" s="256">
        <v>43139</v>
      </c>
      <c r="AE2448" s="256">
        <v>43164</v>
      </c>
      <c r="AF2448" s="256" t="s">
        <v>3216</v>
      </c>
    </row>
    <row r="2449" spans="28:32" x14ac:dyDescent="0.25">
      <c r="AB2449" s="156" t="s">
        <v>2212</v>
      </c>
      <c r="AC2449" s="156">
        <v>364</v>
      </c>
      <c r="AD2449" s="256">
        <v>43168</v>
      </c>
      <c r="AE2449" s="256">
        <v>43179</v>
      </c>
      <c r="AF2449" s="256" t="s">
        <v>3216</v>
      </c>
    </row>
    <row r="2450" spans="28:32" x14ac:dyDescent="0.25">
      <c r="AB2450" s="156" t="s">
        <v>2212</v>
      </c>
      <c r="AC2450" s="156">
        <v>353</v>
      </c>
      <c r="AD2450" s="256">
        <v>43180</v>
      </c>
      <c r="AE2450" s="256">
        <v>0</v>
      </c>
      <c r="AF2450" s="256" t="s">
        <v>3215</v>
      </c>
    </row>
    <row r="2451" spans="28:32" x14ac:dyDescent="0.25">
      <c r="AB2451" s="156" t="s">
        <v>2214</v>
      </c>
      <c r="AC2451" s="156">
        <v>340</v>
      </c>
      <c r="AD2451" s="256">
        <v>43133</v>
      </c>
      <c r="AE2451" s="256">
        <v>43168</v>
      </c>
      <c r="AF2451" s="256" t="s">
        <v>3216</v>
      </c>
    </row>
    <row r="2452" spans="28:32" x14ac:dyDescent="0.25">
      <c r="AB2452" s="156" t="s">
        <v>2214</v>
      </c>
      <c r="AC2452" s="156">
        <v>357</v>
      </c>
      <c r="AD2452" s="256">
        <v>43139</v>
      </c>
      <c r="AE2452" s="256">
        <v>43164</v>
      </c>
      <c r="AF2452" s="256" t="s">
        <v>3216</v>
      </c>
    </row>
    <row r="2453" spans="28:32" x14ac:dyDescent="0.25">
      <c r="AB2453" s="156" t="s">
        <v>2214</v>
      </c>
      <c r="AC2453" s="156">
        <v>364</v>
      </c>
      <c r="AD2453" s="256">
        <v>43168</v>
      </c>
      <c r="AE2453" s="256">
        <v>43179</v>
      </c>
      <c r="AF2453" s="256" t="s">
        <v>3216</v>
      </c>
    </row>
    <row r="2454" spans="28:32" x14ac:dyDescent="0.25">
      <c r="AB2454" s="156" t="s">
        <v>2214</v>
      </c>
      <c r="AC2454" s="156">
        <v>353</v>
      </c>
      <c r="AD2454" s="256">
        <v>43180</v>
      </c>
      <c r="AE2454" s="256">
        <v>0</v>
      </c>
      <c r="AF2454" s="256" t="s">
        <v>3215</v>
      </c>
    </row>
    <row r="2455" spans="28:32" x14ac:dyDescent="0.25">
      <c r="AB2455" s="156" t="s">
        <v>2214</v>
      </c>
      <c r="AC2455" s="156">
        <v>353</v>
      </c>
      <c r="AD2455" s="256">
        <v>43180</v>
      </c>
      <c r="AE2455" s="256">
        <v>0</v>
      </c>
      <c r="AF2455" s="256" t="s">
        <v>3215</v>
      </c>
    </row>
    <row r="2456" spans="28:32" x14ac:dyDescent="0.25">
      <c r="AB2456" s="156" t="s">
        <v>2216</v>
      </c>
      <c r="AC2456" s="156">
        <v>347</v>
      </c>
      <c r="AD2456" s="256">
        <v>43118</v>
      </c>
      <c r="AE2456" s="256">
        <v>43133</v>
      </c>
      <c r="AF2456" s="256" t="s">
        <v>3216</v>
      </c>
    </row>
    <row r="2457" spans="28:32" x14ac:dyDescent="0.25">
      <c r="AB2457" s="156" t="s">
        <v>2216</v>
      </c>
      <c r="AC2457" s="156">
        <v>340</v>
      </c>
      <c r="AD2457" s="256">
        <v>43133</v>
      </c>
      <c r="AE2457" s="256">
        <v>43168</v>
      </c>
      <c r="AF2457" s="256" t="s">
        <v>3216</v>
      </c>
    </row>
    <row r="2458" spans="28:32" x14ac:dyDescent="0.25">
      <c r="AB2458" s="156" t="s">
        <v>2216</v>
      </c>
      <c r="AC2458" s="156">
        <v>340</v>
      </c>
      <c r="AD2458" s="256">
        <v>43133</v>
      </c>
      <c r="AE2458" s="256">
        <v>43168</v>
      </c>
      <c r="AF2458" s="256" t="s">
        <v>3216</v>
      </c>
    </row>
    <row r="2459" spans="28:32" x14ac:dyDescent="0.25">
      <c r="AB2459" s="156" t="s">
        <v>2216</v>
      </c>
      <c r="AC2459" s="156">
        <v>364</v>
      </c>
      <c r="AD2459" s="256">
        <v>43168</v>
      </c>
      <c r="AE2459" s="256">
        <v>43179</v>
      </c>
      <c r="AF2459" s="256" t="s">
        <v>3216</v>
      </c>
    </row>
    <row r="2460" spans="28:32" x14ac:dyDescent="0.25">
      <c r="AB2460" s="156" t="s">
        <v>2216</v>
      </c>
      <c r="AC2460" s="156">
        <v>353</v>
      </c>
      <c r="AD2460" s="256">
        <v>43180</v>
      </c>
      <c r="AE2460" s="256">
        <v>0</v>
      </c>
      <c r="AF2460" s="256" t="s">
        <v>3215</v>
      </c>
    </row>
    <row r="2461" spans="28:32" x14ac:dyDescent="0.25">
      <c r="AB2461" s="156" t="s">
        <v>2217</v>
      </c>
      <c r="AC2461" s="156">
        <v>340</v>
      </c>
      <c r="AD2461" s="256">
        <v>43133</v>
      </c>
      <c r="AE2461" s="256">
        <v>43168</v>
      </c>
      <c r="AF2461" s="256" t="s">
        <v>3216</v>
      </c>
    </row>
    <row r="2462" spans="28:32" x14ac:dyDescent="0.25">
      <c r="AB2462" s="156" t="s">
        <v>2218</v>
      </c>
      <c r="AC2462" s="156">
        <v>347</v>
      </c>
      <c r="AD2462" s="256">
        <v>43118</v>
      </c>
      <c r="AE2462" s="256">
        <v>43133</v>
      </c>
      <c r="AF2462" s="256" t="s">
        <v>3216</v>
      </c>
    </row>
    <row r="2463" spans="28:32" x14ac:dyDescent="0.25">
      <c r="AB2463" s="156" t="s">
        <v>2218</v>
      </c>
      <c r="AC2463" s="156">
        <v>340</v>
      </c>
      <c r="AD2463" s="256">
        <v>43133</v>
      </c>
      <c r="AE2463" s="256">
        <v>43168</v>
      </c>
      <c r="AF2463" s="256" t="s">
        <v>3216</v>
      </c>
    </row>
    <row r="2464" spans="28:32" x14ac:dyDescent="0.25">
      <c r="AB2464" s="156" t="s">
        <v>2218</v>
      </c>
      <c r="AC2464" s="156">
        <v>374</v>
      </c>
      <c r="AD2464" s="256">
        <v>43195</v>
      </c>
      <c r="AE2464" s="256">
        <v>0</v>
      </c>
      <c r="AF2464" s="256" t="s">
        <v>3215</v>
      </c>
    </row>
    <row r="2465" spans="28:32" x14ac:dyDescent="0.25">
      <c r="AB2465" s="156" t="s">
        <v>2220</v>
      </c>
      <c r="AC2465" s="156">
        <v>364</v>
      </c>
      <c r="AD2465" s="256">
        <v>43168</v>
      </c>
      <c r="AE2465" s="256">
        <v>43179</v>
      </c>
      <c r="AF2465" s="256" t="s">
        <v>3216</v>
      </c>
    </row>
    <row r="2466" spans="28:32" x14ac:dyDescent="0.25">
      <c r="AB2466" s="156" t="s">
        <v>2220</v>
      </c>
      <c r="AC2466" s="156">
        <v>353</v>
      </c>
      <c r="AD2466" s="256">
        <v>43180</v>
      </c>
      <c r="AE2466" s="256">
        <v>0</v>
      </c>
      <c r="AF2466" s="256" t="s">
        <v>3215</v>
      </c>
    </row>
    <row r="2467" spans="28:32" x14ac:dyDescent="0.25">
      <c r="AB2467" s="156" t="s">
        <v>2222</v>
      </c>
      <c r="AC2467" s="156">
        <v>347</v>
      </c>
      <c r="AD2467" s="256">
        <v>43118</v>
      </c>
      <c r="AE2467" s="256">
        <v>43133</v>
      </c>
      <c r="AF2467" s="256" t="s">
        <v>3216</v>
      </c>
    </row>
    <row r="2468" spans="28:32" x14ac:dyDescent="0.25">
      <c r="AB2468" s="156" t="s">
        <v>2222</v>
      </c>
      <c r="AC2468" s="156">
        <v>340</v>
      </c>
      <c r="AD2468" s="256">
        <v>43133</v>
      </c>
      <c r="AE2468" s="256">
        <v>43168</v>
      </c>
      <c r="AF2468" s="256" t="s">
        <v>3216</v>
      </c>
    </row>
    <row r="2469" spans="28:32" x14ac:dyDescent="0.25">
      <c r="AB2469" s="156" t="s">
        <v>2222</v>
      </c>
      <c r="AC2469" s="156">
        <v>364</v>
      </c>
      <c r="AD2469" s="256">
        <v>43168</v>
      </c>
      <c r="AE2469" s="256">
        <v>43179</v>
      </c>
      <c r="AF2469" s="256" t="s">
        <v>3216</v>
      </c>
    </row>
    <row r="2470" spans="28:32" x14ac:dyDescent="0.25">
      <c r="AB2470" s="156" t="s">
        <v>2222</v>
      </c>
      <c r="AC2470" s="156">
        <v>353</v>
      </c>
      <c r="AD2470" s="256">
        <v>43180</v>
      </c>
      <c r="AE2470" s="256">
        <v>0</v>
      </c>
      <c r="AF2470" s="256" t="s">
        <v>3215</v>
      </c>
    </row>
    <row r="2471" spans="28:32" x14ac:dyDescent="0.25">
      <c r="AB2471" s="156" t="s">
        <v>2222</v>
      </c>
      <c r="AC2471" s="156">
        <v>353</v>
      </c>
      <c r="AD2471" s="256">
        <v>43180</v>
      </c>
      <c r="AE2471" s="256">
        <v>0</v>
      </c>
      <c r="AF2471" s="256" t="s">
        <v>3215</v>
      </c>
    </row>
    <row r="2472" spans="28:32" x14ac:dyDescent="0.25">
      <c r="AB2472" s="156" t="s">
        <v>2222</v>
      </c>
      <c r="AC2472" s="156">
        <v>353</v>
      </c>
      <c r="AD2472" s="256">
        <v>43180</v>
      </c>
      <c r="AE2472" s="256">
        <v>0</v>
      </c>
      <c r="AF2472" s="256" t="s">
        <v>3215</v>
      </c>
    </row>
    <row r="2473" spans="28:32" x14ac:dyDescent="0.25">
      <c r="AB2473" s="156" t="s">
        <v>2222</v>
      </c>
      <c r="AC2473" s="156">
        <v>353</v>
      </c>
      <c r="AD2473" s="256">
        <v>43180</v>
      </c>
      <c r="AE2473" s="256">
        <v>0</v>
      </c>
      <c r="AF2473" s="256" t="s">
        <v>3215</v>
      </c>
    </row>
    <row r="2474" spans="28:32" x14ac:dyDescent="0.25">
      <c r="AB2474" s="156" t="s">
        <v>2222</v>
      </c>
      <c r="AC2474" s="156">
        <v>353</v>
      </c>
      <c r="AD2474" s="256">
        <v>43180</v>
      </c>
      <c r="AE2474" s="256">
        <v>0</v>
      </c>
      <c r="AF2474" s="256" t="s">
        <v>3215</v>
      </c>
    </row>
    <row r="2475" spans="28:32" x14ac:dyDescent="0.25">
      <c r="AB2475" s="156" t="s">
        <v>2224</v>
      </c>
      <c r="AC2475" s="156">
        <v>364</v>
      </c>
      <c r="AD2475" s="256">
        <v>43168</v>
      </c>
      <c r="AE2475" s="256">
        <v>43179</v>
      </c>
      <c r="AF2475" s="256" t="s">
        <v>3216</v>
      </c>
    </row>
    <row r="2476" spans="28:32" x14ac:dyDescent="0.25">
      <c r="AB2476" s="156" t="s">
        <v>2224</v>
      </c>
      <c r="AC2476" s="156">
        <v>353</v>
      </c>
      <c r="AD2476" s="256">
        <v>43180</v>
      </c>
      <c r="AE2476" s="256">
        <v>0</v>
      </c>
      <c r="AF2476" s="256" t="s">
        <v>3215</v>
      </c>
    </row>
    <row r="2477" spans="28:32" x14ac:dyDescent="0.25">
      <c r="AB2477" s="156" t="s">
        <v>2226</v>
      </c>
      <c r="AC2477" s="156">
        <v>353</v>
      </c>
      <c r="AD2477" s="256">
        <v>43180</v>
      </c>
      <c r="AE2477" s="256">
        <v>0</v>
      </c>
      <c r="AF2477" s="256" t="s">
        <v>3215</v>
      </c>
    </row>
    <row r="2478" spans="28:32" x14ac:dyDescent="0.25">
      <c r="AB2478" s="156" t="s">
        <v>2228</v>
      </c>
      <c r="AC2478" s="156">
        <v>347</v>
      </c>
      <c r="AD2478" s="256">
        <v>43118</v>
      </c>
      <c r="AE2478" s="256">
        <v>43133</v>
      </c>
      <c r="AF2478" s="256" t="s">
        <v>3216</v>
      </c>
    </row>
    <row r="2479" spans="28:32" x14ac:dyDescent="0.25">
      <c r="AB2479" s="156" t="s">
        <v>2228</v>
      </c>
      <c r="AC2479" s="156">
        <v>340</v>
      </c>
      <c r="AD2479" s="256">
        <v>43133</v>
      </c>
      <c r="AE2479" s="256">
        <v>43168</v>
      </c>
      <c r="AF2479" s="256" t="s">
        <v>3216</v>
      </c>
    </row>
    <row r="2480" spans="28:32" x14ac:dyDescent="0.25">
      <c r="AB2480" s="156" t="s">
        <v>2228</v>
      </c>
      <c r="AC2480" s="156">
        <v>340</v>
      </c>
      <c r="AD2480" s="256">
        <v>43133</v>
      </c>
      <c r="AE2480" s="256">
        <v>43168</v>
      </c>
      <c r="AF2480" s="256" t="s">
        <v>3216</v>
      </c>
    </row>
    <row r="2481" spans="28:32" x14ac:dyDescent="0.25">
      <c r="AB2481" s="156" t="s">
        <v>2228</v>
      </c>
      <c r="AC2481" s="156">
        <v>357</v>
      </c>
      <c r="AD2481" s="256">
        <v>43139</v>
      </c>
      <c r="AE2481" s="256">
        <v>43164</v>
      </c>
      <c r="AF2481" s="256" t="s">
        <v>3216</v>
      </c>
    </row>
    <row r="2482" spans="28:32" x14ac:dyDescent="0.25">
      <c r="AB2482" s="156" t="s">
        <v>2228</v>
      </c>
      <c r="AC2482" s="156">
        <v>353</v>
      </c>
      <c r="AD2482" s="256">
        <v>43180</v>
      </c>
      <c r="AE2482" s="256">
        <v>0</v>
      </c>
      <c r="AF2482" s="256" t="s">
        <v>3215</v>
      </c>
    </row>
    <row r="2483" spans="28:32" x14ac:dyDescent="0.25">
      <c r="AB2483" s="156" t="s">
        <v>2228</v>
      </c>
      <c r="AC2483" s="156">
        <v>353</v>
      </c>
      <c r="AD2483" s="256">
        <v>43180</v>
      </c>
      <c r="AE2483" s="256">
        <v>0</v>
      </c>
      <c r="AF2483" s="256" t="s">
        <v>3215</v>
      </c>
    </row>
    <row r="2484" spans="28:32" x14ac:dyDescent="0.25">
      <c r="AB2484" s="156" t="s">
        <v>2230</v>
      </c>
      <c r="AC2484" s="156">
        <v>374</v>
      </c>
      <c r="AD2484" s="256">
        <v>43195</v>
      </c>
      <c r="AE2484" s="256">
        <v>0</v>
      </c>
      <c r="AF2484" s="256" t="s">
        <v>3215</v>
      </c>
    </row>
    <row r="2485" spans="28:32" x14ac:dyDescent="0.25">
      <c r="AB2485" s="156" t="s">
        <v>2232</v>
      </c>
      <c r="AC2485" s="156">
        <v>347</v>
      </c>
      <c r="AD2485" s="256">
        <v>43118</v>
      </c>
      <c r="AE2485" s="256">
        <v>43133</v>
      </c>
      <c r="AF2485" s="256" t="s">
        <v>3216</v>
      </c>
    </row>
    <row r="2486" spans="28:32" x14ac:dyDescent="0.25">
      <c r="AB2486" s="156" t="s">
        <v>2232</v>
      </c>
      <c r="AC2486" s="156">
        <v>353</v>
      </c>
      <c r="AD2486" s="256">
        <v>43180</v>
      </c>
      <c r="AE2486" s="256">
        <v>0</v>
      </c>
      <c r="AF2486" s="256" t="s">
        <v>3215</v>
      </c>
    </row>
    <row r="2487" spans="28:32" x14ac:dyDescent="0.25">
      <c r="AB2487" s="156" t="s">
        <v>2232</v>
      </c>
      <c r="AC2487" s="156">
        <v>353</v>
      </c>
      <c r="AD2487" s="256">
        <v>43180</v>
      </c>
      <c r="AE2487" s="256">
        <v>0</v>
      </c>
      <c r="AF2487" s="256" t="s">
        <v>3215</v>
      </c>
    </row>
    <row r="2488" spans="28:32" x14ac:dyDescent="0.25">
      <c r="AB2488" s="156" t="s">
        <v>2232</v>
      </c>
      <c r="AC2488" s="156">
        <v>353</v>
      </c>
      <c r="AD2488" s="256">
        <v>43180</v>
      </c>
      <c r="AE2488" s="256">
        <v>0</v>
      </c>
      <c r="AF2488" s="256" t="s">
        <v>3215</v>
      </c>
    </row>
    <row r="2489" spans="28:32" x14ac:dyDescent="0.25">
      <c r="AB2489" s="156" t="s">
        <v>2232</v>
      </c>
      <c r="AC2489" s="156">
        <v>353</v>
      </c>
      <c r="AD2489" s="256">
        <v>43180</v>
      </c>
      <c r="AE2489" s="256">
        <v>0</v>
      </c>
      <c r="AF2489" s="256" t="s">
        <v>3215</v>
      </c>
    </row>
    <row r="2490" spans="28:32" x14ac:dyDescent="0.25">
      <c r="AB2490" s="156" t="s">
        <v>2232</v>
      </c>
      <c r="AC2490" s="156">
        <v>353</v>
      </c>
      <c r="AD2490" s="256">
        <v>43180</v>
      </c>
      <c r="AE2490" s="256">
        <v>0</v>
      </c>
      <c r="AF2490" s="256" t="s">
        <v>3215</v>
      </c>
    </row>
    <row r="2491" spans="28:32" x14ac:dyDescent="0.25">
      <c r="AB2491" s="156" t="s">
        <v>2232</v>
      </c>
      <c r="AC2491" s="156">
        <v>353</v>
      </c>
      <c r="AD2491" s="256">
        <v>43180</v>
      </c>
      <c r="AE2491" s="256">
        <v>0</v>
      </c>
      <c r="AF2491" s="256" t="s">
        <v>3215</v>
      </c>
    </row>
    <row r="2492" spans="28:32" x14ac:dyDescent="0.25">
      <c r="AB2492" s="156" t="s">
        <v>3232</v>
      </c>
      <c r="AC2492" s="156">
        <v>347</v>
      </c>
      <c r="AD2492" s="256">
        <v>43118</v>
      </c>
      <c r="AE2492" s="256">
        <v>43133</v>
      </c>
      <c r="AF2492" s="256" t="s">
        <v>3216</v>
      </c>
    </row>
    <row r="2493" spans="28:32" x14ac:dyDescent="0.25">
      <c r="AB2493" s="156" t="s">
        <v>3232</v>
      </c>
      <c r="AC2493" s="156">
        <v>340</v>
      </c>
      <c r="AD2493" s="256">
        <v>43133</v>
      </c>
      <c r="AE2493" s="256">
        <v>43168</v>
      </c>
      <c r="AF2493" s="256" t="s">
        <v>3216</v>
      </c>
    </row>
    <row r="2494" spans="28:32" x14ac:dyDescent="0.25">
      <c r="AB2494" s="156" t="s">
        <v>2234</v>
      </c>
      <c r="AC2494" s="156">
        <v>364</v>
      </c>
      <c r="AD2494" s="256">
        <v>43168</v>
      </c>
      <c r="AE2494" s="256">
        <v>43179</v>
      </c>
      <c r="AF2494" s="256" t="s">
        <v>3216</v>
      </c>
    </row>
    <row r="2495" spans="28:32" x14ac:dyDescent="0.25">
      <c r="AB2495" s="156" t="s">
        <v>2234</v>
      </c>
      <c r="AC2495" s="156">
        <v>353</v>
      </c>
      <c r="AD2495" s="256">
        <v>43180</v>
      </c>
      <c r="AE2495" s="256">
        <v>0</v>
      </c>
      <c r="AF2495" s="256" t="s">
        <v>3215</v>
      </c>
    </row>
    <row r="2496" spans="28:32" x14ac:dyDescent="0.25">
      <c r="AB2496" s="156" t="s">
        <v>2235</v>
      </c>
      <c r="AC2496" s="156">
        <v>340</v>
      </c>
      <c r="AD2496" s="256">
        <v>43133</v>
      </c>
      <c r="AE2496" s="256">
        <v>43168</v>
      </c>
      <c r="AF2496" s="256" t="s">
        <v>3216</v>
      </c>
    </row>
    <row r="2497" spans="28:32" x14ac:dyDescent="0.25">
      <c r="AB2497" s="156" t="s">
        <v>2236</v>
      </c>
      <c r="AC2497" s="156">
        <v>340</v>
      </c>
      <c r="AD2497" s="256">
        <v>43133</v>
      </c>
      <c r="AE2497" s="256">
        <v>43168</v>
      </c>
      <c r="AF2497" s="256" t="s">
        <v>3216</v>
      </c>
    </row>
    <row r="2498" spans="28:32" x14ac:dyDescent="0.25">
      <c r="AB2498" s="156" t="s">
        <v>2236</v>
      </c>
      <c r="AC2498" s="156">
        <v>364</v>
      </c>
      <c r="AD2498" s="256">
        <v>43168</v>
      </c>
      <c r="AE2498" s="256">
        <v>43179</v>
      </c>
      <c r="AF2498" s="256" t="s">
        <v>3216</v>
      </c>
    </row>
    <row r="2499" spans="28:32" x14ac:dyDescent="0.25">
      <c r="AB2499" s="156" t="s">
        <v>2236</v>
      </c>
      <c r="AC2499" s="156">
        <v>353</v>
      </c>
      <c r="AD2499" s="256">
        <v>43180</v>
      </c>
      <c r="AE2499" s="256">
        <v>0</v>
      </c>
      <c r="AF2499" s="256" t="s">
        <v>3215</v>
      </c>
    </row>
    <row r="2500" spans="28:32" x14ac:dyDescent="0.25">
      <c r="AB2500" s="156" t="s">
        <v>2238</v>
      </c>
      <c r="AC2500" s="156">
        <v>364</v>
      </c>
      <c r="AD2500" s="256">
        <v>43168</v>
      </c>
      <c r="AE2500" s="256">
        <v>43179</v>
      </c>
      <c r="AF2500" s="256" t="s">
        <v>3216</v>
      </c>
    </row>
    <row r="2501" spans="28:32" x14ac:dyDescent="0.25">
      <c r="AB2501" s="156" t="s">
        <v>2238</v>
      </c>
      <c r="AC2501" s="156">
        <v>353</v>
      </c>
      <c r="AD2501" s="256">
        <v>43180</v>
      </c>
      <c r="AE2501" s="256">
        <v>0</v>
      </c>
      <c r="AF2501" s="256" t="s">
        <v>3215</v>
      </c>
    </row>
    <row r="2502" spans="28:32" x14ac:dyDescent="0.25">
      <c r="AB2502" s="156" t="s">
        <v>2240</v>
      </c>
      <c r="AC2502" s="156">
        <v>347</v>
      </c>
      <c r="AD2502" s="256">
        <v>43118</v>
      </c>
      <c r="AE2502" s="256">
        <v>43133</v>
      </c>
      <c r="AF2502" s="256" t="s">
        <v>3216</v>
      </c>
    </row>
    <row r="2503" spans="28:32" x14ac:dyDescent="0.25">
      <c r="AB2503" s="156" t="s">
        <v>2240</v>
      </c>
      <c r="AC2503" s="156">
        <v>340</v>
      </c>
      <c r="AD2503" s="256">
        <v>43133</v>
      </c>
      <c r="AE2503" s="256">
        <v>43168</v>
      </c>
      <c r="AF2503" s="256" t="s">
        <v>3216</v>
      </c>
    </row>
    <row r="2504" spans="28:32" x14ac:dyDescent="0.25">
      <c r="AB2504" s="156" t="s">
        <v>2240</v>
      </c>
      <c r="AC2504" s="156">
        <v>353</v>
      </c>
      <c r="AD2504" s="256">
        <v>43180</v>
      </c>
      <c r="AE2504" s="256">
        <v>0</v>
      </c>
      <c r="AF2504" s="256" t="s">
        <v>3215</v>
      </c>
    </row>
    <row r="2505" spans="28:32" x14ac:dyDescent="0.25">
      <c r="AB2505" s="156" t="s">
        <v>2240</v>
      </c>
      <c r="AC2505" s="156">
        <v>353</v>
      </c>
      <c r="AD2505" s="256">
        <v>43180</v>
      </c>
      <c r="AE2505" s="256">
        <v>0</v>
      </c>
      <c r="AF2505" s="256" t="s">
        <v>3215</v>
      </c>
    </row>
    <row r="2506" spans="28:32" x14ac:dyDescent="0.25">
      <c r="AB2506" s="156" t="s">
        <v>2241</v>
      </c>
      <c r="AC2506" s="156">
        <v>347</v>
      </c>
      <c r="AD2506" s="256">
        <v>43118</v>
      </c>
      <c r="AE2506" s="256">
        <v>43133</v>
      </c>
      <c r="AF2506" s="256" t="s">
        <v>3216</v>
      </c>
    </row>
    <row r="2507" spans="28:32" x14ac:dyDescent="0.25">
      <c r="AB2507" s="156" t="s">
        <v>2241</v>
      </c>
      <c r="AC2507" s="156">
        <v>340</v>
      </c>
      <c r="AD2507" s="256">
        <v>43133</v>
      </c>
      <c r="AE2507" s="256">
        <v>43168</v>
      </c>
      <c r="AF2507" s="256" t="s">
        <v>3216</v>
      </c>
    </row>
    <row r="2508" spans="28:32" x14ac:dyDescent="0.25">
      <c r="AB2508" s="156" t="s">
        <v>2243</v>
      </c>
      <c r="AC2508" s="156">
        <v>347</v>
      </c>
      <c r="AD2508" s="256">
        <v>43118</v>
      </c>
      <c r="AE2508" s="256">
        <v>43133</v>
      </c>
      <c r="AF2508" s="256" t="s">
        <v>3216</v>
      </c>
    </row>
    <row r="2509" spans="28:32" x14ac:dyDescent="0.25">
      <c r="AB2509" s="156" t="s">
        <v>2243</v>
      </c>
      <c r="AC2509" s="156">
        <v>340</v>
      </c>
      <c r="AD2509" s="256">
        <v>43133</v>
      </c>
      <c r="AE2509" s="256">
        <v>43168</v>
      </c>
      <c r="AF2509" s="256" t="s">
        <v>3216</v>
      </c>
    </row>
    <row r="2510" spans="28:32" x14ac:dyDescent="0.25">
      <c r="AB2510" s="156" t="s">
        <v>2243</v>
      </c>
      <c r="AC2510" s="156">
        <v>340</v>
      </c>
      <c r="AD2510" s="256">
        <v>43133</v>
      </c>
      <c r="AE2510" s="256">
        <v>43168</v>
      </c>
      <c r="AF2510" s="256" t="s">
        <v>3216</v>
      </c>
    </row>
    <row r="2511" spans="28:32" x14ac:dyDescent="0.25">
      <c r="AB2511" s="156" t="s">
        <v>2243</v>
      </c>
      <c r="AC2511" s="156">
        <v>357</v>
      </c>
      <c r="AD2511" s="256">
        <v>43139</v>
      </c>
      <c r="AE2511" s="256">
        <v>43164</v>
      </c>
      <c r="AF2511" s="256" t="s">
        <v>3216</v>
      </c>
    </row>
    <row r="2512" spans="28:32" x14ac:dyDescent="0.25">
      <c r="AB2512" s="156" t="s">
        <v>2243</v>
      </c>
      <c r="AC2512" s="156">
        <v>364</v>
      </c>
      <c r="AD2512" s="256">
        <v>43168</v>
      </c>
      <c r="AE2512" s="256">
        <v>43179</v>
      </c>
      <c r="AF2512" s="256" t="s">
        <v>3216</v>
      </c>
    </row>
    <row r="2513" spans="28:32" x14ac:dyDescent="0.25">
      <c r="AB2513" s="156" t="s">
        <v>2243</v>
      </c>
      <c r="AC2513" s="156">
        <v>353</v>
      </c>
      <c r="AD2513" s="256">
        <v>43180</v>
      </c>
      <c r="AE2513" s="256">
        <v>0</v>
      </c>
      <c r="AF2513" s="256" t="s">
        <v>3215</v>
      </c>
    </row>
    <row r="2514" spans="28:32" x14ac:dyDescent="0.25">
      <c r="AB2514" s="156" t="s">
        <v>2243</v>
      </c>
      <c r="AC2514" s="156">
        <v>353</v>
      </c>
      <c r="AD2514" s="256">
        <v>43180</v>
      </c>
      <c r="AE2514" s="256">
        <v>0</v>
      </c>
      <c r="AF2514" s="256" t="s">
        <v>3215</v>
      </c>
    </row>
    <row r="2515" spans="28:32" x14ac:dyDescent="0.25">
      <c r="AB2515" s="156" t="s">
        <v>2243</v>
      </c>
      <c r="AC2515" s="156">
        <v>353</v>
      </c>
      <c r="AD2515" s="256">
        <v>43180</v>
      </c>
      <c r="AE2515" s="256">
        <v>0</v>
      </c>
      <c r="AF2515" s="256" t="s">
        <v>3215</v>
      </c>
    </row>
    <row r="2516" spans="28:32" x14ac:dyDescent="0.25">
      <c r="AB2516" s="156" t="s">
        <v>2245</v>
      </c>
      <c r="AC2516" s="156">
        <v>347</v>
      </c>
      <c r="AD2516" s="256">
        <v>43118</v>
      </c>
      <c r="AE2516" s="256">
        <v>43133</v>
      </c>
      <c r="AF2516" s="256" t="s">
        <v>3216</v>
      </c>
    </row>
    <row r="2517" spans="28:32" x14ac:dyDescent="0.25">
      <c r="AB2517" s="156" t="s">
        <v>2245</v>
      </c>
      <c r="AC2517" s="156">
        <v>340</v>
      </c>
      <c r="AD2517" s="256">
        <v>43133</v>
      </c>
      <c r="AE2517" s="256">
        <v>43168</v>
      </c>
      <c r="AF2517" s="256" t="s">
        <v>3216</v>
      </c>
    </row>
    <row r="2518" spans="28:32" x14ac:dyDescent="0.25">
      <c r="AB2518" s="156" t="s">
        <v>2245</v>
      </c>
      <c r="AC2518" s="156">
        <v>340</v>
      </c>
      <c r="AD2518" s="256">
        <v>43133</v>
      </c>
      <c r="AE2518" s="256">
        <v>43168</v>
      </c>
      <c r="AF2518" s="256" t="s">
        <v>3216</v>
      </c>
    </row>
    <row r="2519" spans="28:32" x14ac:dyDescent="0.25">
      <c r="AB2519" s="156" t="s">
        <v>2245</v>
      </c>
      <c r="AC2519" s="156">
        <v>364</v>
      </c>
      <c r="AD2519" s="256">
        <v>43168</v>
      </c>
      <c r="AE2519" s="256">
        <v>43179</v>
      </c>
      <c r="AF2519" s="256" t="s">
        <v>3216</v>
      </c>
    </row>
    <row r="2520" spans="28:32" x14ac:dyDescent="0.25">
      <c r="AB2520" s="156" t="s">
        <v>2245</v>
      </c>
      <c r="AC2520" s="156">
        <v>353</v>
      </c>
      <c r="AD2520" s="256">
        <v>43180</v>
      </c>
      <c r="AE2520" s="256">
        <v>0</v>
      </c>
      <c r="AF2520" s="256" t="s">
        <v>3215</v>
      </c>
    </row>
    <row r="2521" spans="28:32" x14ac:dyDescent="0.25">
      <c r="AB2521" s="156" t="s">
        <v>2245</v>
      </c>
      <c r="AC2521" s="156">
        <v>353</v>
      </c>
      <c r="AD2521" s="256">
        <v>43180</v>
      </c>
      <c r="AE2521" s="256">
        <v>0</v>
      </c>
      <c r="AF2521" s="256" t="s">
        <v>3215</v>
      </c>
    </row>
    <row r="2522" spans="28:32" x14ac:dyDescent="0.25">
      <c r="AB2522" s="156" t="s">
        <v>2245</v>
      </c>
      <c r="AC2522" s="156">
        <v>353</v>
      </c>
      <c r="AD2522" s="256">
        <v>43180</v>
      </c>
      <c r="AE2522" s="256">
        <v>0</v>
      </c>
      <c r="AF2522" s="256" t="s">
        <v>3215</v>
      </c>
    </row>
    <row r="2523" spans="28:32" x14ac:dyDescent="0.25">
      <c r="AB2523" s="156" t="s">
        <v>2245</v>
      </c>
      <c r="AC2523" s="156">
        <v>353</v>
      </c>
      <c r="AD2523" s="256">
        <v>43180</v>
      </c>
      <c r="AE2523" s="256">
        <v>0</v>
      </c>
      <c r="AF2523" s="256" t="s">
        <v>3215</v>
      </c>
    </row>
    <row r="2524" spans="28:32" x14ac:dyDescent="0.25">
      <c r="AB2524" s="156" t="s">
        <v>2247</v>
      </c>
      <c r="AC2524" s="156">
        <v>364</v>
      </c>
      <c r="AD2524" s="256">
        <v>43168</v>
      </c>
      <c r="AE2524" s="256">
        <v>43179</v>
      </c>
      <c r="AF2524" s="256" t="s">
        <v>3216</v>
      </c>
    </row>
    <row r="2525" spans="28:32" x14ac:dyDescent="0.25">
      <c r="AB2525" s="156" t="s">
        <v>2247</v>
      </c>
      <c r="AC2525" s="156">
        <v>353</v>
      </c>
      <c r="AD2525" s="256">
        <v>43180</v>
      </c>
      <c r="AE2525" s="256">
        <v>0</v>
      </c>
      <c r="AF2525" s="256" t="s">
        <v>3215</v>
      </c>
    </row>
    <row r="2526" spans="28:32" x14ac:dyDescent="0.25">
      <c r="AB2526" s="156" t="s">
        <v>2249</v>
      </c>
      <c r="AC2526" s="156">
        <v>347</v>
      </c>
      <c r="AD2526" s="256">
        <v>43118</v>
      </c>
      <c r="AE2526" s="256">
        <v>43133</v>
      </c>
      <c r="AF2526" s="256" t="s">
        <v>3216</v>
      </c>
    </row>
    <row r="2527" spans="28:32" x14ac:dyDescent="0.25">
      <c r="AB2527" s="156" t="s">
        <v>2249</v>
      </c>
      <c r="AC2527" s="156">
        <v>340</v>
      </c>
      <c r="AD2527" s="256">
        <v>43133</v>
      </c>
      <c r="AE2527" s="256">
        <v>43168</v>
      </c>
      <c r="AF2527" s="256" t="s">
        <v>3216</v>
      </c>
    </row>
    <row r="2528" spans="28:32" x14ac:dyDescent="0.25">
      <c r="AB2528" s="156" t="s">
        <v>2249</v>
      </c>
      <c r="AC2528" s="156">
        <v>340</v>
      </c>
      <c r="AD2528" s="256">
        <v>43133</v>
      </c>
      <c r="AE2528" s="256">
        <v>43168</v>
      </c>
      <c r="AF2528" s="256" t="s">
        <v>3216</v>
      </c>
    </row>
    <row r="2529" spans="28:32" x14ac:dyDescent="0.25">
      <c r="AB2529" s="156" t="s">
        <v>2249</v>
      </c>
      <c r="AC2529" s="156">
        <v>357</v>
      </c>
      <c r="AD2529" s="256">
        <v>43139</v>
      </c>
      <c r="AE2529" s="256">
        <v>43164</v>
      </c>
      <c r="AF2529" s="256" t="s">
        <v>3216</v>
      </c>
    </row>
    <row r="2530" spans="28:32" x14ac:dyDescent="0.25">
      <c r="AB2530" s="156" t="s">
        <v>2249</v>
      </c>
      <c r="AC2530" s="156">
        <v>353</v>
      </c>
      <c r="AD2530" s="256">
        <v>43180</v>
      </c>
      <c r="AE2530" s="256">
        <v>0</v>
      </c>
      <c r="AF2530" s="256" t="s">
        <v>3215</v>
      </c>
    </row>
    <row r="2531" spans="28:32" x14ac:dyDescent="0.25">
      <c r="AB2531" s="156" t="s">
        <v>2251</v>
      </c>
      <c r="AC2531" s="156">
        <v>347</v>
      </c>
      <c r="AD2531" s="256">
        <v>43118</v>
      </c>
      <c r="AE2531" s="256">
        <v>43133</v>
      </c>
      <c r="AF2531" s="256" t="s">
        <v>3216</v>
      </c>
    </row>
    <row r="2532" spans="28:32" x14ac:dyDescent="0.25">
      <c r="AB2532" s="156" t="s">
        <v>2251</v>
      </c>
      <c r="AC2532" s="156">
        <v>353</v>
      </c>
      <c r="AD2532" s="256">
        <v>43180</v>
      </c>
      <c r="AE2532" s="256">
        <v>0</v>
      </c>
      <c r="AF2532" s="256" t="s">
        <v>3215</v>
      </c>
    </row>
    <row r="2533" spans="28:32" x14ac:dyDescent="0.25">
      <c r="AB2533" s="156" t="s">
        <v>2251</v>
      </c>
      <c r="AC2533" s="156">
        <v>353</v>
      </c>
      <c r="AD2533" s="256">
        <v>43180</v>
      </c>
      <c r="AE2533" s="256">
        <v>0</v>
      </c>
      <c r="AF2533" s="256" t="s">
        <v>3215</v>
      </c>
    </row>
    <row r="2534" spans="28:32" x14ac:dyDescent="0.25">
      <c r="AB2534" s="156" t="s">
        <v>2252</v>
      </c>
      <c r="AC2534" s="156">
        <v>347</v>
      </c>
      <c r="AD2534" s="256">
        <v>43118</v>
      </c>
      <c r="AE2534" s="256">
        <v>43133</v>
      </c>
      <c r="AF2534" s="256" t="s">
        <v>3216</v>
      </c>
    </row>
    <row r="2535" spans="28:32" x14ac:dyDescent="0.25">
      <c r="AB2535" s="156" t="s">
        <v>2252</v>
      </c>
      <c r="AC2535" s="156">
        <v>340</v>
      </c>
      <c r="AD2535" s="256">
        <v>43133</v>
      </c>
      <c r="AE2535" s="256">
        <v>43168</v>
      </c>
      <c r="AF2535" s="256" t="s">
        <v>3216</v>
      </c>
    </row>
    <row r="2536" spans="28:32" x14ac:dyDescent="0.25">
      <c r="AB2536" s="156" t="s">
        <v>2252</v>
      </c>
      <c r="AC2536" s="156">
        <v>357</v>
      </c>
      <c r="AD2536" s="256">
        <v>43139</v>
      </c>
      <c r="AE2536" s="256">
        <v>43164</v>
      </c>
      <c r="AF2536" s="256" t="s">
        <v>3216</v>
      </c>
    </row>
    <row r="2537" spans="28:32" x14ac:dyDescent="0.25">
      <c r="AB2537" s="156" t="s">
        <v>2252</v>
      </c>
      <c r="AC2537" s="156">
        <v>364</v>
      </c>
      <c r="AD2537" s="256">
        <v>43168</v>
      </c>
      <c r="AE2537" s="256">
        <v>43179</v>
      </c>
      <c r="AF2537" s="256" t="s">
        <v>3216</v>
      </c>
    </row>
    <row r="2538" spans="28:32" x14ac:dyDescent="0.25">
      <c r="AB2538" s="156" t="s">
        <v>2252</v>
      </c>
      <c r="AC2538" s="156">
        <v>353</v>
      </c>
      <c r="AD2538" s="256">
        <v>43180</v>
      </c>
      <c r="AE2538" s="256">
        <v>0</v>
      </c>
      <c r="AF2538" s="256" t="s">
        <v>3215</v>
      </c>
    </row>
    <row r="2539" spans="28:32" x14ac:dyDescent="0.25">
      <c r="AB2539" s="156" t="s">
        <v>2254</v>
      </c>
      <c r="AC2539" s="156">
        <v>335</v>
      </c>
      <c r="AD2539" s="256">
        <v>43133</v>
      </c>
      <c r="AE2539" s="256">
        <v>43147</v>
      </c>
      <c r="AF2539" s="256" t="s">
        <v>3216</v>
      </c>
    </row>
    <row r="2540" spans="28:32" x14ac:dyDescent="0.25">
      <c r="AB2540" s="156" t="s">
        <v>2254</v>
      </c>
      <c r="AC2540" s="156">
        <v>374</v>
      </c>
      <c r="AD2540" s="256">
        <v>43195</v>
      </c>
      <c r="AE2540" s="256">
        <v>0</v>
      </c>
      <c r="AF2540" s="256" t="s">
        <v>3215</v>
      </c>
    </row>
    <row r="2541" spans="28:32" x14ac:dyDescent="0.25">
      <c r="AB2541" s="156" t="s">
        <v>2256</v>
      </c>
      <c r="AC2541" s="156">
        <v>335</v>
      </c>
      <c r="AD2541" s="256">
        <v>43133</v>
      </c>
      <c r="AE2541" s="256">
        <v>43147</v>
      </c>
      <c r="AF2541" s="256" t="s">
        <v>3216</v>
      </c>
    </row>
    <row r="2542" spans="28:32" x14ac:dyDescent="0.25">
      <c r="AB2542" s="156" t="s">
        <v>2256</v>
      </c>
      <c r="AC2542" s="156">
        <v>357</v>
      </c>
      <c r="AD2542" s="256">
        <v>43139</v>
      </c>
      <c r="AE2542" s="256">
        <v>43164</v>
      </c>
      <c r="AF2542" s="256" t="s">
        <v>3216</v>
      </c>
    </row>
    <row r="2543" spans="28:32" x14ac:dyDescent="0.25">
      <c r="AB2543" s="156" t="s">
        <v>2256</v>
      </c>
      <c r="AC2543" s="156">
        <v>364</v>
      </c>
      <c r="AD2543" s="256">
        <v>43168</v>
      </c>
      <c r="AE2543" s="256">
        <v>43179</v>
      </c>
      <c r="AF2543" s="256" t="s">
        <v>3216</v>
      </c>
    </row>
    <row r="2544" spans="28:32" x14ac:dyDescent="0.25">
      <c r="AB2544" s="156" t="s">
        <v>2256</v>
      </c>
      <c r="AC2544" s="156">
        <v>353</v>
      </c>
      <c r="AD2544" s="256">
        <v>43180</v>
      </c>
      <c r="AE2544" s="256">
        <v>0</v>
      </c>
      <c r="AF2544" s="256" t="s">
        <v>3215</v>
      </c>
    </row>
    <row r="2545" spans="28:32" x14ac:dyDescent="0.25">
      <c r="AB2545" s="156" t="s">
        <v>2256</v>
      </c>
      <c r="AC2545" s="156">
        <v>353</v>
      </c>
      <c r="AD2545" s="256">
        <v>43180</v>
      </c>
      <c r="AE2545" s="256">
        <v>0</v>
      </c>
      <c r="AF2545" s="256" t="s">
        <v>3215</v>
      </c>
    </row>
    <row r="2546" spans="28:32" x14ac:dyDescent="0.25">
      <c r="AB2546" s="156" t="s">
        <v>2256</v>
      </c>
      <c r="AC2546" s="156">
        <v>353</v>
      </c>
      <c r="AD2546" s="256">
        <v>43180</v>
      </c>
      <c r="AE2546" s="256">
        <v>0</v>
      </c>
      <c r="AF2546" s="256" t="s">
        <v>3215</v>
      </c>
    </row>
    <row r="2547" spans="28:32" x14ac:dyDescent="0.25">
      <c r="AB2547" s="156" t="s">
        <v>2256</v>
      </c>
      <c r="AC2547" s="156">
        <v>353</v>
      </c>
      <c r="AD2547" s="256">
        <v>43180</v>
      </c>
      <c r="AE2547" s="256">
        <v>0</v>
      </c>
      <c r="AF2547" s="256" t="s">
        <v>3215</v>
      </c>
    </row>
    <row r="2548" spans="28:32" x14ac:dyDescent="0.25">
      <c r="AB2548" s="156" t="s">
        <v>2256</v>
      </c>
      <c r="AC2548" s="156">
        <v>353</v>
      </c>
      <c r="AD2548" s="256">
        <v>43180</v>
      </c>
      <c r="AE2548" s="256">
        <v>0</v>
      </c>
      <c r="AF2548" s="256" t="s">
        <v>3215</v>
      </c>
    </row>
    <row r="2549" spans="28:32" x14ac:dyDescent="0.25">
      <c r="AB2549" s="156" t="s">
        <v>2256</v>
      </c>
      <c r="AC2549" s="156">
        <v>353</v>
      </c>
      <c r="AD2549" s="256">
        <v>43180</v>
      </c>
      <c r="AE2549" s="256">
        <v>0</v>
      </c>
      <c r="AF2549" s="256" t="s">
        <v>3215</v>
      </c>
    </row>
    <row r="2550" spans="28:32" x14ac:dyDescent="0.25">
      <c r="AB2550" s="156" t="s">
        <v>2256</v>
      </c>
      <c r="AC2550" s="156">
        <v>353</v>
      </c>
      <c r="AD2550" s="256">
        <v>43180</v>
      </c>
      <c r="AE2550" s="256">
        <v>0</v>
      </c>
      <c r="AF2550" s="256" t="s">
        <v>3215</v>
      </c>
    </row>
    <row r="2551" spans="28:32" x14ac:dyDescent="0.25">
      <c r="AB2551" s="156" t="s">
        <v>2258</v>
      </c>
      <c r="AC2551" s="156">
        <v>347</v>
      </c>
      <c r="AD2551" s="256">
        <v>43118</v>
      </c>
      <c r="AE2551" s="256">
        <v>43133</v>
      </c>
      <c r="AF2551" s="256" t="s">
        <v>3216</v>
      </c>
    </row>
    <row r="2552" spans="28:32" x14ac:dyDescent="0.25">
      <c r="AB2552" s="156" t="s">
        <v>2258</v>
      </c>
      <c r="AC2552" s="156">
        <v>340</v>
      </c>
      <c r="AD2552" s="256">
        <v>43133</v>
      </c>
      <c r="AE2552" s="256">
        <v>43168</v>
      </c>
      <c r="AF2552" s="256" t="s">
        <v>3216</v>
      </c>
    </row>
    <row r="2553" spans="28:32" x14ac:dyDescent="0.25">
      <c r="AB2553" s="156" t="s">
        <v>2258</v>
      </c>
      <c r="AC2553" s="156">
        <v>340</v>
      </c>
      <c r="AD2553" s="256">
        <v>43133</v>
      </c>
      <c r="AE2553" s="256">
        <v>43168</v>
      </c>
      <c r="AF2553" s="256" t="s">
        <v>3216</v>
      </c>
    </row>
    <row r="2554" spans="28:32" x14ac:dyDescent="0.25">
      <c r="AB2554" s="156" t="s">
        <v>2258</v>
      </c>
      <c r="AC2554" s="156">
        <v>357</v>
      </c>
      <c r="AD2554" s="256">
        <v>43139</v>
      </c>
      <c r="AE2554" s="256">
        <v>43164</v>
      </c>
      <c r="AF2554" s="256" t="s">
        <v>3216</v>
      </c>
    </row>
    <row r="2555" spans="28:32" x14ac:dyDescent="0.25">
      <c r="AB2555" s="156" t="s">
        <v>2258</v>
      </c>
      <c r="AC2555" s="156">
        <v>353</v>
      </c>
      <c r="AD2555" s="256">
        <v>43180</v>
      </c>
      <c r="AE2555" s="256">
        <v>0</v>
      </c>
      <c r="AF2555" s="256" t="s">
        <v>3215</v>
      </c>
    </row>
    <row r="2556" spans="28:32" x14ac:dyDescent="0.25">
      <c r="AB2556" s="156" t="s">
        <v>2260</v>
      </c>
      <c r="AC2556" s="156">
        <v>347</v>
      </c>
      <c r="AD2556" s="256">
        <v>43118</v>
      </c>
      <c r="AE2556" s="256">
        <v>43133</v>
      </c>
      <c r="AF2556" s="256" t="s">
        <v>3216</v>
      </c>
    </row>
    <row r="2557" spans="28:32" x14ac:dyDescent="0.25">
      <c r="AB2557" s="156" t="s">
        <v>2260</v>
      </c>
      <c r="AC2557" s="156">
        <v>340</v>
      </c>
      <c r="AD2557" s="256">
        <v>43133</v>
      </c>
      <c r="AE2557" s="256">
        <v>43168</v>
      </c>
      <c r="AF2557" s="256" t="s">
        <v>3216</v>
      </c>
    </row>
    <row r="2558" spans="28:32" x14ac:dyDescent="0.25">
      <c r="AB2558" s="156" t="s">
        <v>2260</v>
      </c>
      <c r="AC2558" s="156">
        <v>374</v>
      </c>
      <c r="AD2558" s="256">
        <v>43195</v>
      </c>
      <c r="AE2558" s="256">
        <v>0</v>
      </c>
      <c r="AF2558" s="256" t="s">
        <v>3215</v>
      </c>
    </row>
    <row r="2559" spans="28:32" x14ac:dyDescent="0.25">
      <c r="AB2559" s="156" t="s">
        <v>2262</v>
      </c>
      <c r="AC2559" s="156">
        <v>353</v>
      </c>
      <c r="AD2559" s="256">
        <v>43180</v>
      </c>
      <c r="AE2559" s="256">
        <v>0</v>
      </c>
      <c r="AF2559" s="256" t="s">
        <v>3215</v>
      </c>
    </row>
    <row r="2560" spans="28:32" x14ac:dyDescent="0.25">
      <c r="AB2560" s="156" t="s">
        <v>2262</v>
      </c>
      <c r="AC2560" s="156">
        <v>353</v>
      </c>
      <c r="AD2560" s="256">
        <v>43180</v>
      </c>
      <c r="AE2560" s="256">
        <v>0</v>
      </c>
      <c r="AF2560" s="256" t="s">
        <v>3215</v>
      </c>
    </row>
    <row r="2561" spans="28:32" x14ac:dyDescent="0.25">
      <c r="AB2561" s="156" t="s">
        <v>2263</v>
      </c>
      <c r="AC2561" s="156">
        <v>347</v>
      </c>
      <c r="AD2561" s="256">
        <v>43118</v>
      </c>
      <c r="AE2561" s="256">
        <v>43133</v>
      </c>
      <c r="AF2561" s="256" t="s">
        <v>3216</v>
      </c>
    </row>
    <row r="2562" spans="28:32" x14ac:dyDescent="0.25">
      <c r="AB2562" s="156" t="s">
        <v>2263</v>
      </c>
      <c r="AC2562" s="156">
        <v>340</v>
      </c>
      <c r="AD2562" s="256">
        <v>43133</v>
      </c>
      <c r="AE2562" s="256">
        <v>43168</v>
      </c>
      <c r="AF2562" s="256" t="s">
        <v>3216</v>
      </c>
    </row>
    <row r="2563" spans="28:32" x14ac:dyDescent="0.25">
      <c r="AB2563" s="156" t="s">
        <v>2265</v>
      </c>
      <c r="AC2563" s="156">
        <v>335</v>
      </c>
      <c r="AD2563" s="256">
        <v>43133</v>
      </c>
      <c r="AE2563" s="256">
        <v>43147</v>
      </c>
      <c r="AF2563" s="256" t="s">
        <v>3216</v>
      </c>
    </row>
    <row r="2564" spans="28:32" x14ac:dyDescent="0.25">
      <c r="AB2564" s="156" t="s">
        <v>2265</v>
      </c>
      <c r="AC2564" s="156">
        <v>340</v>
      </c>
      <c r="AD2564" s="256">
        <v>43133</v>
      </c>
      <c r="AE2564" s="256">
        <v>43168</v>
      </c>
      <c r="AF2564" s="256" t="s">
        <v>3216</v>
      </c>
    </row>
    <row r="2565" spans="28:32" x14ac:dyDescent="0.25">
      <c r="AB2565" s="156" t="s">
        <v>2265</v>
      </c>
      <c r="AC2565" s="156">
        <v>374</v>
      </c>
      <c r="AD2565" s="256">
        <v>43195</v>
      </c>
      <c r="AE2565" s="256">
        <v>0</v>
      </c>
      <c r="AF2565" s="256" t="s">
        <v>3215</v>
      </c>
    </row>
    <row r="2566" spans="28:32" x14ac:dyDescent="0.25">
      <c r="AB2566" s="156" t="s">
        <v>2267</v>
      </c>
      <c r="AC2566" s="156">
        <v>353</v>
      </c>
      <c r="AD2566" s="256">
        <v>43180</v>
      </c>
      <c r="AE2566" s="256">
        <v>0</v>
      </c>
      <c r="AF2566" s="256" t="s">
        <v>3215</v>
      </c>
    </row>
    <row r="2567" spans="28:32" x14ac:dyDescent="0.25">
      <c r="AB2567" s="156" t="s">
        <v>2269</v>
      </c>
      <c r="AC2567" s="156">
        <v>347</v>
      </c>
      <c r="AD2567" s="256">
        <v>43118</v>
      </c>
      <c r="AE2567" s="256">
        <v>43133</v>
      </c>
      <c r="AF2567" s="256" t="s">
        <v>3216</v>
      </c>
    </row>
    <row r="2568" spans="28:32" x14ac:dyDescent="0.25">
      <c r="AB2568" s="156" t="s">
        <v>2269</v>
      </c>
      <c r="AC2568" s="156">
        <v>340</v>
      </c>
      <c r="AD2568" s="256">
        <v>43133</v>
      </c>
      <c r="AE2568" s="256">
        <v>43168</v>
      </c>
      <c r="AF2568" s="256" t="s">
        <v>3216</v>
      </c>
    </row>
    <row r="2569" spans="28:32" x14ac:dyDescent="0.25">
      <c r="AB2569" s="156" t="s">
        <v>2269</v>
      </c>
      <c r="AC2569" s="156">
        <v>340</v>
      </c>
      <c r="AD2569" s="256">
        <v>43133</v>
      </c>
      <c r="AE2569" s="256">
        <v>43168</v>
      </c>
      <c r="AF2569" s="256" t="s">
        <v>3216</v>
      </c>
    </row>
    <row r="2570" spans="28:32" x14ac:dyDescent="0.25">
      <c r="AB2570" s="156" t="s">
        <v>2269</v>
      </c>
      <c r="AC2570" s="156">
        <v>357</v>
      </c>
      <c r="AD2570" s="256">
        <v>43139</v>
      </c>
      <c r="AE2570" s="256">
        <v>43164</v>
      </c>
      <c r="AF2570" s="256" t="s">
        <v>3216</v>
      </c>
    </row>
    <row r="2571" spans="28:32" x14ac:dyDescent="0.25">
      <c r="AB2571" s="156" t="s">
        <v>2269</v>
      </c>
      <c r="AC2571" s="156">
        <v>353</v>
      </c>
      <c r="AD2571" s="256">
        <v>43180</v>
      </c>
      <c r="AE2571" s="256">
        <v>0</v>
      </c>
      <c r="AF2571" s="256" t="s">
        <v>3215</v>
      </c>
    </row>
    <row r="2572" spans="28:32" x14ac:dyDescent="0.25">
      <c r="AB2572" s="156" t="s">
        <v>2269</v>
      </c>
      <c r="AC2572" s="156">
        <v>353</v>
      </c>
      <c r="AD2572" s="256">
        <v>43180</v>
      </c>
      <c r="AE2572" s="256">
        <v>0</v>
      </c>
      <c r="AF2572" s="256" t="s">
        <v>3215</v>
      </c>
    </row>
    <row r="2573" spans="28:32" x14ac:dyDescent="0.25">
      <c r="AB2573" s="156" t="s">
        <v>2271</v>
      </c>
      <c r="AC2573" s="156">
        <v>357</v>
      </c>
      <c r="AD2573" s="256">
        <v>43139</v>
      </c>
      <c r="AE2573" s="256">
        <v>43164</v>
      </c>
      <c r="AF2573" s="256" t="s">
        <v>3216</v>
      </c>
    </row>
    <row r="2574" spans="28:32" x14ac:dyDescent="0.25">
      <c r="AB2574" s="156" t="s">
        <v>2271</v>
      </c>
      <c r="AC2574" s="156">
        <v>364</v>
      </c>
      <c r="AD2574" s="256">
        <v>43168</v>
      </c>
      <c r="AE2574" s="256">
        <v>43179</v>
      </c>
      <c r="AF2574" s="256" t="s">
        <v>3216</v>
      </c>
    </row>
    <row r="2575" spans="28:32" x14ac:dyDescent="0.25">
      <c r="AB2575" s="156" t="s">
        <v>2271</v>
      </c>
      <c r="AC2575" s="156">
        <v>353</v>
      </c>
      <c r="AD2575" s="256">
        <v>43180</v>
      </c>
      <c r="AE2575" s="256">
        <v>0</v>
      </c>
      <c r="AF2575" s="256" t="s">
        <v>3215</v>
      </c>
    </row>
    <row r="2576" spans="28:32" x14ac:dyDescent="0.25">
      <c r="AB2576" s="156" t="s">
        <v>2271</v>
      </c>
      <c r="AC2576" s="156">
        <v>353</v>
      </c>
      <c r="AD2576" s="256">
        <v>43180</v>
      </c>
      <c r="AE2576" s="256">
        <v>0</v>
      </c>
      <c r="AF2576" s="256" t="s">
        <v>3215</v>
      </c>
    </row>
    <row r="2577" spans="28:32" x14ac:dyDescent="0.25">
      <c r="AB2577" s="156" t="s">
        <v>2273</v>
      </c>
      <c r="AC2577" s="156">
        <v>353</v>
      </c>
      <c r="AD2577" s="256">
        <v>43180</v>
      </c>
      <c r="AE2577" s="256">
        <v>0</v>
      </c>
      <c r="AF2577" s="256" t="s">
        <v>3215</v>
      </c>
    </row>
    <row r="2578" spans="28:32" x14ac:dyDescent="0.25">
      <c r="AB2578" s="156" t="s">
        <v>2275</v>
      </c>
      <c r="AC2578" s="156">
        <v>353</v>
      </c>
      <c r="AD2578" s="256">
        <v>43180</v>
      </c>
      <c r="AE2578" s="256">
        <v>0</v>
      </c>
      <c r="AF2578" s="256" t="s">
        <v>3215</v>
      </c>
    </row>
    <row r="2579" spans="28:32" x14ac:dyDescent="0.25">
      <c r="AB2579" s="156" t="s">
        <v>2277</v>
      </c>
      <c r="AC2579" s="156">
        <v>347</v>
      </c>
      <c r="AD2579" s="256">
        <v>43118</v>
      </c>
      <c r="AE2579" s="256">
        <v>43133</v>
      </c>
      <c r="AF2579" s="256" t="s">
        <v>3216</v>
      </c>
    </row>
    <row r="2580" spans="28:32" x14ac:dyDescent="0.25">
      <c r="AB2580" s="156" t="s">
        <v>2277</v>
      </c>
      <c r="AC2580" s="156">
        <v>340</v>
      </c>
      <c r="AD2580" s="256">
        <v>43133</v>
      </c>
      <c r="AE2580" s="256">
        <v>43168</v>
      </c>
      <c r="AF2580" s="256" t="s">
        <v>3216</v>
      </c>
    </row>
    <row r="2581" spans="28:32" x14ac:dyDescent="0.25">
      <c r="AB2581" s="156" t="s">
        <v>2277</v>
      </c>
      <c r="AC2581" s="156">
        <v>374</v>
      </c>
      <c r="AD2581" s="256">
        <v>43195</v>
      </c>
      <c r="AE2581" s="256">
        <v>0</v>
      </c>
      <c r="AF2581" s="256" t="s">
        <v>3215</v>
      </c>
    </row>
    <row r="2582" spans="28:32" x14ac:dyDescent="0.25">
      <c r="AB2582" s="156" t="s">
        <v>2279</v>
      </c>
      <c r="AC2582" s="156">
        <v>347</v>
      </c>
      <c r="AD2582" s="256">
        <v>43118</v>
      </c>
      <c r="AE2582" s="256">
        <v>43133</v>
      </c>
      <c r="AF2582" s="256" t="s">
        <v>3216</v>
      </c>
    </row>
    <row r="2583" spans="28:32" x14ac:dyDescent="0.25">
      <c r="AB2583" s="156" t="s">
        <v>2279</v>
      </c>
      <c r="AC2583" s="156">
        <v>340</v>
      </c>
      <c r="AD2583" s="256">
        <v>43133</v>
      </c>
      <c r="AE2583" s="256">
        <v>43168</v>
      </c>
      <c r="AF2583" s="256" t="s">
        <v>3216</v>
      </c>
    </row>
    <row r="2584" spans="28:32" x14ac:dyDescent="0.25">
      <c r="AB2584" s="156" t="s">
        <v>2279</v>
      </c>
      <c r="AC2584" s="156">
        <v>364</v>
      </c>
      <c r="AD2584" s="256">
        <v>43168</v>
      </c>
      <c r="AE2584" s="256">
        <v>43179</v>
      </c>
      <c r="AF2584" s="256" t="s">
        <v>3216</v>
      </c>
    </row>
    <row r="2585" spans="28:32" x14ac:dyDescent="0.25">
      <c r="AB2585" s="156" t="s">
        <v>2279</v>
      </c>
      <c r="AC2585" s="156">
        <v>353</v>
      </c>
      <c r="AD2585" s="256">
        <v>43180</v>
      </c>
      <c r="AE2585" s="256">
        <v>0</v>
      </c>
      <c r="AF2585" s="256" t="s">
        <v>3215</v>
      </c>
    </row>
    <row r="2586" spans="28:32" x14ac:dyDescent="0.25">
      <c r="AB2586" s="156" t="s">
        <v>2279</v>
      </c>
      <c r="AC2586" s="156">
        <v>353</v>
      </c>
      <c r="AD2586" s="256">
        <v>43180</v>
      </c>
      <c r="AE2586" s="256">
        <v>0</v>
      </c>
      <c r="AF2586" s="256" t="s">
        <v>3215</v>
      </c>
    </row>
    <row r="2587" spans="28:32" x14ac:dyDescent="0.25">
      <c r="AB2587" s="156" t="s">
        <v>2280</v>
      </c>
      <c r="AC2587" s="156">
        <v>340</v>
      </c>
      <c r="AD2587" s="256">
        <v>43133</v>
      </c>
      <c r="AE2587" s="256">
        <v>43168</v>
      </c>
      <c r="AF2587" s="256" t="s">
        <v>3216</v>
      </c>
    </row>
    <row r="2588" spans="28:32" x14ac:dyDescent="0.25">
      <c r="AB2588" s="156" t="s">
        <v>2282</v>
      </c>
      <c r="AC2588" s="156">
        <v>335</v>
      </c>
      <c r="AD2588" s="256">
        <v>43133</v>
      </c>
      <c r="AE2588" s="256">
        <v>43147</v>
      </c>
      <c r="AF2588" s="256" t="s">
        <v>3216</v>
      </c>
    </row>
    <row r="2589" spans="28:32" x14ac:dyDescent="0.25">
      <c r="AB2589" s="156" t="s">
        <v>2282</v>
      </c>
      <c r="AC2589" s="156">
        <v>340</v>
      </c>
      <c r="AD2589" s="256">
        <v>43133</v>
      </c>
      <c r="AE2589" s="256">
        <v>43168</v>
      </c>
      <c r="AF2589" s="256" t="s">
        <v>3216</v>
      </c>
    </row>
    <row r="2590" spans="28:32" x14ac:dyDescent="0.25">
      <c r="AB2590" s="156" t="s">
        <v>2282</v>
      </c>
      <c r="AC2590" s="156">
        <v>374</v>
      </c>
      <c r="AD2590" s="256">
        <v>43195</v>
      </c>
      <c r="AE2590" s="256">
        <v>0</v>
      </c>
      <c r="AF2590" s="256" t="s">
        <v>3215</v>
      </c>
    </row>
    <row r="2591" spans="28:32" x14ac:dyDescent="0.25">
      <c r="AB2591" s="156" t="s">
        <v>2284</v>
      </c>
      <c r="AC2591" s="156">
        <v>353</v>
      </c>
      <c r="AD2591" s="256">
        <v>43180</v>
      </c>
      <c r="AE2591" s="256">
        <v>0</v>
      </c>
      <c r="AF2591" s="256" t="s">
        <v>3215</v>
      </c>
    </row>
    <row r="2592" spans="28:32" x14ac:dyDescent="0.25">
      <c r="AB2592" s="156" t="s">
        <v>2286</v>
      </c>
      <c r="AC2592" s="156">
        <v>347</v>
      </c>
      <c r="AD2592" s="256">
        <v>43118</v>
      </c>
      <c r="AE2592" s="256">
        <v>43133</v>
      </c>
      <c r="AF2592" s="256" t="s">
        <v>3216</v>
      </c>
    </row>
    <row r="2593" spans="28:32" x14ac:dyDescent="0.25">
      <c r="AB2593" s="156" t="s">
        <v>2286</v>
      </c>
      <c r="AC2593" s="156">
        <v>364</v>
      </c>
      <c r="AD2593" s="256">
        <v>43168</v>
      </c>
      <c r="AE2593" s="256">
        <v>43179</v>
      </c>
      <c r="AF2593" s="256" t="s">
        <v>3216</v>
      </c>
    </row>
    <row r="2594" spans="28:32" x14ac:dyDescent="0.25">
      <c r="AB2594" s="156" t="s">
        <v>2286</v>
      </c>
      <c r="AC2594" s="156">
        <v>353</v>
      </c>
      <c r="AD2594" s="256">
        <v>43180</v>
      </c>
      <c r="AE2594" s="256">
        <v>0</v>
      </c>
      <c r="AF2594" s="256" t="s">
        <v>3215</v>
      </c>
    </row>
    <row r="2595" spans="28:32" x14ac:dyDescent="0.25">
      <c r="AB2595" s="156" t="s">
        <v>2288</v>
      </c>
      <c r="AC2595" s="156">
        <v>364</v>
      </c>
      <c r="AD2595" s="256">
        <v>43168</v>
      </c>
      <c r="AE2595" s="256">
        <v>43179</v>
      </c>
      <c r="AF2595" s="256" t="s">
        <v>3216</v>
      </c>
    </row>
    <row r="2596" spans="28:32" x14ac:dyDescent="0.25">
      <c r="AB2596" s="156" t="s">
        <v>2288</v>
      </c>
      <c r="AC2596" s="156">
        <v>353</v>
      </c>
      <c r="AD2596" s="256">
        <v>43180</v>
      </c>
      <c r="AE2596" s="256">
        <v>0</v>
      </c>
      <c r="AF2596" s="256" t="s">
        <v>3215</v>
      </c>
    </row>
    <row r="2597" spans="28:32" x14ac:dyDescent="0.25">
      <c r="AB2597" s="156" t="s">
        <v>2290</v>
      </c>
      <c r="AC2597" s="156">
        <v>347</v>
      </c>
      <c r="AD2597" s="256">
        <v>43118</v>
      </c>
      <c r="AE2597" s="256">
        <v>43133</v>
      </c>
      <c r="AF2597" s="256" t="s">
        <v>3216</v>
      </c>
    </row>
    <row r="2598" spans="28:32" x14ac:dyDescent="0.25">
      <c r="AB2598" s="156" t="s">
        <v>2290</v>
      </c>
      <c r="AC2598" s="156">
        <v>340</v>
      </c>
      <c r="AD2598" s="256">
        <v>43133</v>
      </c>
      <c r="AE2598" s="256">
        <v>43168</v>
      </c>
      <c r="AF2598" s="256" t="s">
        <v>3216</v>
      </c>
    </row>
    <row r="2599" spans="28:32" x14ac:dyDescent="0.25">
      <c r="AB2599" s="156" t="s">
        <v>2290</v>
      </c>
      <c r="AC2599" s="156">
        <v>374</v>
      </c>
      <c r="AD2599" s="256">
        <v>43195</v>
      </c>
      <c r="AE2599" s="256">
        <v>0</v>
      </c>
      <c r="AF2599" s="256" t="s">
        <v>3215</v>
      </c>
    </row>
    <row r="2600" spans="28:32" x14ac:dyDescent="0.25">
      <c r="AB2600" s="156" t="s">
        <v>2291</v>
      </c>
      <c r="AC2600" s="156">
        <v>347</v>
      </c>
      <c r="AD2600" s="256">
        <v>43118</v>
      </c>
      <c r="AE2600" s="256">
        <v>43133</v>
      </c>
      <c r="AF2600" s="256" t="s">
        <v>3216</v>
      </c>
    </row>
    <row r="2601" spans="28:32" x14ac:dyDescent="0.25">
      <c r="AB2601" s="156" t="s">
        <v>2291</v>
      </c>
      <c r="AC2601" s="156">
        <v>340</v>
      </c>
      <c r="AD2601" s="256">
        <v>43133</v>
      </c>
      <c r="AE2601" s="256">
        <v>43168</v>
      </c>
      <c r="AF2601" s="256" t="s">
        <v>3216</v>
      </c>
    </row>
    <row r="2602" spans="28:32" x14ac:dyDescent="0.25">
      <c r="AB2602" s="156" t="s">
        <v>2291</v>
      </c>
      <c r="AC2602" s="156">
        <v>340</v>
      </c>
      <c r="AD2602" s="256">
        <v>43133</v>
      </c>
      <c r="AE2602" s="256">
        <v>43168</v>
      </c>
      <c r="AF2602" s="256" t="s">
        <v>3216</v>
      </c>
    </row>
    <row r="2603" spans="28:32" x14ac:dyDescent="0.25">
      <c r="AB2603" s="156" t="s">
        <v>3171</v>
      </c>
      <c r="AC2603" s="156">
        <v>357</v>
      </c>
      <c r="AD2603" s="256">
        <v>43139</v>
      </c>
      <c r="AE2603" s="256">
        <v>43164</v>
      </c>
      <c r="AF2603" s="256" t="s">
        <v>3216</v>
      </c>
    </row>
    <row r="2604" spans="28:32" x14ac:dyDescent="0.25">
      <c r="AB2604" s="156" t="s">
        <v>3171</v>
      </c>
      <c r="AC2604" s="156">
        <v>364</v>
      </c>
      <c r="AD2604" s="256">
        <v>43168</v>
      </c>
      <c r="AE2604" s="256">
        <v>43179</v>
      </c>
      <c r="AF2604" s="256" t="s">
        <v>3216</v>
      </c>
    </row>
    <row r="2605" spans="28:32" x14ac:dyDescent="0.25">
      <c r="AB2605" s="156" t="s">
        <v>3171</v>
      </c>
      <c r="AC2605" s="156">
        <v>353</v>
      </c>
      <c r="AD2605" s="256">
        <v>43180</v>
      </c>
      <c r="AE2605" s="256">
        <v>0</v>
      </c>
      <c r="AF2605" s="256" t="s">
        <v>3215</v>
      </c>
    </row>
    <row r="2606" spans="28:32" x14ac:dyDescent="0.25">
      <c r="AB2606" s="156" t="s">
        <v>2293</v>
      </c>
      <c r="AC2606" s="156">
        <v>347</v>
      </c>
      <c r="AD2606" s="256">
        <v>43118</v>
      </c>
      <c r="AE2606" s="256">
        <v>43133</v>
      </c>
      <c r="AF2606" s="256" t="s">
        <v>3216</v>
      </c>
    </row>
    <row r="2607" spans="28:32" x14ac:dyDescent="0.25">
      <c r="AB2607" s="156" t="s">
        <v>2293</v>
      </c>
      <c r="AC2607" s="156">
        <v>340</v>
      </c>
      <c r="AD2607" s="256">
        <v>43133</v>
      </c>
      <c r="AE2607" s="256">
        <v>43168</v>
      </c>
      <c r="AF2607" s="256" t="s">
        <v>3216</v>
      </c>
    </row>
    <row r="2608" spans="28:32" x14ac:dyDescent="0.25">
      <c r="AB2608" s="156" t="s">
        <v>2293</v>
      </c>
      <c r="AC2608" s="156">
        <v>340</v>
      </c>
      <c r="AD2608" s="256">
        <v>43133</v>
      </c>
      <c r="AE2608" s="256">
        <v>43168</v>
      </c>
      <c r="AF2608" s="256" t="s">
        <v>3216</v>
      </c>
    </row>
    <row r="2609" spans="28:32" x14ac:dyDescent="0.25">
      <c r="AB2609" s="156" t="s">
        <v>2293</v>
      </c>
      <c r="AC2609" s="156">
        <v>357</v>
      </c>
      <c r="AD2609" s="256">
        <v>43139</v>
      </c>
      <c r="AE2609" s="256">
        <v>43164</v>
      </c>
      <c r="AF2609" s="256" t="s">
        <v>3216</v>
      </c>
    </row>
    <row r="2610" spans="28:32" x14ac:dyDescent="0.25">
      <c r="AB2610" s="156" t="s">
        <v>2293</v>
      </c>
      <c r="AC2610" s="156">
        <v>353</v>
      </c>
      <c r="AD2610" s="256">
        <v>43180</v>
      </c>
      <c r="AE2610" s="256">
        <v>0</v>
      </c>
      <c r="AF2610" s="256" t="s">
        <v>3215</v>
      </c>
    </row>
    <row r="2611" spans="28:32" x14ac:dyDescent="0.25">
      <c r="AB2611" s="156" t="s">
        <v>2294</v>
      </c>
      <c r="AC2611" s="156">
        <v>347</v>
      </c>
      <c r="AD2611" s="256">
        <v>43118</v>
      </c>
      <c r="AE2611" s="256">
        <v>43133</v>
      </c>
      <c r="AF2611" s="256" t="s">
        <v>3216</v>
      </c>
    </row>
    <row r="2612" spans="28:32" x14ac:dyDescent="0.25">
      <c r="AB2612" s="156" t="s">
        <v>2294</v>
      </c>
      <c r="AC2612" s="156">
        <v>340</v>
      </c>
      <c r="AD2612" s="256">
        <v>43133</v>
      </c>
      <c r="AE2612" s="256">
        <v>43168</v>
      </c>
      <c r="AF2612" s="256" t="s">
        <v>3216</v>
      </c>
    </row>
    <row r="2613" spans="28:32" x14ac:dyDescent="0.25">
      <c r="AB2613" s="156" t="s">
        <v>2294</v>
      </c>
      <c r="AC2613" s="156">
        <v>340</v>
      </c>
      <c r="AD2613" s="256">
        <v>43133</v>
      </c>
      <c r="AE2613" s="256">
        <v>43168</v>
      </c>
      <c r="AF2613" s="256" t="s">
        <v>3216</v>
      </c>
    </row>
    <row r="2614" spans="28:32" x14ac:dyDescent="0.25">
      <c r="AB2614" s="156" t="s">
        <v>2294</v>
      </c>
      <c r="AC2614" s="156">
        <v>357</v>
      </c>
      <c r="AD2614" s="256">
        <v>43139</v>
      </c>
      <c r="AE2614" s="256">
        <v>43164</v>
      </c>
      <c r="AF2614" s="256" t="s">
        <v>3216</v>
      </c>
    </row>
    <row r="2615" spans="28:32" x14ac:dyDescent="0.25">
      <c r="AB2615" s="156" t="s">
        <v>2294</v>
      </c>
      <c r="AC2615" s="156">
        <v>364</v>
      </c>
      <c r="AD2615" s="256">
        <v>43168</v>
      </c>
      <c r="AE2615" s="256">
        <v>43179</v>
      </c>
      <c r="AF2615" s="256" t="s">
        <v>3216</v>
      </c>
    </row>
    <row r="2616" spans="28:32" x14ac:dyDescent="0.25">
      <c r="AB2616" s="156" t="s">
        <v>2294</v>
      </c>
      <c r="AC2616" s="156">
        <v>353</v>
      </c>
      <c r="AD2616" s="256">
        <v>43180</v>
      </c>
      <c r="AE2616" s="256">
        <v>0</v>
      </c>
      <c r="AF2616" s="256" t="s">
        <v>3215</v>
      </c>
    </row>
    <row r="2617" spans="28:32" x14ac:dyDescent="0.25">
      <c r="AB2617" s="156" t="s">
        <v>2295</v>
      </c>
      <c r="AC2617" s="156">
        <v>364</v>
      </c>
      <c r="AD2617" s="256">
        <v>43168</v>
      </c>
      <c r="AE2617" s="256">
        <v>43179</v>
      </c>
      <c r="AF2617" s="256" t="s">
        <v>3216</v>
      </c>
    </row>
    <row r="2618" spans="28:32" x14ac:dyDescent="0.25">
      <c r="AB2618" s="156" t="s">
        <v>2295</v>
      </c>
      <c r="AC2618" s="156">
        <v>353</v>
      </c>
      <c r="AD2618" s="256">
        <v>43180</v>
      </c>
      <c r="AE2618" s="256">
        <v>0</v>
      </c>
      <c r="AF2618" s="256" t="s">
        <v>3215</v>
      </c>
    </row>
    <row r="2619" spans="28:32" x14ac:dyDescent="0.25">
      <c r="AB2619" s="156" t="s">
        <v>2297</v>
      </c>
      <c r="AC2619" s="156">
        <v>353</v>
      </c>
      <c r="AD2619" s="256">
        <v>43180</v>
      </c>
      <c r="AE2619" s="256">
        <v>0</v>
      </c>
      <c r="AF2619" s="256" t="s">
        <v>3215</v>
      </c>
    </row>
    <row r="2620" spans="28:32" x14ac:dyDescent="0.25">
      <c r="AB2620" s="156" t="s">
        <v>2297</v>
      </c>
      <c r="AC2620" s="156">
        <v>353</v>
      </c>
      <c r="AD2620" s="256">
        <v>43180</v>
      </c>
      <c r="AE2620" s="256">
        <v>0</v>
      </c>
      <c r="AF2620" s="256" t="s">
        <v>3215</v>
      </c>
    </row>
    <row r="2621" spans="28:32" x14ac:dyDescent="0.25">
      <c r="AB2621" s="156" t="s">
        <v>2297</v>
      </c>
      <c r="AC2621" s="156">
        <v>353</v>
      </c>
      <c r="AD2621" s="256">
        <v>43180</v>
      </c>
      <c r="AE2621" s="256">
        <v>0</v>
      </c>
      <c r="AF2621" s="256" t="s">
        <v>3215</v>
      </c>
    </row>
    <row r="2622" spans="28:32" x14ac:dyDescent="0.25">
      <c r="AB2622" s="156" t="s">
        <v>2298</v>
      </c>
      <c r="AC2622" s="156">
        <v>340</v>
      </c>
      <c r="AD2622" s="256">
        <v>43133</v>
      </c>
      <c r="AE2622" s="256">
        <v>43168</v>
      </c>
      <c r="AF2622" s="256" t="s">
        <v>3216</v>
      </c>
    </row>
    <row r="2623" spans="28:32" x14ac:dyDescent="0.25">
      <c r="AB2623" s="156" t="s">
        <v>2299</v>
      </c>
      <c r="AC2623" s="156">
        <v>347</v>
      </c>
      <c r="AD2623" s="256">
        <v>43118</v>
      </c>
      <c r="AE2623" s="256">
        <v>43133</v>
      </c>
      <c r="AF2623" s="256" t="s">
        <v>3216</v>
      </c>
    </row>
    <row r="2624" spans="28:32" x14ac:dyDescent="0.25">
      <c r="AB2624" s="156" t="s">
        <v>2299</v>
      </c>
      <c r="AC2624" s="156">
        <v>340</v>
      </c>
      <c r="AD2624" s="256">
        <v>43133</v>
      </c>
      <c r="AE2624" s="256">
        <v>43168</v>
      </c>
      <c r="AF2624" s="256" t="s">
        <v>3216</v>
      </c>
    </row>
    <row r="2625" spans="28:32" x14ac:dyDescent="0.25">
      <c r="AB2625" s="156" t="s">
        <v>2300</v>
      </c>
      <c r="AC2625" s="156">
        <v>347</v>
      </c>
      <c r="AD2625" s="256">
        <v>43118</v>
      </c>
      <c r="AE2625" s="256">
        <v>43133</v>
      </c>
      <c r="AF2625" s="256" t="s">
        <v>3216</v>
      </c>
    </row>
    <row r="2626" spans="28:32" x14ac:dyDescent="0.25">
      <c r="AB2626" s="156" t="s">
        <v>2300</v>
      </c>
      <c r="AC2626" s="156">
        <v>340</v>
      </c>
      <c r="AD2626" s="256">
        <v>43133</v>
      </c>
      <c r="AE2626" s="256">
        <v>43168</v>
      </c>
      <c r="AF2626" s="256" t="s">
        <v>3216</v>
      </c>
    </row>
    <row r="2627" spans="28:32" x14ac:dyDescent="0.25">
      <c r="AB2627" s="156" t="s">
        <v>2302</v>
      </c>
      <c r="AC2627" s="156">
        <v>340</v>
      </c>
      <c r="AD2627" s="256">
        <v>43133</v>
      </c>
      <c r="AE2627" s="256">
        <v>43168</v>
      </c>
      <c r="AF2627" s="256" t="s">
        <v>3216</v>
      </c>
    </row>
    <row r="2628" spans="28:32" x14ac:dyDescent="0.25">
      <c r="AB2628" s="156" t="s">
        <v>2302</v>
      </c>
      <c r="AC2628" s="156">
        <v>364</v>
      </c>
      <c r="AD2628" s="256">
        <v>43168</v>
      </c>
      <c r="AE2628" s="256">
        <v>43179</v>
      </c>
      <c r="AF2628" s="256" t="s">
        <v>3216</v>
      </c>
    </row>
    <row r="2629" spans="28:32" x14ac:dyDescent="0.25">
      <c r="AB2629" s="156" t="s">
        <v>2302</v>
      </c>
      <c r="AC2629" s="156">
        <v>353</v>
      </c>
      <c r="AD2629" s="256">
        <v>43180</v>
      </c>
      <c r="AE2629" s="256">
        <v>0</v>
      </c>
      <c r="AF2629" s="256" t="s">
        <v>3215</v>
      </c>
    </row>
    <row r="2630" spans="28:32" x14ac:dyDescent="0.25">
      <c r="AB2630" s="156" t="s">
        <v>2304</v>
      </c>
      <c r="AC2630" s="156">
        <v>364</v>
      </c>
      <c r="AD2630" s="256">
        <v>43168</v>
      </c>
      <c r="AE2630" s="256">
        <v>43179</v>
      </c>
      <c r="AF2630" s="256" t="s">
        <v>3216</v>
      </c>
    </row>
    <row r="2631" spans="28:32" x14ac:dyDescent="0.25">
      <c r="AB2631" s="156" t="s">
        <v>2304</v>
      </c>
      <c r="AC2631" s="156">
        <v>353</v>
      </c>
      <c r="AD2631" s="256">
        <v>43180</v>
      </c>
      <c r="AE2631" s="256">
        <v>0</v>
      </c>
      <c r="AF2631" s="256" t="s">
        <v>3215</v>
      </c>
    </row>
    <row r="2632" spans="28:32" x14ac:dyDescent="0.25">
      <c r="AB2632" s="156" t="s">
        <v>2304</v>
      </c>
      <c r="AC2632" s="156">
        <v>353</v>
      </c>
      <c r="AD2632" s="256">
        <v>43180</v>
      </c>
      <c r="AE2632" s="256">
        <v>0</v>
      </c>
      <c r="AF2632" s="256" t="s">
        <v>3215</v>
      </c>
    </row>
    <row r="2633" spans="28:32" x14ac:dyDescent="0.25">
      <c r="AB2633" s="156" t="s">
        <v>2305</v>
      </c>
      <c r="AC2633" s="156">
        <v>328</v>
      </c>
      <c r="AD2633" s="256">
        <v>43089</v>
      </c>
      <c r="AE2633" s="256">
        <v>43122</v>
      </c>
      <c r="AF2633" s="256" t="s">
        <v>3216</v>
      </c>
    </row>
    <row r="2634" spans="28:32" x14ac:dyDescent="0.25">
      <c r="AB2634" s="156" t="s">
        <v>3233</v>
      </c>
      <c r="AC2634" s="156">
        <v>328</v>
      </c>
      <c r="AD2634" s="256">
        <v>43089</v>
      </c>
      <c r="AE2634" s="256">
        <v>43122</v>
      </c>
      <c r="AF2634" s="256" t="s">
        <v>3216</v>
      </c>
    </row>
    <row r="2635" spans="28:32" x14ac:dyDescent="0.25">
      <c r="AB2635" s="156" t="s">
        <v>2306</v>
      </c>
      <c r="AC2635" s="156">
        <v>328</v>
      </c>
      <c r="AD2635" s="256">
        <v>43089</v>
      </c>
      <c r="AE2635" s="256">
        <v>43122</v>
      </c>
      <c r="AF2635" s="256" t="s">
        <v>3216</v>
      </c>
    </row>
    <row r="2636" spans="28:32" x14ac:dyDescent="0.25">
      <c r="AB2636" s="156" t="s">
        <v>2307</v>
      </c>
      <c r="AC2636" s="156">
        <v>328</v>
      </c>
      <c r="AD2636" s="256">
        <v>43089</v>
      </c>
      <c r="AE2636" s="256">
        <v>43122</v>
      </c>
      <c r="AF2636" s="256" t="s">
        <v>3216</v>
      </c>
    </row>
    <row r="2637" spans="28:32" x14ac:dyDescent="0.25">
      <c r="AB2637" s="156" t="s">
        <v>2308</v>
      </c>
      <c r="AC2637" s="156">
        <v>353</v>
      </c>
      <c r="AD2637" s="256">
        <v>43180</v>
      </c>
      <c r="AE2637" s="256">
        <v>0</v>
      </c>
      <c r="AF2637" s="256" t="s">
        <v>3215</v>
      </c>
    </row>
    <row r="2638" spans="28:32" x14ac:dyDescent="0.25">
      <c r="AB2638" s="156" t="s">
        <v>3234</v>
      </c>
      <c r="AC2638" s="156">
        <v>328</v>
      </c>
      <c r="AD2638" s="256">
        <v>43089</v>
      </c>
      <c r="AE2638" s="256">
        <v>43122</v>
      </c>
      <c r="AF2638" s="256" t="s">
        <v>3216</v>
      </c>
    </row>
    <row r="2639" spans="28:32" x14ac:dyDescent="0.25">
      <c r="AB2639" s="156" t="s">
        <v>3235</v>
      </c>
      <c r="AC2639" s="156">
        <v>328</v>
      </c>
      <c r="AD2639" s="256">
        <v>43089</v>
      </c>
      <c r="AE2639" s="256">
        <v>43122</v>
      </c>
      <c r="AF2639" s="256" t="s">
        <v>3216</v>
      </c>
    </row>
    <row r="2640" spans="28:32" x14ac:dyDescent="0.25">
      <c r="AB2640" s="156" t="s">
        <v>3236</v>
      </c>
      <c r="AC2640" s="156">
        <v>328</v>
      </c>
      <c r="AD2640" s="256">
        <v>43089</v>
      </c>
      <c r="AE2640" s="256">
        <v>43122</v>
      </c>
      <c r="AF2640" s="256" t="s">
        <v>3216</v>
      </c>
    </row>
    <row r="2641" spans="28:32" x14ac:dyDescent="0.25">
      <c r="AB2641" s="156" t="s">
        <v>2309</v>
      </c>
      <c r="AC2641" s="156">
        <v>328</v>
      </c>
      <c r="AD2641" s="256">
        <v>43089</v>
      </c>
      <c r="AE2641" s="256">
        <v>43122</v>
      </c>
      <c r="AF2641" s="256" t="s">
        <v>3216</v>
      </c>
    </row>
    <row r="2642" spans="28:32" x14ac:dyDescent="0.25">
      <c r="AB2642" s="156" t="s">
        <v>3237</v>
      </c>
      <c r="AC2642" s="156">
        <v>328</v>
      </c>
      <c r="AD2642" s="256">
        <v>43089</v>
      </c>
      <c r="AE2642" s="256">
        <v>43122</v>
      </c>
      <c r="AF2642" s="256" t="s">
        <v>3216</v>
      </c>
    </row>
    <row r="2643" spans="28:32" x14ac:dyDescent="0.25">
      <c r="AB2643" s="156" t="s">
        <v>2310</v>
      </c>
      <c r="AC2643" s="156">
        <v>328</v>
      </c>
      <c r="AD2643" s="256">
        <v>43089</v>
      </c>
      <c r="AE2643" s="256">
        <v>43122</v>
      </c>
      <c r="AF2643" s="256" t="s">
        <v>3216</v>
      </c>
    </row>
    <row r="2644" spans="28:32" x14ac:dyDescent="0.25">
      <c r="AB2644" s="156" t="s">
        <v>3238</v>
      </c>
      <c r="AC2644" s="156">
        <v>328</v>
      </c>
      <c r="AD2644" s="256">
        <v>43089</v>
      </c>
      <c r="AE2644" s="256">
        <v>43122</v>
      </c>
      <c r="AF2644" s="256" t="s">
        <v>3216</v>
      </c>
    </row>
    <row r="2645" spans="28:32" x14ac:dyDescent="0.25">
      <c r="AB2645" s="156" t="s">
        <v>3239</v>
      </c>
      <c r="AC2645" s="156">
        <v>328</v>
      </c>
      <c r="AD2645" s="256">
        <v>43089</v>
      </c>
      <c r="AE2645" s="256">
        <v>43122</v>
      </c>
      <c r="AF2645" s="256" t="s">
        <v>3216</v>
      </c>
    </row>
    <row r="2646" spans="28:32" x14ac:dyDescent="0.25">
      <c r="AB2646" s="156" t="s">
        <v>2312</v>
      </c>
      <c r="AC2646" s="156">
        <v>347</v>
      </c>
      <c r="AD2646" s="256">
        <v>43118</v>
      </c>
      <c r="AE2646" s="256">
        <v>43133</v>
      </c>
      <c r="AF2646" s="256" t="s">
        <v>3216</v>
      </c>
    </row>
    <row r="2647" spans="28:32" x14ac:dyDescent="0.25">
      <c r="AB2647" s="156" t="s">
        <v>2312</v>
      </c>
      <c r="AC2647" s="156">
        <v>340</v>
      </c>
      <c r="AD2647" s="256">
        <v>43133</v>
      </c>
      <c r="AE2647" s="256">
        <v>43168</v>
      </c>
      <c r="AF2647" s="256" t="s">
        <v>3216</v>
      </c>
    </row>
    <row r="2648" spans="28:32" x14ac:dyDescent="0.25">
      <c r="AB2648" s="156" t="s">
        <v>2312</v>
      </c>
      <c r="AC2648" s="156">
        <v>340</v>
      </c>
      <c r="AD2648" s="256">
        <v>43133</v>
      </c>
      <c r="AE2648" s="256">
        <v>43168</v>
      </c>
      <c r="AF2648" s="256" t="s">
        <v>3216</v>
      </c>
    </row>
    <row r="2649" spans="28:32" x14ac:dyDescent="0.25">
      <c r="AB2649" s="156" t="s">
        <v>2312</v>
      </c>
      <c r="AC2649" s="156">
        <v>357</v>
      </c>
      <c r="AD2649" s="256">
        <v>43139</v>
      </c>
      <c r="AE2649" s="256">
        <v>43164</v>
      </c>
      <c r="AF2649" s="256" t="s">
        <v>3216</v>
      </c>
    </row>
    <row r="2650" spans="28:32" x14ac:dyDescent="0.25">
      <c r="AB2650" s="156" t="s">
        <v>2312</v>
      </c>
      <c r="AC2650" s="156">
        <v>353</v>
      </c>
      <c r="AD2650" s="256">
        <v>43180</v>
      </c>
      <c r="AE2650" s="256">
        <v>0</v>
      </c>
      <c r="AF2650" s="256" t="s">
        <v>3215</v>
      </c>
    </row>
    <row r="2651" spans="28:32" x14ac:dyDescent="0.25">
      <c r="AB2651" s="156" t="s">
        <v>2313</v>
      </c>
      <c r="AC2651" s="156">
        <v>347</v>
      </c>
      <c r="AD2651" s="256">
        <v>43118</v>
      </c>
      <c r="AE2651" s="256">
        <v>43133</v>
      </c>
      <c r="AF2651" s="256" t="s">
        <v>3216</v>
      </c>
    </row>
    <row r="2652" spans="28:32" x14ac:dyDescent="0.25">
      <c r="AB2652" s="156" t="s">
        <v>2313</v>
      </c>
      <c r="AC2652" s="156">
        <v>340</v>
      </c>
      <c r="AD2652" s="256">
        <v>43133</v>
      </c>
      <c r="AE2652" s="256">
        <v>43168</v>
      </c>
      <c r="AF2652" s="256" t="s">
        <v>3216</v>
      </c>
    </row>
    <row r="2653" spans="28:32" x14ac:dyDescent="0.25">
      <c r="AB2653" s="156" t="s">
        <v>2315</v>
      </c>
      <c r="AC2653" s="156">
        <v>335</v>
      </c>
      <c r="AD2653" s="256">
        <v>43133</v>
      </c>
      <c r="AE2653" s="256">
        <v>43147</v>
      </c>
      <c r="AF2653" s="256" t="s">
        <v>3216</v>
      </c>
    </row>
    <row r="2654" spans="28:32" x14ac:dyDescent="0.25">
      <c r="AB2654" s="156" t="s">
        <v>2315</v>
      </c>
      <c r="AC2654" s="156">
        <v>364</v>
      </c>
      <c r="AD2654" s="256">
        <v>43168</v>
      </c>
      <c r="AE2654" s="256">
        <v>43179</v>
      </c>
      <c r="AF2654" s="256" t="s">
        <v>3216</v>
      </c>
    </row>
    <row r="2655" spans="28:32" x14ac:dyDescent="0.25">
      <c r="AB2655" s="156" t="s">
        <v>2315</v>
      </c>
      <c r="AC2655" s="156">
        <v>353</v>
      </c>
      <c r="AD2655" s="256">
        <v>43180</v>
      </c>
      <c r="AE2655" s="256">
        <v>0</v>
      </c>
      <c r="AF2655" s="256" t="s">
        <v>3215</v>
      </c>
    </row>
    <row r="2656" spans="28:32" x14ac:dyDescent="0.25">
      <c r="AB2656" s="156" t="s">
        <v>2315</v>
      </c>
      <c r="AC2656" s="156">
        <v>353</v>
      </c>
      <c r="AD2656" s="256">
        <v>43180</v>
      </c>
      <c r="AE2656" s="256">
        <v>0</v>
      </c>
      <c r="AF2656" s="256" t="s">
        <v>3215</v>
      </c>
    </row>
    <row r="2657" spans="28:32" x14ac:dyDescent="0.25">
      <c r="AB2657" s="156" t="s">
        <v>2315</v>
      </c>
      <c r="AC2657" s="156">
        <v>353</v>
      </c>
      <c r="AD2657" s="256">
        <v>43180</v>
      </c>
      <c r="AE2657" s="256">
        <v>0</v>
      </c>
      <c r="AF2657" s="256" t="s">
        <v>3215</v>
      </c>
    </row>
    <row r="2658" spans="28:32" x14ac:dyDescent="0.25">
      <c r="AB2658" s="156" t="s">
        <v>2317</v>
      </c>
      <c r="AC2658" s="156">
        <v>347</v>
      </c>
      <c r="AD2658" s="256">
        <v>43118</v>
      </c>
      <c r="AE2658" s="256">
        <v>43133</v>
      </c>
      <c r="AF2658" s="256" t="s">
        <v>3216</v>
      </c>
    </row>
    <row r="2659" spans="28:32" x14ac:dyDescent="0.25">
      <c r="AB2659" s="156" t="s">
        <v>2317</v>
      </c>
      <c r="AC2659" s="156">
        <v>340</v>
      </c>
      <c r="AD2659" s="256">
        <v>43133</v>
      </c>
      <c r="AE2659" s="256">
        <v>43168</v>
      </c>
      <c r="AF2659" s="256" t="s">
        <v>3216</v>
      </c>
    </row>
    <row r="2660" spans="28:32" x14ac:dyDescent="0.25">
      <c r="AB2660" s="156" t="s">
        <v>2317</v>
      </c>
      <c r="AC2660" s="156">
        <v>364</v>
      </c>
      <c r="AD2660" s="256">
        <v>43168</v>
      </c>
      <c r="AE2660" s="256">
        <v>43179</v>
      </c>
      <c r="AF2660" s="256" t="s">
        <v>3216</v>
      </c>
    </row>
    <row r="2661" spans="28:32" x14ac:dyDescent="0.25">
      <c r="AB2661" s="156" t="s">
        <v>2317</v>
      </c>
      <c r="AC2661" s="156">
        <v>353</v>
      </c>
      <c r="AD2661" s="256">
        <v>43180</v>
      </c>
      <c r="AE2661" s="256">
        <v>0</v>
      </c>
      <c r="AF2661" s="256" t="s">
        <v>3215</v>
      </c>
    </row>
    <row r="2662" spans="28:32" x14ac:dyDescent="0.25">
      <c r="AB2662" s="156" t="s">
        <v>2319</v>
      </c>
      <c r="AC2662" s="156">
        <v>347</v>
      </c>
      <c r="AD2662" s="256">
        <v>43118</v>
      </c>
      <c r="AE2662" s="256">
        <v>43133</v>
      </c>
      <c r="AF2662" s="256" t="s">
        <v>3216</v>
      </c>
    </row>
    <row r="2663" spans="28:32" x14ac:dyDescent="0.25">
      <c r="AB2663" s="156" t="s">
        <v>2319</v>
      </c>
      <c r="AC2663" s="156">
        <v>340</v>
      </c>
      <c r="AD2663" s="256">
        <v>43133</v>
      </c>
      <c r="AE2663" s="256">
        <v>43168</v>
      </c>
      <c r="AF2663" s="256" t="s">
        <v>3216</v>
      </c>
    </row>
    <row r="2664" spans="28:32" x14ac:dyDescent="0.25">
      <c r="AB2664" s="156" t="s">
        <v>2319</v>
      </c>
      <c r="AC2664" s="156">
        <v>340</v>
      </c>
      <c r="AD2664" s="256">
        <v>43133</v>
      </c>
      <c r="AE2664" s="256">
        <v>43168</v>
      </c>
      <c r="AF2664" s="256" t="s">
        <v>3216</v>
      </c>
    </row>
    <row r="2665" spans="28:32" x14ac:dyDescent="0.25">
      <c r="AB2665" s="156" t="s">
        <v>2319</v>
      </c>
      <c r="AC2665" s="156">
        <v>374</v>
      </c>
      <c r="AD2665" s="256">
        <v>43195</v>
      </c>
      <c r="AE2665" s="256">
        <v>0</v>
      </c>
      <c r="AF2665" s="256" t="s">
        <v>3215</v>
      </c>
    </row>
    <row r="2666" spans="28:32" x14ac:dyDescent="0.25">
      <c r="AB2666" s="156" t="s">
        <v>2321</v>
      </c>
      <c r="AC2666" s="156">
        <v>353</v>
      </c>
      <c r="AD2666" s="256">
        <v>43180</v>
      </c>
      <c r="AE2666" s="256">
        <v>0</v>
      </c>
      <c r="AF2666" s="256" t="s">
        <v>3215</v>
      </c>
    </row>
    <row r="2667" spans="28:32" x14ac:dyDescent="0.25">
      <c r="AB2667" s="156" t="s">
        <v>2322</v>
      </c>
      <c r="AC2667" s="156">
        <v>357</v>
      </c>
      <c r="AD2667" s="256">
        <v>43139</v>
      </c>
      <c r="AE2667" s="256">
        <v>43164</v>
      </c>
      <c r="AF2667" s="256" t="s">
        <v>3216</v>
      </c>
    </row>
    <row r="2668" spans="28:32" x14ac:dyDescent="0.25">
      <c r="AB2668" s="156" t="s">
        <v>2322</v>
      </c>
      <c r="AC2668" s="156">
        <v>353</v>
      </c>
      <c r="AD2668" s="256">
        <v>43180</v>
      </c>
      <c r="AE2668" s="256">
        <v>0</v>
      </c>
      <c r="AF2668" s="256" t="s">
        <v>3215</v>
      </c>
    </row>
    <row r="2669" spans="28:32" x14ac:dyDescent="0.25">
      <c r="AB2669" s="156" t="s">
        <v>2322</v>
      </c>
      <c r="AC2669" s="156">
        <v>353</v>
      </c>
      <c r="AD2669" s="256">
        <v>43180</v>
      </c>
      <c r="AE2669" s="256">
        <v>0</v>
      </c>
      <c r="AF2669" s="256" t="s">
        <v>3215</v>
      </c>
    </row>
    <row r="2670" spans="28:32" x14ac:dyDescent="0.25">
      <c r="AB2670" s="156" t="s">
        <v>2324</v>
      </c>
      <c r="AC2670" s="156">
        <v>347</v>
      </c>
      <c r="AD2670" s="256">
        <v>43118</v>
      </c>
      <c r="AE2670" s="256">
        <v>43133</v>
      </c>
      <c r="AF2670" s="256" t="s">
        <v>3216</v>
      </c>
    </row>
    <row r="2671" spans="28:32" x14ac:dyDescent="0.25">
      <c r="AB2671" s="156" t="s">
        <v>2324</v>
      </c>
      <c r="AC2671" s="156">
        <v>340</v>
      </c>
      <c r="AD2671" s="256">
        <v>43133</v>
      </c>
      <c r="AE2671" s="256">
        <v>43168</v>
      </c>
      <c r="AF2671" s="256" t="s">
        <v>3216</v>
      </c>
    </row>
    <row r="2672" spans="28:32" x14ac:dyDescent="0.25">
      <c r="AB2672" s="156" t="s">
        <v>2324</v>
      </c>
      <c r="AC2672" s="156">
        <v>340</v>
      </c>
      <c r="AD2672" s="256">
        <v>43133</v>
      </c>
      <c r="AE2672" s="256">
        <v>43168</v>
      </c>
      <c r="AF2672" s="256" t="s">
        <v>3216</v>
      </c>
    </row>
    <row r="2673" spans="28:32" x14ac:dyDescent="0.25">
      <c r="AB2673" s="156" t="s">
        <v>2324</v>
      </c>
      <c r="AC2673" s="156">
        <v>357</v>
      </c>
      <c r="AD2673" s="256">
        <v>43139</v>
      </c>
      <c r="AE2673" s="256">
        <v>43164</v>
      </c>
      <c r="AF2673" s="256" t="s">
        <v>3216</v>
      </c>
    </row>
    <row r="2674" spans="28:32" x14ac:dyDescent="0.25">
      <c r="AB2674" s="156" t="s">
        <v>2324</v>
      </c>
      <c r="AC2674" s="156">
        <v>364</v>
      </c>
      <c r="AD2674" s="256">
        <v>43168</v>
      </c>
      <c r="AE2674" s="256">
        <v>43179</v>
      </c>
      <c r="AF2674" s="256" t="s">
        <v>3216</v>
      </c>
    </row>
    <row r="2675" spans="28:32" x14ac:dyDescent="0.25">
      <c r="AB2675" s="156" t="s">
        <v>2324</v>
      </c>
      <c r="AC2675" s="156">
        <v>353</v>
      </c>
      <c r="AD2675" s="256">
        <v>43180</v>
      </c>
      <c r="AE2675" s="256">
        <v>0</v>
      </c>
      <c r="AF2675" s="256" t="s">
        <v>3215</v>
      </c>
    </row>
    <row r="2676" spans="28:32" x14ac:dyDescent="0.25">
      <c r="AB2676" s="156" t="s">
        <v>2324</v>
      </c>
      <c r="AC2676" s="156">
        <v>353</v>
      </c>
      <c r="AD2676" s="256">
        <v>43180</v>
      </c>
      <c r="AE2676" s="256">
        <v>0</v>
      </c>
      <c r="AF2676" s="256" t="s">
        <v>3215</v>
      </c>
    </row>
    <row r="2677" spans="28:32" x14ac:dyDescent="0.25">
      <c r="AB2677" s="156" t="s">
        <v>2324</v>
      </c>
      <c r="AC2677" s="156">
        <v>353</v>
      </c>
      <c r="AD2677" s="256">
        <v>43180</v>
      </c>
      <c r="AE2677" s="256">
        <v>0</v>
      </c>
      <c r="AF2677" s="256" t="s">
        <v>3215</v>
      </c>
    </row>
    <row r="2678" spans="28:32" x14ac:dyDescent="0.25">
      <c r="AB2678" s="156" t="s">
        <v>2324</v>
      </c>
      <c r="AC2678" s="156">
        <v>353</v>
      </c>
      <c r="AD2678" s="256">
        <v>43180</v>
      </c>
      <c r="AE2678" s="256">
        <v>0</v>
      </c>
      <c r="AF2678" s="256" t="s">
        <v>3215</v>
      </c>
    </row>
    <row r="2679" spans="28:32" x14ac:dyDescent="0.25">
      <c r="AB2679" s="156" t="s">
        <v>2324</v>
      </c>
      <c r="AC2679" s="156">
        <v>353</v>
      </c>
      <c r="AD2679" s="256">
        <v>43180</v>
      </c>
      <c r="AE2679" s="256">
        <v>0</v>
      </c>
      <c r="AF2679" s="256" t="s">
        <v>3215</v>
      </c>
    </row>
    <row r="2680" spans="28:32" x14ac:dyDescent="0.25">
      <c r="AB2680" s="156" t="s">
        <v>2326</v>
      </c>
      <c r="AC2680" s="156">
        <v>347</v>
      </c>
      <c r="AD2680" s="256">
        <v>43118</v>
      </c>
      <c r="AE2680" s="256">
        <v>43133</v>
      </c>
      <c r="AF2680" s="256" t="s">
        <v>3216</v>
      </c>
    </row>
    <row r="2681" spans="28:32" x14ac:dyDescent="0.25">
      <c r="AB2681" s="156" t="s">
        <v>2326</v>
      </c>
      <c r="AC2681" s="156">
        <v>353</v>
      </c>
      <c r="AD2681" s="256">
        <v>43180</v>
      </c>
      <c r="AE2681" s="256">
        <v>0</v>
      </c>
      <c r="AF2681" s="256" t="s">
        <v>3215</v>
      </c>
    </row>
    <row r="2682" spans="28:32" x14ac:dyDescent="0.25">
      <c r="AB2682" s="156" t="s">
        <v>2328</v>
      </c>
      <c r="AC2682" s="156">
        <v>347</v>
      </c>
      <c r="AD2682" s="256">
        <v>43118</v>
      </c>
      <c r="AE2682" s="256">
        <v>43133</v>
      </c>
      <c r="AF2682" s="256" t="s">
        <v>3216</v>
      </c>
    </row>
    <row r="2683" spans="28:32" x14ac:dyDescent="0.25">
      <c r="AB2683" s="156" t="s">
        <v>2328</v>
      </c>
      <c r="AC2683" s="156">
        <v>340</v>
      </c>
      <c r="AD2683" s="256">
        <v>43133</v>
      </c>
      <c r="AE2683" s="256">
        <v>43168</v>
      </c>
      <c r="AF2683" s="256" t="s">
        <v>3216</v>
      </c>
    </row>
    <row r="2684" spans="28:32" x14ac:dyDescent="0.25">
      <c r="AB2684" s="156" t="s">
        <v>2328</v>
      </c>
      <c r="AC2684" s="156">
        <v>357</v>
      </c>
      <c r="AD2684" s="256">
        <v>43139</v>
      </c>
      <c r="AE2684" s="256">
        <v>43164</v>
      </c>
      <c r="AF2684" s="256" t="s">
        <v>3216</v>
      </c>
    </row>
    <row r="2685" spans="28:32" x14ac:dyDescent="0.25">
      <c r="AB2685" s="156" t="s">
        <v>2328</v>
      </c>
      <c r="AC2685" s="156">
        <v>364</v>
      </c>
      <c r="AD2685" s="256">
        <v>43168</v>
      </c>
      <c r="AE2685" s="256">
        <v>43179</v>
      </c>
      <c r="AF2685" s="256" t="s">
        <v>3216</v>
      </c>
    </row>
    <row r="2686" spans="28:32" x14ac:dyDescent="0.25">
      <c r="AB2686" s="156" t="s">
        <v>2328</v>
      </c>
      <c r="AC2686" s="156">
        <v>353</v>
      </c>
      <c r="AD2686" s="256">
        <v>43180</v>
      </c>
      <c r="AE2686" s="256">
        <v>0</v>
      </c>
      <c r="AF2686" s="256" t="s">
        <v>3215</v>
      </c>
    </row>
    <row r="2687" spans="28:32" x14ac:dyDescent="0.25">
      <c r="AB2687" s="156" t="s">
        <v>2328</v>
      </c>
      <c r="AC2687" s="156">
        <v>353</v>
      </c>
      <c r="AD2687" s="256">
        <v>43180</v>
      </c>
      <c r="AE2687" s="256">
        <v>0</v>
      </c>
      <c r="AF2687" s="256" t="s">
        <v>3215</v>
      </c>
    </row>
    <row r="2688" spans="28:32" x14ac:dyDescent="0.25">
      <c r="AB2688" s="156" t="s">
        <v>2330</v>
      </c>
      <c r="AC2688" s="156">
        <v>364</v>
      </c>
      <c r="AD2688" s="256">
        <v>43168</v>
      </c>
      <c r="AE2688" s="256">
        <v>43179</v>
      </c>
      <c r="AF2688" s="256" t="s">
        <v>3216</v>
      </c>
    </row>
    <row r="2689" spans="28:32" x14ac:dyDescent="0.25">
      <c r="AB2689" s="156" t="s">
        <v>2330</v>
      </c>
      <c r="AC2689" s="156">
        <v>353</v>
      </c>
      <c r="AD2689" s="256">
        <v>43180</v>
      </c>
      <c r="AE2689" s="256">
        <v>0</v>
      </c>
      <c r="AF2689" s="256" t="s">
        <v>3215</v>
      </c>
    </row>
    <row r="2690" spans="28:32" x14ac:dyDescent="0.25">
      <c r="AB2690" s="156" t="s">
        <v>2332</v>
      </c>
      <c r="AC2690" s="156">
        <v>374</v>
      </c>
      <c r="AD2690" s="256">
        <v>43195</v>
      </c>
      <c r="AE2690" s="256">
        <v>0</v>
      </c>
      <c r="AF2690" s="256" t="s">
        <v>3215</v>
      </c>
    </row>
    <row r="2691" spans="28:32" x14ac:dyDescent="0.25">
      <c r="AB2691" s="156" t="s">
        <v>2334</v>
      </c>
      <c r="AC2691" s="156">
        <v>364</v>
      </c>
      <c r="AD2691" s="256">
        <v>43168</v>
      </c>
      <c r="AE2691" s="256">
        <v>43179</v>
      </c>
      <c r="AF2691" s="256" t="s">
        <v>3216</v>
      </c>
    </row>
    <row r="2692" spans="28:32" x14ac:dyDescent="0.25">
      <c r="AB2692" s="156" t="s">
        <v>2334</v>
      </c>
      <c r="AC2692" s="156">
        <v>353</v>
      </c>
      <c r="AD2692" s="256">
        <v>43180</v>
      </c>
      <c r="AE2692" s="256">
        <v>0</v>
      </c>
      <c r="AF2692" s="256" t="s">
        <v>3215</v>
      </c>
    </row>
    <row r="2693" spans="28:32" x14ac:dyDescent="0.25">
      <c r="AB2693" s="156" t="s">
        <v>2335</v>
      </c>
      <c r="AC2693" s="156">
        <v>347</v>
      </c>
      <c r="AD2693" s="256">
        <v>43118</v>
      </c>
      <c r="AE2693" s="256">
        <v>43133</v>
      </c>
      <c r="AF2693" s="256" t="s">
        <v>3216</v>
      </c>
    </row>
    <row r="2694" spans="28:32" x14ac:dyDescent="0.25">
      <c r="AB2694" s="156" t="s">
        <v>2335</v>
      </c>
      <c r="AC2694" s="156">
        <v>340</v>
      </c>
      <c r="AD2694" s="256">
        <v>43133</v>
      </c>
      <c r="AE2694" s="256">
        <v>43168</v>
      </c>
      <c r="AF2694" s="256" t="s">
        <v>3216</v>
      </c>
    </row>
    <row r="2695" spans="28:32" x14ac:dyDescent="0.25">
      <c r="AB2695" s="156" t="s">
        <v>2337</v>
      </c>
      <c r="AC2695" s="156">
        <v>374</v>
      </c>
      <c r="AD2695" s="256">
        <v>43195</v>
      </c>
      <c r="AE2695" s="256">
        <v>0</v>
      </c>
      <c r="AF2695" s="256" t="s">
        <v>3215</v>
      </c>
    </row>
    <row r="2696" spans="28:32" x14ac:dyDescent="0.25">
      <c r="AB2696" s="156" t="s">
        <v>2339</v>
      </c>
      <c r="AC2696" s="156">
        <v>357</v>
      </c>
      <c r="AD2696" s="256">
        <v>43139</v>
      </c>
      <c r="AE2696" s="256">
        <v>43164</v>
      </c>
      <c r="AF2696" s="256" t="s">
        <v>3216</v>
      </c>
    </row>
    <row r="2697" spans="28:32" x14ac:dyDescent="0.25">
      <c r="AB2697" s="156" t="s">
        <v>2339</v>
      </c>
      <c r="AC2697" s="156">
        <v>353</v>
      </c>
      <c r="AD2697" s="256">
        <v>43180</v>
      </c>
      <c r="AE2697" s="256">
        <v>0</v>
      </c>
      <c r="AF2697" s="256" t="s">
        <v>3215</v>
      </c>
    </row>
    <row r="2698" spans="28:32" x14ac:dyDescent="0.25">
      <c r="AB2698" s="156" t="s">
        <v>2341</v>
      </c>
      <c r="AC2698" s="156">
        <v>347</v>
      </c>
      <c r="AD2698" s="256">
        <v>43118</v>
      </c>
      <c r="AE2698" s="256">
        <v>43133</v>
      </c>
      <c r="AF2698" s="256" t="s">
        <v>3216</v>
      </c>
    </row>
    <row r="2699" spans="28:32" x14ac:dyDescent="0.25">
      <c r="AB2699" s="156" t="s">
        <v>2341</v>
      </c>
      <c r="AC2699" s="156">
        <v>364</v>
      </c>
      <c r="AD2699" s="256">
        <v>43168</v>
      </c>
      <c r="AE2699" s="256">
        <v>43179</v>
      </c>
      <c r="AF2699" s="256" t="s">
        <v>3216</v>
      </c>
    </row>
    <row r="2700" spans="28:32" x14ac:dyDescent="0.25">
      <c r="AB2700" s="156" t="s">
        <v>2341</v>
      </c>
      <c r="AC2700" s="156">
        <v>353</v>
      </c>
      <c r="AD2700" s="256">
        <v>43180</v>
      </c>
      <c r="AE2700" s="256">
        <v>0</v>
      </c>
      <c r="AF2700" s="256" t="s">
        <v>3215</v>
      </c>
    </row>
    <row r="2701" spans="28:32" x14ac:dyDescent="0.25">
      <c r="AB2701" s="156" t="s">
        <v>2341</v>
      </c>
      <c r="AC2701" s="156">
        <v>374</v>
      </c>
      <c r="AD2701" s="256">
        <v>43195</v>
      </c>
      <c r="AE2701" s="256">
        <v>0</v>
      </c>
      <c r="AF2701" s="256" t="s">
        <v>3215</v>
      </c>
    </row>
    <row r="2702" spans="28:32" x14ac:dyDescent="0.25">
      <c r="AB2702" s="156" t="s">
        <v>2343</v>
      </c>
      <c r="AC2702" s="156">
        <v>347</v>
      </c>
      <c r="AD2702" s="256">
        <v>43118</v>
      </c>
      <c r="AE2702" s="256">
        <v>43133</v>
      </c>
      <c r="AF2702" s="256" t="s">
        <v>3216</v>
      </c>
    </row>
    <row r="2703" spans="28:32" x14ac:dyDescent="0.25">
      <c r="AB2703" s="156" t="s">
        <v>2343</v>
      </c>
      <c r="AC2703" s="156">
        <v>340</v>
      </c>
      <c r="AD2703" s="256">
        <v>43133</v>
      </c>
      <c r="AE2703" s="256">
        <v>43168</v>
      </c>
      <c r="AF2703" s="256" t="s">
        <v>3216</v>
      </c>
    </row>
    <row r="2704" spans="28:32" x14ac:dyDescent="0.25">
      <c r="AB2704" s="156" t="s">
        <v>2343</v>
      </c>
      <c r="AC2704" s="156">
        <v>353</v>
      </c>
      <c r="AD2704" s="256">
        <v>43180</v>
      </c>
      <c r="AE2704" s="256">
        <v>0</v>
      </c>
      <c r="AF2704" s="256" t="s">
        <v>3215</v>
      </c>
    </row>
    <row r="2705" spans="28:32" x14ac:dyDescent="0.25">
      <c r="AB2705" s="156" t="s">
        <v>2343</v>
      </c>
      <c r="AC2705" s="156">
        <v>353</v>
      </c>
      <c r="AD2705" s="256">
        <v>43180</v>
      </c>
      <c r="AE2705" s="256">
        <v>0</v>
      </c>
      <c r="AF2705" s="256" t="s">
        <v>3215</v>
      </c>
    </row>
    <row r="2706" spans="28:32" x14ac:dyDescent="0.25">
      <c r="AB2706" s="156" t="s">
        <v>2345</v>
      </c>
      <c r="AC2706" s="156">
        <v>340</v>
      </c>
      <c r="AD2706" s="256">
        <v>43133</v>
      </c>
      <c r="AE2706" s="256">
        <v>43168</v>
      </c>
      <c r="AF2706" s="256" t="s">
        <v>3216</v>
      </c>
    </row>
    <row r="2707" spans="28:32" x14ac:dyDescent="0.25">
      <c r="AB2707" s="156" t="s">
        <v>2345</v>
      </c>
      <c r="AC2707" s="156">
        <v>357</v>
      </c>
      <c r="AD2707" s="256">
        <v>43139</v>
      </c>
      <c r="AE2707" s="256">
        <v>43164</v>
      </c>
      <c r="AF2707" s="256" t="s">
        <v>3216</v>
      </c>
    </row>
    <row r="2708" spans="28:32" x14ac:dyDescent="0.25">
      <c r="AB2708" s="156" t="s">
        <v>2345</v>
      </c>
      <c r="AC2708" s="156">
        <v>364</v>
      </c>
      <c r="AD2708" s="256">
        <v>43168</v>
      </c>
      <c r="AE2708" s="256">
        <v>43179</v>
      </c>
      <c r="AF2708" s="256" t="s">
        <v>3216</v>
      </c>
    </row>
    <row r="2709" spans="28:32" x14ac:dyDescent="0.25">
      <c r="AB2709" s="156" t="s">
        <v>2345</v>
      </c>
      <c r="AC2709" s="156">
        <v>353</v>
      </c>
      <c r="AD2709" s="256">
        <v>43180</v>
      </c>
      <c r="AE2709" s="256">
        <v>0</v>
      </c>
      <c r="AF2709" s="256" t="s">
        <v>3215</v>
      </c>
    </row>
    <row r="2710" spans="28:32" x14ac:dyDescent="0.25">
      <c r="AB2710" s="156" t="s">
        <v>2345</v>
      </c>
      <c r="AC2710" s="156">
        <v>353</v>
      </c>
      <c r="AD2710" s="256">
        <v>43180</v>
      </c>
      <c r="AE2710" s="256">
        <v>0</v>
      </c>
      <c r="AF2710" s="256" t="s">
        <v>3215</v>
      </c>
    </row>
    <row r="2711" spans="28:32" x14ac:dyDescent="0.25">
      <c r="AB2711" s="156" t="s">
        <v>3172</v>
      </c>
      <c r="AC2711" s="156">
        <v>364</v>
      </c>
      <c r="AD2711" s="256">
        <v>43168</v>
      </c>
      <c r="AE2711" s="256">
        <v>43179</v>
      </c>
      <c r="AF2711" s="256" t="s">
        <v>3216</v>
      </c>
    </row>
    <row r="2712" spans="28:32" x14ac:dyDescent="0.25">
      <c r="AB2712" s="156" t="s">
        <v>3172</v>
      </c>
      <c r="AC2712" s="156">
        <v>353</v>
      </c>
      <c r="AD2712" s="256">
        <v>43180</v>
      </c>
      <c r="AE2712" s="256">
        <v>0</v>
      </c>
      <c r="AF2712" s="256" t="s">
        <v>3215</v>
      </c>
    </row>
    <row r="2713" spans="28:32" x14ac:dyDescent="0.25">
      <c r="AB2713" s="156" t="s">
        <v>3172</v>
      </c>
      <c r="AC2713" s="156">
        <v>374</v>
      </c>
      <c r="AD2713" s="256">
        <v>43195</v>
      </c>
      <c r="AE2713" s="256">
        <v>0</v>
      </c>
      <c r="AF2713" s="256" t="s">
        <v>3215</v>
      </c>
    </row>
    <row r="2714" spans="28:32" x14ac:dyDescent="0.25">
      <c r="AB2714" s="156" t="s">
        <v>3240</v>
      </c>
      <c r="AC2714" s="156">
        <v>347</v>
      </c>
      <c r="AD2714" s="256">
        <v>43118</v>
      </c>
      <c r="AE2714" s="256">
        <v>43133</v>
      </c>
      <c r="AF2714" s="256" t="s">
        <v>3216</v>
      </c>
    </row>
    <row r="2715" spans="28:32" x14ac:dyDescent="0.25">
      <c r="AB2715" s="156" t="s">
        <v>3240</v>
      </c>
      <c r="AC2715" s="156">
        <v>340</v>
      </c>
      <c r="AD2715" s="256">
        <v>43133</v>
      </c>
      <c r="AE2715" s="256">
        <v>43168</v>
      </c>
      <c r="AF2715" s="256" t="s">
        <v>3216</v>
      </c>
    </row>
    <row r="2716" spans="28:32" x14ac:dyDescent="0.25">
      <c r="AB2716" s="156" t="s">
        <v>2346</v>
      </c>
      <c r="AC2716" s="156">
        <v>347</v>
      </c>
      <c r="AD2716" s="256">
        <v>43118</v>
      </c>
      <c r="AE2716" s="256">
        <v>43133</v>
      </c>
      <c r="AF2716" s="256" t="s">
        <v>3216</v>
      </c>
    </row>
    <row r="2717" spans="28:32" x14ac:dyDescent="0.25">
      <c r="AB2717" s="156" t="s">
        <v>2346</v>
      </c>
      <c r="AC2717" s="156">
        <v>340</v>
      </c>
      <c r="AD2717" s="256">
        <v>43133</v>
      </c>
      <c r="AE2717" s="256">
        <v>43168</v>
      </c>
      <c r="AF2717" s="256" t="s">
        <v>3216</v>
      </c>
    </row>
    <row r="2718" spans="28:32" x14ac:dyDescent="0.25">
      <c r="AB2718" s="156" t="s">
        <v>2348</v>
      </c>
      <c r="AC2718" s="156">
        <v>374</v>
      </c>
      <c r="AD2718" s="256">
        <v>43195</v>
      </c>
      <c r="AE2718" s="256">
        <v>0</v>
      </c>
      <c r="AF2718" s="256" t="s">
        <v>3215</v>
      </c>
    </row>
    <row r="2719" spans="28:32" x14ac:dyDescent="0.25">
      <c r="AB2719" s="156" t="s">
        <v>3173</v>
      </c>
      <c r="AC2719" s="156">
        <v>347</v>
      </c>
      <c r="AD2719" s="256">
        <v>43118</v>
      </c>
      <c r="AE2719" s="256">
        <v>43133</v>
      </c>
      <c r="AF2719" s="256" t="s">
        <v>3216</v>
      </c>
    </row>
    <row r="2720" spans="28:32" x14ac:dyDescent="0.25">
      <c r="AB2720" s="156" t="s">
        <v>3173</v>
      </c>
      <c r="AC2720" s="156">
        <v>340</v>
      </c>
      <c r="AD2720" s="256">
        <v>43133</v>
      </c>
      <c r="AE2720" s="256">
        <v>43168</v>
      </c>
      <c r="AF2720" s="256" t="s">
        <v>3216</v>
      </c>
    </row>
    <row r="2721" spans="28:32" x14ac:dyDescent="0.25">
      <c r="AB2721" s="156" t="s">
        <v>3173</v>
      </c>
      <c r="AC2721" s="156">
        <v>340</v>
      </c>
      <c r="AD2721" s="256">
        <v>43133</v>
      </c>
      <c r="AE2721" s="256">
        <v>43168</v>
      </c>
      <c r="AF2721" s="256" t="s">
        <v>3216</v>
      </c>
    </row>
    <row r="2722" spans="28:32" x14ac:dyDescent="0.25">
      <c r="AB2722" s="156" t="s">
        <v>3173</v>
      </c>
      <c r="AC2722" s="156">
        <v>364</v>
      </c>
      <c r="AD2722" s="256">
        <v>43168</v>
      </c>
      <c r="AE2722" s="256">
        <v>43179</v>
      </c>
      <c r="AF2722" s="256" t="s">
        <v>3216</v>
      </c>
    </row>
    <row r="2723" spans="28:32" x14ac:dyDescent="0.25">
      <c r="AB2723" s="156" t="s">
        <v>3173</v>
      </c>
      <c r="AC2723" s="156">
        <v>353</v>
      </c>
      <c r="AD2723" s="256">
        <v>43180</v>
      </c>
      <c r="AE2723" s="256">
        <v>0</v>
      </c>
      <c r="AF2723" s="256" t="s">
        <v>3215</v>
      </c>
    </row>
    <row r="2724" spans="28:32" x14ac:dyDescent="0.25">
      <c r="AB2724" s="156" t="s">
        <v>3173</v>
      </c>
      <c r="AC2724" s="156">
        <v>353</v>
      </c>
      <c r="AD2724" s="256">
        <v>43180</v>
      </c>
      <c r="AE2724" s="256">
        <v>0</v>
      </c>
      <c r="AF2724" s="256" t="s">
        <v>3215</v>
      </c>
    </row>
    <row r="2725" spans="28:32" x14ac:dyDescent="0.25">
      <c r="AB2725" s="156" t="s">
        <v>3173</v>
      </c>
      <c r="AC2725" s="156">
        <v>353</v>
      </c>
      <c r="AD2725" s="256">
        <v>43180</v>
      </c>
      <c r="AE2725" s="256">
        <v>0</v>
      </c>
      <c r="AF2725" s="256" t="s">
        <v>3215</v>
      </c>
    </row>
    <row r="2726" spans="28:32" x14ac:dyDescent="0.25">
      <c r="AB2726" s="156" t="s">
        <v>3173</v>
      </c>
      <c r="AC2726" s="156">
        <v>353</v>
      </c>
      <c r="AD2726" s="256">
        <v>43180</v>
      </c>
      <c r="AE2726" s="256">
        <v>0</v>
      </c>
      <c r="AF2726" s="256" t="s">
        <v>3215</v>
      </c>
    </row>
    <row r="2727" spans="28:32" x14ac:dyDescent="0.25">
      <c r="AB2727" s="156" t="s">
        <v>2349</v>
      </c>
      <c r="AC2727" s="156">
        <v>347</v>
      </c>
      <c r="AD2727" s="256">
        <v>43118</v>
      </c>
      <c r="AE2727" s="256">
        <v>43133</v>
      </c>
      <c r="AF2727" s="256" t="s">
        <v>3216</v>
      </c>
    </row>
    <row r="2728" spans="28:32" x14ac:dyDescent="0.25">
      <c r="AB2728" s="156" t="s">
        <v>2349</v>
      </c>
      <c r="AC2728" s="156">
        <v>340</v>
      </c>
      <c r="AD2728" s="256">
        <v>43133</v>
      </c>
      <c r="AE2728" s="256">
        <v>43168</v>
      </c>
      <c r="AF2728" s="256" t="s">
        <v>3216</v>
      </c>
    </row>
    <row r="2729" spans="28:32" x14ac:dyDescent="0.25">
      <c r="AB2729" s="156" t="s">
        <v>2351</v>
      </c>
      <c r="AC2729" s="156">
        <v>340</v>
      </c>
      <c r="AD2729" s="256">
        <v>43133</v>
      </c>
      <c r="AE2729" s="256">
        <v>43168</v>
      </c>
      <c r="AF2729" s="256" t="s">
        <v>3216</v>
      </c>
    </row>
    <row r="2730" spans="28:32" x14ac:dyDescent="0.25">
      <c r="AB2730" s="156" t="s">
        <v>2351</v>
      </c>
      <c r="AC2730" s="156">
        <v>357</v>
      </c>
      <c r="AD2730" s="256">
        <v>43139</v>
      </c>
      <c r="AE2730" s="256">
        <v>43164</v>
      </c>
      <c r="AF2730" s="256" t="s">
        <v>3216</v>
      </c>
    </row>
    <row r="2731" spans="28:32" x14ac:dyDescent="0.25">
      <c r="AB2731" s="156" t="s">
        <v>2351</v>
      </c>
      <c r="AC2731" s="156">
        <v>364</v>
      </c>
      <c r="AD2731" s="256">
        <v>43168</v>
      </c>
      <c r="AE2731" s="256">
        <v>43179</v>
      </c>
      <c r="AF2731" s="256" t="s">
        <v>3216</v>
      </c>
    </row>
    <row r="2732" spans="28:32" x14ac:dyDescent="0.25">
      <c r="AB2732" s="156" t="s">
        <v>2351</v>
      </c>
      <c r="AC2732" s="156">
        <v>353</v>
      </c>
      <c r="AD2732" s="256">
        <v>43180</v>
      </c>
      <c r="AE2732" s="256">
        <v>0</v>
      </c>
      <c r="AF2732" s="256" t="s">
        <v>3215</v>
      </c>
    </row>
    <row r="2733" spans="28:32" x14ac:dyDescent="0.25">
      <c r="AB2733" s="156" t="s">
        <v>2351</v>
      </c>
      <c r="AC2733" s="156">
        <v>353</v>
      </c>
      <c r="AD2733" s="256">
        <v>43180</v>
      </c>
      <c r="AE2733" s="256">
        <v>0</v>
      </c>
      <c r="AF2733" s="256" t="s">
        <v>3215</v>
      </c>
    </row>
    <row r="2734" spans="28:32" x14ac:dyDescent="0.25">
      <c r="AB2734" s="156" t="s">
        <v>2351</v>
      </c>
      <c r="AC2734" s="156">
        <v>353</v>
      </c>
      <c r="AD2734" s="256">
        <v>43180</v>
      </c>
      <c r="AE2734" s="256">
        <v>0</v>
      </c>
      <c r="AF2734" s="256" t="s">
        <v>3215</v>
      </c>
    </row>
    <row r="2735" spans="28:32" x14ac:dyDescent="0.25">
      <c r="AB2735" s="156" t="s">
        <v>2353</v>
      </c>
      <c r="AC2735" s="156">
        <v>347</v>
      </c>
      <c r="AD2735" s="256">
        <v>43118</v>
      </c>
      <c r="AE2735" s="256">
        <v>43133</v>
      </c>
      <c r="AF2735" s="256" t="s">
        <v>3216</v>
      </c>
    </row>
    <row r="2736" spans="28:32" x14ac:dyDescent="0.25">
      <c r="AB2736" s="156" t="s">
        <v>2353</v>
      </c>
      <c r="AC2736" s="156">
        <v>340</v>
      </c>
      <c r="AD2736" s="256">
        <v>43133</v>
      </c>
      <c r="AE2736" s="256">
        <v>43168</v>
      </c>
      <c r="AF2736" s="256" t="s">
        <v>3216</v>
      </c>
    </row>
    <row r="2737" spans="28:32" x14ac:dyDescent="0.25">
      <c r="AB2737" s="156" t="s">
        <v>2353</v>
      </c>
      <c r="AC2737" s="156">
        <v>374</v>
      </c>
      <c r="AD2737" s="256">
        <v>43195</v>
      </c>
      <c r="AE2737" s="256">
        <v>0</v>
      </c>
      <c r="AF2737" s="256" t="s">
        <v>3215</v>
      </c>
    </row>
    <row r="2738" spans="28:32" x14ac:dyDescent="0.25">
      <c r="AB2738" s="156" t="s">
        <v>2354</v>
      </c>
      <c r="AC2738" s="156">
        <v>347</v>
      </c>
      <c r="AD2738" s="256">
        <v>43118</v>
      </c>
      <c r="AE2738" s="256">
        <v>43133</v>
      </c>
      <c r="AF2738" s="256" t="s">
        <v>3216</v>
      </c>
    </row>
    <row r="2739" spans="28:32" x14ac:dyDescent="0.25">
      <c r="AB2739" s="156" t="s">
        <v>2354</v>
      </c>
      <c r="AC2739" s="156">
        <v>340</v>
      </c>
      <c r="AD2739" s="256">
        <v>43133</v>
      </c>
      <c r="AE2739" s="256">
        <v>43168</v>
      </c>
      <c r="AF2739" s="256" t="s">
        <v>3216</v>
      </c>
    </row>
    <row r="2740" spans="28:32" x14ac:dyDescent="0.25">
      <c r="AB2740" s="156" t="s">
        <v>2355</v>
      </c>
      <c r="AC2740" s="156">
        <v>364</v>
      </c>
      <c r="AD2740" s="256">
        <v>43168</v>
      </c>
      <c r="AE2740" s="256">
        <v>43179</v>
      </c>
      <c r="AF2740" s="256" t="s">
        <v>3216</v>
      </c>
    </row>
    <row r="2741" spans="28:32" x14ac:dyDescent="0.25">
      <c r="AB2741" s="156" t="s">
        <v>2355</v>
      </c>
      <c r="AC2741" s="156">
        <v>353</v>
      </c>
      <c r="AD2741" s="256">
        <v>43180</v>
      </c>
      <c r="AE2741" s="256">
        <v>0</v>
      </c>
      <c r="AF2741" s="256" t="s">
        <v>3215</v>
      </c>
    </row>
    <row r="2742" spans="28:32" x14ac:dyDescent="0.25">
      <c r="AB2742" s="156" t="s">
        <v>2357</v>
      </c>
      <c r="AC2742" s="156">
        <v>353</v>
      </c>
      <c r="AD2742" s="256">
        <v>43180</v>
      </c>
      <c r="AE2742" s="256">
        <v>0</v>
      </c>
      <c r="AF2742" s="256" t="s">
        <v>3215</v>
      </c>
    </row>
    <row r="2743" spans="28:32" x14ac:dyDescent="0.25">
      <c r="AB2743" s="156" t="s">
        <v>2359</v>
      </c>
      <c r="AC2743" s="156">
        <v>357</v>
      </c>
      <c r="AD2743" s="256">
        <v>43139</v>
      </c>
      <c r="AE2743" s="256">
        <v>43164</v>
      </c>
      <c r="AF2743" s="256" t="s">
        <v>3216</v>
      </c>
    </row>
    <row r="2744" spans="28:32" x14ac:dyDescent="0.25">
      <c r="AB2744" s="156" t="s">
        <v>2359</v>
      </c>
      <c r="AC2744" s="156">
        <v>353</v>
      </c>
      <c r="AD2744" s="256">
        <v>43180</v>
      </c>
      <c r="AE2744" s="256">
        <v>0</v>
      </c>
      <c r="AF2744" s="256" t="s">
        <v>3215</v>
      </c>
    </row>
    <row r="2745" spans="28:32" x14ac:dyDescent="0.25">
      <c r="AB2745" s="156" t="s">
        <v>2361</v>
      </c>
      <c r="AC2745" s="156">
        <v>357</v>
      </c>
      <c r="AD2745" s="256">
        <v>43139</v>
      </c>
      <c r="AE2745" s="256">
        <v>43164</v>
      </c>
      <c r="AF2745" s="256" t="s">
        <v>3216</v>
      </c>
    </row>
    <row r="2746" spans="28:32" x14ac:dyDescent="0.25">
      <c r="AB2746" s="156" t="s">
        <v>2361</v>
      </c>
      <c r="AC2746" s="156">
        <v>353</v>
      </c>
      <c r="AD2746" s="256">
        <v>43180</v>
      </c>
      <c r="AE2746" s="256">
        <v>0</v>
      </c>
      <c r="AF2746" s="256" t="s">
        <v>3215</v>
      </c>
    </row>
    <row r="2747" spans="28:32" x14ac:dyDescent="0.25">
      <c r="AB2747" s="156" t="s">
        <v>2362</v>
      </c>
      <c r="AC2747" s="156">
        <v>347</v>
      </c>
      <c r="AD2747" s="256">
        <v>43118</v>
      </c>
      <c r="AE2747" s="256">
        <v>43133</v>
      </c>
      <c r="AF2747" s="256" t="s">
        <v>3216</v>
      </c>
    </row>
    <row r="2748" spans="28:32" x14ac:dyDescent="0.25">
      <c r="AB2748" s="156" t="s">
        <v>2362</v>
      </c>
      <c r="AC2748" s="156">
        <v>353</v>
      </c>
      <c r="AD2748" s="256">
        <v>43180</v>
      </c>
      <c r="AE2748" s="256">
        <v>0</v>
      </c>
      <c r="AF2748" s="256" t="s">
        <v>3215</v>
      </c>
    </row>
    <row r="2749" spans="28:32" x14ac:dyDescent="0.25">
      <c r="AB2749" s="156" t="s">
        <v>2362</v>
      </c>
      <c r="AC2749" s="156">
        <v>353</v>
      </c>
      <c r="AD2749" s="256">
        <v>43180</v>
      </c>
      <c r="AE2749" s="256">
        <v>0</v>
      </c>
      <c r="AF2749" s="256" t="s">
        <v>3215</v>
      </c>
    </row>
    <row r="2750" spans="28:32" x14ac:dyDescent="0.25">
      <c r="AB2750" s="156" t="s">
        <v>2363</v>
      </c>
      <c r="AC2750" s="156">
        <v>353</v>
      </c>
      <c r="AD2750" s="256">
        <v>43180</v>
      </c>
      <c r="AE2750" s="256">
        <v>0</v>
      </c>
      <c r="AF2750" s="256" t="s">
        <v>3215</v>
      </c>
    </row>
    <row r="2751" spans="28:32" x14ac:dyDescent="0.25">
      <c r="AB2751" s="156" t="s">
        <v>2364</v>
      </c>
      <c r="AC2751" s="156">
        <v>347</v>
      </c>
      <c r="AD2751" s="256">
        <v>43118</v>
      </c>
      <c r="AE2751" s="256">
        <v>43133</v>
      </c>
      <c r="AF2751" s="256" t="s">
        <v>3216</v>
      </c>
    </row>
    <row r="2752" spans="28:32" x14ac:dyDescent="0.25">
      <c r="AB2752" s="156" t="s">
        <v>2364</v>
      </c>
      <c r="AC2752" s="156">
        <v>340</v>
      </c>
      <c r="AD2752" s="256">
        <v>43133</v>
      </c>
      <c r="AE2752" s="256">
        <v>43168</v>
      </c>
      <c r="AF2752" s="256" t="s">
        <v>3216</v>
      </c>
    </row>
    <row r="2753" spans="28:32" x14ac:dyDescent="0.25">
      <c r="AB2753" s="156" t="s">
        <v>2364</v>
      </c>
      <c r="AC2753" s="156">
        <v>340</v>
      </c>
      <c r="AD2753" s="256">
        <v>43133</v>
      </c>
      <c r="AE2753" s="256">
        <v>43168</v>
      </c>
      <c r="AF2753" s="256" t="s">
        <v>3216</v>
      </c>
    </row>
    <row r="2754" spans="28:32" x14ac:dyDescent="0.25">
      <c r="AB2754" s="156" t="s">
        <v>2364</v>
      </c>
      <c r="AC2754" s="156">
        <v>364</v>
      </c>
      <c r="AD2754" s="256">
        <v>43168</v>
      </c>
      <c r="AE2754" s="256">
        <v>43179</v>
      </c>
      <c r="AF2754" s="256" t="s">
        <v>3216</v>
      </c>
    </row>
    <row r="2755" spans="28:32" x14ac:dyDescent="0.25">
      <c r="AB2755" s="156" t="s">
        <v>2364</v>
      </c>
      <c r="AC2755" s="156">
        <v>353</v>
      </c>
      <c r="AD2755" s="256">
        <v>43180</v>
      </c>
      <c r="AE2755" s="256">
        <v>0</v>
      </c>
      <c r="AF2755" s="256" t="s">
        <v>3215</v>
      </c>
    </row>
    <row r="2756" spans="28:32" x14ac:dyDescent="0.25">
      <c r="AB2756" s="156" t="s">
        <v>2364</v>
      </c>
      <c r="AC2756" s="156">
        <v>353</v>
      </c>
      <c r="AD2756" s="256">
        <v>43180</v>
      </c>
      <c r="AE2756" s="256">
        <v>0</v>
      </c>
      <c r="AF2756" s="256" t="s">
        <v>3215</v>
      </c>
    </row>
    <row r="2757" spans="28:32" x14ac:dyDescent="0.25">
      <c r="AB2757" s="156" t="s">
        <v>2364</v>
      </c>
      <c r="AC2757" s="156">
        <v>353</v>
      </c>
      <c r="AD2757" s="256">
        <v>43180</v>
      </c>
      <c r="AE2757" s="256">
        <v>0</v>
      </c>
      <c r="AF2757" s="256" t="s">
        <v>3215</v>
      </c>
    </row>
    <row r="2758" spans="28:32" x14ac:dyDescent="0.25">
      <c r="AB2758" s="156" t="s">
        <v>2364</v>
      </c>
      <c r="AC2758" s="156">
        <v>353</v>
      </c>
      <c r="AD2758" s="256">
        <v>43180</v>
      </c>
      <c r="AE2758" s="256">
        <v>0</v>
      </c>
      <c r="AF2758" s="256" t="s">
        <v>3215</v>
      </c>
    </row>
    <row r="2759" spans="28:32" x14ac:dyDescent="0.25">
      <c r="AB2759" s="156" t="s">
        <v>2365</v>
      </c>
      <c r="AC2759" s="156">
        <v>347</v>
      </c>
      <c r="AD2759" s="256">
        <v>43118</v>
      </c>
      <c r="AE2759" s="256">
        <v>43133</v>
      </c>
      <c r="AF2759" s="256" t="s">
        <v>3216</v>
      </c>
    </row>
    <row r="2760" spans="28:32" x14ac:dyDescent="0.25">
      <c r="AB2760" s="156" t="s">
        <v>2365</v>
      </c>
      <c r="AC2760" s="156">
        <v>335</v>
      </c>
      <c r="AD2760" s="256">
        <v>43133</v>
      </c>
      <c r="AE2760" s="256">
        <v>43147</v>
      </c>
      <c r="AF2760" s="256" t="s">
        <v>3216</v>
      </c>
    </row>
    <row r="2761" spans="28:32" x14ac:dyDescent="0.25">
      <c r="AB2761" s="156" t="s">
        <v>2365</v>
      </c>
      <c r="AC2761" s="156">
        <v>340</v>
      </c>
      <c r="AD2761" s="256">
        <v>43133</v>
      </c>
      <c r="AE2761" s="256">
        <v>43168</v>
      </c>
      <c r="AF2761" s="256" t="s">
        <v>3216</v>
      </c>
    </row>
    <row r="2762" spans="28:32" x14ac:dyDescent="0.25">
      <c r="AB2762" s="156" t="s">
        <v>2365</v>
      </c>
      <c r="AC2762" s="156">
        <v>364</v>
      </c>
      <c r="AD2762" s="256">
        <v>43168</v>
      </c>
      <c r="AE2762" s="256">
        <v>43179</v>
      </c>
      <c r="AF2762" s="256" t="s">
        <v>3216</v>
      </c>
    </row>
    <row r="2763" spans="28:32" x14ac:dyDescent="0.25">
      <c r="AB2763" s="156" t="s">
        <v>2365</v>
      </c>
      <c r="AC2763" s="156">
        <v>353</v>
      </c>
      <c r="AD2763" s="256">
        <v>43180</v>
      </c>
      <c r="AE2763" s="256">
        <v>0</v>
      </c>
      <c r="AF2763" s="256" t="s">
        <v>3215</v>
      </c>
    </row>
    <row r="2764" spans="28:32" x14ac:dyDescent="0.25">
      <c r="AB2764" s="156" t="s">
        <v>2365</v>
      </c>
      <c r="AC2764" s="156">
        <v>353</v>
      </c>
      <c r="AD2764" s="256">
        <v>43180</v>
      </c>
      <c r="AE2764" s="256">
        <v>0</v>
      </c>
      <c r="AF2764" s="256" t="s">
        <v>3215</v>
      </c>
    </row>
    <row r="2765" spans="28:32" x14ac:dyDescent="0.25">
      <c r="AB2765" s="156" t="s">
        <v>2365</v>
      </c>
      <c r="AC2765" s="156">
        <v>353</v>
      </c>
      <c r="AD2765" s="256">
        <v>43180</v>
      </c>
      <c r="AE2765" s="256">
        <v>0</v>
      </c>
      <c r="AF2765" s="256" t="s">
        <v>3215</v>
      </c>
    </row>
    <row r="2766" spans="28:32" x14ac:dyDescent="0.25">
      <c r="AB2766" s="156" t="s">
        <v>2365</v>
      </c>
      <c r="AC2766" s="156">
        <v>353</v>
      </c>
      <c r="AD2766" s="256">
        <v>43180</v>
      </c>
      <c r="AE2766" s="256">
        <v>0</v>
      </c>
      <c r="AF2766" s="256" t="s">
        <v>3215</v>
      </c>
    </row>
    <row r="2767" spans="28:32" x14ac:dyDescent="0.25">
      <c r="AB2767" s="156" t="s">
        <v>2365</v>
      </c>
      <c r="AC2767" s="156">
        <v>353</v>
      </c>
      <c r="AD2767" s="256">
        <v>43180</v>
      </c>
      <c r="AE2767" s="256">
        <v>0</v>
      </c>
      <c r="AF2767" s="256" t="s">
        <v>3215</v>
      </c>
    </row>
    <row r="2768" spans="28:32" x14ac:dyDescent="0.25">
      <c r="AB2768" s="156" t="s">
        <v>2367</v>
      </c>
      <c r="AC2768" s="156">
        <v>364</v>
      </c>
      <c r="AD2768" s="256">
        <v>43168</v>
      </c>
      <c r="AE2768" s="256">
        <v>43179</v>
      </c>
      <c r="AF2768" s="256" t="s">
        <v>3216</v>
      </c>
    </row>
    <row r="2769" spans="28:32" x14ac:dyDescent="0.25">
      <c r="AB2769" s="156" t="s">
        <v>2367</v>
      </c>
      <c r="AC2769" s="156">
        <v>353</v>
      </c>
      <c r="AD2769" s="256">
        <v>43180</v>
      </c>
      <c r="AE2769" s="256">
        <v>0</v>
      </c>
      <c r="AF2769" s="256" t="s">
        <v>3215</v>
      </c>
    </row>
    <row r="2770" spans="28:32" x14ac:dyDescent="0.25">
      <c r="AB2770" s="156" t="s">
        <v>2369</v>
      </c>
      <c r="AC2770" s="156">
        <v>364</v>
      </c>
      <c r="AD2770" s="256">
        <v>43168</v>
      </c>
      <c r="AE2770" s="256">
        <v>43179</v>
      </c>
      <c r="AF2770" s="256" t="s">
        <v>3216</v>
      </c>
    </row>
    <row r="2771" spans="28:32" x14ac:dyDescent="0.25">
      <c r="AB2771" s="156" t="s">
        <v>2369</v>
      </c>
      <c r="AC2771" s="156">
        <v>353</v>
      </c>
      <c r="AD2771" s="256">
        <v>43180</v>
      </c>
      <c r="AE2771" s="256">
        <v>0</v>
      </c>
      <c r="AF2771" s="256" t="s">
        <v>3215</v>
      </c>
    </row>
    <row r="2772" spans="28:32" x14ac:dyDescent="0.25">
      <c r="AB2772" s="156" t="s">
        <v>2371</v>
      </c>
      <c r="AC2772" s="156">
        <v>347</v>
      </c>
      <c r="AD2772" s="256">
        <v>43118</v>
      </c>
      <c r="AE2772" s="256">
        <v>43133</v>
      </c>
      <c r="AF2772" s="256" t="s">
        <v>3216</v>
      </c>
    </row>
    <row r="2773" spans="28:32" x14ac:dyDescent="0.25">
      <c r="AB2773" s="156" t="s">
        <v>2371</v>
      </c>
      <c r="AC2773" s="156">
        <v>340</v>
      </c>
      <c r="AD2773" s="256">
        <v>43133</v>
      </c>
      <c r="AE2773" s="256">
        <v>43168</v>
      </c>
      <c r="AF2773" s="256" t="s">
        <v>3216</v>
      </c>
    </row>
    <row r="2774" spans="28:32" x14ac:dyDescent="0.25">
      <c r="AB2774" s="156" t="s">
        <v>2371</v>
      </c>
      <c r="AC2774" s="156">
        <v>340</v>
      </c>
      <c r="AD2774" s="256">
        <v>43133</v>
      </c>
      <c r="AE2774" s="256">
        <v>43168</v>
      </c>
      <c r="AF2774" s="256" t="s">
        <v>3216</v>
      </c>
    </row>
    <row r="2775" spans="28:32" x14ac:dyDescent="0.25">
      <c r="AB2775" s="156" t="s">
        <v>2371</v>
      </c>
      <c r="AC2775" s="156">
        <v>357</v>
      </c>
      <c r="AD2775" s="256">
        <v>43139</v>
      </c>
      <c r="AE2775" s="256">
        <v>43164</v>
      </c>
      <c r="AF2775" s="256" t="s">
        <v>3216</v>
      </c>
    </row>
    <row r="2776" spans="28:32" x14ac:dyDescent="0.25">
      <c r="AB2776" s="156" t="s">
        <v>2371</v>
      </c>
      <c r="AC2776" s="156">
        <v>353</v>
      </c>
      <c r="AD2776" s="256">
        <v>43180</v>
      </c>
      <c r="AE2776" s="256">
        <v>0</v>
      </c>
      <c r="AF2776" s="256" t="s">
        <v>3215</v>
      </c>
    </row>
    <row r="2777" spans="28:32" x14ac:dyDescent="0.25">
      <c r="AB2777" s="156" t="s">
        <v>2373</v>
      </c>
      <c r="AC2777" s="156">
        <v>340</v>
      </c>
      <c r="AD2777" s="256">
        <v>43133</v>
      </c>
      <c r="AE2777" s="256">
        <v>43168</v>
      </c>
      <c r="AF2777" s="256" t="s">
        <v>3216</v>
      </c>
    </row>
    <row r="2778" spans="28:32" x14ac:dyDescent="0.25">
      <c r="AB2778" s="156" t="s">
        <v>2373</v>
      </c>
      <c r="AC2778" s="156">
        <v>364</v>
      </c>
      <c r="AD2778" s="256">
        <v>43168</v>
      </c>
      <c r="AE2778" s="256">
        <v>43179</v>
      </c>
      <c r="AF2778" s="256" t="s">
        <v>3216</v>
      </c>
    </row>
    <row r="2779" spans="28:32" x14ac:dyDescent="0.25">
      <c r="AB2779" s="156" t="s">
        <v>2373</v>
      </c>
      <c r="AC2779" s="156">
        <v>353</v>
      </c>
      <c r="AD2779" s="256">
        <v>43180</v>
      </c>
      <c r="AE2779" s="256">
        <v>0</v>
      </c>
      <c r="AF2779" s="256" t="s">
        <v>3215</v>
      </c>
    </row>
    <row r="2780" spans="28:32" x14ac:dyDescent="0.25">
      <c r="AB2780" s="156" t="s">
        <v>2373</v>
      </c>
      <c r="AC2780" s="156">
        <v>353</v>
      </c>
      <c r="AD2780" s="256">
        <v>43180</v>
      </c>
      <c r="AE2780" s="256">
        <v>0</v>
      </c>
      <c r="AF2780" s="256" t="s">
        <v>3215</v>
      </c>
    </row>
    <row r="2781" spans="28:32" x14ac:dyDescent="0.25">
      <c r="AB2781" s="156" t="s">
        <v>2375</v>
      </c>
      <c r="AC2781" s="156">
        <v>364</v>
      </c>
      <c r="AD2781" s="256">
        <v>43168</v>
      </c>
      <c r="AE2781" s="256">
        <v>43179</v>
      </c>
      <c r="AF2781" s="256" t="s">
        <v>3216</v>
      </c>
    </row>
    <row r="2782" spans="28:32" x14ac:dyDescent="0.25">
      <c r="AB2782" s="156" t="s">
        <v>2375</v>
      </c>
      <c r="AC2782" s="156">
        <v>353</v>
      </c>
      <c r="AD2782" s="256">
        <v>43180</v>
      </c>
      <c r="AE2782" s="256">
        <v>0</v>
      </c>
      <c r="AF2782" s="256" t="s">
        <v>3215</v>
      </c>
    </row>
    <row r="2783" spans="28:32" x14ac:dyDescent="0.25">
      <c r="AB2783" s="156" t="s">
        <v>2375</v>
      </c>
      <c r="AC2783" s="156">
        <v>353</v>
      </c>
      <c r="AD2783" s="256">
        <v>43180</v>
      </c>
      <c r="AE2783" s="256">
        <v>0</v>
      </c>
      <c r="AF2783" s="256" t="s">
        <v>3215</v>
      </c>
    </row>
    <row r="2784" spans="28:32" x14ac:dyDescent="0.25">
      <c r="AB2784" s="156" t="s">
        <v>2376</v>
      </c>
      <c r="AC2784" s="156">
        <v>357</v>
      </c>
      <c r="AD2784" s="256">
        <v>43139</v>
      </c>
      <c r="AE2784" s="256">
        <v>43164</v>
      </c>
      <c r="AF2784" s="256" t="s">
        <v>3216</v>
      </c>
    </row>
    <row r="2785" spans="28:32" x14ac:dyDescent="0.25">
      <c r="AB2785" s="156" t="s">
        <v>2376</v>
      </c>
      <c r="AC2785" s="156">
        <v>364</v>
      </c>
      <c r="AD2785" s="256">
        <v>43168</v>
      </c>
      <c r="AE2785" s="256">
        <v>43179</v>
      </c>
      <c r="AF2785" s="256" t="s">
        <v>3216</v>
      </c>
    </row>
    <row r="2786" spans="28:32" x14ac:dyDescent="0.25">
      <c r="AB2786" s="156" t="s">
        <v>2376</v>
      </c>
      <c r="AC2786" s="156">
        <v>353</v>
      </c>
      <c r="AD2786" s="256">
        <v>43180</v>
      </c>
      <c r="AE2786" s="256">
        <v>0</v>
      </c>
      <c r="AF2786" s="256" t="s">
        <v>3215</v>
      </c>
    </row>
    <row r="2787" spans="28:32" x14ac:dyDescent="0.25">
      <c r="AB2787" s="156" t="s">
        <v>2376</v>
      </c>
      <c r="AC2787" s="156">
        <v>353</v>
      </c>
      <c r="AD2787" s="256">
        <v>43180</v>
      </c>
      <c r="AE2787" s="256">
        <v>0</v>
      </c>
      <c r="AF2787" s="256" t="s">
        <v>3215</v>
      </c>
    </row>
    <row r="2788" spans="28:32" x14ac:dyDescent="0.25">
      <c r="AB2788" s="156" t="s">
        <v>3174</v>
      </c>
      <c r="AC2788" s="156">
        <v>364</v>
      </c>
      <c r="AD2788" s="256">
        <v>43168</v>
      </c>
      <c r="AE2788" s="256">
        <v>43179</v>
      </c>
      <c r="AF2788" s="256" t="s">
        <v>3216</v>
      </c>
    </row>
    <row r="2789" spans="28:32" x14ac:dyDescent="0.25">
      <c r="AB2789" s="156" t="s">
        <v>3174</v>
      </c>
      <c r="AC2789" s="156">
        <v>353</v>
      </c>
      <c r="AD2789" s="256">
        <v>43180</v>
      </c>
      <c r="AE2789" s="256">
        <v>0</v>
      </c>
      <c r="AF2789" s="256" t="s">
        <v>3215</v>
      </c>
    </row>
    <row r="2790" spans="28:32" x14ac:dyDescent="0.25">
      <c r="AB2790" s="156" t="s">
        <v>2377</v>
      </c>
      <c r="AC2790" s="156">
        <v>347</v>
      </c>
      <c r="AD2790" s="256">
        <v>43118</v>
      </c>
      <c r="AE2790" s="256">
        <v>43133</v>
      </c>
      <c r="AF2790" s="256" t="s">
        <v>3216</v>
      </c>
    </row>
    <row r="2791" spans="28:32" x14ac:dyDescent="0.25">
      <c r="AB2791" s="156" t="s">
        <v>2377</v>
      </c>
      <c r="AC2791" s="156">
        <v>340</v>
      </c>
      <c r="AD2791" s="256">
        <v>43133</v>
      </c>
      <c r="AE2791" s="256">
        <v>43168</v>
      </c>
      <c r="AF2791" s="256" t="s">
        <v>3216</v>
      </c>
    </row>
    <row r="2792" spans="28:32" x14ac:dyDescent="0.25">
      <c r="AB2792" s="156" t="s">
        <v>2377</v>
      </c>
      <c r="AC2792" s="156">
        <v>340</v>
      </c>
      <c r="AD2792" s="256">
        <v>43133</v>
      </c>
      <c r="AE2792" s="256">
        <v>43168</v>
      </c>
      <c r="AF2792" s="256" t="s">
        <v>3216</v>
      </c>
    </row>
    <row r="2793" spans="28:32" x14ac:dyDescent="0.25">
      <c r="AB2793" s="156" t="s">
        <v>2379</v>
      </c>
      <c r="AC2793" s="156">
        <v>347</v>
      </c>
      <c r="AD2793" s="256">
        <v>43118</v>
      </c>
      <c r="AE2793" s="256">
        <v>43133</v>
      </c>
      <c r="AF2793" s="256" t="s">
        <v>3216</v>
      </c>
    </row>
    <row r="2794" spans="28:32" x14ac:dyDescent="0.25">
      <c r="AB2794" s="156" t="s">
        <v>2379</v>
      </c>
      <c r="AC2794" s="156">
        <v>340</v>
      </c>
      <c r="AD2794" s="256">
        <v>43133</v>
      </c>
      <c r="AE2794" s="256">
        <v>43168</v>
      </c>
      <c r="AF2794" s="256" t="s">
        <v>3216</v>
      </c>
    </row>
    <row r="2795" spans="28:32" x14ac:dyDescent="0.25">
      <c r="AB2795" s="156" t="s">
        <v>2379</v>
      </c>
      <c r="AC2795" s="156">
        <v>357</v>
      </c>
      <c r="AD2795" s="256">
        <v>43139</v>
      </c>
      <c r="AE2795" s="256">
        <v>43164</v>
      </c>
      <c r="AF2795" s="256" t="s">
        <v>3216</v>
      </c>
    </row>
    <row r="2796" spans="28:32" x14ac:dyDescent="0.25">
      <c r="AB2796" s="156" t="s">
        <v>2379</v>
      </c>
      <c r="AC2796" s="156">
        <v>353</v>
      </c>
      <c r="AD2796" s="256">
        <v>43180</v>
      </c>
      <c r="AE2796" s="256">
        <v>0</v>
      </c>
      <c r="AF2796" s="256" t="s">
        <v>3215</v>
      </c>
    </row>
    <row r="2797" spans="28:32" x14ac:dyDescent="0.25">
      <c r="AB2797" s="156" t="s">
        <v>2381</v>
      </c>
      <c r="AC2797" s="156">
        <v>347</v>
      </c>
      <c r="AD2797" s="256">
        <v>43118</v>
      </c>
      <c r="AE2797" s="256">
        <v>43133</v>
      </c>
      <c r="AF2797" s="256" t="s">
        <v>3216</v>
      </c>
    </row>
    <row r="2798" spans="28:32" x14ac:dyDescent="0.25">
      <c r="AB2798" s="156" t="s">
        <v>2381</v>
      </c>
      <c r="AC2798" s="156">
        <v>340</v>
      </c>
      <c r="AD2798" s="256">
        <v>43133</v>
      </c>
      <c r="AE2798" s="256">
        <v>43168</v>
      </c>
      <c r="AF2798" s="256" t="s">
        <v>3216</v>
      </c>
    </row>
    <row r="2799" spans="28:32" x14ac:dyDescent="0.25">
      <c r="AB2799" s="156" t="s">
        <v>2381</v>
      </c>
      <c r="AC2799" s="156">
        <v>357</v>
      </c>
      <c r="AD2799" s="256">
        <v>43139</v>
      </c>
      <c r="AE2799" s="256">
        <v>43164</v>
      </c>
      <c r="AF2799" s="256" t="s">
        <v>3216</v>
      </c>
    </row>
    <row r="2800" spans="28:32" x14ac:dyDescent="0.25">
      <c r="AB2800" s="156" t="s">
        <v>2381</v>
      </c>
      <c r="AC2800" s="156">
        <v>364</v>
      </c>
      <c r="AD2800" s="256">
        <v>43168</v>
      </c>
      <c r="AE2800" s="256">
        <v>43179</v>
      </c>
      <c r="AF2800" s="256" t="s">
        <v>3216</v>
      </c>
    </row>
    <row r="2801" spans="28:32" x14ac:dyDescent="0.25">
      <c r="AB2801" s="156" t="s">
        <v>2381</v>
      </c>
      <c r="AC2801" s="156">
        <v>353</v>
      </c>
      <c r="AD2801" s="256">
        <v>43180</v>
      </c>
      <c r="AE2801" s="256">
        <v>0</v>
      </c>
      <c r="AF2801" s="256" t="s">
        <v>3215</v>
      </c>
    </row>
    <row r="2802" spans="28:32" x14ac:dyDescent="0.25">
      <c r="AB2802" s="156" t="s">
        <v>2381</v>
      </c>
      <c r="AC2802" s="156">
        <v>353</v>
      </c>
      <c r="AD2802" s="256">
        <v>43180</v>
      </c>
      <c r="AE2802" s="256">
        <v>0</v>
      </c>
      <c r="AF2802" s="256" t="s">
        <v>3215</v>
      </c>
    </row>
    <row r="2803" spans="28:32" x14ac:dyDescent="0.25">
      <c r="AB2803" s="156" t="s">
        <v>2381</v>
      </c>
      <c r="AC2803" s="156">
        <v>353</v>
      </c>
      <c r="AD2803" s="256">
        <v>43180</v>
      </c>
      <c r="AE2803" s="256">
        <v>0</v>
      </c>
      <c r="AF2803" s="256" t="s">
        <v>3215</v>
      </c>
    </row>
    <row r="2804" spans="28:32" x14ac:dyDescent="0.25">
      <c r="AB2804" s="156" t="s">
        <v>2381</v>
      </c>
      <c r="AC2804" s="156">
        <v>353</v>
      </c>
      <c r="AD2804" s="256">
        <v>43180</v>
      </c>
      <c r="AE2804" s="256">
        <v>0</v>
      </c>
      <c r="AF2804" s="256" t="s">
        <v>3215</v>
      </c>
    </row>
    <row r="2805" spans="28:32" x14ac:dyDescent="0.25">
      <c r="AB2805" s="156" t="s">
        <v>2383</v>
      </c>
      <c r="AC2805" s="156">
        <v>347</v>
      </c>
      <c r="AD2805" s="256">
        <v>43118</v>
      </c>
      <c r="AE2805" s="256">
        <v>43133</v>
      </c>
      <c r="AF2805" s="256" t="s">
        <v>3216</v>
      </c>
    </row>
    <row r="2806" spans="28:32" x14ac:dyDescent="0.25">
      <c r="AB2806" s="156" t="s">
        <v>2383</v>
      </c>
      <c r="AC2806" s="156">
        <v>340</v>
      </c>
      <c r="AD2806" s="256">
        <v>43133</v>
      </c>
      <c r="AE2806" s="256">
        <v>43168</v>
      </c>
      <c r="AF2806" s="256" t="s">
        <v>3216</v>
      </c>
    </row>
    <row r="2807" spans="28:32" x14ac:dyDescent="0.25">
      <c r="AB2807" s="156" t="s">
        <v>2383</v>
      </c>
      <c r="AC2807" s="156">
        <v>340</v>
      </c>
      <c r="AD2807" s="256">
        <v>43133</v>
      </c>
      <c r="AE2807" s="256">
        <v>43168</v>
      </c>
      <c r="AF2807" s="256" t="s">
        <v>3216</v>
      </c>
    </row>
    <row r="2808" spans="28:32" x14ac:dyDescent="0.25">
      <c r="AB2808" s="156" t="s">
        <v>2383</v>
      </c>
      <c r="AC2808" s="156">
        <v>364</v>
      </c>
      <c r="AD2808" s="256">
        <v>43168</v>
      </c>
      <c r="AE2808" s="256">
        <v>43179</v>
      </c>
      <c r="AF2808" s="256" t="s">
        <v>3216</v>
      </c>
    </row>
    <row r="2809" spans="28:32" x14ac:dyDescent="0.25">
      <c r="AB2809" s="156" t="s">
        <v>2383</v>
      </c>
      <c r="AC2809" s="156">
        <v>353</v>
      </c>
      <c r="AD2809" s="256">
        <v>43180</v>
      </c>
      <c r="AE2809" s="256">
        <v>0</v>
      </c>
      <c r="AF2809" s="256" t="s">
        <v>3215</v>
      </c>
    </row>
    <row r="2810" spans="28:32" x14ac:dyDescent="0.25">
      <c r="AB2810" s="156" t="s">
        <v>2383</v>
      </c>
      <c r="AC2810" s="156">
        <v>353</v>
      </c>
      <c r="AD2810" s="256">
        <v>43180</v>
      </c>
      <c r="AE2810" s="256">
        <v>0</v>
      </c>
      <c r="AF2810" s="256" t="s">
        <v>3215</v>
      </c>
    </row>
    <row r="2811" spans="28:32" x14ac:dyDescent="0.25">
      <c r="AB2811" s="156" t="s">
        <v>2383</v>
      </c>
      <c r="AC2811" s="156">
        <v>353</v>
      </c>
      <c r="AD2811" s="256">
        <v>43180</v>
      </c>
      <c r="AE2811" s="256">
        <v>0</v>
      </c>
      <c r="AF2811" s="256" t="s">
        <v>3215</v>
      </c>
    </row>
    <row r="2812" spans="28:32" x14ac:dyDescent="0.25">
      <c r="AB2812" s="156" t="s">
        <v>2384</v>
      </c>
      <c r="AC2812" s="156">
        <v>340</v>
      </c>
      <c r="AD2812" s="256">
        <v>43133</v>
      </c>
      <c r="AE2812" s="256">
        <v>43168</v>
      </c>
      <c r="AF2812" s="256" t="s">
        <v>3216</v>
      </c>
    </row>
    <row r="2813" spans="28:32" x14ac:dyDescent="0.25">
      <c r="AB2813" s="156" t="s">
        <v>2386</v>
      </c>
      <c r="AC2813" s="156">
        <v>335</v>
      </c>
      <c r="AD2813" s="256">
        <v>43133</v>
      </c>
      <c r="AE2813" s="256">
        <v>43147</v>
      </c>
      <c r="AF2813" s="256" t="s">
        <v>3216</v>
      </c>
    </row>
    <row r="2814" spans="28:32" x14ac:dyDescent="0.25">
      <c r="AB2814" s="156" t="s">
        <v>2386</v>
      </c>
      <c r="AC2814" s="156">
        <v>340</v>
      </c>
      <c r="AD2814" s="256">
        <v>43133</v>
      </c>
      <c r="AE2814" s="256">
        <v>43168</v>
      </c>
      <c r="AF2814" s="256" t="s">
        <v>3216</v>
      </c>
    </row>
    <row r="2815" spans="28:32" x14ac:dyDescent="0.25">
      <c r="AB2815" s="156" t="s">
        <v>2386</v>
      </c>
      <c r="AC2815" s="156">
        <v>353</v>
      </c>
      <c r="AD2815" s="256">
        <v>43180</v>
      </c>
      <c r="AE2815" s="256">
        <v>0</v>
      </c>
      <c r="AF2815" s="256" t="s">
        <v>3215</v>
      </c>
    </row>
    <row r="2816" spans="28:32" x14ac:dyDescent="0.25">
      <c r="AB2816" s="156" t="s">
        <v>2386</v>
      </c>
      <c r="AC2816" s="156">
        <v>353</v>
      </c>
      <c r="AD2816" s="256">
        <v>43180</v>
      </c>
      <c r="AE2816" s="256">
        <v>0</v>
      </c>
      <c r="AF2816" s="256" t="s">
        <v>3215</v>
      </c>
    </row>
    <row r="2817" spans="28:32" x14ac:dyDescent="0.25">
      <c r="AB2817" s="156" t="s">
        <v>2386</v>
      </c>
      <c r="AC2817" s="156">
        <v>353</v>
      </c>
      <c r="AD2817" s="256">
        <v>43180</v>
      </c>
      <c r="AE2817" s="256">
        <v>0</v>
      </c>
      <c r="AF2817" s="256" t="s">
        <v>3215</v>
      </c>
    </row>
    <row r="2818" spans="28:32" x14ac:dyDescent="0.25">
      <c r="AB2818" s="156" t="s">
        <v>2386</v>
      </c>
      <c r="AC2818" s="156">
        <v>353</v>
      </c>
      <c r="AD2818" s="256">
        <v>43180</v>
      </c>
      <c r="AE2818" s="256">
        <v>0</v>
      </c>
      <c r="AF2818" s="256" t="s">
        <v>3215</v>
      </c>
    </row>
    <row r="2819" spans="28:32" x14ac:dyDescent="0.25">
      <c r="AB2819" s="156" t="s">
        <v>2386</v>
      </c>
      <c r="AC2819" s="156">
        <v>353</v>
      </c>
      <c r="AD2819" s="256">
        <v>43180</v>
      </c>
      <c r="AE2819" s="256">
        <v>0</v>
      </c>
      <c r="AF2819" s="256" t="s">
        <v>3215</v>
      </c>
    </row>
    <row r="2820" spans="28:32" x14ac:dyDescent="0.25">
      <c r="AB2820" s="156" t="s">
        <v>2386</v>
      </c>
      <c r="AC2820" s="156">
        <v>353</v>
      </c>
      <c r="AD2820" s="256">
        <v>43180</v>
      </c>
      <c r="AE2820" s="256">
        <v>0</v>
      </c>
      <c r="AF2820" s="256" t="s">
        <v>3215</v>
      </c>
    </row>
    <row r="2821" spans="28:32" x14ac:dyDescent="0.25">
      <c r="AB2821" s="156" t="s">
        <v>2386</v>
      </c>
      <c r="AC2821" s="156">
        <v>353</v>
      </c>
      <c r="AD2821" s="256">
        <v>43180</v>
      </c>
      <c r="AE2821" s="256">
        <v>0</v>
      </c>
      <c r="AF2821" s="256" t="s">
        <v>3215</v>
      </c>
    </row>
    <row r="2822" spans="28:32" x14ac:dyDescent="0.25">
      <c r="AB2822" s="156" t="s">
        <v>2388</v>
      </c>
      <c r="AC2822" s="156">
        <v>347</v>
      </c>
      <c r="AD2822" s="256">
        <v>43118</v>
      </c>
      <c r="AE2822" s="256">
        <v>43133</v>
      </c>
      <c r="AF2822" s="256" t="s">
        <v>3216</v>
      </c>
    </row>
    <row r="2823" spans="28:32" x14ac:dyDescent="0.25">
      <c r="AB2823" s="156" t="s">
        <v>2388</v>
      </c>
      <c r="AC2823" s="156">
        <v>340</v>
      </c>
      <c r="AD2823" s="256">
        <v>43133</v>
      </c>
      <c r="AE2823" s="256">
        <v>43168</v>
      </c>
      <c r="AF2823" s="256" t="s">
        <v>3216</v>
      </c>
    </row>
    <row r="2824" spans="28:32" x14ac:dyDescent="0.25">
      <c r="AB2824" s="156" t="s">
        <v>2388</v>
      </c>
      <c r="AC2824" s="156">
        <v>353</v>
      </c>
      <c r="AD2824" s="256">
        <v>43180</v>
      </c>
      <c r="AE2824" s="256">
        <v>0</v>
      </c>
      <c r="AF2824" s="256" t="s">
        <v>3215</v>
      </c>
    </row>
    <row r="2825" spans="28:32" x14ac:dyDescent="0.25">
      <c r="AB2825" s="156" t="s">
        <v>2390</v>
      </c>
      <c r="AC2825" s="156">
        <v>347</v>
      </c>
      <c r="AD2825" s="256">
        <v>43118</v>
      </c>
      <c r="AE2825" s="256">
        <v>43133</v>
      </c>
      <c r="AF2825" s="256" t="s">
        <v>3216</v>
      </c>
    </row>
    <row r="2826" spans="28:32" x14ac:dyDescent="0.25">
      <c r="AB2826" s="156" t="s">
        <v>2390</v>
      </c>
      <c r="AC2826" s="156">
        <v>340</v>
      </c>
      <c r="AD2826" s="256">
        <v>43133</v>
      </c>
      <c r="AE2826" s="256">
        <v>43168</v>
      </c>
      <c r="AF2826" s="256" t="s">
        <v>3216</v>
      </c>
    </row>
    <row r="2827" spans="28:32" x14ac:dyDescent="0.25">
      <c r="AB2827" s="156" t="s">
        <v>2390</v>
      </c>
      <c r="AC2827" s="156">
        <v>340</v>
      </c>
      <c r="AD2827" s="256">
        <v>43133</v>
      </c>
      <c r="AE2827" s="256">
        <v>43168</v>
      </c>
      <c r="AF2827" s="256" t="s">
        <v>3216</v>
      </c>
    </row>
    <row r="2828" spans="28:32" x14ac:dyDescent="0.25">
      <c r="AB2828" s="156" t="s">
        <v>2390</v>
      </c>
      <c r="AC2828" s="156">
        <v>357</v>
      </c>
      <c r="AD2828" s="256">
        <v>43139</v>
      </c>
      <c r="AE2828" s="256">
        <v>43164</v>
      </c>
      <c r="AF2828" s="256" t="s">
        <v>3216</v>
      </c>
    </row>
    <row r="2829" spans="28:32" x14ac:dyDescent="0.25">
      <c r="AB2829" s="156" t="s">
        <v>2390</v>
      </c>
      <c r="AC2829" s="156">
        <v>353</v>
      </c>
      <c r="AD2829" s="256">
        <v>43180</v>
      </c>
      <c r="AE2829" s="256">
        <v>0</v>
      </c>
      <c r="AF2829" s="256" t="s">
        <v>3215</v>
      </c>
    </row>
    <row r="2830" spans="28:32" x14ac:dyDescent="0.25">
      <c r="AB2830" s="156" t="s">
        <v>2390</v>
      </c>
      <c r="AC2830" s="156">
        <v>353</v>
      </c>
      <c r="AD2830" s="256">
        <v>43180</v>
      </c>
      <c r="AE2830" s="256">
        <v>0</v>
      </c>
      <c r="AF2830" s="256" t="s">
        <v>3215</v>
      </c>
    </row>
    <row r="2831" spans="28:32" x14ac:dyDescent="0.25">
      <c r="AB2831" s="156" t="s">
        <v>2391</v>
      </c>
      <c r="AC2831" s="156">
        <v>347</v>
      </c>
      <c r="AD2831" s="256">
        <v>43118</v>
      </c>
      <c r="AE2831" s="256">
        <v>43133</v>
      </c>
      <c r="AF2831" s="256" t="s">
        <v>3216</v>
      </c>
    </row>
    <row r="2832" spans="28:32" x14ac:dyDescent="0.25">
      <c r="AB2832" s="156" t="s">
        <v>2391</v>
      </c>
      <c r="AC2832" s="156">
        <v>340</v>
      </c>
      <c r="AD2832" s="256">
        <v>43133</v>
      </c>
      <c r="AE2832" s="256">
        <v>43168</v>
      </c>
      <c r="AF2832" s="256" t="s">
        <v>3216</v>
      </c>
    </row>
    <row r="2833" spans="28:32" x14ac:dyDescent="0.25">
      <c r="AB2833" s="156" t="s">
        <v>3241</v>
      </c>
      <c r="AC2833" s="156">
        <v>347</v>
      </c>
      <c r="AD2833" s="256">
        <v>43118</v>
      </c>
      <c r="AE2833" s="256">
        <v>43133</v>
      </c>
      <c r="AF2833" s="256" t="s">
        <v>3216</v>
      </c>
    </row>
    <row r="2834" spans="28:32" x14ac:dyDescent="0.25">
      <c r="AB2834" s="156" t="s">
        <v>2393</v>
      </c>
      <c r="AC2834" s="156">
        <v>357</v>
      </c>
      <c r="AD2834" s="256">
        <v>43139</v>
      </c>
      <c r="AE2834" s="256">
        <v>43164</v>
      </c>
      <c r="AF2834" s="256" t="s">
        <v>3216</v>
      </c>
    </row>
    <row r="2835" spans="28:32" x14ac:dyDescent="0.25">
      <c r="AB2835" s="156" t="s">
        <v>2393</v>
      </c>
      <c r="AC2835" s="156">
        <v>353</v>
      </c>
      <c r="AD2835" s="256">
        <v>43180</v>
      </c>
      <c r="AE2835" s="256">
        <v>0</v>
      </c>
      <c r="AF2835" s="256" t="s">
        <v>3215</v>
      </c>
    </row>
    <row r="2836" spans="28:32" x14ac:dyDescent="0.25">
      <c r="AB2836" s="156" t="s">
        <v>3175</v>
      </c>
      <c r="AC2836" s="156">
        <v>357</v>
      </c>
      <c r="AD2836" s="256">
        <v>43139</v>
      </c>
      <c r="AE2836" s="256">
        <v>43164</v>
      </c>
      <c r="AF2836" s="256" t="s">
        <v>3216</v>
      </c>
    </row>
    <row r="2837" spans="28:32" x14ac:dyDescent="0.25">
      <c r="AB2837" s="156" t="s">
        <v>3175</v>
      </c>
      <c r="AC2837" s="156">
        <v>364</v>
      </c>
      <c r="AD2837" s="256">
        <v>43168</v>
      </c>
      <c r="AE2837" s="256">
        <v>43179</v>
      </c>
      <c r="AF2837" s="256" t="s">
        <v>3216</v>
      </c>
    </row>
    <row r="2838" spans="28:32" x14ac:dyDescent="0.25">
      <c r="AB2838" s="156" t="s">
        <v>3175</v>
      </c>
      <c r="AC2838" s="156">
        <v>353</v>
      </c>
      <c r="AD2838" s="256">
        <v>43180</v>
      </c>
      <c r="AE2838" s="256">
        <v>0</v>
      </c>
      <c r="AF2838" s="256" t="s">
        <v>3215</v>
      </c>
    </row>
    <row r="2839" spans="28:32" x14ac:dyDescent="0.25">
      <c r="AB2839" s="156" t="s">
        <v>3175</v>
      </c>
      <c r="AC2839" s="156">
        <v>353</v>
      </c>
      <c r="AD2839" s="256">
        <v>43180</v>
      </c>
      <c r="AE2839" s="256">
        <v>0</v>
      </c>
      <c r="AF2839" s="256" t="s">
        <v>3215</v>
      </c>
    </row>
    <row r="2840" spans="28:32" x14ac:dyDescent="0.25">
      <c r="AB2840" s="156" t="s">
        <v>2394</v>
      </c>
      <c r="AC2840" s="156">
        <v>340</v>
      </c>
      <c r="AD2840" s="256">
        <v>43133</v>
      </c>
      <c r="AE2840" s="256">
        <v>43168</v>
      </c>
      <c r="AF2840" s="256" t="s">
        <v>3216</v>
      </c>
    </row>
    <row r="2841" spans="28:32" x14ac:dyDescent="0.25">
      <c r="AB2841" s="156" t="s">
        <v>2396</v>
      </c>
      <c r="AC2841" s="156">
        <v>364</v>
      </c>
      <c r="AD2841" s="256">
        <v>43168</v>
      </c>
      <c r="AE2841" s="256">
        <v>43179</v>
      </c>
      <c r="AF2841" s="256" t="s">
        <v>3216</v>
      </c>
    </row>
    <row r="2842" spans="28:32" x14ac:dyDescent="0.25">
      <c r="AB2842" s="156" t="s">
        <v>2396</v>
      </c>
      <c r="AC2842" s="156">
        <v>353</v>
      </c>
      <c r="AD2842" s="256">
        <v>43180</v>
      </c>
      <c r="AE2842" s="256">
        <v>0</v>
      </c>
      <c r="AF2842" s="256" t="s">
        <v>3215</v>
      </c>
    </row>
    <row r="2843" spans="28:32" x14ac:dyDescent="0.25">
      <c r="AB2843" s="156" t="s">
        <v>2398</v>
      </c>
      <c r="AC2843" s="156">
        <v>353</v>
      </c>
      <c r="AD2843" s="256">
        <v>43180</v>
      </c>
      <c r="AE2843" s="256">
        <v>0</v>
      </c>
      <c r="AF2843" s="256" t="s">
        <v>3215</v>
      </c>
    </row>
    <row r="2844" spans="28:32" x14ac:dyDescent="0.25">
      <c r="AB2844" s="156" t="s">
        <v>2400</v>
      </c>
      <c r="AC2844" s="156">
        <v>347</v>
      </c>
      <c r="AD2844" s="256">
        <v>43118</v>
      </c>
      <c r="AE2844" s="256">
        <v>43133</v>
      </c>
      <c r="AF2844" s="256" t="s">
        <v>3216</v>
      </c>
    </row>
    <row r="2845" spans="28:32" x14ac:dyDescent="0.25">
      <c r="AB2845" s="156" t="s">
        <v>2400</v>
      </c>
      <c r="AC2845" s="156">
        <v>340</v>
      </c>
      <c r="AD2845" s="256">
        <v>43133</v>
      </c>
      <c r="AE2845" s="256">
        <v>43168</v>
      </c>
      <c r="AF2845" s="256" t="s">
        <v>3216</v>
      </c>
    </row>
    <row r="2846" spans="28:32" x14ac:dyDescent="0.25">
      <c r="AB2846" s="156" t="s">
        <v>2400</v>
      </c>
      <c r="AC2846" s="156">
        <v>364</v>
      </c>
      <c r="AD2846" s="256">
        <v>43168</v>
      </c>
      <c r="AE2846" s="256">
        <v>43179</v>
      </c>
      <c r="AF2846" s="256" t="s">
        <v>3216</v>
      </c>
    </row>
    <row r="2847" spans="28:32" x14ac:dyDescent="0.25">
      <c r="AB2847" s="156" t="s">
        <v>2400</v>
      </c>
      <c r="AC2847" s="156">
        <v>353</v>
      </c>
      <c r="AD2847" s="256">
        <v>43180</v>
      </c>
      <c r="AE2847" s="256">
        <v>0</v>
      </c>
      <c r="AF2847" s="256" t="s">
        <v>3215</v>
      </c>
    </row>
    <row r="2848" spans="28:32" x14ac:dyDescent="0.25">
      <c r="AB2848" s="156" t="s">
        <v>2400</v>
      </c>
      <c r="AC2848" s="156">
        <v>353</v>
      </c>
      <c r="AD2848" s="256">
        <v>43180</v>
      </c>
      <c r="AE2848" s="256">
        <v>0</v>
      </c>
      <c r="AF2848" s="256" t="s">
        <v>3215</v>
      </c>
    </row>
    <row r="2849" spans="28:32" x14ac:dyDescent="0.25">
      <c r="AB2849" s="156" t="s">
        <v>2402</v>
      </c>
      <c r="AC2849" s="156">
        <v>347</v>
      </c>
      <c r="AD2849" s="256">
        <v>43118</v>
      </c>
      <c r="AE2849" s="256">
        <v>43133</v>
      </c>
      <c r="AF2849" s="256" t="s">
        <v>3216</v>
      </c>
    </row>
    <row r="2850" spans="28:32" x14ac:dyDescent="0.25">
      <c r="AB2850" s="156" t="s">
        <v>2402</v>
      </c>
      <c r="AC2850" s="156">
        <v>340</v>
      </c>
      <c r="AD2850" s="256">
        <v>43133</v>
      </c>
      <c r="AE2850" s="256">
        <v>43168</v>
      </c>
      <c r="AF2850" s="256" t="s">
        <v>3216</v>
      </c>
    </row>
    <row r="2851" spans="28:32" x14ac:dyDescent="0.25">
      <c r="AB2851" s="156" t="s">
        <v>2402</v>
      </c>
      <c r="AC2851" s="156">
        <v>340</v>
      </c>
      <c r="AD2851" s="256">
        <v>43133</v>
      </c>
      <c r="AE2851" s="256">
        <v>43168</v>
      </c>
      <c r="AF2851" s="256" t="s">
        <v>3216</v>
      </c>
    </row>
    <row r="2852" spans="28:32" x14ac:dyDescent="0.25">
      <c r="AB2852" s="156" t="s">
        <v>2402</v>
      </c>
      <c r="AC2852" s="156">
        <v>340</v>
      </c>
      <c r="AD2852" s="256">
        <v>43133</v>
      </c>
      <c r="AE2852" s="256">
        <v>43168</v>
      </c>
      <c r="AF2852" s="256" t="s">
        <v>3216</v>
      </c>
    </row>
    <row r="2853" spans="28:32" x14ac:dyDescent="0.25">
      <c r="AB2853" s="156" t="s">
        <v>2402</v>
      </c>
      <c r="AC2853" s="156">
        <v>357</v>
      </c>
      <c r="AD2853" s="256">
        <v>43139</v>
      </c>
      <c r="AE2853" s="256">
        <v>43164</v>
      </c>
      <c r="AF2853" s="256" t="s">
        <v>3216</v>
      </c>
    </row>
    <row r="2854" spans="28:32" x14ac:dyDescent="0.25">
      <c r="AB2854" s="156" t="s">
        <v>2402</v>
      </c>
      <c r="AC2854" s="156">
        <v>353</v>
      </c>
      <c r="AD2854" s="256">
        <v>43180</v>
      </c>
      <c r="AE2854" s="256">
        <v>0</v>
      </c>
      <c r="AF2854" s="256" t="s">
        <v>3215</v>
      </c>
    </row>
    <row r="2855" spans="28:32" x14ac:dyDescent="0.25">
      <c r="AB2855" s="156" t="s">
        <v>2402</v>
      </c>
      <c r="AC2855" s="156">
        <v>353</v>
      </c>
      <c r="AD2855" s="256">
        <v>43180</v>
      </c>
      <c r="AE2855" s="256">
        <v>0</v>
      </c>
      <c r="AF2855" s="256" t="s">
        <v>3215</v>
      </c>
    </row>
    <row r="2856" spans="28:32" x14ac:dyDescent="0.25">
      <c r="AB2856" s="156" t="s">
        <v>2402</v>
      </c>
      <c r="AC2856" s="156">
        <v>353</v>
      </c>
      <c r="AD2856" s="256">
        <v>43180</v>
      </c>
      <c r="AE2856" s="256">
        <v>0</v>
      </c>
      <c r="AF2856" s="256" t="s">
        <v>3215</v>
      </c>
    </row>
    <row r="2857" spans="28:32" x14ac:dyDescent="0.25">
      <c r="AB2857" s="156" t="s">
        <v>2402</v>
      </c>
      <c r="AC2857" s="156">
        <v>353</v>
      </c>
      <c r="AD2857" s="256">
        <v>43180</v>
      </c>
      <c r="AE2857" s="256">
        <v>0</v>
      </c>
      <c r="AF2857" s="256" t="s">
        <v>3215</v>
      </c>
    </row>
    <row r="2858" spans="28:32" x14ac:dyDescent="0.25">
      <c r="AB2858" s="156" t="s">
        <v>2404</v>
      </c>
      <c r="AC2858" s="156">
        <v>340</v>
      </c>
      <c r="AD2858" s="256">
        <v>43133</v>
      </c>
      <c r="AE2858" s="256">
        <v>43168</v>
      </c>
      <c r="AF2858" s="256" t="s">
        <v>3216</v>
      </c>
    </row>
    <row r="2859" spans="28:32" x14ac:dyDescent="0.25">
      <c r="AB2859" s="156" t="s">
        <v>2404</v>
      </c>
      <c r="AC2859" s="156">
        <v>357</v>
      </c>
      <c r="AD2859" s="256">
        <v>43139</v>
      </c>
      <c r="AE2859" s="256">
        <v>43164</v>
      </c>
      <c r="AF2859" s="256" t="s">
        <v>3216</v>
      </c>
    </row>
    <row r="2860" spans="28:32" x14ac:dyDescent="0.25">
      <c r="AB2860" s="156" t="s">
        <v>2404</v>
      </c>
      <c r="AC2860" s="156">
        <v>364</v>
      </c>
      <c r="AD2860" s="256">
        <v>43168</v>
      </c>
      <c r="AE2860" s="256">
        <v>43179</v>
      </c>
      <c r="AF2860" s="256" t="s">
        <v>3216</v>
      </c>
    </row>
    <row r="2861" spans="28:32" x14ac:dyDescent="0.25">
      <c r="AB2861" s="156" t="s">
        <v>2404</v>
      </c>
      <c r="AC2861" s="156">
        <v>353</v>
      </c>
      <c r="AD2861" s="256">
        <v>43180</v>
      </c>
      <c r="AE2861" s="256">
        <v>0</v>
      </c>
      <c r="AF2861" s="256" t="s">
        <v>3215</v>
      </c>
    </row>
    <row r="2862" spans="28:32" x14ac:dyDescent="0.25">
      <c r="AB2862" s="156" t="s">
        <v>2404</v>
      </c>
      <c r="AC2862" s="156">
        <v>353</v>
      </c>
      <c r="AD2862" s="256">
        <v>43180</v>
      </c>
      <c r="AE2862" s="256">
        <v>0</v>
      </c>
      <c r="AF2862" s="256" t="s">
        <v>3215</v>
      </c>
    </row>
    <row r="2863" spans="28:32" x14ac:dyDescent="0.25">
      <c r="AB2863" s="156" t="s">
        <v>2404</v>
      </c>
      <c r="AC2863" s="156">
        <v>353</v>
      </c>
      <c r="AD2863" s="256">
        <v>43180</v>
      </c>
      <c r="AE2863" s="256">
        <v>0</v>
      </c>
      <c r="AF2863" s="256" t="s">
        <v>3215</v>
      </c>
    </row>
    <row r="2864" spans="28:32" x14ac:dyDescent="0.25">
      <c r="AB2864" s="156" t="s">
        <v>2405</v>
      </c>
      <c r="AC2864" s="156">
        <v>340</v>
      </c>
      <c r="AD2864" s="256">
        <v>43133</v>
      </c>
      <c r="AE2864" s="256">
        <v>43168</v>
      </c>
      <c r="AF2864" s="256" t="s">
        <v>3216</v>
      </c>
    </row>
    <row r="2865" spans="28:32" x14ac:dyDescent="0.25">
      <c r="AB2865" s="156" t="s">
        <v>2406</v>
      </c>
      <c r="AC2865" s="156">
        <v>340</v>
      </c>
      <c r="AD2865" s="256">
        <v>43133</v>
      </c>
      <c r="AE2865" s="256">
        <v>43168</v>
      </c>
      <c r="AF2865" s="256" t="s">
        <v>3216</v>
      </c>
    </row>
    <row r="2866" spans="28:32" x14ac:dyDescent="0.25">
      <c r="AB2866" s="156" t="s">
        <v>3205</v>
      </c>
      <c r="AC2866" s="156">
        <v>364</v>
      </c>
      <c r="AD2866" s="256">
        <v>43168</v>
      </c>
      <c r="AE2866" s="256">
        <v>43179</v>
      </c>
      <c r="AF2866" s="256" t="s">
        <v>3216</v>
      </c>
    </row>
    <row r="2867" spans="28:32" x14ac:dyDescent="0.25">
      <c r="AB2867" s="156" t="s">
        <v>3205</v>
      </c>
      <c r="AC2867" s="156">
        <v>374</v>
      </c>
      <c r="AD2867" s="256">
        <v>43195</v>
      </c>
      <c r="AE2867" s="256">
        <v>0</v>
      </c>
      <c r="AF2867" s="256" t="s">
        <v>3215</v>
      </c>
    </row>
    <row r="2868" spans="28:32" x14ac:dyDescent="0.25">
      <c r="AB2868" s="156" t="s">
        <v>2408</v>
      </c>
      <c r="AC2868" s="156">
        <v>374</v>
      </c>
      <c r="AD2868" s="256">
        <v>43195</v>
      </c>
      <c r="AE2868" s="256">
        <v>0</v>
      </c>
      <c r="AF2868" s="256" t="s">
        <v>3215</v>
      </c>
    </row>
    <row r="2869" spans="28:32" x14ac:dyDescent="0.25">
      <c r="AB2869" s="156" t="s">
        <v>3242</v>
      </c>
      <c r="AC2869" s="156">
        <v>364</v>
      </c>
      <c r="AD2869" s="256">
        <v>43168</v>
      </c>
      <c r="AE2869" s="256">
        <v>43179</v>
      </c>
      <c r="AF2869" s="256" t="s">
        <v>3216</v>
      </c>
    </row>
    <row r="2870" spans="28:32" x14ac:dyDescent="0.25">
      <c r="AB2870" s="156" t="s">
        <v>2410</v>
      </c>
      <c r="AC2870" s="156">
        <v>335</v>
      </c>
      <c r="AD2870" s="256">
        <v>43133</v>
      </c>
      <c r="AE2870" s="256">
        <v>43147</v>
      </c>
      <c r="AF2870" s="256" t="s">
        <v>3216</v>
      </c>
    </row>
    <row r="2871" spans="28:32" x14ac:dyDescent="0.25">
      <c r="AB2871" s="156" t="s">
        <v>2410</v>
      </c>
      <c r="AC2871" s="156">
        <v>340</v>
      </c>
      <c r="AD2871" s="256">
        <v>43133</v>
      </c>
      <c r="AE2871" s="256">
        <v>43168</v>
      </c>
      <c r="AF2871" s="256" t="s">
        <v>3216</v>
      </c>
    </row>
    <row r="2872" spans="28:32" x14ac:dyDescent="0.25">
      <c r="AB2872" s="156" t="s">
        <v>2410</v>
      </c>
      <c r="AC2872" s="156">
        <v>357</v>
      </c>
      <c r="AD2872" s="256">
        <v>43139</v>
      </c>
      <c r="AE2872" s="256">
        <v>43164</v>
      </c>
      <c r="AF2872" s="256" t="s">
        <v>3216</v>
      </c>
    </row>
    <row r="2873" spans="28:32" x14ac:dyDescent="0.25">
      <c r="AB2873" s="156" t="s">
        <v>2410</v>
      </c>
      <c r="AC2873" s="156">
        <v>353</v>
      </c>
      <c r="AD2873" s="256">
        <v>43180</v>
      </c>
      <c r="AE2873" s="256">
        <v>0</v>
      </c>
      <c r="AF2873" s="256" t="s">
        <v>3215</v>
      </c>
    </row>
    <row r="2874" spans="28:32" x14ac:dyDescent="0.25">
      <c r="AB2874" s="156" t="s">
        <v>2410</v>
      </c>
      <c r="AC2874" s="156">
        <v>353</v>
      </c>
      <c r="AD2874" s="256">
        <v>43180</v>
      </c>
      <c r="AE2874" s="256">
        <v>0</v>
      </c>
      <c r="AF2874" s="256" t="s">
        <v>3215</v>
      </c>
    </row>
    <row r="2875" spans="28:32" x14ac:dyDescent="0.25">
      <c r="AB2875" s="156" t="s">
        <v>2410</v>
      </c>
      <c r="AC2875" s="156">
        <v>353</v>
      </c>
      <c r="AD2875" s="256">
        <v>43180</v>
      </c>
      <c r="AE2875" s="256">
        <v>0</v>
      </c>
      <c r="AF2875" s="256" t="s">
        <v>3215</v>
      </c>
    </row>
    <row r="2876" spans="28:32" x14ac:dyDescent="0.25">
      <c r="AB2876" s="156" t="s">
        <v>2410</v>
      </c>
      <c r="AC2876" s="156">
        <v>353</v>
      </c>
      <c r="AD2876" s="256">
        <v>43180</v>
      </c>
      <c r="AE2876" s="256">
        <v>0</v>
      </c>
      <c r="AF2876" s="256" t="s">
        <v>3215</v>
      </c>
    </row>
    <row r="2877" spans="28:32" x14ac:dyDescent="0.25">
      <c r="AB2877" s="156" t="s">
        <v>2410</v>
      </c>
      <c r="AC2877" s="156">
        <v>353</v>
      </c>
      <c r="AD2877" s="256">
        <v>43180</v>
      </c>
      <c r="AE2877" s="256">
        <v>0</v>
      </c>
      <c r="AF2877" s="256" t="s">
        <v>3215</v>
      </c>
    </row>
    <row r="2878" spans="28:32" x14ac:dyDescent="0.25">
      <c r="AB2878" s="156" t="s">
        <v>2410</v>
      </c>
      <c r="AC2878" s="156">
        <v>353</v>
      </c>
      <c r="AD2878" s="256">
        <v>43180</v>
      </c>
      <c r="AE2878" s="256">
        <v>0</v>
      </c>
      <c r="AF2878" s="256" t="s">
        <v>3215</v>
      </c>
    </row>
    <row r="2879" spans="28:32" x14ac:dyDescent="0.25">
      <c r="AB2879" s="156" t="s">
        <v>2410</v>
      </c>
      <c r="AC2879" s="156">
        <v>353</v>
      </c>
      <c r="AD2879" s="256">
        <v>43180</v>
      </c>
      <c r="AE2879" s="256">
        <v>0</v>
      </c>
      <c r="AF2879" s="256" t="s">
        <v>3215</v>
      </c>
    </row>
    <row r="2880" spans="28:32" x14ac:dyDescent="0.25">
      <c r="AB2880" s="156" t="s">
        <v>3243</v>
      </c>
      <c r="AC2880" s="156">
        <v>347</v>
      </c>
      <c r="AD2880" s="256">
        <v>43118</v>
      </c>
      <c r="AE2880" s="256">
        <v>43133</v>
      </c>
      <c r="AF2880" s="256" t="s">
        <v>3216</v>
      </c>
    </row>
    <row r="2881" spans="28:32" x14ac:dyDescent="0.25">
      <c r="AB2881" s="156" t="s">
        <v>3243</v>
      </c>
      <c r="AC2881" s="156">
        <v>340</v>
      </c>
      <c r="AD2881" s="256">
        <v>43133</v>
      </c>
      <c r="AE2881" s="256">
        <v>43168</v>
      </c>
      <c r="AF2881" s="256" t="s">
        <v>3216</v>
      </c>
    </row>
    <row r="2882" spans="28:32" x14ac:dyDescent="0.25">
      <c r="AB2882" s="156" t="s">
        <v>3243</v>
      </c>
      <c r="AC2882" s="156">
        <v>340</v>
      </c>
      <c r="AD2882" s="256">
        <v>43133</v>
      </c>
      <c r="AE2882" s="256">
        <v>43168</v>
      </c>
      <c r="AF2882" s="256" t="s">
        <v>3216</v>
      </c>
    </row>
    <row r="2883" spans="28:32" x14ac:dyDescent="0.25">
      <c r="AB2883" s="156" t="s">
        <v>2412</v>
      </c>
      <c r="AC2883" s="156">
        <v>347</v>
      </c>
      <c r="AD2883" s="256">
        <v>43118</v>
      </c>
      <c r="AE2883" s="256">
        <v>43133</v>
      </c>
      <c r="AF2883" s="256" t="s">
        <v>3216</v>
      </c>
    </row>
    <row r="2884" spans="28:32" x14ac:dyDescent="0.25">
      <c r="AB2884" s="156" t="s">
        <v>2412</v>
      </c>
      <c r="AC2884" s="156">
        <v>340</v>
      </c>
      <c r="AD2884" s="256">
        <v>43133</v>
      </c>
      <c r="AE2884" s="256">
        <v>43168</v>
      </c>
      <c r="AF2884" s="256" t="s">
        <v>3216</v>
      </c>
    </row>
    <row r="2885" spans="28:32" x14ac:dyDescent="0.25">
      <c r="AB2885" s="156" t="s">
        <v>2412</v>
      </c>
      <c r="AC2885" s="156">
        <v>357</v>
      </c>
      <c r="AD2885" s="256">
        <v>43139</v>
      </c>
      <c r="AE2885" s="256">
        <v>43164</v>
      </c>
      <c r="AF2885" s="256" t="s">
        <v>3216</v>
      </c>
    </row>
    <row r="2886" spans="28:32" x14ac:dyDescent="0.25">
      <c r="AB2886" s="156" t="s">
        <v>2412</v>
      </c>
      <c r="AC2886" s="156">
        <v>364</v>
      </c>
      <c r="AD2886" s="256">
        <v>43168</v>
      </c>
      <c r="AE2886" s="256">
        <v>43179</v>
      </c>
      <c r="AF2886" s="256" t="s">
        <v>3216</v>
      </c>
    </row>
    <row r="2887" spans="28:32" x14ac:dyDescent="0.25">
      <c r="AB2887" s="156" t="s">
        <v>2412</v>
      </c>
      <c r="AC2887" s="156">
        <v>353</v>
      </c>
      <c r="AD2887" s="256">
        <v>43180</v>
      </c>
      <c r="AE2887" s="256">
        <v>0</v>
      </c>
      <c r="AF2887" s="256" t="s">
        <v>3215</v>
      </c>
    </row>
    <row r="2888" spans="28:32" x14ac:dyDescent="0.25">
      <c r="AB2888" s="156" t="s">
        <v>2412</v>
      </c>
      <c r="AC2888" s="156">
        <v>353</v>
      </c>
      <c r="AD2888" s="256">
        <v>43180</v>
      </c>
      <c r="AE2888" s="256">
        <v>0</v>
      </c>
      <c r="AF2888" s="256" t="s">
        <v>3215</v>
      </c>
    </row>
    <row r="2889" spans="28:32" x14ac:dyDescent="0.25">
      <c r="AB2889" s="156" t="s">
        <v>2412</v>
      </c>
      <c r="AC2889" s="156">
        <v>353</v>
      </c>
      <c r="AD2889" s="256">
        <v>43180</v>
      </c>
      <c r="AE2889" s="256">
        <v>0</v>
      </c>
      <c r="AF2889" s="256" t="s">
        <v>3215</v>
      </c>
    </row>
    <row r="2890" spans="28:32" x14ac:dyDescent="0.25">
      <c r="AB2890" s="156" t="s">
        <v>2414</v>
      </c>
      <c r="AC2890" s="156">
        <v>353</v>
      </c>
      <c r="AD2890" s="256">
        <v>43180</v>
      </c>
      <c r="AE2890" s="256">
        <v>0</v>
      </c>
      <c r="AF2890" s="256" t="s">
        <v>3215</v>
      </c>
    </row>
    <row r="2891" spans="28:32" x14ac:dyDescent="0.25">
      <c r="AB2891" s="156" t="s">
        <v>2414</v>
      </c>
      <c r="AC2891" s="156">
        <v>353</v>
      </c>
      <c r="AD2891" s="256">
        <v>43180</v>
      </c>
      <c r="AE2891" s="256">
        <v>0</v>
      </c>
      <c r="AF2891" s="256" t="s">
        <v>3215</v>
      </c>
    </row>
    <row r="2892" spans="28:32" x14ac:dyDescent="0.25">
      <c r="AB2892" s="156" t="s">
        <v>2415</v>
      </c>
      <c r="AC2892" s="156">
        <v>340</v>
      </c>
      <c r="AD2892" s="256">
        <v>43133</v>
      </c>
      <c r="AE2892" s="256">
        <v>43168</v>
      </c>
      <c r="AF2892" s="256" t="s">
        <v>3216</v>
      </c>
    </row>
    <row r="2893" spans="28:32" x14ac:dyDescent="0.25">
      <c r="AB2893" s="156" t="s">
        <v>2415</v>
      </c>
      <c r="AC2893" s="156">
        <v>364</v>
      </c>
      <c r="AD2893" s="256">
        <v>43168</v>
      </c>
      <c r="AE2893" s="256">
        <v>43179</v>
      </c>
      <c r="AF2893" s="256" t="s">
        <v>3216</v>
      </c>
    </row>
    <row r="2894" spans="28:32" x14ac:dyDescent="0.25">
      <c r="AB2894" s="156" t="s">
        <v>2415</v>
      </c>
      <c r="AC2894" s="156">
        <v>353</v>
      </c>
      <c r="AD2894" s="256">
        <v>43180</v>
      </c>
      <c r="AE2894" s="256">
        <v>0</v>
      </c>
      <c r="AF2894" s="256" t="s">
        <v>3215</v>
      </c>
    </row>
    <row r="2895" spans="28:32" x14ac:dyDescent="0.25">
      <c r="AB2895" s="156" t="s">
        <v>2417</v>
      </c>
      <c r="AC2895" s="156">
        <v>347</v>
      </c>
      <c r="AD2895" s="256">
        <v>43118</v>
      </c>
      <c r="AE2895" s="256">
        <v>43133</v>
      </c>
      <c r="AF2895" s="256" t="s">
        <v>3216</v>
      </c>
    </row>
    <row r="2896" spans="28:32" x14ac:dyDescent="0.25">
      <c r="AB2896" s="156" t="s">
        <v>2417</v>
      </c>
      <c r="AC2896" s="156">
        <v>364</v>
      </c>
      <c r="AD2896" s="256">
        <v>43168</v>
      </c>
      <c r="AE2896" s="256">
        <v>43179</v>
      </c>
      <c r="AF2896" s="256" t="s">
        <v>3216</v>
      </c>
    </row>
    <row r="2897" spans="28:32" x14ac:dyDescent="0.25">
      <c r="AB2897" s="156" t="s">
        <v>2417</v>
      </c>
      <c r="AC2897" s="156">
        <v>353</v>
      </c>
      <c r="AD2897" s="256">
        <v>43180</v>
      </c>
      <c r="AE2897" s="256">
        <v>0</v>
      </c>
      <c r="AF2897" s="256" t="s">
        <v>3215</v>
      </c>
    </row>
    <row r="2898" spans="28:32" x14ac:dyDescent="0.25">
      <c r="AB2898" s="156" t="s">
        <v>2417</v>
      </c>
      <c r="AC2898" s="156">
        <v>353</v>
      </c>
      <c r="AD2898" s="256">
        <v>43180</v>
      </c>
      <c r="AE2898" s="256">
        <v>0</v>
      </c>
      <c r="AF2898" s="256" t="s">
        <v>3215</v>
      </c>
    </row>
    <row r="2899" spans="28:32" x14ac:dyDescent="0.25">
      <c r="AB2899" s="156" t="s">
        <v>2417</v>
      </c>
      <c r="AC2899" s="156">
        <v>353</v>
      </c>
      <c r="AD2899" s="256">
        <v>43180</v>
      </c>
      <c r="AE2899" s="256">
        <v>0</v>
      </c>
      <c r="AF2899" s="256" t="s">
        <v>3215</v>
      </c>
    </row>
    <row r="2900" spans="28:32" x14ac:dyDescent="0.25">
      <c r="AB2900" s="156" t="s">
        <v>2417</v>
      </c>
      <c r="AC2900" s="156">
        <v>353</v>
      </c>
      <c r="AD2900" s="256">
        <v>43180</v>
      </c>
      <c r="AE2900" s="256">
        <v>0</v>
      </c>
      <c r="AF2900" s="256" t="s">
        <v>3215</v>
      </c>
    </row>
    <row r="2901" spans="28:32" x14ac:dyDescent="0.25">
      <c r="AB2901" s="156" t="s">
        <v>2417</v>
      </c>
      <c r="AC2901" s="156">
        <v>353</v>
      </c>
      <c r="AD2901" s="256">
        <v>43180</v>
      </c>
      <c r="AE2901" s="256">
        <v>0</v>
      </c>
      <c r="AF2901" s="256" t="s">
        <v>3215</v>
      </c>
    </row>
    <row r="2902" spans="28:32" x14ac:dyDescent="0.25">
      <c r="AB2902" s="156" t="s">
        <v>2417</v>
      </c>
      <c r="AC2902" s="156">
        <v>353</v>
      </c>
      <c r="AD2902" s="256">
        <v>43180</v>
      </c>
      <c r="AE2902" s="256">
        <v>0</v>
      </c>
      <c r="AF2902" s="256" t="s">
        <v>3215</v>
      </c>
    </row>
    <row r="2903" spans="28:32" x14ac:dyDescent="0.25">
      <c r="AB2903" s="156" t="s">
        <v>2419</v>
      </c>
      <c r="AC2903" s="156">
        <v>347</v>
      </c>
      <c r="AD2903" s="256">
        <v>43118</v>
      </c>
      <c r="AE2903" s="256">
        <v>43133</v>
      </c>
      <c r="AF2903" s="256" t="s">
        <v>3216</v>
      </c>
    </row>
    <row r="2904" spans="28:32" x14ac:dyDescent="0.25">
      <c r="AB2904" s="156" t="s">
        <v>2419</v>
      </c>
      <c r="AC2904" s="156">
        <v>340</v>
      </c>
      <c r="AD2904" s="256">
        <v>43133</v>
      </c>
      <c r="AE2904" s="256">
        <v>43168</v>
      </c>
      <c r="AF2904" s="256" t="s">
        <v>3216</v>
      </c>
    </row>
    <row r="2905" spans="28:32" x14ac:dyDescent="0.25">
      <c r="AB2905" s="156" t="s">
        <v>2419</v>
      </c>
      <c r="AC2905" s="156">
        <v>340</v>
      </c>
      <c r="AD2905" s="256">
        <v>43133</v>
      </c>
      <c r="AE2905" s="256">
        <v>43168</v>
      </c>
      <c r="AF2905" s="256" t="s">
        <v>3216</v>
      </c>
    </row>
    <row r="2906" spans="28:32" x14ac:dyDescent="0.25">
      <c r="AB2906" s="156" t="s">
        <v>2419</v>
      </c>
      <c r="AC2906" s="156">
        <v>357</v>
      </c>
      <c r="AD2906" s="256">
        <v>43139</v>
      </c>
      <c r="AE2906" s="256">
        <v>43164</v>
      </c>
      <c r="AF2906" s="256" t="s">
        <v>3216</v>
      </c>
    </row>
    <row r="2907" spans="28:32" x14ac:dyDescent="0.25">
      <c r="AB2907" s="156" t="s">
        <v>2419</v>
      </c>
      <c r="AC2907" s="156">
        <v>353</v>
      </c>
      <c r="AD2907" s="256">
        <v>43180</v>
      </c>
      <c r="AE2907" s="256">
        <v>0</v>
      </c>
      <c r="AF2907" s="256" t="s">
        <v>3215</v>
      </c>
    </row>
    <row r="2908" spans="28:32" x14ac:dyDescent="0.25">
      <c r="AB2908" s="156" t="s">
        <v>2421</v>
      </c>
      <c r="AC2908" s="156">
        <v>347</v>
      </c>
      <c r="AD2908" s="256">
        <v>43118</v>
      </c>
      <c r="AE2908" s="256">
        <v>43133</v>
      </c>
      <c r="AF2908" s="256" t="s">
        <v>3216</v>
      </c>
    </row>
    <row r="2909" spans="28:32" x14ac:dyDescent="0.25">
      <c r="AB2909" s="156" t="s">
        <v>2421</v>
      </c>
      <c r="AC2909" s="156">
        <v>340</v>
      </c>
      <c r="AD2909" s="256">
        <v>43133</v>
      </c>
      <c r="AE2909" s="256">
        <v>43168</v>
      </c>
      <c r="AF2909" s="256" t="s">
        <v>3216</v>
      </c>
    </row>
    <row r="2910" spans="28:32" x14ac:dyDescent="0.25">
      <c r="AB2910" s="156" t="s">
        <v>2421</v>
      </c>
      <c r="AC2910" s="156">
        <v>340</v>
      </c>
      <c r="AD2910" s="256">
        <v>43133</v>
      </c>
      <c r="AE2910" s="256">
        <v>43168</v>
      </c>
      <c r="AF2910" s="256" t="s">
        <v>3216</v>
      </c>
    </row>
    <row r="2911" spans="28:32" x14ac:dyDescent="0.25">
      <c r="AB2911" s="156" t="s">
        <v>2421</v>
      </c>
      <c r="AC2911" s="156">
        <v>357</v>
      </c>
      <c r="AD2911" s="256">
        <v>43139</v>
      </c>
      <c r="AE2911" s="256">
        <v>43164</v>
      </c>
      <c r="AF2911" s="256" t="s">
        <v>3216</v>
      </c>
    </row>
    <row r="2912" spans="28:32" x14ac:dyDescent="0.25">
      <c r="AB2912" s="156" t="s">
        <v>2421</v>
      </c>
      <c r="AC2912" s="156">
        <v>364</v>
      </c>
      <c r="AD2912" s="256">
        <v>43168</v>
      </c>
      <c r="AE2912" s="256">
        <v>43179</v>
      </c>
      <c r="AF2912" s="256" t="s">
        <v>3216</v>
      </c>
    </row>
    <row r="2913" spans="28:32" x14ac:dyDescent="0.25">
      <c r="AB2913" s="156" t="s">
        <v>2421</v>
      </c>
      <c r="AC2913" s="156">
        <v>353</v>
      </c>
      <c r="AD2913" s="256">
        <v>43180</v>
      </c>
      <c r="AE2913" s="256">
        <v>0</v>
      </c>
      <c r="AF2913" s="256" t="s">
        <v>3215</v>
      </c>
    </row>
    <row r="2914" spans="28:32" x14ac:dyDescent="0.25">
      <c r="AB2914" s="156" t="s">
        <v>2421</v>
      </c>
      <c r="AC2914" s="156">
        <v>353</v>
      </c>
      <c r="AD2914" s="256">
        <v>43180</v>
      </c>
      <c r="AE2914" s="256">
        <v>0</v>
      </c>
      <c r="AF2914" s="256" t="s">
        <v>3215</v>
      </c>
    </row>
    <row r="2915" spans="28:32" x14ac:dyDescent="0.25">
      <c r="AB2915" s="156" t="s">
        <v>2421</v>
      </c>
      <c r="AC2915" s="156">
        <v>353</v>
      </c>
      <c r="AD2915" s="256">
        <v>43180</v>
      </c>
      <c r="AE2915" s="256">
        <v>0</v>
      </c>
      <c r="AF2915" s="256" t="s">
        <v>3215</v>
      </c>
    </row>
    <row r="2916" spans="28:32" x14ac:dyDescent="0.25">
      <c r="AB2916" s="156" t="s">
        <v>2421</v>
      </c>
      <c r="AC2916" s="156">
        <v>353</v>
      </c>
      <c r="AD2916" s="256">
        <v>43180</v>
      </c>
      <c r="AE2916" s="256">
        <v>0</v>
      </c>
      <c r="AF2916" s="256" t="s">
        <v>3215</v>
      </c>
    </row>
    <row r="2917" spans="28:32" x14ac:dyDescent="0.25">
      <c r="AB2917" s="156" t="s">
        <v>2423</v>
      </c>
      <c r="AC2917" s="156">
        <v>364</v>
      </c>
      <c r="AD2917" s="256">
        <v>43168</v>
      </c>
      <c r="AE2917" s="256">
        <v>43179</v>
      </c>
      <c r="AF2917" s="256" t="s">
        <v>3216</v>
      </c>
    </row>
    <row r="2918" spans="28:32" x14ac:dyDescent="0.25">
      <c r="AB2918" s="156" t="s">
        <v>2423</v>
      </c>
      <c r="AC2918" s="156">
        <v>353</v>
      </c>
      <c r="AD2918" s="256">
        <v>43180</v>
      </c>
      <c r="AE2918" s="256">
        <v>0</v>
      </c>
      <c r="AF2918" s="256" t="s">
        <v>3215</v>
      </c>
    </row>
    <row r="2919" spans="28:32" x14ac:dyDescent="0.25">
      <c r="AB2919" s="156" t="s">
        <v>3176</v>
      </c>
      <c r="AC2919" s="156">
        <v>347</v>
      </c>
      <c r="AD2919" s="256">
        <v>43118</v>
      </c>
      <c r="AE2919" s="256">
        <v>43133</v>
      </c>
      <c r="AF2919" s="256" t="s">
        <v>3216</v>
      </c>
    </row>
    <row r="2920" spans="28:32" x14ac:dyDescent="0.25">
      <c r="AB2920" s="156" t="s">
        <v>3176</v>
      </c>
      <c r="AC2920" s="156">
        <v>340</v>
      </c>
      <c r="AD2920" s="256">
        <v>43133</v>
      </c>
      <c r="AE2920" s="256">
        <v>43168</v>
      </c>
      <c r="AF2920" s="256" t="s">
        <v>3216</v>
      </c>
    </row>
    <row r="2921" spans="28:32" x14ac:dyDescent="0.25">
      <c r="AB2921" s="156" t="s">
        <v>3176</v>
      </c>
      <c r="AC2921" s="156">
        <v>357</v>
      </c>
      <c r="AD2921" s="256">
        <v>43139</v>
      </c>
      <c r="AE2921" s="256">
        <v>43164</v>
      </c>
      <c r="AF2921" s="256" t="s">
        <v>3216</v>
      </c>
    </row>
    <row r="2922" spans="28:32" x14ac:dyDescent="0.25">
      <c r="AB2922" s="156" t="s">
        <v>3176</v>
      </c>
      <c r="AC2922" s="156">
        <v>364</v>
      </c>
      <c r="AD2922" s="256">
        <v>43168</v>
      </c>
      <c r="AE2922" s="256">
        <v>43179</v>
      </c>
      <c r="AF2922" s="256" t="s">
        <v>3216</v>
      </c>
    </row>
    <row r="2923" spans="28:32" x14ac:dyDescent="0.25">
      <c r="AB2923" s="156" t="s">
        <v>3176</v>
      </c>
      <c r="AC2923" s="156">
        <v>353</v>
      </c>
      <c r="AD2923" s="256">
        <v>43180</v>
      </c>
      <c r="AE2923" s="256">
        <v>0</v>
      </c>
      <c r="AF2923" s="256" t="s">
        <v>3215</v>
      </c>
    </row>
    <row r="2924" spans="28:32" x14ac:dyDescent="0.25">
      <c r="AB2924" s="156" t="s">
        <v>3176</v>
      </c>
      <c r="AC2924" s="156">
        <v>353</v>
      </c>
      <c r="AD2924" s="256">
        <v>43180</v>
      </c>
      <c r="AE2924" s="256">
        <v>0</v>
      </c>
      <c r="AF2924" s="256" t="s">
        <v>3215</v>
      </c>
    </row>
    <row r="2925" spans="28:32" x14ac:dyDescent="0.25">
      <c r="AB2925" s="156" t="s">
        <v>2425</v>
      </c>
      <c r="AC2925" s="156">
        <v>347</v>
      </c>
      <c r="AD2925" s="256">
        <v>43118</v>
      </c>
      <c r="AE2925" s="256">
        <v>43133</v>
      </c>
      <c r="AF2925" s="256" t="s">
        <v>3216</v>
      </c>
    </row>
    <row r="2926" spans="28:32" x14ac:dyDescent="0.25">
      <c r="AB2926" s="156" t="s">
        <v>2425</v>
      </c>
      <c r="AC2926" s="156">
        <v>340</v>
      </c>
      <c r="AD2926" s="256">
        <v>43133</v>
      </c>
      <c r="AE2926" s="256">
        <v>43168</v>
      </c>
      <c r="AF2926" s="256" t="s">
        <v>3216</v>
      </c>
    </row>
    <row r="2927" spans="28:32" x14ac:dyDescent="0.25">
      <c r="AB2927" s="156" t="s">
        <v>2425</v>
      </c>
      <c r="AC2927" s="156">
        <v>357</v>
      </c>
      <c r="AD2927" s="256">
        <v>43139</v>
      </c>
      <c r="AE2927" s="256">
        <v>43164</v>
      </c>
      <c r="AF2927" s="256" t="s">
        <v>3216</v>
      </c>
    </row>
    <row r="2928" spans="28:32" x14ac:dyDescent="0.25">
      <c r="AB2928" s="156" t="s">
        <v>2425</v>
      </c>
      <c r="AC2928" s="156">
        <v>353</v>
      </c>
      <c r="AD2928" s="256">
        <v>43180</v>
      </c>
      <c r="AE2928" s="256">
        <v>0</v>
      </c>
      <c r="AF2928" s="256" t="s">
        <v>3215</v>
      </c>
    </row>
    <row r="2929" spans="28:32" x14ac:dyDescent="0.25">
      <c r="AB2929" s="156" t="s">
        <v>2427</v>
      </c>
      <c r="AC2929" s="156">
        <v>364</v>
      </c>
      <c r="AD2929" s="256">
        <v>43168</v>
      </c>
      <c r="AE2929" s="256">
        <v>43179</v>
      </c>
      <c r="AF2929" s="256" t="s">
        <v>3216</v>
      </c>
    </row>
    <row r="2930" spans="28:32" x14ac:dyDescent="0.25">
      <c r="AB2930" s="156" t="s">
        <v>2427</v>
      </c>
      <c r="AC2930" s="156">
        <v>353</v>
      </c>
      <c r="AD2930" s="256">
        <v>43180</v>
      </c>
      <c r="AE2930" s="256">
        <v>0</v>
      </c>
      <c r="AF2930" s="256" t="s">
        <v>3215</v>
      </c>
    </row>
    <row r="2931" spans="28:32" x14ac:dyDescent="0.25">
      <c r="AB2931" s="156" t="s">
        <v>2429</v>
      </c>
      <c r="AC2931" s="156">
        <v>364</v>
      </c>
      <c r="AD2931" s="256">
        <v>43168</v>
      </c>
      <c r="AE2931" s="256">
        <v>43179</v>
      </c>
      <c r="AF2931" s="256" t="s">
        <v>3216</v>
      </c>
    </row>
    <row r="2932" spans="28:32" x14ac:dyDescent="0.25">
      <c r="AB2932" s="156" t="s">
        <v>2429</v>
      </c>
      <c r="AC2932" s="156">
        <v>353</v>
      </c>
      <c r="AD2932" s="256">
        <v>43180</v>
      </c>
      <c r="AE2932" s="256">
        <v>0</v>
      </c>
      <c r="AF2932" s="256" t="s">
        <v>3215</v>
      </c>
    </row>
    <row r="2933" spans="28:32" x14ac:dyDescent="0.25">
      <c r="AB2933" s="156" t="s">
        <v>2431</v>
      </c>
      <c r="AC2933" s="156">
        <v>340</v>
      </c>
      <c r="AD2933" s="256">
        <v>43133</v>
      </c>
      <c r="AE2933" s="256">
        <v>43168</v>
      </c>
      <c r="AF2933" s="256" t="s">
        <v>3216</v>
      </c>
    </row>
    <row r="2934" spans="28:32" x14ac:dyDescent="0.25">
      <c r="AB2934" s="156" t="s">
        <v>2431</v>
      </c>
      <c r="AC2934" s="156">
        <v>357</v>
      </c>
      <c r="AD2934" s="256">
        <v>43139</v>
      </c>
      <c r="AE2934" s="256">
        <v>43164</v>
      </c>
      <c r="AF2934" s="256" t="s">
        <v>3216</v>
      </c>
    </row>
    <row r="2935" spans="28:32" x14ac:dyDescent="0.25">
      <c r="AB2935" s="156" t="s">
        <v>2431</v>
      </c>
      <c r="AC2935" s="156">
        <v>364</v>
      </c>
      <c r="AD2935" s="256">
        <v>43168</v>
      </c>
      <c r="AE2935" s="256">
        <v>43179</v>
      </c>
      <c r="AF2935" s="256" t="s">
        <v>3216</v>
      </c>
    </row>
    <row r="2936" spans="28:32" x14ac:dyDescent="0.25">
      <c r="AB2936" s="156" t="s">
        <v>2431</v>
      </c>
      <c r="AC2936" s="156">
        <v>353</v>
      </c>
      <c r="AD2936" s="256">
        <v>43180</v>
      </c>
      <c r="AE2936" s="256">
        <v>0</v>
      </c>
      <c r="AF2936" s="256" t="s">
        <v>3215</v>
      </c>
    </row>
    <row r="2937" spans="28:32" x14ac:dyDescent="0.25">
      <c r="AB2937" s="156" t="s">
        <v>2431</v>
      </c>
      <c r="AC2937" s="156">
        <v>353</v>
      </c>
      <c r="AD2937" s="256">
        <v>43180</v>
      </c>
      <c r="AE2937" s="256">
        <v>0</v>
      </c>
      <c r="AF2937" s="256" t="s">
        <v>3215</v>
      </c>
    </row>
    <row r="2938" spans="28:32" x14ac:dyDescent="0.25">
      <c r="AB2938" s="156" t="s">
        <v>2431</v>
      </c>
      <c r="AC2938" s="156">
        <v>353</v>
      </c>
      <c r="AD2938" s="256">
        <v>43180</v>
      </c>
      <c r="AE2938" s="256">
        <v>0</v>
      </c>
      <c r="AF2938" s="256" t="s">
        <v>3215</v>
      </c>
    </row>
    <row r="2939" spans="28:32" x14ac:dyDescent="0.25">
      <c r="AB2939" s="156" t="s">
        <v>2433</v>
      </c>
      <c r="AC2939" s="156">
        <v>353</v>
      </c>
      <c r="AD2939" s="256">
        <v>43180</v>
      </c>
      <c r="AE2939" s="256">
        <v>0</v>
      </c>
      <c r="AF2939" s="256" t="s">
        <v>3215</v>
      </c>
    </row>
    <row r="2940" spans="28:32" x14ac:dyDescent="0.25">
      <c r="AB2940" s="156" t="s">
        <v>2434</v>
      </c>
      <c r="AC2940" s="156">
        <v>347</v>
      </c>
      <c r="AD2940" s="256">
        <v>43118</v>
      </c>
      <c r="AE2940" s="256">
        <v>43133</v>
      </c>
      <c r="AF2940" s="256" t="s">
        <v>3216</v>
      </c>
    </row>
    <row r="2941" spans="28:32" x14ac:dyDescent="0.25">
      <c r="AB2941" s="156" t="s">
        <v>2434</v>
      </c>
      <c r="AC2941" s="156">
        <v>340</v>
      </c>
      <c r="AD2941" s="256">
        <v>43133</v>
      </c>
      <c r="AE2941" s="256">
        <v>43168</v>
      </c>
      <c r="AF2941" s="256" t="s">
        <v>3216</v>
      </c>
    </row>
    <row r="2942" spans="28:32" x14ac:dyDescent="0.25">
      <c r="AB2942" s="156" t="s">
        <v>2434</v>
      </c>
      <c r="AC2942" s="156">
        <v>340</v>
      </c>
      <c r="AD2942" s="256">
        <v>43133</v>
      </c>
      <c r="AE2942" s="256">
        <v>43168</v>
      </c>
      <c r="AF2942" s="256" t="s">
        <v>3216</v>
      </c>
    </row>
    <row r="2943" spans="28:32" x14ac:dyDescent="0.25">
      <c r="AB2943" s="156" t="s">
        <v>2436</v>
      </c>
      <c r="AC2943" s="156">
        <v>347</v>
      </c>
      <c r="AD2943" s="256">
        <v>43118</v>
      </c>
      <c r="AE2943" s="256">
        <v>43133</v>
      </c>
      <c r="AF2943" s="256" t="s">
        <v>3216</v>
      </c>
    </row>
    <row r="2944" spans="28:32" x14ac:dyDescent="0.25">
      <c r="AB2944" s="156" t="s">
        <v>2436</v>
      </c>
      <c r="AC2944" s="156">
        <v>335</v>
      </c>
      <c r="AD2944" s="256">
        <v>43133</v>
      </c>
      <c r="AE2944" s="256">
        <v>43147</v>
      </c>
      <c r="AF2944" s="256" t="s">
        <v>3216</v>
      </c>
    </row>
    <row r="2945" spans="28:32" x14ac:dyDescent="0.25">
      <c r="AB2945" s="156" t="s">
        <v>2436</v>
      </c>
      <c r="AC2945" s="156">
        <v>340</v>
      </c>
      <c r="AD2945" s="256">
        <v>43133</v>
      </c>
      <c r="AE2945" s="256">
        <v>43168</v>
      </c>
      <c r="AF2945" s="256" t="s">
        <v>3216</v>
      </c>
    </row>
    <row r="2946" spans="28:32" x14ac:dyDescent="0.25">
      <c r="AB2946" s="156" t="s">
        <v>2436</v>
      </c>
      <c r="AC2946" s="156">
        <v>353</v>
      </c>
      <c r="AD2946" s="256">
        <v>43180</v>
      </c>
      <c r="AE2946" s="256">
        <v>0</v>
      </c>
      <c r="AF2946" s="256" t="s">
        <v>3215</v>
      </c>
    </row>
    <row r="2947" spans="28:32" x14ac:dyDescent="0.25">
      <c r="AB2947" s="156" t="s">
        <v>2436</v>
      </c>
      <c r="AC2947" s="156">
        <v>353</v>
      </c>
      <c r="AD2947" s="256">
        <v>43180</v>
      </c>
      <c r="AE2947" s="256">
        <v>0</v>
      </c>
      <c r="AF2947" s="256" t="s">
        <v>3215</v>
      </c>
    </row>
    <row r="2948" spans="28:32" x14ac:dyDescent="0.25">
      <c r="AB2948" s="156" t="s">
        <v>2437</v>
      </c>
      <c r="AC2948" s="156">
        <v>328</v>
      </c>
      <c r="AD2948" s="256">
        <v>43089</v>
      </c>
      <c r="AE2948" s="256">
        <v>43122</v>
      </c>
      <c r="AF2948" s="256" t="s">
        <v>3216</v>
      </c>
    </row>
    <row r="2949" spans="28:32" x14ac:dyDescent="0.25">
      <c r="AB2949" s="156" t="s">
        <v>2438</v>
      </c>
      <c r="AC2949" s="156">
        <v>328</v>
      </c>
      <c r="AD2949" s="256">
        <v>43089</v>
      </c>
      <c r="AE2949" s="256">
        <v>43122</v>
      </c>
      <c r="AF2949" s="256" t="s">
        <v>3216</v>
      </c>
    </row>
    <row r="2950" spans="28:32" x14ac:dyDescent="0.25">
      <c r="AB2950" s="156" t="s">
        <v>3244</v>
      </c>
      <c r="AC2950" s="156">
        <v>328</v>
      </c>
      <c r="AD2950" s="256">
        <v>43089</v>
      </c>
      <c r="AE2950" s="256">
        <v>43122</v>
      </c>
      <c r="AF2950" s="256" t="s">
        <v>3216</v>
      </c>
    </row>
    <row r="2951" spans="28:32" x14ac:dyDescent="0.25">
      <c r="AB2951" s="156" t="s">
        <v>3245</v>
      </c>
      <c r="AC2951" s="156">
        <v>328</v>
      </c>
      <c r="AD2951" s="256">
        <v>43089</v>
      </c>
      <c r="AE2951" s="256">
        <v>43122</v>
      </c>
      <c r="AF2951" s="256" t="s">
        <v>3216</v>
      </c>
    </row>
    <row r="2952" spans="28:32" x14ac:dyDescent="0.25">
      <c r="AB2952" s="156" t="s">
        <v>3246</v>
      </c>
      <c r="AC2952" s="156">
        <v>328</v>
      </c>
      <c r="AD2952" s="256">
        <v>43089</v>
      </c>
      <c r="AE2952" s="256">
        <v>43122</v>
      </c>
      <c r="AF2952" s="256" t="s">
        <v>3216</v>
      </c>
    </row>
    <row r="2953" spans="28:32" x14ac:dyDescent="0.25">
      <c r="AB2953" s="156" t="s">
        <v>2440</v>
      </c>
      <c r="AC2953" s="156">
        <v>347</v>
      </c>
      <c r="AD2953" s="256">
        <v>43118</v>
      </c>
      <c r="AE2953" s="256">
        <v>43133</v>
      </c>
      <c r="AF2953" s="256" t="s">
        <v>3216</v>
      </c>
    </row>
    <row r="2954" spans="28:32" x14ac:dyDescent="0.25">
      <c r="AB2954" s="156" t="s">
        <v>2440</v>
      </c>
      <c r="AC2954" s="156">
        <v>340</v>
      </c>
      <c r="AD2954" s="256">
        <v>43133</v>
      </c>
      <c r="AE2954" s="256">
        <v>43168</v>
      </c>
      <c r="AF2954" s="256" t="s">
        <v>3216</v>
      </c>
    </row>
    <row r="2955" spans="28:32" x14ac:dyDescent="0.25">
      <c r="AB2955" s="156" t="s">
        <v>2440</v>
      </c>
      <c r="AC2955" s="156">
        <v>357</v>
      </c>
      <c r="AD2955" s="256">
        <v>43139</v>
      </c>
      <c r="AE2955" s="256">
        <v>43164</v>
      </c>
      <c r="AF2955" s="256" t="s">
        <v>3216</v>
      </c>
    </row>
    <row r="2956" spans="28:32" x14ac:dyDescent="0.25">
      <c r="AB2956" s="156" t="s">
        <v>2440</v>
      </c>
      <c r="AC2956" s="156">
        <v>353</v>
      </c>
      <c r="AD2956" s="256">
        <v>43180</v>
      </c>
      <c r="AE2956" s="256">
        <v>0</v>
      </c>
      <c r="AF2956" s="256" t="s">
        <v>3215</v>
      </c>
    </row>
    <row r="2957" spans="28:32" x14ac:dyDescent="0.25">
      <c r="AB2957" s="156" t="s">
        <v>3247</v>
      </c>
      <c r="AC2957" s="156">
        <v>328</v>
      </c>
      <c r="AD2957" s="256">
        <v>43089</v>
      </c>
      <c r="AE2957" s="256">
        <v>43122</v>
      </c>
      <c r="AF2957" s="256" t="s">
        <v>3216</v>
      </c>
    </row>
    <row r="2958" spans="28:32" x14ac:dyDescent="0.25">
      <c r="AB2958" s="156" t="s">
        <v>2441</v>
      </c>
      <c r="AC2958" s="156">
        <v>328</v>
      </c>
      <c r="AD2958" s="256">
        <v>43089</v>
      </c>
      <c r="AE2958" s="256">
        <v>43122</v>
      </c>
      <c r="AF2958" s="256" t="s">
        <v>3216</v>
      </c>
    </row>
    <row r="2959" spans="28:32" x14ac:dyDescent="0.25">
      <c r="AB2959" s="156" t="s">
        <v>3248</v>
      </c>
      <c r="AC2959" s="156">
        <v>328</v>
      </c>
      <c r="AD2959" s="256">
        <v>43089</v>
      </c>
      <c r="AE2959" s="256">
        <v>43122</v>
      </c>
      <c r="AF2959" s="256" t="s">
        <v>3216</v>
      </c>
    </row>
    <row r="2960" spans="28:32" x14ac:dyDescent="0.25">
      <c r="AB2960" s="156" t="s">
        <v>2442</v>
      </c>
      <c r="AC2960" s="156">
        <v>328</v>
      </c>
      <c r="AD2960" s="256">
        <v>43089</v>
      </c>
      <c r="AE2960" s="256">
        <v>43122</v>
      </c>
      <c r="AF2960" s="256" t="s">
        <v>3216</v>
      </c>
    </row>
    <row r="2961" spans="28:32" x14ac:dyDescent="0.25">
      <c r="AB2961" s="156" t="s">
        <v>2444</v>
      </c>
      <c r="AC2961" s="156">
        <v>364</v>
      </c>
      <c r="AD2961" s="256">
        <v>43168</v>
      </c>
      <c r="AE2961" s="256">
        <v>43179</v>
      </c>
      <c r="AF2961" s="256" t="s">
        <v>3216</v>
      </c>
    </row>
    <row r="2962" spans="28:32" x14ac:dyDescent="0.25">
      <c r="AB2962" s="156" t="s">
        <v>2444</v>
      </c>
      <c r="AC2962" s="156">
        <v>353</v>
      </c>
      <c r="AD2962" s="256">
        <v>43180</v>
      </c>
      <c r="AE2962" s="256">
        <v>0</v>
      </c>
      <c r="AF2962" s="256" t="s">
        <v>3215</v>
      </c>
    </row>
    <row r="2963" spans="28:32" x14ac:dyDescent="0.25">
      <c r="AB2963" s="156" t="s">
        <v>2446</v>
      </c>
      <c r="AC2963" s="156">
        <v>347</v>
      </c>
      <c r="AD2963" s="256">
        <v>43118</v>
      </c>
      <c r="AE2963" s="256">
        <v>43133</v>
      </c>
      <c r="AF2963" s="256" t="s">
        <v>3216</v>
      </c>
    </row>
    <row r="2964" spans="28:32" x14ac:dyDescent="0.25">
      <c r="AB2964" s="156" t="s">
        <v>2446</v>
      </c>
      <c r="AC2964" s="156">
        <v>353</v>
      </c>
      <c r="AD2964" s="256">
        <v>43180</v>
      </c>
      <c r="AE2964" s="256">
        <v>0</v>
      </c>
      <c r="AF2964" s="256" t="s">
        <v>3215</v>
      </c>
    </row>
    <row r="2965" spans="28:32" x14ac:dyDescent="0.25">
      <c r="AB2965" s="156" t="s">
        <v>2446</v>
      </c>
      <c r="AC2965" s="156">
        <v>353</v>
      </c>
      <c r="AD2965" s="256">
        <v>43180</v>
      </c>
      <c r="AE2965" s="256">
        <v>0</v>
      </c>
      <c r="AF2965" s="256" t="s">
        <v>3215</v>
      </c>
    </row>
    <row r="2966" spans="28:32" x14ac:dyDescent="0.25">
      <c r="AB2966" s="156" t="s">
        <v>2447</v>
      </c>
      <c r="AC2966" s="156">
        <v>328</v>
      </c>
      <c r="AD2966" s="256">
        <v>43089</v>
      </c>
      <c r="AE2966" s="256">
        <v>43122</v>
      </c>
      <c r="AF2966" s="256" t="s">
        <v>3216</v>
      </c>
    </row>
    <row r="2967" spans="28:32" x14ac:dyDescent="0.25">
      <c r="AB2967" s="156" t="s">
        <v>2449</v>
      </c>
      <c r="AC2967" s="156">
        <v>347</v>
      </c>
      <c r="AD2967" s="256">
        <v>43118</v>
      </c>
      <c r="AE2967" s="256">
        <v>43133</v>
      </c>
      <c r="AF2967" s="256" t="s">
        <v>3216</v>
      </c>
    </row>
    <row r="2968" spans="28:32" x14ac:dyDescent="0.25">
      <c r="AB2968" s="156" t="s">
        <v>2449</v>
      </c>
      <c r="AC2968" s="156">
        <v>340</v>
      </c>
      <c r="AD2968" s="256">
        <v>43133</v>
      </c>
      <c r="AE2968" s="256">
        <v>43168</v>
      </c>
      <c r="AF2968" s="256" t="s">
        <v>3216</v>
      </c>
    </row>
    <row r="2969" spans="28:32" x14ac:dyDescent="0.25">
      <c r="AB2969" s="156" t="s">
        <v>2449</v>
      </c>
      <c r="AC2969" s="156">
        <v>353</v>
      </c>
      <c r="AD2969" s="256">
        <v>43180</v>
      </c>
      <c r="AE2969" s="256">
        <v>0</v>
      </c>
      <c r="AF2969" s="256" t="s">
        <v>3215</v>
      </c>
    </row>
    <row r="2970" spans="28:32" x14ac:dyDescent="0.25">
      <c r="AB2970" s="156" t="s">
        <v>2451</v>
      </c>
      <c r="AC2970" s="156">
        <v>364</v>
      </c>
      <c r="AD2970" s="256">
        <v>43168</v>
      </c>
      <c r="AE2970" s="256">
        <v>43179</v>
      </c>
      <c r="AF2970" s="256" t="s">
        <v>3216</v>
      </c>
    </row>
    <row r="2971" spans="28:32" x14ac:dyDescent="0.25">
      <c r="AB2971" s="156" t="s">
        <v>2451</v>
      </c>
      <c r="AC2971" s="156">
        <v>353</v>
      </c>
      <c r="AD2971" s="256">
        <v>43180</v>
      </c>
      <c r="AE2971" s="256">
        <v>0</v>
      </c>
      <c r="AF2971" s="256" t="s">
        <v>3215</v>
      </c>
    </row>
    <row r="2972" spans="28:32" x14ac:dyDescent="0.25">
      <c r="AB2972" s="156" t="s">
        <v>3249</v>
      </c>
      <c r="AC2972" s="156">
        <v>364</v>
      </c>
      <c r="AD2972" s="256">
        <v>43168</v>
      </c>
      <c r="AE2972" s="256">
        <v>43179</v>
      </c>
      <c r="AF2972" s="256" t="s">
        <v>3216</v>
      </c>
    </row>
    <row r="2973" spans="28:32" x14ac:dyDescent="0.25">
      <c r="AB2973" s="156" t="s">
        <v>2453</v>
      </c>
      <c r="AC2973" s="156">
        <v>335</v>
      </c>
      <c r="AD2973" s="256">
        <v>43133</v>
      </c>
      <c r="AE2973" s="256">
        <v>43147</v>
      </c>
      <c r="AF2973" s="256" t="s">
        <v>3216</v>
      </c>
    </row>
    <row r="2974" spans="28:32" x14ac:dyDescent="0.25">
      <c r="AB2974" s="156" t="s">
        <v>2453</v>
      </c>
      <c r="AC2974" s="156">
        <v>353</v>
      </c>
      <c r="AD2974" s="256">
        <v>43180</v>
      </c>
      <c r="AE2974" s="256">
        <v>0</v>
      </c>
      <c r="AF2974" s="256" t="s">
        <v>3215</v>
      </c>
    </row>
    <row r="2975" spans="28:32" x14ac:dyDescent="0.25">
      <c r="AB2975" s="156" t="s">
        <v>2455</v>
      </c>
      <c r="AC2975" s="156">
        <v>347</v>
      </c>
      <c r="AD2975" s="256">
        <v>43118</v>
      </c>
      <c r="AE2975" s="256">
        <v>43133</v>
      </c>
      <c r="AF2975" s="256" t="s">
        <v>3216</v>
      </c>
    </row>
    <row r="2976" spans="28:32" x14ac:dyDescent="0.25">
      <c r="AB2976" s="156" t="s">
        <v>2455</v>
      </c>
      <c r="AC2976" s="156">
        <v>340</v>
      </c>
      <c r="AD2976" s="256">
        <v>43133</v>
      </c>
      <c r="AE2976" s="256">
        <v>43168</v>
      </c>
      <c r="AF2976" s="256" t="s">
        <v>3216</v>
      </c>
    </row>
    <row r="2977" spans="28:32" x14ac:dyDescent="0.25">
      <c r="AB2977" s="156" t="s">
        <v>2455</v>
      </c>
      <c r="AC2977" s="156">
        <v>353</v>
      </c>
      <c r="AD2977" s="256">
        <v>43180</v>
      </c>
      <c r="AE2977" s="256">
        <v>0</v>
      </c>
      <c r="AF2977" s="256" t="s">
        <v>3215</v>
      </c>
    </row>
    <row r="2978" spans="28:32" x14ac:dyDescent="0.25">
      <c r="AB2978" s="156" t="s">
        <v>2456</v>
      </c>
      <c r="AC2978" s="156">
        <v>347</v>
      </c>
      <c r="AD2978" s="256">
        <v>43118</v>
      </c>
      <c r="AE2978" s="256">
        <v>43133</v>
      </c>
      <c r="AF2978" s="256" t="s">
        <v>3216</v>
      </c>
    </row>
    <row r="2979" spans="28:32" x14ac:dyDescent="0.25">
      <c r="AB2979" s="156" t="s">
        <v>2456</v>
      </c>
      <c r="AC2979" s="156">
        <v>364</v>
      </c>
      <c r="AD2979" s="256">
        <v>43168</v>
      </c>
      <c r="AE2979" s="256">
        <v>43179</v>
      </c>
      <c r="AF2979" s="256" t="s">
        <v>3216</v>
      </c>
    </row>
    <row r="2980" spans="28:32" x14ac:dyDescent="0.25">
      <c r="AB2980" s="156" t="s">
        <v>2456</v>
      </c>
      <c r="AC2980" s="156">
        <v>353</v>
      </c>
      <c r="AD2980" s="256">
        <v>43180</v>
      </c>
      <c r="AE2980" s="256">
        <v>0</v>
      </c>
      <c r="AF2980" s="256" t="s">
        <v>3215</v>
      </c>
    </row>
    <row r="2981" spans="28:32" x14ac:dyDescent="0.25">
      <c r="AB2981" s="156" t="s">
        <v>3250</v>
      </c>
      <c r="AC2981" s="156">
        <v>364</v>
      </c>
      <c r="AD2981" s="256">
        <v>43168</v>
      </c>
      <c r="AE2981" s="256">
        <v>43179</v>
      </c>
      <c r="AF2981" s="256" t="s">
        <v>3216</v>
      </c>
    </row>
    <row r="2982" spans="28:32" x14ac:dyDescent="0.25">
      <c r="AB2982" s="156" t="s">
        <v>2458</v>
      </c>
      <c r="AC2982" s="156">
        <v>353</v>
      </c>
      <c r="AD2982" s="256">
        <v>43180</v>
      </c>
      <c r="AE2982" s="256">
        <v>0</v>
      </c>
      <c r="AF2982" s="256" t="s">
        <v>3215</v>
      </c>
    </row>
    <row r="2983" spans="28:32" x14ac:dyDescent="0.25">
      <c r="AB2983" s="156" t="s">
        <v>3177</v>
      </c>
      <c r="AC2983" s="156">
        <v>353</v>
      </c>
      <c r="AD2983" s="256">
        <v>43180</v>
      </c>
      <c r="AE2983" s="256">
        <v>0</v>
      </c>
      <c r="AF2983" s="256" t="s">
        <v>3215</v>
      </c>
    </row>
    <row r="2984" spans="28:32" x14ac:dyDescent="0.25">
      <c r="AB2984" s="156" t="s">
        <v>3206</v>
      </c>
      <c r="AC2984" s="156">
        <v>374</v>
      </c>
      <c r="AD2984" s="256">
        <v>43195</v>
      </c>
      <c r="AE2984" s="256">
        <v>0</v>
      </c>
      <c r="AF2984" s="256" t="s">
        <v>3215</v>
      </c>
    </row>
    <row r="2985" spans="28:32" x14ac:dyDescent="0.25">
      <c r="AB2985" s="156" t="s">
        <v>2460</v>
      </c>
      <c r="AC2985" s="156">
        <v>347</v>
      </c>
      <c r="AD2985" s="256">
        <v>43118</v>
      </c>
      <c r="AE2985" s="256">
        <v>43133</v>
      </c>
      <c r="AF2985" s="256" t="s">
        <v>3216</v>
      </c>
    </row>
    <row r="2986" spans="28:32" x14ac:dyDescent="0.25">
      <c r="AB2986" s="156" t="s">
        <v>2460</v>
      </c>
      <c r="AC2986" s="156">
        <v>340</v>
      </c>
      <c r="AD2986" s="256">
        <v>43133</v>
      </c>
      <c r="AE2986" s="256">
        <v>43168</v>
      </c>
      <c r="AF2986" s="256" t="s">
        <v>3216</v>
      </c>
    </row>
    <row r="2987" spans="28:32" x14ac:dyDescent="0.25">
      <c r="AB2987" s="156" t="s">
        <v>2460</v>
      </c>
      <c r="AC2987" s="156">
        <v>353</v>
      </c>
      <c r="AD2987" s="256">
        <v>43180</v>
      </c>
      <c r="AE2987" s="256">
        <v>0</v>
      </c>
      <c r="AF2987" s="256" t="s">
        <v>3215</v>
      </c>
    </row>
    <row r="2988" spans="28:32" x14ac:dyDescent="0.25">
      <c r="AB2988" s="156" t="s">
        <v>2462</v>
      </c>
      <c r="AC2988" s="156">
        <v>347</v>
      </c>
      <c r="AD2988" s="256">
        <v>43118</v>
      </c>
      <c r="AE2988" s="256">
        <v>43133</v>
      </c>
      <c r="AF2988" s="256" t="s">
        <v>3216</v>
      </c>
    </row>
    <row r="2989" spans="28:32" x14ac:dyDescent="0.25">
      <c r="AB2989" s="156" t="s">
        <v>2462</v>
      </c>
      <c r="AC2989" s="156">
        <v>335</v>
      </c>
      <c r="AD2989" s="256">
        <v>43133</v>
      </c>
      <c r="AE2989" s="256">
        <v>43147</v>
      </c>
      <c r="AF2989" s="256" t="s">
        <v>3216</v>
      </c>
    </row>
    <row r="2990" spans="28:32" x14ac:dyDescent="0.25">
      <c r="AB2990" s="156" t="s">
        <v>2462</v>
      </c>
      <c r="AC2990" s="156">
        <v>340</v>
      </c>
      <c r="AD2990" s="256">
        <v>43133</v>
      </c>
      <c r="AE2990" s="256">
        <v>43168</v>
      </c>
      <c r="AF2990" s="256" t="s">
        <v>3216</v>
      </c>
    </row>
    <row r="2991" spans="28:32" x14ac:dyDescent="0.25">
      <c r="AB2991" s="156" t="s">
        <v>2462</v>
      </c>
      <c r="AC2991" s="156">
        <v>374</v>
      </c>
      <c r="AD2991" s="256">
        <v>43195</v>
      </c>
      <c r="AE2991" s="256">
        <v>0</v>
      </c>
      <c r="AF2991" s="256" t="s">
        <v>3215</v>
      </c>
    </row>
    <row r="2992" spans="28:32" x14ac:dyDescent="0.25">
      <c r="AB2992" s="156" t="s">
        <v>2464</v>
      </c>
      <c r="AC2992" s="156">
        <v>335</v>
      </c>
      <c r="AD2992" s="256">
        <v>43133</v>
      </c>
      <c r="AE2992" s="256">
        <v>43147</v>
      </c>
      <c r="AF2992" s="256" t="s">
        <v>3216</v>
      </c>
    </row>
    <row r="2993" spans="28:32" x14ac:dyDescent="0.25">
      <c r="AB2993" s="156" t="s">
        <v>2464</v>
      </c>
      <c r="AC2993" s="156">
        <v>364</v>
      </c>
      <c r="AD2993" s="256">
        <v>43168</v>
      </c>
      <c r="AE2993" s="256">
        <v>43179</v>
      </c>
      <c r="AF2993" s="256" t="s">
        <v>3216</v>
      </c>
    </row>
    <row r="2994" spans="28:32" x14ac:dyDescent="0.25">
      <c r="AB2994" s="156" t="s">
        <v>2464</v>
      </c>
      <c r="AC2994" s="156">
        <v>353</v>
      </c>
      <c r="AD2994" s="256">
        <v>43180</v>
      </c>
      <c r="AE2994" s="256">
        <v>0</v>
      </c>
      <c r="AF2994" s="256" t="s">
        <v>3215</v>
      </c>
    </row>
    <row r="2995" spans="28:32" x14ac:dyDescent="0.25">
      <c r="AB2995" s="156" t="s">
        <v>2464</v>
      </c>
      <c r="AC2995" s="156">
        <v>353</v>
      </c>
      <c r="AD2995" s="256">
        <v>43180</v>
      </c>
      <c r="AE2995" s="256">
        <v>0</v>
      </c>
      <c r="AF2995" s="256" t="s">
        <v>3215</v>
      </c>
    </row>
    <row r="2996" spans="28:32" x14ac:dyDescent="0.25">
      <c r="AB2996" s="156" t="s">
        <v>2464</v>
      </c>
      <c r="AC2996" s="156">
        <v>353</v>
      </c>
      <c r="AD2996" s="256">
        <v>43180</v>
      </c>
      <c r="AE2996" s="256">
        <v>0</v>
      </c>
      <c r="AF2996" s="256" t="s">
        <v>3215</v>
      </c>
    </row>
    <row r="2997" spans="28:32" x14ac:dyDescent="0.25">
      <c r="AB2997" s="156" t="s">
        <v>2464</v>
      </c>
      <c r="AC2997" s="156">
        <v>353</v>
      </c>
      <c r="AD2997" s="256">
        <v>43180</v>
      </c>
      <c r="AE2997" s="256">
        <v>0</v>
      </c>
      <c r="AF2997" s="256" t="s">
        <v>3215</v>
      </c>
    </row>
    <row r="2998" spans="28:32" x14ac:dyDescent="0.25">
      <c r="AB2998" s="156" t="s">
        <v>2466</v>
      </c>
      <c r="AC2998" s="156">
        <v>357</v>
      </c>
      <c r="AD2998" s="256">
        <v>43139</v>
      </c>
      <c r="AE2998" s="256">
        <v>43164</v>
      </c>
      <c r="AF2998" s="256" t="s">
        <v>3216</v>
      </c>
    </row>
    <row r="2999" spans="28:32" x14ac:dyDescent="0.25">
      <c r="AB2999" s="156" t="s">
        <v>2466</v>
      </c>
      <c r="AC2999" s="156">
        <v>353</v>
      </c>
      <c r="AD2999" s="256">
        <v>43180</v>
      </c>
      <c r="AE2999" s="256">
        <v>0</v>
      </c>
      <c r="AF2999" s="256" t="s">
        <v>3215</v>
      </c>
    </row>
    <row r="3000" spans="28:32" x14ac:dyDescent="0.25">
      <c r="AB3000" s="156" t="s">
        <v>2468</v>
      </c>
      <c r="AC3000" s="156">
        <v>335</v>
      </c>
      <c r="AD3000" s="256">
        <v>43133</v>
      </c>
      <c r="AE3000" s="256">
        <v>43147</v>
      </c>
      <c r="AF3000" s="256" t="s">
        <v>3216</v>
      </c>
    </row>
    <row r="3001" spans="28:32" x14ac:dyDescent="0.25">
      <c r="AB3001" s="156" t="s">
        <v>2468</v>
      </c>
      <c r="AC3001" s="156">
        <v>340</v>
      </c>
      <c r="AD3001" s="256">
        <v>43133</v>
      </c>
      <c r="AE3001" s="256">
        <v>43168</v>
      </c>
      <c r="AF3001" s="256" t="s">
        <v>3216</v>
      </c>
    </row>
    <row r="3002" spans="28:32" x14ac:dyDescent="0.25">
      <c r="AB3002" s="156" t="s">
        <v>2468</v>
      </c>
      <c r="AC3002" s="156">
        <v>357</v>
      </c>
      <c r="AD3002" s="256">
        <v>43139</v>
      </c>
      <c r="AE3002" s="256">
        <v>43164</v>
      </c>
      <c r="AF3002" s="256" t="s">
        <v>3216</v>
      </c>
    </row>
    <row r="3003" spans="28:32" x14ac:dyDescent="0.25">
      <c r="AB3003" s="156" t="s">
        <v>2468</v>
      </c>
      <c r="AC3003" s="156">
        <v>353</v>
      </c>
      <c r="AD3003" s="256">
        <v>43180</v>
      </c>
      <c r="AE3003" s="256">
        <v>0</v>
      </c>
      <c r="AF3003" s="256" t="s">
        <v>3215</v>
      </c>
    </row>
    <row r="3004" spans="28:32" x14ac:dyDescent="0.25">
      <c r="AB3004" s="156" t="s">
        <v>2468</v>
      </c>
      <c r="AC3004" s="156">
        <v>353</v>
      </c>
      <c r="AD3004" s="256">
        <v>43180</v>
      </c>
      <c r="AE3004" s="256">
        <v>0</v>
      </c>
      <c r="AF3004" s="256" t="s">
        <v>3215</v>
      </c>
    </row>
    <row r="3005" spans="28:32" x14ac:dyDescent="0.25">
      <c r="AB3005" s="156" t="s">
        <v>2469</v>
      </c>
      <c r="AC3005" s="156">
        <v>347</v>
      </c>
      <c r="AD3005" s="256">
        <v>43118</v>
      </c>
      <c r="AE3005" s="256">
        <v>43133</v>
      </c>
      <c r="AF3005" s="256" t="s">
        <v>3216</v>
      </c>
    </row>
    <row r="3006" spans="28:32" x14ac:dyDescent="0.25">
      <c r="AB3006" s="156" t="s">
        <v>2469</v>
      </c>
      <c r="AC3006" s="156">
        <v>340</v>
      </c>
      <c r="AD3006" s="256">
        <v>43133</v>
      </c>
      <c r="AE3006" s="256">
        <v>43168</v>
      </c>
      <c r="AF3006" s="256" t="s">
        <v>3216</v>
      </c>
    </row>
    <row r="3007" spans="28:32" x14ac:dyDescent="0.25">
      <c r="AB3007" s="156" t="s">
        <v>2470</v>
      </c>
      <c r="AC3007" s="156">
        <v>347</v>
      </c>
      <c r="AD3007" s="256">
        <v>43118</v>
      </c>
      <c r="AE3007" s="256">
        <v>43133</v>
      </c>
      <c r="AF3007" s="256" t="s">
        <v>3216</v>
      </c>
    </row>
    <row r="3008" spans="28:32" x14ac:dyDescent="0.25">
      <c r="AB3008" s="156" t="s">
        <v>2470</v>
      </c>
      <c r="AC3008" s="156">
        <v>340</v>
      </c>
      <c r="AD3008" s="256">
        <v>43133</v>
      </c>
      <c r="AE3008" s="256">
        <v>43168</v>
      </c>
      <c r="AF3008" s="256" t="s">
        <v>3216</v>
      </c>
    </row>
    <row r="3009" spans="28:32" x14ac:dyDescent="0.25">
      <c r="AB3009" s="156" t="s">
        <v>2470</v>
      </c>
      <c r="AC3009" s="156">
        <v>357</v>
      </c>
      <c r="AD3009" s="256">
        <v>43139</v>
      </c>
      <c r="AE3009" s="256">
        <v>43164</v>
      </c>
      <c r="AF3009" s="256" t="s">
        <v>3216</v>
      </c>
    </row>
    <row r="3010" spans="28:32" x14ac:dyDescent="0.25">
      <c r="AB3010" s="156" t="s">
        <v>2470</v>
      </c>
      <c r="AC3010" s="156">
        <v>353</v>
      </c>
      <c r="AD3010" s="256">
        <v>43180</v>
      </c>
      <c r="AE3010" s="256">
        <v>0</v>
      </c>
      <c r="AF3010" s="256" t="s">
        <v>3215</v>
      </c>
    </row>
    <row r="3011" spans="28:32" x14ac:dyDescent="0.25">
      <c r="AB3011" s="156" t="s">
        <v>2470</v>
      </c>
      <c r="AC3011" s="156">
        <v>353</v>
      </c>
      <c r="AD3011" s="256">
        <v>43180</v>
      </c>
      <c r="AE3011" s="256">
        <v>0</v>
      </c>
      <c r="AF3011" s="256" t="s">
        <v>3215</v>
      </c>
    </row>
    <row r="3012" spans="28:32" x14ac:dyDescent="0.25">
      <c r="AB3012" s="156" t="s">
        <v>2471</v>
      </c>
      <c r="AC3012" s="156">
        <v>347</v>
      </c>
      <c r="AD3012" s="256">
        <v>43118</v>
      </c>
      <c r="AE3012" s="256">
        <v>43133</v>
      </c>
      <c r="AF3012" s="256" t="s">
        <v>3216</v>
      </c>
    </row>
    <row r="3013" spans="28:32" x14ac:dyDescent="0.25">
      <c r="AB3013" s="156" t="s">
        <v>2471</v>
      </c>
      <c r="AC3013" s="156">
        <v>340</v>
      </c>
      <c r="AD3013" s="256">
        <v>43133</v>
      </c>
      <c r="AE3013" s="256">
        <v>43168</v>
      </c>
      <c r="AF3013" s="256" t="s">
        <v>3216</v>
      </c>
    </row>
    <row r="3014" spans="28:32" x14ac:dyDescent="0.25">
      <c r="AB3014" s="156" t="s">
        <v>2471</v>
      </c>
      <c r="AC3014" s="156">
        <v>357</v>
      </c>
      <c r="AD3014" s="256">
        <v>43139</v>
      </c>
      <c r="AE3014" s="256">
        <v>43164</v>
      </c>
      <c r="AF3014" s="256" t="s">
        <v>3216</v>
      </c>
    </row>
    <row r="3015" spans="28:32" x14ac:dyDescent="0.25">
      <c r="AB3015" s="156" t="s">
        <v>2471</v>
      </c>
      <c r="AC3015" s="156">
        <v>364</v>
      </c>
      <c r="AD3015" s="256">
        <v>43168</v>
      </c>
      <c r="AE3015" s="256">
        <v>43179</v>
      </c>
      <c r="AF3015" s="256" t="s">
        <v>3216</v>
      </c>
    </row>
    <row r="3016" spans="28:32" x14ac:dyDescent="0.25">
      <c r="AB3016" s="156" t="s">
        <v>2471</v>
      </c>
      <c r="AC3016" s="156">
        <v>353</v>
      </c>
      <c r="AD3016" s="256">
        <v>43180</v>
      </c>
      <c r="AE3016" s="256">
        <v>0</v>
      </c>
      <c r="AF3016" s="256" t="s">
        <v>3215</v>
      </c>
    </row>
    <row r="3017" spans="28:32" x14ac:dyDescent="0.25">
      <c r="AB3017" s="156" t="s">
        <v>2471</v>
      </c>
      <c r="AC3017" s="156">
        <v>353</v>
      </c>
      <c r="AD3017" s="256">
        <v>43180</v>
      </c>
      <c r="AE3017" s="256">
        <v>0</v>
      </c>
      <c r="AF3017" s="256" t="s">
        <v>3215</v>
      </c>
    </row>
    <row r="3018" spans="28:32" x14ac:dyDescent="0.25">
      <c r="AB3018" s="156" t="s">
        <v>2471</v>
      </c>
      <c r="AC3018" s="156">
        <v>353</v>
      </c>
      <c r="AD3018" s="256">
        <v>43180</v>
      </c>
      <c r="AE3018" s="256">
        <v>0</v>
      </c>
      <c r="AF3018" s="256" t="s">
        <v>3215</v>
      </c>
    </row>
    <row r="3019" spans="28:32" x14ac:dyDescent="0.25">
      <c r="AB3019" s="156" t="s">
        <v>3178</v>
      </c>
      <c r="AC3019" s="156">
        <v>364</v>
      </c>
      <c r="AD3019" s="256">
        <v>43168</v>
      </c>
      <c r="AE3019" s="256">
        <v>43179</v>
      </c>
      <c r="AF3019" s="256" t="s">
        <v>3216</v>
      </c>
    </row>
    <row r="3020" spans="28:32" x14ac:dyDescent="0.25">
      <c r="AB3020" s="156" t="s">
        <v>3178</v>
      </c>
      <c r="AC3020" s="156">
        <v>353</v>
      </c>
      <c r="AD3020" s="256">
        <v>43180</v>
      </c>
      <c r="AE3020" s="256">
        <v>0</v>
      </c>
      <c r="AF3020" s="256" t="s">
        <v>3215</v>
      </c>
    </row>
    <row r="3021" spans="28:32" x14ac:dyDescent="0.25">
      <c r="AB3021" s="156" t="s">
        <v>2473</v>
      </c>
      <c r="AC3021" s="156">
        <v>364</v>
      </c>
      <c r="AD3021" s="256">
        <v>43168</v>
      </c>
      <c r="AE3021" s="256">
        <v>43179</v>
      </c>
      <c r="AF3021" s="256" t="s">
        <v>3216</v>
      </c>
    </row>
    <row r="3022" spans="28:32" x14ac:dyDescent="0.25">
      <c r="AB3022" s="156" t="s">
        <v>2473</v>
      </c>
      <c r="AC3022" s="156">
        <v>353</v>
      </c>
      <c r="AD3022" s="256">
        <v>43180</v>
      </c>
      <c r="AE3022" s="256">
        <v>0</v>
      </c>
      <c r="AF3022" s="256" t="s">
        <v>3215</v>
      </c>
    </row>
    <row r="3023" spans="28:32" x14ac:dyDescent="0.25">
      <c r="AB3023" s="156" t="s">
        <v>2474</v>
      </c>
      <c r="AC3023" s="156">
        <v>347</v>
      </c>
      <c r="AD3023" s="256">
        <v>43118</v>
      </c>
      <c r="AE3023" s="256">
        <v>43133</v>
      </c>
      <c r="AF3023" s="256" t="s">
        <v>3216</v>
      </c>
    </row>
    <row r="3024" spans="28:32" x14ac:dyDescent="0.25">
      <c r="AB3024" s="156" t="s">
        <v>2474</v>
      </c>
      <c r="AC3024" s="156">
        <v>340</v>
      </c>
      <c r="AD3024" s="256">
        <v>43133</v>
      </c>
      <c r="AE3024" s="256">
        <v>43168</v>
      </c>
      <c r="AF3024" s="256" t="s">
        <v>3216</v>
      </c>
    </row>
    <row r="3025" spans="28:32" x14ac:dyDescent="0.25">
      <c r="AB3025" s="156" t="s">
        <v>2474</v>
      </c>
      <c r="AC3025" s="156">
        <v>340</v>
      </c>
      <c r="AD3025" s="256">
        <v>43133</v>
      </c>
      <c r="AE3025" s="256">
        <v>43168</v>
      </c>
      <c r="AF3025" s="256" t="s">
        <v>3216</v>
      </c>
    </row>
    <row r="3026" spans="28:32" x14ac:dyDescent="0.25">
      <c r="AB3026" s="156" t="s">
        <v>2474</v>
      </c>
      <c r="AC3026" s="156">
        <v>357</v>
      </c>
      <c r="AD3026" s="256">
        <v>43139</v>
      </c>
      <c r="AE3026" s="256">
        <v>43164</v>
      </c>
      <c r="AF3026" s="256" t="s">
        <v>3216</v>
      </c>
    </row>
    <row r="3027" spans="28:32" x14ac:dyDescent="0.25">
      <c r="AB3027" s="156" t="s">
        <v>2474</v>
      </c>
      <c r="AC3027" s="156">
        <v>353</v>
      </c>
      <c r="AD3027" s="256">
        <v>43180</v>
      </c>
      <c r="AE3027" s="256">
        <v>0</v>
      </c>
      <c r="AF3027" s="256" t="s">
        <v>3215</v>
      </c>
    </row>
    <row r="3028" spans="28:32" x14ac:dyDescent="0.25">
      <c r="AB3028" s="156" t="s">
        <v>2476</v>
      </c>
      <c r="AC3028" s="156">
        <v>340</v>
      </c>
      <c r="AD3028" s="256">
        <v>43133</v>
      </c>
      <c r="AE3028" s="256">
        <v>43168</v>
      </c>
      <c r="AF3028" s="256" t="s">
        <v>3216</v>
      </c>
    </row>
    <row r="3029" spans="28:32" x14ac:dyDescent="0.25">
      <c r="AB3029" s="156" t="s">
        <v>2476</v>
      </c>
      <c r="AC3029" s="156">
        <v>357</v>
      </c>
      <c r="AD3029" s="256">
        <v>43139</v>
      </c>
      <c r="AE3029" s="256">
        <v>43164</v>
      </c>
      <c r="AF3029" s="256" t="s">
        <v>3216</v>
      </c>
    </row>
    <row r="3030" spans="28:32" x14ac:dyDescent="0.25">
      <c r="AB3030" s="156" t="s">
        <v>2476</v>
      </c>
      <c r="AC3030" s="156">
        <v>353</v>
      </c>
      <c r="AD3030" s="256">
        <v>43180</v>
      </c>
      <c r="AE3030" s="256">
        <v>0</v>
      </c>
      <c r="AF3030" s="256" t="s">
        <v>3215</v>
      </c>
    </row>
    <row r="3031" spans="28:32" x14ac:dyDescent="0.25">
      <c r="AB3031" s="156" t="s">
        <v>2476</v>
      </c>
      <c r="AC3031" s="156">
        <v>353</v>
      </c>
      <c r="AD3031" s="256">
        <v>43180</v>
      </c>
      <c r="AE3031" s="256">
        <v>0</v>
      </c>
      <c r="AF3031" s="256" t="s">
        <v>3215</v>
      </c>
    </row>
    <row r="3032" spans="28:32" x14ac:dyDescent="0.25">
      <c r="AB3032" s="156" t="s">
        <v>2476</v>
      </c>
      <c r="AC3032" s="156">
        <v>353</v>
      </c>
      <c r="AD3032" s="256">
        <v>43180</v>
      </c>
      <c r="AE3032" s="256">
        <v>0</v>
      </c>
      <c r="AF3032" s="256" t="s">
        <v>3215</v>
      </c>
    </row>
    <row r="3033" spans="28:32" x14ac:dyDescent="0.25">
      <c r="AB3033" s="156" t="s">
        <v>2476</v>
      </c>
      <c r="AC3033" s="156">
        <v>353</v>
      </c>
      <c r="AD3033" s="256">
        <v>43180</v>
      </c>
      <c r="AE3033" s="256">
        <v>0</v>
      </c>
      <c r="AF3033" s="256" t="s">
        <v>3215</v>
      </c>
    </row>
    <row r="3034" spans="28:32" x14ac:dyDescent="0.25">
      <c r="AB3034" s="156" t="s">
        <v>2477</v>
      </c>
      <c r="AC3034" s="156">
        <v>328</v>
      </c>
      <c r="AD3034" s="256">
        <v>43089</v>
      </c>
      <c r="AE3034" s="256">
        <v>43122</v>
      </c>
      <c r="AF3034" s="256" t="s">
        <v>3216</v>
      </c>
    </row>
    <row r="3035" spans="28:32" x14ac:dyDescent="0.25">
      <c r="AB3035" s="156" t="s">
        <v>3179</v>
      </c>
      <c r="AC3035" s="156">
        <v>347</v>
      </c>
      <c r="AD3035" s="256">
        <v>43118</v>
      </c>
      <c r="AE3035" s="256">
        <v>43133</v>
      </c>
      <c r="AF3035" s="256" t="s">
        <v>3216</v>
      </c>
    </row>
    <row r="3036" spans="28:32" x14ac:dyDescent="0.25">
      <c r="AB3036" s="156" t="s">
        <v>3179</v>
      </c>
      <c r="AC3036" s="156">
        <v>353</v>
      </c>
      <c r="AD3036" s="256">
        <v>43180</v>
      </c>
      <c r="AE3036" s="256">
        <v>0</v>
      </c>
      <c r="AF3036" s="256" t="s">
        <v>3215</v>
      </c>
    </row>
    <row r="3037" spans="28:32" x14ac:dyDescent="0.25">
      <c r="AB3037" s="156" t="s">
        <v>3251</v>
      </c>
      <c r="AC3037" s="156">
        <v>328</v>
      </c>
      <c r="AD3037" s="256">
        <v>43089</v>
      </c>
      <c r="AE3037" s="256">
        <v>43122</v>
      </c>
      <c r="AF3037" s="256" t="s">
        <v>3216</v>
      </c>
    </row>
    <row r="3038" spans="28:32" x14ac:dyDescent="0.25">
      <c r="AB3038" s="156" t="s">
        <v>2478</v>
      </c>
      <c r="AC3038" s="156">
        <v>328</v>
      </c>
      <c r="AD3038" s="256">
        <v>43089</v>
      </c>
      <c r="AE3038" s="256">
        <v>43122</v>
      </c>
      <c r="AF3038" s="256" t="s">
        <v>3216</v>
      </c>
    </row>
    <row r="3039" spans="28:32" x14ac:dyDescent="0.25">
      <c r="AB3039" s="156" t="s">
        <v>2480</v>
      </c>
      <c r="AC3039" s="156">
        <v>347</v>
      </c>
      <c r="AD3039" s="256">
        <v>43118</v>
      </c>
      <c r="AE3039" s="256">
        <v>43133</v>
      </c>
      <c r="AF3039" s="256" t="s">
        <v>3216</v>
      </c>
    </row>
    <row r="3040" spans="28:32" x14ac:dyDescent="0.25">
      <c r="AB3040" s="156" t="s">
        <v>2480</v>
      </c>
      <c r="AC3040" s="156">
        <v>340</v>
      </c>
      <c r="AD3040" s="256">
        <v>43133</v>
      </c>
      <c r="AE3040" s="256">
        <v>43168</v>
      </c>
      <c r="AF3040" s="256" t="s">
        <v>3216</v>
      </c>
    </row>
    <row r="3041" spans="28:32" x14ac:dyDescent="0.25">
      <c r="AB3041" s="156" t="s">
        <v>2480</v>
      </c>
      <c r="AC3041" s="156">
        <v>340</v>
      </c>
      <c r="AD3041" s="256">
        <v>43133</v>
      </c>
      <c r="AE3041" s="256">
        <v>43168</v>
      </c>
      <c r="AF3041" s="256" t="s">
        <v>3216</v>
      </c>
    </row>
    <row r="3042" spans="28:32" x14ac:dyDescent="0.25">
      <c r="AB3042" s="156" t="s">
        <v>2480</v>
      </c>
      <c r="AC3042" s="156">
        <v>357</v>
      </c>
      <c r="AD3042" s="256">
        <v>43139</v>
      </c>
      <c r="AE3042" s="256">
        <v>43164</v>
      </c>
      <c r="AF3042" s="256" t="s">
        <v>3216</v>
      </c>
    </row>
    <row r="3043" spans="28:32" x14ac:dyDescent="0.25">
      <c r="AB3043" s="156" t="s">
        <v>2480</v>
      </c>
      <c r="AC3043" s="156">
        <v>364</v>
      </c>
      <c r="AD3043" s="256">
        <v>43168</v>
      </c>
      <c r="AE3043" s="256">
        <v>43179</v>
      </c>
      <c r="AF3043" s="256" t="s">
        <v>3216</v>
      </c>
    </row>
    <row r="3044" spans="28:32" x14ac:dyDescent="0.25">
      <c r="AB3044" s="156" t="s">
        <v>2480</v>
      </c>
      <c r="AC3044" s="156">
        <v>353</v>
      </c>
      <c r="AD3044" s="256">
        <v>43180</v>
      </c>
      <c r="AE3044" s="256">
        <v>0</v>
      </c>
      <c r="AF3044" s="256" t="s">
        <v>3215</v>
      </c>
    </row>
    <row r="3045" spans="28:32" x14ac:dyDescent="0.25">
      <c r="AB3045" s="156" t="s">
        <v>2480</v>
      </c>
      <c r="AC3045" s="156">
        <v>353</v>
      </c>
      <c r="AD3045" s="256">
        <v>43180</v>
      </c>
      <c r="AE3045" s="256">
        <v>0</v>
      </c>
      <c r="AF3045" s="256" t="s">
        <v>3215</v>
      </c>
    </row>
    <row r="3046" spans="28:32" x14ac:dyDescent="0.25">
      <c r="AB3046" s="156" t="s">
        <v>2482</v>
      </c>
      <c r="AC3046" s="156">
        <v>347</v>
      </c>
      <c r="AD3046" s="256">
        <v>43118</v>
      </c>
      <c r="AE3046" s="256">
        <v>43133</v>
      </c>
      <c r="AF3046" s="256" t="s">
        <v>3216</v>
      </c>
    </row>
    <row r="3047" spans="28:32" x14ac:dyDescent="0.25">
      <c r="AB3047" s="156" t="s">
        <v>2482</v>
      </c>
      <c r="AC3047" s="156">
        <v>335</v>
      </c>
      <c r="AD3047" s="256">
        <v>43133</v>
      </c>
      <c r="AE3047" s="256">
        <v>43147</v>
      </c>
      <c r="AF3047" s="256" t="s">
        <v>3216</v>
      </c>
    </row>
    <row r="3048" spans="28:32" x14ac:dyDescent="0.25">
      <c r="AB3048" s="156" t="s">
        <v>2482</v>
      </c>
      <c r="AC3048" s="156">
        <v>340</v>
      </c>
      <c r="AD3048" s="256">
        <v>43133</v>
      </c>
      <c r="AE3048" s="256">
        <v>43168</v>
      </c>
      <c r="AF3048" s="256" t="s">
        <v>3216</v>
      </c>
    </row>
    <row r="3049" spans="28:32" x14ac:dyDescent="0.25">
      <c r="AB3049" s="156" t="s">
        <v>2482</v>
      </c>
      <c r="AC3049" s="156">
        <v>340</v>
      </c>
      <c r="AD3049" s="256">
        <v>43133</v>
      </c>
      <c r="AE3049" s="256">
        <v>43168</v>
      </c>
      <c r="AF3049" s="256" t="s">
        <v>3216</v>
      </c>
    </row>
    <row r="3050" spans="28:32" x14ac:dyDescent="0.25">
      <c r="AB3050" s="156" t="s">
        <v>2482</v>
      </c>
      <c r="AC3050" s="156">
        <v>357</v>
      </c>
      <c r="AD3050" s="256">
        <v>43139</v>
      </c>
      <c r="AE3050" s="256">
        <v>43164</v>
      </c>
      <c r="AF3050" s="256" t="s">
        <v>3216</v>
      </c>
    </row>
    <row r="3051" spans="28:32" x14ac:dyDescent="0.25">
      <c r="AB3051" s="156" t="s">
        <v>2482</v>
      </c>
      <c r="AC3051" s="156">
        <v>364</v>
      </c>
      <c r="AD3051" s="256">
        <v>43168</v>
      </c>
      <c r="AE3051" s="256">
        <v>43179</v>
      </c>
      <c r="AF3051" s="256" t="s">
        <v>3216</v>
      </c>
    </row>
    <row r="3052" spans="28:32" x14ac:dyDescent="0.25">
      <c r="AB3052" s="156" t="s">
        <v>2482</v>
      </c>
      <c r="AC3052" s="156">
        <v>353</v>
      </c>
      <c r="AD3052" s="256">
        <v>43180</v>
      </c>
      <c r="AE3052" s="256">
        <v>0</v>
      </c>
      <c r="AF3052" s="256" t="s">
        <v>3215</v>
      </c>
    </row>
    <row r="3053" spans="28:32" x14ac:dyDescent="0.25">
      <c r="AB3053" s="156" t="s">
        <v>2482</v>
      </c>
      <c r="AC3053" s="156">
        <v>353</v>
      </c>
      <c r="AD3053" s="256">
        <v>43180</v>
      </c>
      <c r="AE3053" s="256">
        <v>0</v>
      </c>
      <c r="AF3053" s="256" t="s">
        <v>3215</v>
      </c>
    </row>
    <row r="3054" spans="28:32" x14ac:dyDescent="0.25">
      <c r="AB3054" s="156" t="s">
        <v>2482</v>
      </c>
      <c r="AC3054" s="156">
        <v>353</v>
      </c>
      <c r="AD3054" s="256">
        <v>43180</v>
      </c>
      <c r="AE3054" s="256">
        <v>0</v>
      </c>
      <c r="AF3054" s="256" t="s">
        <v>3215</v>
      </c>
    </row>
    <row r="3055" spans="28:32" x14ac:dyDescent="0.25">
      <c r="AB3055" s="156" t="s">
        <v>2482</v>
      </c>
      <c r="AC3055" s="156">
        <v>353</v>
      </c>
      <c r="AD3055" s="256">
        <v>43180</v>
      </c>
      <c r="AE3055" s="256">
        <v>0</v>
      </c>
      <c r="AF3055" s="256" t="s">
        <v>3215</v>
      </c>
    </row>
    <row r="3056" spans="28:32" x14ac:dyDescent="0.25">
      <c r="AB3056" s="156" t="s">
        <v>2482</v>
      </c>
      <c r="AC3056" s="156">
        <v>353</v>
      </c>
      <c r="AD3056" s="256">
        <v>43180</v>
      </c>
      <c r="AE3056" s="256">
        <v>0</v>
      </c>
      <c r="AF3056" s="256" t="s">
        <v>3215</v>
      </c>
    </row>
    <row r="3057" spans="28:32" x14ac:dyDescent="0.25">
      <c r="AB3057" s="156" t="s">
        <v>3252</v>
      </c>
      <c r="AC3057" s="156">
        <v>347</v>
      </c>
      <c r="AD3057" s="256">
        <v>43118</v>
      </c>
      <c r="AE3057" s="256">
        <v>43133</v>
      </c>
      <c r="AF3057" s="256" t="s">
        <v>3216</v>
      </c>
    </row>
    <row r="3058" spans="28:32" x14ac:dyDescent="0.25">
      <c r="AB3058" s="156" t="s">
        <v>3252</v>
      </c>
      <c r="AC3058" s="156">
        <v>340</v>
      </c>
      <c r="AD3058" s="256">
        <v>43133</v>
      </c>
      <c r="AE3058" s="256">
        <v>43168</v>
      </c>
      <c r="AF3058" s="256" t="s">
        <v>3216</v>
      </c>
    </row>
    <row r="3059" spans="28:32" x14ac:dyDescent="0.25">
      <c r="AB3059" s="156" t="s">
        <v>2484</v>
      </c>
      <c r="AC3059" s="156">
        <v>340</v>
      </c>
      <c r="AD3059" s="256">
        <v>43133</v>
      </c>
      <c r="AE3059" s="256">
        <v>43168</v>
      </c>
      <c r="AF3059" s="256" t="s">
        <v>3216</v>
      </c>
    </row>
    <row r="3060" spans="28:32" x14ac:dyDescent="0.25">
      <c r="AB3060" s="156" t="s">
        <v>2484</v>
      </c>
      <c r="AC3060" s="156">
        <v>364</v>
      </c>
      <c r="AD3060" s="256">
        <v>43168</v>
      </c>
      <c r="AE3060" s="256">
        <v>43179</v>
      </c>
      <c r="AF3060" s="256" t="s">
        <v>3216</v>
      </c>
    </row>
    <row r="3061" spans="28:32" x14ac:dyDescent="0.25">
      <c r="AB3061" s="156" t="s">
        <v>2484</v>
      </c>
      <c r="AC3061" s="156">
        <v>353</v>
      </c>
      <c r="AD3061" s="256">
        <v>43180</v>
      </c>
      <c r="AE3061" s="256">
        <v>0</v>
      </c>
      <c r="AF3061" s="256" t="s">
        <v>3215</v>
      </c>
    </row>
    <row r="3062" spans="28:32" x14ac:dyDescent="0.25">
      <c r="AB3062" s="156" t="s">
        <v>2484</v>
      </c>
      <c r="AC3062" s="156">
        <v>353</v>
      </c>
      <c r="AD3062" s="256">
        <v>43180</v>
      </c>
      <c r="AE3062" s="256">
        <v>0</v>
      </c>
      <c r="AF3062" s="256" t="s">
        <v>3215</v>
      </c>
    </row>
    <row r="3063" spans="28:32" x14ac:dyDescent="0.25">
      <c r="AB3063" s="156" t="s">
        <v>2485</v>
      </c>
      <c r="AC3063" s="156">
        <v>347</v>
      </c>
      <c r="AD3063" s="256">
        <v>43118</v>
      </c>
      <c r="AE3063" s="256">
        <v>43133</v>
      </c>
      <c r="AF3063" s="256" t="s">
        <v>3216</v>
      </c>
    </row>
    <row r="3064" spans="28:32" x14ac:dyDescent="0.25">
      <c r="AB3064" s="156" t="s">
        <v>2485</v>
      </c>
      <c r="AC3064" s="156">
        <v>340</v>
      </c>
      <c r="AD3064" s="256">
        <v>43133</v>
      </c>
      <c r="AE3064" s="256">
        <v>43168</v>
      </c>
      <c r="AF3064" s="256" t="s">
        <v>3216</v>
      </c>
    </row>
    <row r="3065" spans="28:32" x14ac:dyDescent="0.25">
      <c r="AB3065" s="156" t="s">
        <v>2487</v>
      </c>
      <c r="AC3065" s="156">
        <v>347</v>
      </c>
      <c r="AD3065" s="256">
        <v>43118</v>
      </c>
      <c r="AE3065" s="256">
        <v>43133</v>
      </c>
      <c r="AF3065" s="256" t="s">
        <v>3216</v>
      </c>
    </row>
    <row r="3066" spans="28:32" x14ac:dyDescent="0.25">
      <c r="AB3066" s="156" t="s">
        <v>2487</v>
      </c>
      <c r="AC3066" s="156">
        <v>340</v>
      </c>
      <c r="AD3066" s="256">
        <v>43133</v>
      </c>
      <c r="AE3066" s="256">
        <v>43168</v>
      </c>
      <c r="AF3066" s="256" t="s">
        <v>3216</v>
      </c>
    </row>
    <row r="3067" spans="28:32" x14ac:dyDescent="0.25">
      <c r="AB3067" s="156" t="s">
        <v>2487</v>
      </c>
      <c r="AC3067" s="156">
        <v>340</v>
      </c>
      <c r="AD3067" s="256">
        <v>43133</v>
      </c>
      <c r="AE3067" s="256">
        <v>43168</v>
      </c>
      <c r="AF3067" s="256" t="s">
        <v>3216</v>
      </c>
    </row>
    <row r="3068" spans="28:32" x14ac:dyDescent="0.25">
      <c r="AB3068" s="156" t="s">
        <v>2487</v>
      </c>
      <c r="AC3068" s="156">
        <v>357</v>
      </c>
      <c r="AD3068" s="256">
        <v>43139</v>
      </c>
      <c r="AE3068" s="256">
        <v>43164</v>
      </c>
      <c r="AF3068" s="256" t="s">
        <v>3216</v>
      </c>
    </row>
    <row r="3069" spans="28:32" x14ac:dyDescent="0.25">
      <c r="AB3069" s="156" t="s">
        <v>2487</v>
      </c>
      <c r="AC3069" s="156">
        <v>364</v>
      </c>
      <c r="AD3069" s="256">
        <v>43168</v>
      </c>
      <c r="AE3069" s="256">
        <v>43179</v>
      </c>
      <c r="AF3069" s="256" t="s">
        <v>3216</v>
      </c>
    </row>
    <row r="3070" spans="28:32" x14ac:dyDescent="0.25">
      <c r="AB3070" s="156" t="s">
        <v>2487</v>
      </c>
      <c r="AC3070" s="156">
        <v>353</v>
      </c>
      <c r="AD3070" s="256">
        <v>43180</v>
      </c>
      <c r="AE3070" s="256">
        <v>0</v>
      </c>
      <c r="AF3070" s="256" t="s">
        <v>3215</v>
      </c>
    </row>
    <row r="3071" spans="28:32" x14ac:dyDescent="0.25">
      <c r="AB3071" s="156" t="s">
        <v>2487</v>
      </c>
      <c r="AC3071" s="156">
        <v>353</v>
      </c>
      <c r="AD3071" s="256">
        <v>43180</v>
      </c>
      <c r="AE3071" s="256">
        <v>0</v>
      </c>
      <c r="AF3071" s="256" t="s">
        <v>3215</v>
      </c>
    </row>
    <row r="3072" spans="28:32" x14ac:dyDescent="0.25">
      <c r="AB3072" s="156" t="s">
        <v>2489</v>
      </c>
      <c r="AC3072" s="156">
        <v>347</v>
      </c>
      <c r="AD3072" s="256">
        <v>43118</v>
      </c>
      <c r="AE3072" s="256">
        <v>43133</v>
      </c>
      <c r="AF3072" s="256" t="s">
        <v>3216</v>
      </c>
    </row>
    <row r="3073" spans="28:32" x14ac:dyDescent="0.25">
      <c r="AB3073" s="156" t="s">
        <v>2489</v>
      </c>
      <c r="AC3073" s="156">
        <v>353</v>
      </c>
      <c r="AD3073" s="256">
        <v>43180</v>
      </c>
      <c r="AE3073" s="256">
        <v>0</v>
      </c>
      <c r="AF3073" s="256" t="s">
        <v>3215</v>
      </c>
    </row>
    <row r="3074" spans="28:32" x14ac:dyDescent="0.25">
      <c r="AB3074" s="156" t="s">
        <v>2489</v>
      </c>
      <c r="AC3074" s="156">
        <v>353</v>
      </c>
      <c r="AD3074" s="256">
        <v>43180</v>
      </c>
      <c r="AE3074" s="256">
        <v>0</v>
      </c>
      <c r="AF3074" s="256" t="s">
        <v>3215</v>
      </c>
    </row>
    <row r="3075" spans="28:32" x14ac:dyDescent="0.25">
      <c r="AB3075" s="156" t="s">
        <v>3253</v>
      </c>
      <c r="AC3075" s="156">
        <v>328</v>
      </c>
      <c r="AD3075" s="256">
        <v>43089</v>
      </c>
      <c r="AE3075" s="256">
        <v>43122</v>
      </c>
      <c r="AF3075" s="256" t="s">
        <v>3216</v>
      </c>
    </row>
    <row r="3076" spans="28:32" x14ac:dyDescent="0.25">
      <c r="AB3076" s="156" t="s">
        <v>3254</v>
      </c>
      <c r="AC3076" s="156">
        <v>347</v>
      </c>
      <c r="AD3076" s="256">
        <v>43118</v>
      </c>
      <c r="AE3076" s="256">
        <v>43133</v>
      </c>
      <c r="AF3076" s="256" t="s">
        <v>3216</v>
      </c>
    </row>
    <row r="3077" spans="28:32" x14ac:dyDescent="0.25">
      <c r="AB3077" s="156" t="s">
        <v>3254</v>
      </c>
      <c r="AC3077" s="156">
        <v>340</v>
      </c>
      <c r="AD3077" s="256">
        <v>43133</v>
      </c>
      <c r="AE3077" s="256">
        <v>43168</v>
      </c>
      <c r="AF3077" s="256" t="s">
        <v>3216</v>
      </c>
    </row>
    <row r="3078" spans="28:32" x14ac:dyDescent="0.25">
      <c r="AB3078" s="156" t="s">
        <v>2490</v>
      </c>
      <c r="AC3078" s="156">
        <v>333</v>
      </c>
      <c r="AD3078" s="256">
        <v>43206</v>
      </c>
      <c r="AE3078" s="256">
        <v>43210</v>
      </c>
      <c r="AF3078" s="256" t="s">
        <v>3216</v>
      </c>
    </row>
    <row r="3079" spans="28:32" x14ac:dyDescent="0.25">
      <c r="AB3079" s="156" t="s">
        <v>2491</v>
      </c>
      <c r="AC3079" s="156">
        <v>333</v>
      </c>
      <c r="AD3079" s="256">
        <v>43206</v>
      </c>
      <c r="AE3079" s="256">
        <v>43210</v>
      </c>
      <c r="AF3079" s="256" t="s">
        <v>3216</v>
      </c>
    </row>
    <row r="3080" spans="28:32" x14ac:dyDescent="0.25">
      <c r="AB3080" s="156" t="s">
        <v>2492</v>
      </c>
      <c r="AC3080" s="156">
        <v>350</v>
      </c>
      <c r="AD3080" s="256">
        <v>43132</v>
      </c>
      <c r="AE3080" s="256">
        <v>43195</v>
      </c>
      <c r="AF3080" s="256" t="s">
        <v>3216</v>
      </c>
    </row>
    <row r="3081" spans="28:32" x14ac:dyDescent="0.25">
      <c r="AB3081" s="156" t="s">
        <v>2492</v>
      </c>
      <c r="AC3081" s="156">
        <v>333</v>
      </c>
      <c r="AD3081" s="256">
        <v>43206</v>
      </c>
      <c r="AE3081" s="256">
        <v>43210</v>
      </c>
      <c r="AF3081" s="256" t="s">
        <v>3216</v>
      </c>
    </row>
    <row r="3082" spans="28:32" x14ac:dyDescent="0.25">
      <c r="AB3082" s="156" t="s">
        <v>3255</v>
      </c>
      <c r="AC3082" s="156">
        <v>333</v>
      </c>
      <c r="AD3082" s="256">
        <v>43206</v>
      </c>
      <c r="AE3082" s="256">
        <v>43210</v>
      </c>
      <c r="AF3082" s="256" t="s">
        <v>3216</v>
      </c>
    </row>
    <row r="3083" spans="28:32" x14ac:dyDescent="0.25">
      <c r="AB3083" s="156" t="s">
        <v>3255</v>
      </c>
      <c r="AC3083" s="156">
        <v>377</v>
      </c>
      <c r="AD3083" s="256">
        <v>43210</v>
      </c>
      <c r="AE3083" s="256">
        <v>43210</v>
      </c>
      <c r="AF3083" s="256" t="s">
        <v>3216</v>
      </c>
    </row>
    <row r="3084" spans="28:32" x14ac:dyDescent="0.25">
      <c r="AB3084" s="156" t="s">
        <v>2493</v>
      </c>
      <c r="AC3084" s="156">
        <v>350</v>
      </c>
      <c r="AD3084" s="256">
        <v>43132</v>
      </c>
      <c r="AE3084" s="256">
        <v>43195</v>
      </c>
      <c r="AF3084" s="256" t="s">
        <v>3216</v>
      </c>
    </row>
    <row r="3085" spans="28:32" x14ac:dyDescent="0.25">
      <c r="AB3085" s="156" t="s">
        <v>2493</v>
      </c>
      <c r="AC3085" s="156">
        <v>377</v>
      </c>
      <c r="AD3085" s="256">
        <v>43210</v>
      </c>
      <c r="AE3085" s="256">
        <v>43210</v>
      </c>
      <c r="AF3085" s="256" t="s">
        <v>3216</v>
      </c>
    </row>
    <row r="3086" spans="28:32" x14ac:dyDescent="0.25">
      <c r="AB3086" s="156" t="s">
        <v>2494</v>
      </c>
      <c r="AC3086" s="156">
        <v>333</v>
      </c>
      <c r="AD3086" s="256">
        <v>43206</v>
      </c>
      <c r="AE3086" s="256">
        <v>43210</v>
      </c>
      <c r="AF3086" s="256" t="s">
        <v>3216</v>
      </c>
    </row>
    <row r="3087" spans="28:32" x14ac:dyDescent="0.25">
      <c r="AB3087" s="156" t="s">
        <v>2494</v>
      </c>
      <c r="AC3087" s="156">
        <v>377</v>
      </c>
      <c r="AD3087" s="256">
        <v>43210</v>
      </c>
      <c r="AE3087" s="256">
        <v>43210</v>
      </c>
      <c r="AF3087" s="256" t="s">
        <v>3216</v>
      </c>
    </row>
    <row r="3088" spans="28:32" x14ac:dyDescent="0.25">
      <c r="AB3088" s="156" t="s">
        <v>2495</v>
      </c>
      <c r="AC3088" s="156">
        <v>350</v>
      </c>
      <c r="AD3088" s="256">
        <v>43132</v>
      </c>
      <c r="AE3088" s="256">
        <v>43195</v>
      </c>
      <c r="AF3088" s="256" t="s">
        <v>3216</v>
      </c>
    </row>
    <row r="3089" spans="28:32" x14ac:dyDescent="0.25">
      <c r="AB3089" s="156" t="s">
        <v>2495</v>
      </c>
      <c r="AC3089" s="156">
        <v>333</v>
      </c>
      <c r="AD3089" s="256">
        <v>43206</v>
      </c>
      <c r="AE3089" s="256">
        <v>43210</v>
      </c>
      <c r="AF3089" s="256" t="s">
        <v>3216</v>
      </c>
    </row>
    <row r="3090" spans="28:32" x14ac:dyDescent="0.25">
      <c r="AB3090" s="156" t="s">
        <v>2495</v>
      </c>
      <c r="AC3090" s="156">
        <v>333</v>
      </c>
      <c r="AD3090" s="256">
        <v>43206</v>
      </c>
      <c r="AE3090" s="256">
        <v>43210</v>
      </c>
      <c r="AF3090" s="256" t="s">
        <v>3216</v>
      </c>
    </row>
    <row r="3091" spans="28:32" x14ac:dyDescent="0.25">
      <c r="AB3091" s="156" t="s">
        <v>2495</v>
      </c>
      <c r="AC3091" s="156">
        <v>333</v>
      </c>
      <c r="AD3091" s="256">
        <v>43206</v>
      </c>
      <c r="AE3091" s="256">
        <v>43210</v>
      </c>
      <c r="AF3091" s="256" t="s">
        <v>3216</v>
      </c>
    </row>
    <row r="3092" spans="28:32" x14ac:dyDescent="0.25">
      <c r="AB3092" s="156" t="s">
        <v>2495</v>
      </c>
      <c r="AC3092" s="156">
        <v>377</v>
      </c>
      <c r="AD3092" s="256">
        <v>43210</v>
      </c>
      <c r="AE3092" s="256">
        <v>43210</v>
      </c>
      <c r="AF3092" s="256" t="s">
        <v>3216</v>
      </c>
    </row>
    <row r="3093" spans="28:32" x14ac:dyDescent="0.25">
      <c r="AB3093" s="156" t="s">
        <v>3256</v>
      </c>
      <c r="AC3093" s="156">
        <v>350</v>
      </c>
      <c r="AD3093" s="256">
        <v>43132</v>
      </c>
      <c r="AE3093" s="256">
        <v>43195</v>
      </c>
      <c r="AF3093" s="256" t="s">
        <v>3216</v>
      </c>
    </row>
    <row r="3094" spans="28:32" x14ac:dyDescent="0.25">
      <c r="AB3094" s="156" t="s">
        <v>3256</v>
      </c>
      <c r="AC3094" s="156">
        <v>377</v>
      </c>
      <c r="AD3094" s="256">
        <v>43210</v>
      </c>
      <c r="AE3094" s="256">
        <v>43210</v>
      </c>
      <c r="AF3094" s="256" t="s">
        <v>3216</v>
      </c>
    </row>
    <row r="3095" spans="28:32" x14ac:dyDescent="0.25">
      <c r="AB3095" s="156" t="s">
        <v>2496</v>
      </c>
      <c r="AC3095" s="156">
        <v>350</v>
      </c>
      <c r="AD3095" s="256">
        <v>43132</v>
      </c>
      <c r="AE3095" s="256">
        <v>43195</v>
      </c>
      <c r="AF3095" s="256" t="s">
        <v>3216</v>
      </c>
    </row>
    <row r="3096" spans="28:32" x14ac:dyDescent="0.25">
      <c r="AB3096" s="156" t="s">
        <v>2496</v>
      </c>
      <c r="AC3096" s="156">
        <v>333</v>
      </c>
      <c r="AD3096" s="256">
        <v>43206</v>
      </c>
      <c r="AE3096" s="256">
        <v>43210</v>
      </c>
      <c r="AF3096" s="256" t="s">
        <v>3216</v>
      </c>
    </row>
    <row r="3097" spans="28:32" x14ac:dyDescent="0.25">
      <c r="AB3097" s="156" t="s">
        <v>2497</v>
      </c>
      <c r="AC3097" s="156">
        <v>350</v>
      </c>
      <c r="AD3097" s="256">
        <v>43132</v>
      </c>
      <c r="AE3097" s="256">
        <v>43195</v>
      </c>
      <c r="AF3097" s="256" t="s">
        <v>3216</v>
      </c>
    </row>
    <row r="3098" spans="28:32" x14ac:dyDescent="0.25">
      <c r="AB3098" s="156" t="s">
        <v>2497</v>
      </c>
      <c r="AC3098" s="156">
        <v>333</v>
      </c>
      <c r="AD3098" s="256">
        <v>43206</v>
      </c>
      <c r="AE3098" s="256">
        <v>43210</v>
      </c>
      <c r="AF3098" s="256" t="s">
        <v>3216</v>
      </c>
    </row>
    <row r="3099" spans="28:32" x14ac:dyDescent="0.25">
      <c r="AB3099" s="156" t="s">
        <v>2497</v>
      </c>
      <c r="AC3099" s="156">
        <v>333</v>
      </c>
      <c r="AD3099" s="256">
        <v>43206</v>
      </c>
      <c r="AE3099" s="256">
        <v>43210</v>
      </c>
      <c r="AF3099" s="256" t="s">
        <v>3216</v>
      </c>
    </row>
    <row r="3100" spans="28:32" x14ac:dyDescent="0.25">
      <c r="AB3100" s="156" t="s">
        <v>2498</v>
      </c>
      <c r="AC3100" s="156">
        <v>333</v>
      </c>
      <c r="AD3100" s="256">
        <v>43206</v>
      </c>
      <c r="AE3100" s="256">
        <v>43210</v>
      </c>
      <c r="AF3100" s="256" t="s">
        <v>3216</v>
      </c>
    </row>
    <row r="3101" spans="28:32" x14ac:dyDescent="0.25">
      <c r="AB3101" s="156" t="s">
        <v>2498</v>
      </c>
      <c r="AC3101" s="156">
        <v>377</v>
      </c>
      <c r="AD3101" s="256">
        <v>43210</v>
      </c>
      <c r="AE3101" s="256">
        <v>43210</v>
      </c>
      <c r="AF3101" s="256" t="s">
        <v>3216</v>
      </c>
    </row>
    <row r="3102" spans="28:32" x14ac:dyDescent="0.25">
      <c r="AB3102" s="156" t="s">
        <v>2499</v>
      </c>
      <c r="AC3102" s="156">
        <v>377</v>
      </c>
      <c r="AD3102" s="256">
        <v>43210</v>
      </c>
      <c r="AE3102" s="256">
        <v>43210</v>
      </c>
      <c r="AF3102" s="256" t="s">
        <v>3216</v>
      </c>
    </row>
    <row r="3103" spans="28:32" x14ac:dyDescent="0.25">
      <c r="AB3103" s="156" t="s">
        <v>3257</v>
      </c>
      <c r="AC3103" s="156">
        <v>350</v>
      </c>
      <c r="AD3103" s="256">
        <v>43132</v>
      </c>
      <c r="AE3103" s="256">
        <v>43195</v>
      </c>
      <c r="AF3103" s="256" t="s">
        <v>3216</v>
      </c>
    </row>
    <row r="3104" spans="28:32" x14ac:dyDescent="0.25">
      <c r="AB3104" s="156" t="s">
        <v>3257</v>
      </c>
      <c r="AC3104" s="156">
        <v>377</v>
      </c>
      <c r="AD3104" s="256">
        <v>43210</v>
      </c>
      <c r="AE3104" s="256">
        <v>43210</v>
      </c>
      <c r="AF3104" s="256" t="s">
        <v>3216</v>
      </c>
    </row>
    <row r="3105" spans="28:32" x14ac:dyDescent="0.25">
      <c r="AB3105" s="156" t="s">
        <v>2500</v>
      </c>
      <c r="AC3105" s="156">
        <v>333</v>
      </c>
      <c r="AD3105" s="256">
        <v>43206</v>
      </c>
      <c r="AE3105" s="256">
        <v>43210</v>
      </c>
      <c r="AF3105" s="256" t="s">
        <v>3216</v>
      </c>
    </row>
    <row r="3106" spans="28:32" x14ac:dyDescent="0.25">
      <c r="AB3106" s="156" t="s">
        <v>2500</v>
      </c>
      <c r="AC3106" s="156">
        <v>377</v>
      </c>
      <c r="AD3106" s="256">
        <v>43210</v>
      </c>
      <c r="AE3106" s="256">
        <v>43210</v>
      </c>
      <c r="AF3106" s="256" t="s">
        <v>3216</v>
      </c>
    </row>
    <row r="3107" spans="28:32" x14ac:dyDescent="0.25">
      <c r="AB3107" s="156" t="s">
        <v>3258</v>
      </c>
      <c r="AC3107" s="156">
        <v>350</v>
      </c>
      <c r="AD3107" s="256">
        <v>43132</v>
      </c>
      <c r="AE3107" s="256">
        <v>43195</v>
      </c>
      <c r="AF3107" s="256" t="s">
        <v>3216</v>
      </c>
    </row>
    <row r="3108" spans="28:32" x14ac:dyDescent="0.25">
      <c r="AB3108" s="156" t="s">
        <v>3258</v>
      </c>
      <c r="AC3108" s="156">
        <v>333</v>
      </c>
      <c r="AD3108" s="256">
        <v>43206</v>
      </c>
      <c r="AE3108" s="256">
        <v>43210</v>
      </c>
      <c r="AF3108" s="256" t="s">
        <v>3216</v>
      </c>
    </row>
    <row r="3109" spans="28:32" x14ac:dyDescent="0.25">
      <c r="AB3109" s="156" t="s">
        <v>3258</v>
      </c>
      <c r="AC3109" s="156">
        <v>377</v>
      </c>
      <c r="AD3109" s="256">
        <v>43210</v>
      </c>
      <c r="AE3109" s="256">
        <v>43210</v>
      </c>
      <c r="AF3109" s="256" t="s">
        <v>3216</v>
      </c>
    </row>
    <row r="3110" spans="28:32" x14ac:dyDescent="0.25">
      <c r="AB3110" s="156" t="s">
        <v>2501</v>
      </c>
      <c r="AC3110" s="156">
        <v>350</v>
      </c>
      <c r="AD3110" s="256">
        <v>43132</v>
      </c>
      <c r="AE3110" s="256">
        <v>43195</v>
      </c>
      <c r="AF3110" s="256" t="s">
        <v>3216</v>
      </c>
    </row>
    <row r="3111" spans="28:32" x14ac:dyDescent="0.25">
      <c r="AB3111" s="156" t="s">
        <v>2501</v>
      </c>
      <c r="AC3111" s="156">
        <v>377</v>
      </c>
      <c r="AD3111" s="256">
        <v>43210</v>
      </c>
      <c r="AE3111" s="256">
        <v>43210</v>
      </c>
      <c r="AF3111" s="256" t="s">
        <v>3216</v>
      </c>
    </row>
    <row r="3112" spans="28:32" x14ac:dyDescent="0.25">
      <c r="AB3112" s="156" t="s">
        <v>2502</v>
      </c>
      <c r="AC3112" s="156">
        <v>377</v>
      </c>
      <c r="AD3112" s="256">
        <v>43210</v>
      </c>
      <c r="AE3112" s="256">
        <v>43210</v>
      </c>
      <c r="AF3112" s="256" t="s">
        <v>3216</v>
      </c>
    </row>
    <row r="3113" spans="28:32" x14ac:dyDescent="0.25">
      <c r="AB3113" s="156" t="s">
        <v>2503</v>
      </c>
      <c r="AC3113" s="156">
        <v>377</v>
      </c>
      <c r="AD3113" s="256">
        <v>43210</v>
      </c>
      <c r="AE3113" s="256">
        <v>43210</v>
      </c>
      <c r="AF3113" s="256" t="s">
        <v>3216</v>
      </c>
    </row>
    <row r="3114" spans="28:32" x14ac:dyDescent="0.25">
      <c r="AB3114" s="156" t="s">
        <v>2504</v>
      </c>
      <c r="AC3114" s="156">
        <v>350</v>
      </c>
      <c r="AD3114" s="256">
        <v>43132</v>
      </c>
      <c r="AE3114" s="256">
        <v>43195</v>
      </c>
      <c r="AF3114" s="256" t="s">
        <v>3216</v>
      </c>
    </row>
    <row r="3115" spans="28:32" x14ac:dyDescent="0.25">
      <c r="AB3115" s="156" t="s">
        <v>2504</v>
      </c>
      <c r="AC3115" s="156">
        <v>377</v>
      </c>
      <c r="AD3115" s="256">
        <v>43210</v>
      </c>
      <c r="AE3115" s="256">
        <v>43210</v>
      </c>
      <c r="AF3115" s="256" t="s">
        <v>3216</v>
      </c>
    </row>
    <row r="3116" spans="28:32" x14ac:dyDescent="0.25">
      <c r="AB3116" s="156" t="s">
        <v>2505</v>
      </c>
      <c r="AC3116" s="156">
        <v>350</v>
      </c>
      <c r="AD3116" s="256">
        <v>43132</v>
      </c>
      <c r="AE3116" s="256">
        <v>43195</v>
      </c>
      <c r="AF3116" s="256" t="s">
        <v>3216</v>
      </c>
    </row>
    <row r="3117" spans="28:32" x14ac:dyDescent="0.25">
      <c r="AB3117" s="156" t="s">
        <v>2505</v>
      </c>
      <c r="AC3117" s="156">
        <v>377</v>
      </c>
      <c r="AD3117" s="256">
        <v>43210</v>
      </c>
      <c r="AE3117" s="256">
        <v>43210</v>
      </c>
      <c r="AF3117" s="256" t="s">
        <v>3216</v>
      </c>
    </row>
    <row r="3118" spans="28:32" x14ac:dyDescent="0.25">
      <c r="AB3118" s="156" t="s">
        <v>2506</v>
      </c>
      <c r="AC3118" s="156">
        <v>333</v>
      </c>
      <c r="AD3118" s="256">
        <v>43206</v>
      </c>
      <c r="AE3118" s="256">
        <v>43210</v>
      </c>
      <c r="AF3118" s="256" t="s">
        <v>3216</v>
      </c>
    </row>
    <row r="3119" spans="28:32" x14ac:dyDescent="0.25">
      <c r="AB3119" s="156" t="s">
        <v>2507</v>
      </c>
      <c r="AC3119" s="156">
        <v>333</v>
      </c>
      <c r="AD3119" s="256">
        <v>43206</v>
      </c>
      <c r="AE3119" s="256">
        <v>43210</v>
      </c>
      <c r="AF3119" s="256" t="s">
        <v>3216</v>
      </c>
    </row>
    <row r="3120" spans="28:32" x14ac:dyDescent="0.25">
      <c r="AB3120" s="156" t="s">
        <v>2507</v>
      </c>
      <c r="AC3120" s="156">
        <v>377</v>
      </c>
      <c r="AD3120" s="256">
        <v>43210</v>
      </c>
      <c r="AE3120" s="256">
        <v>43210</v>
      </c>
      <c r="AF3120" s="256" t="s">
        <v>3216</v>
      </c>
    </row>
    <row r="3121" spans="28:32" x14ac:dyDescent="0.25">
      <c r="AB3121" s="156" t="s">
        <v>2508</v>
      </c>
      <c r="AC3121" s="156">
        <v>350</v>
      </c>
      <c r="AD3121" s="256">
        <v>43132</v>
      </c>
      <c r="AE3121" s="256">
        <v>43195</v>
      </c>
      <c r="AF3121" s="256" t="s">
        <v>3216</v>
      </c>
    </row>
    <row r="3122" spans="28:32" x14ac:dyDescent="0.25">
      <c r="AB3122" s="156" t="s">
        <v>2508</v>
      </c>
      <c r="AC3122" s="156">
        <v>377</v>
      </c>
      <c r="AD3122" s="256">
        <v>43210</v>
      </c>
      <c r="AE3122" s="256">
        <v>43210</v>
      </c>
      <c r="AF3122" s="256" t="s">
        <v>3216</v>
      </c>
    </row>
    <row r="3123" spans="28:32" x14ac:dyDescent="0.25">
      <c r="AB3123" s="156" t="s">
        <v>2510</v>
      </c>
      <c r="AC3123" s="156">
        <v>374</v>
      </c>
      <c r="AD3123" s="256">
        <v>43195</v>
      </c>
      <c r="AE3123" s="256">
        <v>0</v>
      </c>
      <c r="AF3123" s="256" t="s">
        <v>3215</v>
      </c>
    </row>
    <row r="3124" spans="28:32" x14ac:dyDescent="0.25">
      <c r="AB3124" s="156" t="s">
        <v>2511</v>
      </c>
      <c r="AC3124" s="156">
        <v>353</v>
      </c>
      <c r="AD3124" s="256">
        <v>43180</v>
      </c>
      <c r="AE3124" s="256">
        <v>0</v>
      </c>
      <c r="AF3124" s="256" t="s">
        <v>3215</v>
      </c>
    </row>
    <row r="3125" spans="28:32" x14ac:dyDescent="0.25">
      <c r="AB3125" s="156" t="s">
        <v>2511</v>
      </c>
      <c r="AC3125" s="156">
        <v>353</v>
      </c>
      <c r="AD3125" s="256">
        <v>43180</v>
      </c>
      <c r="AE3125" s="256">
        <v>0</v>
      </c>
      <c r="AF3125" s="256" t="s">
        <v>3215</v>
      </c>
    </row>
    <row r="3126" spans="28:32" x14ac:dyDescent="0.25">
      <c r="AB3126" s="156" t="s">
        <v>2512</v>
      </c>
      <c r="AC3126" s="156">
        <v>335</v>
      </c>
      <c r="AD3126" s="256">
        <v>43133</v>
      </c>
      <c r="AE3126" s="256">
        <v>43147</v>
      </c>
      <c r="AF3126" s="256" t="s">
        <v>3216</v>
      </c>
    </row>
    <row r="3127" spans="28:32" x14ac:dyDescent="0.25">
      <c r="AB3127" s="156" t="s">
        <v>2513</v>
      </c>
      <c r="AC3127" s="156">
        <v>340</v>
      </c>
      <c r="AD3127" s="256">
        <v>43133</v>
      </c>
      <c r="AE3127" s="256">
        <v>43168</v>
      </c>
      <c r="AF3127" s="256" t="s">
        <v>3216</v>
      </c>
    </row>
    <row r="3128" spans="28:32" x14ac:dyDescent="0.25">
      <c r="AB3128" s="156" t="s">
        <v>2514</v>
      </c>
      <c r="AC3128" s="156">
        <v>347</v>
      </c>
      <c r="AD3128" s="256">
        <v>43118</v>
      </c>
      <c r="AE3128" s="256">
        <v>43133</v>
      </c>
      <c r="AF3128" s="256" t="s">
        <v>3216</v>
      </c>
    </row>
    <row r="3129" spans="28:32" x14ac:dyDescent="0.25">
      <c r="AB3129" s="156" t="s">
        <v>2514</v>
      </c>
      <c r="AC3129" s="156">
        <v>340</v>
      </c>
      <c r="AD3129" s="256">
        <v>43133</v>
      </c>
      <c r="AE3129" s="256">
        <v>43168</v>
      </c>
      <c r="AF3129" s="256" t="s">
        <v>3216</v>
      </c>
    </row>
    <row r="3130" spans="28:32" x14ac:dyDescent="0.25">
      <c r="AB3130" s="156" t="s">
        <v>2516</v>
      </c>
      <c r="AC3130" s="156">
        <v>357</v>
      </c>
      <c r="AD3130" s="256">
        <v>43139</v>
      </c>
      <c r="AE3130" s="256">
        <v>43164</v>
      </c>
      <c r="AF3130" s="256" t="s">
        <v>3216</v>
      </c>
    </row>
    <row r="3131" spans="28:32" x14ac:dyDescent="0.25">
      <c r="AB3131" s="156" t="s">
        <v>2516</v>
      </c>
      <c r="AC3131" s="156">
        <v>353</v>
      </c>
      <c r="AD3131" s="256">
        <v>43180</v>
      </c>
      <c r="AE3131" s="256">
        <v>0</v>
      </c>
      <c r="AF3131" s="256" t="s">
        <v>3215</v>
      </c>
    </row>
    <row r="3132" spans="28:32" x14ac:dyDescent="0.25">
      <c r="AB3132" s="156" t="s">
        <v>2518</v>
      </c>
      <c r="AC3132" s="156">
        <v>347</v>
      </c>
      <c r="AD3132" s="256">
        <v>43118</v>
      </c>
      <c r="AE3132" s="256">
        <v>43133</v>
      </c>
      <c r="AF3132" s="256" t="s">
        <v>3216</v>
      </c>
    </row>
    <row r="3133" spans="28:32" x14ac:dyDescent="0.25">
      <c r="AB3133" s="156" t="s">
        <v>2518</v>
      </c>
      <c r="AC3133" s="156">
        <v>340</v>
      </c>
      <c r="AD3133" s="256">
        <v>43133</v>
      </c>
      <c r="AE3133" s="256">
        <v>43168</v>
      </c>
      <c r="AF3133" s="256" t="s">
        <v>3216</v>
      </c>
    </row>
    <row r="3134" spans="28:32" x14ac:dyDescent="0.25">
      <c r="AB3134" s="156" t="s">
        <v>2518</v>
      </c>
      <c r="AC3134" s="156">
        <v>364</v>
      </c>
      <c r="AD3134" s="256">
        <v>43168</v>
      </c>
      <c r="AE3134" s="256">
        <v>43179</v>
      </c>
      <c r="AF3134" s="256" t="s">
        <v>3216</v>
      </c>
    </row>
    <row r="3135" spans="28:32" x14ac:dyDescent="0.25">
      <c r="AB3135" s="156" t="s">
        <v>2518</v>
      </c>
      <c r="AC3135" s="156">
        <v>353</v>
      </c>
      <c r="AD3135" s="256">
        <v>43180</v>
      </c>
      <c r="AE3135" s="256">
        <v>0</v>
      </c>
      <c r="AF3135" s="256" t="s">
        <v>3215</v>
      </c>
    </row>
    <row r="3136" spans="28:32" x14ac:dyDescent="0.25">
      <c r="AB3136" s="156" t="s">
        <v>2518</v>
      </c>
      <c r="AC3136" s="156">
        <v>353</v>
      </c>
      <c r="AD3136" s="256">
        <v>43180</v>
      </c>
      <c r="AE3136" s="256">
        <v>0</v>
      </c>
      <c r="AF3136" s="256" t="s">
        <v>3215</v>
      </c>
    </row>
    <row r="3137" spans="28:32" x14ac:dyDescent="0.25">
      <c r="AB3137" s="156" t="s">
        <v>2519</v>
      </c>
      <c r="AC3137" s="156">
        <v>347</v>
      </c>
      <c r="AD3137" s="256">
        <v>43118</v>
      </c>
      <c r="AE3137" s="256">
        <v>43133</v>
      </c>
      <c r="AF3137" s="256" t="s">
        <v>3216</v>
      </c>
    </row>
    <row r="3138" spans="28:32" x14ac:dyDescent="0.25">
      <c r="AB3138" s="156" t="s">
        <v>2519</v>
      </c>
      <c r="AC3138" s="156">
        <v>340</v>
      </c>
      <c r="AD3138" s="256">
        <v>43133</v>
      </c>
      <c r="AE3138" s="256">
        <v>43168</v>
      </c>
      <c r="AF3138" s="256" t="s">
        <v>3216</v>
      </c>
    </row>
    <row r="3139" spans="28:32" x14ac:dyDescent="0.25">
      <c r="AB3139" s="156" t="s">
        <v>2519</v>
      </c>
      <c r="AC3139" s="156">
        <v>340</v>
      </c>
      <c r="AD3139" s="256">
        <v>43133</v>
      </c>
      <c r="AE3139" s="256">
        <v>43168</v>
      </c>
      <c r="AF3139" s="256" t="s">
        <v>3216</v>
      </c>
    </row>
    <row r="3140" spans="28:32" x14ac:dyDescent="0.25">
      <c r="AB3140" s="156" t="s">
        <v>3180</v>
      </c>
      <c r="AC3140" s="156">
        <v>364</v>
      </c>
      <c r="AD3140" s="256">
        <v>43168</v>
      </c>
      <c r="AE3140" s="256">
        <v>43179</v>
      </c>
      <c r="AF3140" s="256" t="s">
        <v>3216</v>
      </c>
    </row>
    <row r="3141" spans="28:32" x14ac:dyDescent="0.25">
      <c r="AB3141" s="156" t="s">
        <v>3180</v>
      </c>
      <c r="AC3141" s="156">
        <v>353</v>
      </c>
      <c r="AD3141" s="256">
        <v>43180</v>
      </c>
      <c r="AE3141" s="256">
        <v>0</v>
      </c>
      <c r="AF3141" s="256" t="s">
        <v>3215</v>
      </c>
    </row>
    <row r="3142" spans="28:32" x14ac:dyDescent="0.25">
      <c r="AB3142" s="156" t="s">
        <v>2521</v>
      </c>
      <c r="AC3142" s="156">
        <v>364</v>
      </c>
      <c r="AD3142" s="256">
        <v>43168</v>
      </c>
      <c r="AE3142" s="256">
        <v>43179</v>
      </c>
      <c r="AF3142" s="256" t="s">
        <v>3216</v>
      </c>
    </row>
    <row r="3143" spans="28:32" x14ac:dyDescent="0.25">
      <c r="AB3143" s="156" t="s">
        <v>2521</v>
      </c>
      <c r="AC3143" s="156">
        <v>353</v>
      </c>
      <c r="AD3143" s="256">
        <v>43180</v>
      </c>
      <c r="AE3143" s="256">
        <v>0</v>
      </c>
      <c r="AF3143" s="256" t="s">
        <v>3215</v>
      </c>
    </row>
    <row r="3144" spans="28:32" x14ac:dyDescent="0.25">
      <c r="AB3144" s="156" t="s">
        <v>2523</v>
      </c>
      <c r="AC3144" s="156">
        <v>347</v>
      </c>
      <c r="AD3144" s="256">
        <v>43118</v>
      </c>
      <c r="AE3144" s="256">
        <v>43133</v>
      </c>
      <c r="AF3144" s="256" t="s">
        <v>3216</v>
      </c>
    </row>
    <row r="3145" spans="28:32" x14ac:dyDescent="0.25">
      <c r="AB3145" s="156" t="s">
        <v>2523</v>
      </c>
      <c r="AC3145" s="156">
        <v>340</v>
      </c>
      <c r="AD3145" s="256">
        <v>43133</v>
      </c>
      <c r="AE3145" s="256">
        <v>43168</v>
      </c>
      <c r="AF3145" s="256" t="s">
        <v>3216</v>
      </c>
    </row>
    <row r="3146" spans="28:32" x14ac:dyDescent="0.25">
      <c r="AB3146" s="156" t="s">
        <v>2523</v>
      </c>
      <c r="AC3146" s="156">
        <v>374</v>
      </c>
      <c r="AD3146" s="256">
        <v>43195</v>
      </c>
      <c r="AE3146" s="256">
        <v>0</v>
      </c>
      <c r="AF3146" s="256" t="s">
        <v>3215</v>
      </c>
    </row>
    <row r="3147" spans="28:32" x14ac:dyDescent="0.25">
      <c r="AB3147" s="156" t="s">
        <v>2525</v>
      </c>
      <c r="AC3147" s="156">
        <v>347</v>
      </c>
      <c r="AD3147" s="256">
        <v>43118</v>
      </c>
      <c r="AE3147" s="256">
        <v>43133</v>
      </c>
      <c r="AF3147" s="256" t="s">
        <v>3216</v>
      </c>
    </row>
    <row r="3148" spans="28:32" x14ac:dyDescent="0.25">
      <c r="AB3148" s="156" t="s">
        <v>2525</v>
      </c>
      <c r="AC3148" s="156">
        <v>340</v>
      </c>
      <c r="AD3148" s="256">
        <v>43133</v>
      </c>
      <c r="AE3148" s="256">
        <v>43168</v>
      </c>
      <c r="AF3148" s="256" t="s">
        <v>3216</v>
      </c>
    </row>
    <row r="3149" spans="28:32" x14ac:dyDescent="0.25">
      <c r="AB3149" s="156" t="s">
        <v>2525</v>
      </c>
      <c r="AC3149" s="156">
        <v>340</v>
      </c>
      <c r="AD3149" s="256">
        <v>43133</v>
      </c>
      <c r="AE3149" s="256">
        <v>43168</v>
      </c>
      <c r="AF3149" s="256" t="s">
        <v>3216</v>
      </c>
    </row>
    <row r="3150" spans="28:32" x14ac:dyDescent="0.25">
      <c r="AB3150" s="156" t="s">
        <v>2525</v>
      </c>
      <c r="AC3150" s="156">
        <v>374</v>
      </c>
      <c r="AD3150" s="256">
        <v>43195</v>
      </c>
      <c r="AE3150" s="256">
        <v>0</v>
      </c>
      <c r="AF3150" s="256" t="s">
        <v>3215</v>
      </c>
    </row>
    <row r="3151" spans="28:32" x14ac:dyDescent="0.25">
      <c r="AB3151" s="156" t="s">
        <v>2527</v>
      </c>
      <c r="AC3151" s="156">
        <v>347</v>
      </c>
      <c r="AD3151" s="256">
        <v>43118</v>
      </c>
      <c r="AE3151" s="256">
        <v>43133</v>
      </c>
      <c r="AF3151" s="256" t="s">
        <v>3216</v>
      </c>
    </row>
    <row r="3152" spans="28:32" x14ac:dyDescent="0.25">
      <c r="AB3152" s="156" t="s">
        <v>2527</v>
      </c>
      <c r="AC3152" s="156">
        <v>340</v>
      </c>
      <c r="AD3152" s="256">
        <v>43133</v>
      </c>
      <c r="AE3152" s="256">
        <v>43168</v>
      </c>
      <c r="AF3152" s="256" t="s">
        <v>3216</v>
      </c>
    </row>
    <row r="3153" spans="28:32" x14ac:dyDescent="0.25">
      <c r="AB3153" s="156" t="s">
        <v>2527</v>
      </c>
      <c r="AC3153" s="156">
        <v>357</v>
      </c>
      <c r="AD3153" s="256">
        <v>43139</v>
      </c>
      <c r="AE3153" s="256">
        <v>43164</v>
      </c>
      <c r="AF3153" s="256" t="s">
        <v>3216</v>
      </c>
    </row>
    <row r="3154" spans="28:32" x14ac:dyDescent="0.25">
      <c r="AB3154" s="156" t="s">
        <v>2527</v>
      </c>
      <c r="AC3154" s="156">
        <v>353</v>
      </c>
      <c r="AD3154" s="256">
        <v>43180</v>
      </c>
      <c r="AE3154" s="256">
        <v>0</v>
      </c>
      <c r="AF3154" s="256" t="s">
        <v>3215</v>
      </c>
    </row>
    <row r="3155" spans="28:32" x14ac:dyDescent="0.25">
      <c r="AB3155" s="156" t="s">
        <v>2528</v>
      </c>
      <c r="AC3155" s="156">
        <v>347</v>
      </c>
      <c r="AD3155" s="256">
        <v>43118</v>
      </c>
      <c r="AE3155" s="256">
        <v>43133</v>
      </c>
      <c r="AF3155" s="256" t="s">
        <v>3216</v>
      </c>
    </row>
    <row r="3156" spans="28:32" x14ac:dyDescent="0.25">
      <c r="AB3156" s="156" t="s">
        <v>2528</v>
      </c>
      <c r="AC3156" s="156">
        <v>340</v>
      </c>
      <c r="AD3156" s="256">
        <v>43133</v>
      </c>
      <c r="AE3156" s="256">
        <v>43168</v>
      </c>
      <c r="AF3156" s="256" t="s">
        <v>3216</v>
      </c>
    </row>
    <row r="3157" spans="28:32" x14ac:dyDescent="0.25">
      <c r="AB3157" s="156" t="s">
        <v>2530</v>
      </c>
      <c r="AC3157" s="156">
        <v>364</v>
      </c>
      <c r="AD3157" s="256">
        <v>43168</v>
      </c>
      <c r="AE3157" s="256">
        <v>43179</v>
      </c>
      <c r="AF3157" s="256" t="s">
        <v>3216</v>
      </c>
    </row>
    <row r="3158" spans="28:32" x14ac:dyDescent="0.25">
      <c r="AB3158" s="156" t="s">
        <v>2530</v>
      </c>
      <c r="AC3158" s="156">
        <v>353</v>
      </c>
      <c r="AD3158" s="256">
        <v>43180</v>
      </c>
      <c r="AE3158" s="256">
        <v>0</v>
      </c>
      <c r="AF3158" s="256" t="s">
        <v>3215</v>
      </c>
    </row>
    <row r="3159" spans="28:32" x14ac:dyDescent="0.25">
      <c r="AB3159" s="156" t="s">
        <v>2532</v>
      </c>
      <c r="AC3159" s="156">
        <v>347</v>
      </c>
      <c r="AD3159" s="256">
        <v>43118</v>
      </c>
      <c r="AE3159" s="256">
        <v>43133</v>
      </c>
      <c r="AF3159" s="256" t="s">
        <v>3216</v>
      </c>
    </row>
    <row r="3160" spans="28:32" x14ac:dyDescent="0.25">
      <c r="AB3160" s="156" t="s">
        <v>2532</v>
      </c>
      <c r="AC3160" s="156">
        <v>340</v>
      </c>
      <c r="AD3160" s="256">
        <v>43133</v>
      </c>
      <c r="AE3160" s="256">
        <v>43168</v>
      </c>
      <c r="AF3160" s="256" t="s">
        <v>3216</v>
      </c>
    </row>
    <row r="3161" spans="28:32" x14ac:dyDescent="0.25">
      <c r="AB3161" s="156" t="s">
        <v>2532</v>
      </c>
      <c r="AC3161" s="156">
        <v>340</v>
      </c>
      <c r="AD3161" s="256">
        <v>43133</v>
      </c>
      <c r="AE3161" s="256">
        <v>43168</v>
      </c>
      <c r="AF3161" s="256" t="s">
        <v>3216</v>
      </c>
    </row>
    <row r="3162" spans="28:32" x14ac:dyDescent="0.25">
      <c r="AB3162" s="156" t="s">
        <v>2532</v>
      </c>
      <c r="AC3162" s="156">
        <v>374</v>
      </c>
      <c r="AD3162" s="256">
        <v>43195</v>
      </c>
      <c r="AE3162" s="256">
        <v>0</v>
      </c>
      <c r="AF3162" s="256" t="s">
        <v>3215</v>
      </c>
    </row>
    <row r="3163" spans="28:32" x14ac:dyDescent="0.25">
      <c r="AB3163" s="156" t="s">
        <v>3259</v>
      </c>
      <c r="AC3163" s="156">
        <v>347</v>
      </c>
      <c r="AD3163" s="256">
        <v>43118</v>
      </c>
      <c r="AE3163" s="256">
        <v>43133</v>
      </c>
      <c r="AF3163" s="256" t="s">
        <v>3216</v>
      </c>
    </row>
    <row r="3164" spans="28:32" x14ac:dyDescent="0.25">
      <c r="AB3164" s="156" t="s">
        <v>3259</v>
      </c>
      <c r="AC3164" s="156">
        <v>340</v>
      </c>
      <c r="AD3164" s="256">
        <v>43133</v>
      </c>
      <c r="AE3164" s="256">
        <v>43168</v>
      </c>
      <c r="AF3164" s="256" t="s">
        <v>3216</v>
      </c>
    </row>
    <row r="3165" spans="28:32" x14ac:dyDescent="0.25">
      <c r="AB3165" s="156" t="s">
        <v>2534</v>
      </c>
      <c r="AC3165" s="156">
        <v>364</v>
      </c>
      <c r="AD3165" s="256">
        <v>43168</v>
      </c>
      <c r="AE3165" s="256">
        <v>43179</v>
      </c>
      <c r="AF3165" s="256" t="s">
        <v>3216</v>
      </c>
    </row>
    <row r="3166" spans="28:32" x14ac:dyDescent="0.25">
      <c r="AB3166" s="156" t="s">
        <v>2534</v>
      </c>
      <c r="AC3166" s="156">
        <v>353</v>
      </c>
      <c r="AD3166" s="256">
        <v>43180</v>
      </c>
      <c r="AE3166" s="256">
        <v>0</v>
      </c>
      <c r="AF3166" s="256" t="s">
        <v>3215</v>
      </c>
    </row>
    <row r="3167" spans="28:32" x14ac:dyDescent="0.25">
      <c r="AB3167" s="156" t="s">
        <v>2536</v>
      </c>
      <c r="AC3167" s="156">
        <v>347</v>
      </c>
      <c r="AD3167" s="256">
        <v>43118</v>
      </c>
      <c r="AE3167" s="256">
        <v>43133</v>
      </c>
      <c r="AF3167" s="256" t="s">
        <v>3216</v>
      </c>
    </row>
    <row r="3168" spans="28:32" x14ac:dyDescent="0.25">
      <c r="AB3168" s="156" t="s">
        <v>2536</v>
      </c>
      <c r="AC3168" s="156">
        <v>340</v>
      </c>
      <c r="AD3168" s="256">
        <v>43133</v>
      </c>
      <c r="AE3168" s="256">
        <v>43168</v>
      </c>
      <c r="AF3168" s="256" t="s">
        <v>3216</v>
      </c>
    </row>
    <row r="3169" spans="28:32" x14ac:dyDescent="0.25">
      <c r="AB3169" s="156" t="s">
        <v>2536</v>
      </c>
      <c r="AC3169" s="156">
        <v>357</v>
      </c>
      <c r="AD3169" s="256">
        <v>43139</v>
      </c>
      <c r="AE3169" s="256">
        <v>43164</v>
      </c>
      <c r="AF3169" s="256" t="s">
        <v>3216</v>
      </c>
    </row>
    <row r="3170" spans="28:32" x14ac:dyDescent="0.25">
      <c r="AB3170" s="156" t="s">
        <v>2536</v>
      </c>
      <c r="AC3170" s="156">
        <v>353</v>
      </c>
      <c r="AD3170" s="256">
        <v>43180</v>
      </c>
      <c r="AE3170" s="256">
        <v>0</v>
      </c>
      <c r="AF3170" s="256" t="s">
        <v>3215</v>
      </c>
    </row>
    <row r="3171" spans="28:32" x14ac:dyDescent="0.25">
      <c r="AB3171" s="156" t="s">
        <v>2538</v>
      </c>
      <c r="AC3171" s="156">
        <v>347</v>
      </c>
      <c r="AD3171" s="256">
        <v>43118</v>
      </c>
      <c r="AE3171" s="256">
        <v>43133</v>
      </c>
      <c r="AF3171" s="256" t="s">
        <v>3216</v>
      </c>
    </row>
    <row r="3172" spans="28:32" x14ac:dyDescent="0.25">
      <c r="AB3172" s="156" t="s">
        <v>2538</v>
      </c>
      <c r="AC3172" s="156">
        <v>340</v>
      </c>
      <c r="AD3172" s="256">
        <v>43133</v>
      </c>
      <c r="AE3172" s="256">
        <v>43168</v>
      </c>
      <c r="AF3172" s="256" t="s">
        <v>3216</v>
      </c>
    </row>
    <row r="3173" spans="28:32" x14ac:dyDescent="0.25">
      <c r="AB3173" s="156" t="s">
        <v>2538</v>
      </c>
      <c r="AC3173" s="156">
        <v>357</v>
      </c>
      <c r="AD3173" s="256">
        <v>43139</v>
      </c>
      <c r="AE3173" s="256">
        <v>43164</v>
      </c>
      <c r="AF3173" s="256" t="s">
        <v>3216</v>
      </c>
    </row>
    <row r="3174" spans="28:32" x14ac:dyDescent="0.25">
      <c r="AB3174" s="156" t="s">
        <v>2538</v>
      </c>
      <c r="AC3174" s="156">
        <v>353</v>
      </c>
      <c r="AD3174" s="256">
        <v>43180</v>
      </c>
      <c r="AE3174" s="256">
        <v>0</v>
      </c>
      <c r="AF3174" s="256" t="s">
        <v>3215</v>
      </c>
    </row>
    <row r="3175" spans="28:32" x14ac:dyDescent="0.25">
      <c r="AB3175" s="156" t="s">
        <v>2538</v>
      </c>
      <c r="AC3175" s="156">
        <v>353</v>
      </c>
      <c r="AD3175" s="256">
        <v>43180</v>
      </c>
      <c r="AE3175" s="256">
        <v>0</v>
      </c>
      <c r="AF3175" s="256" t="s">
        <v>3215</v>
      </c>
    </row>
    <row r="3176" spans="28:32" x14ac:dyDescent="0.25">
      <c r="AB3176" s="156" t="s">
        <v>2538</v>
      </c>
      <c r="AC3176" s="156">
        <v>353</v>
      </c>
      <c r="AD3176" s="256">
        <v>43180</v>
      </c>
      <c r="AE3176" s="256">
        <v>0</v>
      </c>
      <c r="AF3176" s="256" t="s">
        <v>3215</v>
      </c>
    </row>
    <row r="3177" spans="28:32" x14ac:dyDescent="0.25">
      <c r="AB3177" s="156" t="s">
        <v>3260</v>
      </c>
      <c r="AC3177" s="156">
        <v>340</v>
      </c>
      <c r="AD3177" s="256">
        <v>43133</v>
      </c>
      <c r="AE3177" s="256">
        <v>43168</v>
      </c>
      <c r="AF3177" s="256" t="s">
        <v>3216</v>
      </c>
    </row>
    <row r="3178" spans="28:32" x14ac:dyDescent="0.25">
      <c r="AB3178" s="156" t="s">
        <v>2539</v>
      </c>
      <c r="AC3178" s="156">
        <v>328</v>
      </c>
      <c r="AD3178" s="256">
        <v>43089</v>
      </c>
      <c r="AE3178" s="256">
        <v>43122</v>
      </c>
      <c r="AF3178" s="256" t="s">
        <v>3216</v>
      </c>
    </row>
    <row r="3179" spans="28:32" x14ac:dyDescent="0.25">
      <c r="AB3179" s="156" t="s">
        <v>2541</v>
      </c>
      <c r="AC3179" s="156">
        <v>364</v>
      </c>
      <c r="AD3179" s="256">
        <v>43168</v>
      </c>
      <c r="AE3179" s="256">
        <v>43179</v>
      </c>
      <c r="AF3179" s="256" t="s">
        <v>3216</v>
      </c>
    </row>
    <row r="3180" spans="28:32" x14ac:dyDescent="0.25">
      <c r="AB3180" s="156" t="s">
        <v>2541</v>
      </c>
      <c r="AC3180" s="156">
        <v>353</v>
      </c>
      <c r="AD3180" s="256">
        <v>43180</v>
      </c>
      <c r="AE3180" s="256">
        <v>0</v>
      </c>
      <c r="AF3180" s="256" t="s">
        <v>3215</v>
      </c>
    </row>
    <row r="3181" spans="28:32" x14ac:dyDescent="0.25">
      <c r="AB3181" s="156" t="s">
        <v>2541</v>
      </c>
      <c r="AC3181" s="156">
        <v>353</v>
      </c>
      <c r="AD3181" s="256">
        <v>43180</v>
      </c>
      <c r="AE3181" s="256">
        <v>0</v>
      </c>
      <c r="AF3181" s="256" t="s">
        <v>3215</v>
      </c>
    </row>
    <row r="3182" spans="28:32" x14ac:dyDescent="0.25">
      <c r="AB3182" s="156" t="s">
        <v>2543</v>
      </c>
      <c r="AC3182" s="156">
        <v>353</v>
      </c>
      <c r="AD3182" s="256">
        <v>43180</v>
      </c>
      <c r="AE3182" s="256">
        <v>0</v>
      </c>
      <c r="AF3182" s="256" t="s">
        <v>3215</v>
      </c>
    </row>
    <row r="3183" spans="28:32" x14ac:dyDescent="0.25">
      <c r="AB3183" s="156" t="s">
        <v>2545</v>
      </c>
      <c r="AC3183" s="156">
        <v>357</v>
      </c>
      <c r="AD3183" s="256">
        <v>43139</v>
      </c>
      <c r="AE3183" s="256">
        <v>43164</v>
      </c>
      <c r="AF3183" s="256" t="s">
        <v>3216</v>
      </c>
    </row>
    <row r="3184" spans="28:32" x14ac:dyDescent="0.25">
      <c r="AB3184" s="156" t="s">
        <v>2545</v>
      </c>
      <c r="AC3184" s="156">
        <v>353</v>
      </c>
      <c r="AD3184" s="256">
        <v>43180</v>
      </c>
      <c r="AE3184" s="256">
        <v>0</v>
      </c>
      <c r="AF3184" s="256" t="s">
        <v>3215</v>
      </c>
    </row>
    <row r="3185" spans="28:32" x14ac:dyDescent="0.25">
      <c r="AB3185" s="156" t="s">
        <v>2547</v>
      </c>
      <c r="AC3185" s="156">
        <v>347</v>
      </c>
      <c r="AD3185" s="256">
        <v>43118</v>
      </c>
      <c r="AE3185" s="256">
        <v>43133</v>
      </c>
      <c r="AF3185" s="256" t="s">
        <v>3216</v>
      </c>
    </row>
    <row r="3186" spans="28:32" x14ac:dyDescent="0.25">
      <c r="AB3186" s="156" t="s">
        <v>2547</v>
      </c>
      <c r="AC3186" s="156">
        <v>340</v>
      </c>
      <c r="AD3186" s="256">
        <v>43133</v>
      </c>
      <c r="AE3186" s="256">
        <v>43168</v>
      </c>
      <c r="AF3186" s="256" t="s">
        <v>3216</v>
      </c>
    </row>
    <row r="3187" spans="28:32" x14ac:dyDescent="0.25">
      <c r="AB3187" s="156" t="s">
        <v>2547</v>
      </c>
      <c r="AC3187" s="156">
        <v>364</v>
      </c>
      <c r="AD3187" s="256">
        <v>43168</v>
      </c>
      <c r="AE3187" s="256">
        <v>43179</v>
      </c>
      <c r="AF3187" s="256" t="s">
        <v>3216</v>
      </c>
    </row>
    <row r="3188" spans="28:32" x14ac:dyDescent="0.25">
      <c r="AB3188" s="156" t="s">
        <v>2547</v>
      </c>
      <c r="AC3188" s="156">
        <v>374</v>
      </c>
      <c r="AD3188" s="256">
        <v>43195</v>
      </c>
      <c r="AE3188" s="256">
        <v>0</v>
      </c>
      <c r="AF3188" s="256" t="s">
        <v>3215</v>
      </c>
    </row>
    <row r="3189" spans="28:32" x14ac:dyDescent="0.25">
      <c r="AB3189" s="156" t="s">
        <v>2548</v>
      </c>
      <c r="AC3189" s="156">
        <v>358</v>
      </c>
      <c r="AD3189" s="256">
        <v>43140</v>
      </c>
      <c r="AE3189" s="256">
        <v>43153</v>
      </c>
      <c r="AF3189" s="256" t="s">
        <v>3216</v>
      </c>
    </row>
    <row r="3190" spans="28:32" x14ac:dyDescent="0.25">
      <c r="AB3190" s="156" t="s">
        <v>3261</v>
      </c>
      <c r="AC3190" s="156">
        <v>358</v>
      </c>
      <c r="AD3190" s="256">
        <v>43140</v>
      </c>
      <c r="AE3190" s="256">
        <v>43153</v>
      </c>
      <c r="AF3190" s="256" t="s">
        <v>3216</v>
      </c>
    </row>
    <row r="3191" spans="28:32" x14ac:dyDescent="0.25">
      <c r="AB3191" s="156" t="s">
        <v>3262</v>
      </c>
      <c r="AC3191" s="156">
        <v>358</v>
      </c>
      <c r="AD3191" s="256">
        <v>43140</v>
      </c>
      <c r="AE3191" s="256">
        <v>43153</v>
      </c>
      <c r="AF3191" s="256" t="s">
        <v>3216</v>
      </c>
    </row>
    <row r="3192" spans="28:32" x14ac:dyDescent="0.25">
      <c r="AB3192" s="156" t="s">
        <v>2549</v>
      </c>
      <c r="AC3192" s="156">
        <v>358</v>
      </c>
      <c r="AD3192" s="256">
        <v>43140</v>
      </c>
      <c r="AE3192" s="256">
        <v>43153</v>
      </c>
      <c r="AF3192" s="256" t="s">
        <v>3216</v>
      </c>
    </row>
    <row r="3193" spans="28:32" x14ac:dyDescent="0.25">
      <c r="AB3193" s="156" t="s">
        <v>2551</v>
      </c>
      <c r="AC3193" s="156">
        <v>353</v>
      </c>
      <c r="AD3193" s="256">
        <v>43180</v>
      </c>
      <c r="AE3193" s="256">
        <v>0</v>
      </c>
      <c r="AF3193" s="256" t="s">
        <v>3215</v>
      </c>
    </row>
    <row r="3194" spans="28:32" x14ac:dyDescent="0.25">
      <c r="AB3194" s="156" t="s">
        <v>3147</v>
      </c>
      <c r="AC3194" s="156">
        <v>356</v>
      </c>
      <c r="AD3194" s="256">
        <v>43139</v>
      </c>
      <c r="AE3194" s="256">
        <v>0</v>
      </c>
      <c r="AF3194" s="256" t="s">
        <v>3215</v>
      </c>
    </row>
    <row r="3195" spans="28:32" x14ac:dyDescent="0.25">
      <c r="AB3195" s="156" t="s">
        <v>3148</v>
      </c>
      <c r="AC3195" s="156">
        <v>356</v>
      </c>
      <c r="AD3195" s="256">
        <v>43139</v>
      </c>
      <c r="AE3195" s="256">
        <v>0</v>
      </c>
      <c r="AF3195" s="256" t="s">
        <v>3215</v>
      </c>
    </row>
    <row r="3196" spans="28:32" x14ac:dyDescent="0.25">
      <c r="AB3196" s="156" t="s">
        <v>3181</v>
      </c>
      <c r="AC3196" s="156">
        <v>353</v>
      </c>
      <c r="AD3196" s="256">
        <v>43180</v>
      </c>
      <c r="AE3196" s="256">
        <v>0</v>
      </c>
      <c r="AF3196" s="256" t="s">
        <v>3215</v>
      </c>
    </row>
    <row r="3197" spans="28:32" x14ac:dyDescent="0.25">
      <c r="AB3197" s="156" t="s">
        <v>3207</v>
      </c>
      <c r="AC3197" s="156">
        <v>347</v>
      </c>
      <c r="AD3197" s="256">
        <v>43118</v>
      </c>
      <c r="AE3197" s="256">
        <v>43133</v>
      </c>
      <c r="AF3197" s="256" t="s">
        <v>3216</v>
      </c>
    </row>
    <row r="3198" spans="28:32" x14ac:dyDescent="0.25">
      <c r="AB3198" s="156" t="s">
        <v>3207</v>
      </c>
      <c r="AC3198" s="156">
        <v>340</v>
      </c>
      <c r="AD3198" s="256">
        <v>43133</v>
      </c>
      <c r="AE3198" s="256">
        <v>43168</v>
      </c>
      <c r="AF3198" s="256" t="s">
        <v>3216</v>
      </c>
    </row>
    <row r="3199" spans="28:32" x14ac:dyDescent="0.25">
      <c r="AB3199" s="156" t="s">
        <v>3207</v>
      </c>
      <c r="AC3199" s="156">
        <v>364</v>
      </c>
      <c r="AD3199" s="256">
        <v>43168</v>
      </c>
      <c r="AE3199" s="256">
        <v>43179</v>
      </c>
      <c r="AF3199" s="256" t="s">
        <v>3216</v>
      </c>
    </row>
    <row r="3200" spans="28:32" x14ac:dyDescent="0.25">
      <c r="AB3200" s="156" t="s">
        <v>3207</v>
      </c>
      <c r="AC3200" s="156">
        <v>374</v>
      </c>
      <c r="AD3200" s="256">
        <v>43195</v>
      </c>
      <c r="AE3200" s="256">
        <v>0</v>
      </c>
      <c r="AF3200" s="256" t="s">
        <v>3215</v>
      </c>
    </row>
    <row r="3201" spans="28:32" x14ac:dyDescent="0.25">
      <c r="AB3201" s="156" t="s">
        <v>2552</v>
      </c>
      <c r="AC3201" s="156">
        <v>347</v>
      </c>
      <c r="AD3201" s="256">
        <v>43118</v>
      </c>
      <c r="AE3201" s="256">
        <v>43133</v>
      </c>
      <c r="AF3201" s="256" t="s">
        <v>3216</v>
      </c>
    </row>
    <row r="3202" spans="28:32" x14ac:dyDescent="0.25">
      <c r="AB3202" s="156" t="s">
        <v>2552</v>
      </c>
      <c r="AC3202" s="156">
        <v>364</v>
      </c>
      <c r="AD3202" s="256">
        <v>43168</v>
      </c>
      <c r="AE3202" s="256">
        <v>43179</v>
      </c>
      <c r="AF3202" s="256" t="s">
        <v>3216</v>
      </c>
    </row>
    <row r="3203" spans="28:32" x14ac:dyDescent="0.25">
      <c r="AB3203" s="156" t="s">
        <v>2552</v>
      </c>
      <c r="AC3203" s="156">
        <v>374</v>
      </c>
      <c r="AD3203" s="256">
        <v>43195</v>
      </c>
      <c r="AE3203" s="256">
        <v>0</v>
      </c>
      <c r="AF3203" s="256" t="s">
        <v>3215</v>
      </c>
    </row>
    <row r="3204" spans="28:32" x14ac:dyDescent="0.25">
      <c r="AB3204" s="156" t="s">
        <v>2554</v>
      </c>
      <c r="AC3204" s="156">
        <v>340</v>
      </c>
      <c r="AD3204" s="256">
        <v>43133</v>
      </c>
      <c r="AE3204" s="256">
        <v>43168</v>
      </c>
      <c r="AF3204" s="256" t="s">
        <v>3216</v>
      </c>
    </row>
    <row r="3205" spans="28:32" x14ac:dyDescent="0.25">
      <c r="AB3205" s="156" t="s">
        <v>2554</v>
      </c>
      <c r="AC3205" s="156">
        <v>357</v>
      </c>
      <c r="AD3205" s="256">
        <v>43139</v>
      </c>
      <c r="AE3205" s="256">
        <v>43164</v>
      </c>
      <c r="AF3205" s="256" t="s">
        <v>3216</v>
      </c>
    </row>
    <row r="3206" spans="28:32" x14ac:dyDescent="0.25">
      <c r="AB3206" s="156" t="s">
        <v>2554</v>
      </c>
      <c r="AC3206" s="156">
        <v>374</v>
      </c>
      <c r="AD3206" s="256">
        <v>43195</v>
      </c>
      <c r="AE3206" s="256">
        <v>0</v>
      </c>
      <c r="AF3206" s="256" t="s">
        <v>3215</v>
      </c>
    </row>
    <row r="3207" spans="28:32" x14ac:dyDescent="0.25">
      <c r="AB3207" s="156" t="s">
        <v>2555</v>
      </c>
      <c r="AC3207" s="156">
        <v>340</v>
      </c>
      <c r="AD3207" s="256">
        <v>43133</v>
      </c>
      <c r="AE3207" s="256">
        <v>43168</v>
      </c>
      <c r="AF3207" s="256" t="s">
        <v>3216</v>
      </c>
    </row>
    <row r="3208" spans="28:32" x14ac:dyDescent="0.25">
      <c r="AB3208" s="156" t="s">
        <v>3263</v>
      </c>
      <c r="AC3208" s="156">
        <v>358</v>
      </c>
      <c r="AD3208" s="256">
        <v>43140</v>
      </c>
      <c r="AE3208" s="256">
        <v>43153</v>
      </c>
      <c r="AF3208" s="256" t="s">
        <v>3216</v>
      </c>
    </row>
    <row r="3209" spans="28:32" x14ac:dyDescent="0.25">
      <c r="AB3209" s="156" t="s">
        <v>2557</v>
      </c>
      <c r="AC3209" s="156">
        <v>357</v>
      </c>
      <c r="AD3209" s="256">
        <v>43139</v>
      </c>
      <c r="AE3209" s="256">
        <v>43164</v>
      </c>
      <c r="AF3209" s="256" t="s">
        <v>3216</v>
      </c>
    </row>
    <row r="3210" spans="28:32" x14ac:dyDescent="0.25">
      <c r="AB3210" s="156" t="s">
        <v>2557</v>
      </c>
      <c r="AC3210" s="156">
        <v>364</v>
      </c>
      <c r="AD3210" s="256">
        <v>43168</v>
      </c>
      <c r="AE3210" s="256">
        <v>43179</v>
      </c>
      <c r="AF3210" s="256" t="s">
        <v>3216</v>
      </c>
    </row>
    <row r="3211" spans="28:32" x14ac:dyDescent="0.25">
      <c r="AB3211" s="156" t="s">
        <v>2557</v>
      </c>
      <c r="AC3211" s="156">
        <v>353</v>
      </c>
      <c r="AD3211" s="256">
        <v>43180</v>
      </c>
      <c r="AE3211" s="256">
        <v>0</v>
      </c>
      <c r="AF3211" s="256" t="s">
        <v>3215</v>
      </c>
    </row>
    <row r="3212" spans="28:32" x14ac:dyDescent="0.25">
      <c r="AB3212" s="156" t="s">
        <v>2557</v>
      </c>
      <c r="AC3212" s="156">
        <v>374</v>
      </c>
      <c r="AD3212" s="256">
        <v>43195</v>
      </c>
      <c r="AE3212" s="256">
        <v>0</v>
      </c>
      <c r="AF3212" s="256" t="s">
        <v>3215</v>
      </c>
    </row>
    <row r="3213" spans="28:32" x14ac:dyDescent="0.25">
      <c r="AB3213" s="156" t="s">
        <v>2559</v>
      </c>
      <c r="AC3213" s="156">
        <v>347</v>
      </c>
      <c r="AD3213" s="256">
        <v>43118</v>
      </c>
      <c r="AE3213" s="256">
        <v>43133</v>
      </c>
      <c r="AF3213" s="256" t="s">
        <v>3216</v>
      </c>
    </row>
    <row r="3214" spans="28:32" x14ac:dyDescent="0.25">
      <c r="AB3214" s="156" t="s">
        <v>2559</v>
      </c>
      <c r="AC3214" s="156">
        <v>340</v>
      </c>
      <c r="AD3214" s="256">
        <v>43133</v>
      </c>
      <c r="AE3214" s="256">
        <v>43168</v>
      </c>
      <c r="AF3214" s="256" t="s">
        <v>3216</v>
      </c>
    </row>
    <row r="3215" spans="28:32" x14ac:dyDescent="0.25">
      <c r="AB3215" s="156" t="s">
        <v>2559</v>
      </c>
      <c r="AC3215" s="156">
        <v>357</v>
      </c>
      <c r="AD3215" s="256">
        <v>43139</v>
      </c>
      <c r="AE3215" s="256">
        <v>43164</v>
      </c>
      <c r="AF3215" s="256" t="s">
        <v>3216</v>
      </c>
    </row>
    <row r="3216" spans="28:32" x14ac:dyDescent="0.25">
      <c r="AB3216" s="156" t="s">
        <v>2559</v>
      </c>
      <c r="AC3216" s="156">
        <v>364</v>
      </c>
      <c r="AD3216" s="256">
        <v>43168</v>
      </c>
      <c r="AE3216" s="256">
        <v>43179</v>
      </c>
      <c r="AF3216" s="256" t="s">
        <v>3216</v>
      </c>
    </row>
    <row r="3217" spans="28:32" x14ac:dyDescent="0.25">
      <c r="AB3217" s="156" t="s">
        <v>2559</v>
      </c>
      <c r="AC3217" s="156">
        <v>353</v>
      </c>
      <c r="AD3217" s="256">
        <v>43180</v>
      </c>
      <c r="AE3217" s="256">
        <v>0</v>
      </c>
      <c r="AF3217" s="256" t="s">
        <v>3215</v>
      </c>
    </row>
    <row r="3218" spans="28:32" x14ac:dyDescent="0.25">
      <c r="AB3218" s="156" t="s">
        <v>2559</v>
      </c>
      <c r="AC3218" s="156">
        <v>353</v>
      </c>
      <c r="AD3218" s="256">
        <v>43180</v>
      </c>
      <c r="AE3218" s="256">
        <v>0</v>
      </c>
      <c r="AF3218" s="256" t="s">
        <v>3215</v>
      </c>
    </row>
    <row r="3219" spans="28:32" x14ac:dyDescent="0.25">
      <c r="AB3219" s="156" t="s">
        <v>2559</v>
      </c>
      <c r="AC3219" s="156">
        <v>353</v>
      </c>
      <c r="AD3219" s="256">
        <v>43180</v>
      </c>
      <c r="AE3219" s="256">
        <v>0</v>
      </c>
      <c r="AF3219" s="256" t="s">
        <v>3215</v>
      </c>
    </row>
    <row r="3220" spans="28:32" x14ac:dyDescent="0.25">
      <c r="AB3220" s="156" t="s">
        <v>2559</v>
      </c>
      <c r="AC3220" s="156">
        <v>353</v>
      </c>
      <c r="AD3220" s="256">
        <v>43180</v>
      </c>
      <c r="AE3220" s="256">
        <v>0</v>
      </c>
      <c r="AF3220" s="256" t="s">
        <v>3215</v>
      </c>
    </row>
    <row r="3221" spans="28:32" x14ac:dyDescent="0.25">
      <c r="AB3221" s="156" t="s">
        <v>2559</v>
      </c>
      <c r="AC3221" s="156">
        <v>353</v>
      </c>
      <c r="AD3221" s="256">
        <v>43180</v>
      </c>
      <c r="AE3221" s="256">
        <v>0</v>
      </c>
      <c r="AF3221" s="256" t="s">
        <v>3215</v>
      </c>
    </row>
    <row r="3222" spans="28:32" x14ac:dyDescent="0.25">
      <c r="AB3222" s="156" t="s">
        <v>2561</v>
      </c>
      <c r="AC3222" s="156">
        <v>347</v>
      </c>
      <c r="AD3222" s="256">
        <v>43118</v>
      </c>
      <c r="AE3222" s="256">
        <v>43133</v>
      </c>
      <c r="AF3222" s="256" t="s">
        <v>3216</v>
      </c>
    </row>
    <row r="3223" spans="28:32" x14ac:dyDescent="0.25">
      <c r="AB3223" s="156" t="s">
        <v>2561</v>
      </c>
      <c r="AC3223" s="156">
        <v>340</v>
      </c>
      <c r="AD3223" s="256">
        <v>43133</v>
      </c>
      <c r="AE3223" s="256">
        <v>43168</v>
      </c>
      <c r="AF3223" s="256" t="s">
        <v>3216</v>
      </c>
    </row>
    <row r="3224" spans="28:32" x14ac:dyDescent="0.25">
      <c r="AB3224" s="156" t="s">
        <v>2561</v>
      </c>
      <c r="AC3224" s="156">
        <v>364</v>
      </c>
      <c r="AD3224" s="256">
        <v>43168</v>
      </c>
      <c r="AE3224" s="256">
        <v>43179</v>
      </c>
      <c r="AF3224" s="256" t="s">
        <v>3216</v>
      </c>
    </row>
    <row r="3225" spans="28:32" x14ac:dyDescent="0.25">
      <c r="AB3225" s="156" t="s">
        <v>2561</v>
      </c>
      <c r="AC3225" s="156">
        <v>353</v>
      </c>
      <c r="AD3225" s="256">
        <v>43180</v>
      </c>
      <c r="AE3225" s="256">
        <v>0</v>
      </c>
      <c r="AF3225" s="256" t="s">
        <v>3215</v>
      </c>
    </row>
    <row r="3226" spans="28:32" x14ac:dyDescent="0.25">
      <c r="AB3226" s="156" t="s">
        <v>2561</v>
      </c>
      <c r="AC3226" s="156">
        <v>353</v>
      </c>
      <c r="AD3226" s="256">
        <v>43180</v>
      </c>
      <c r="AE3226" s="256">
        <v>0</v>
      </c>
      <c r="AF3226" s="256" t="s">
        <v>3215</v>
      </c>
    </row>
    <row r="3227" spans="28:32" x14ac:dyDescent="0.25">
      <c r="AB3227" s="156" t="s">
        <v>2563</v>
      </c>
      <c r="AC3227" s="156">
        <v>347</v>
      </c>
      <c r="AD3227" s="256">
        <v>43118</v>
      </c>
      <c r="AE3227" s="256">
        <v>43133</v>
      </c>
      <c r="AF3227" s="256" t="s">
        <v>3216</v>
      </c>
    </row>
    <row r="3228" spans="28:32" x14ac:dyDescent="0.25">
      <c r="AB3228" s="156" t="s">
        <v>2563</v>
      </c>
      <c r="AC3228" s="156">
        <v>340</v>
      </c>
      <c r="AD3228" s="256">
        <v>43133</v>
      </c>
      <c r="AE3228" s="256">
        <v>43168</v>
      </c>
      <c r="AF3228" s="256" t="s">
        <v>3216</v>
      </c>
    </row>
    <row r="3229" spans="28:32" x14ac:dyDescent="0.25">
      <c r="AB3229" s="156" t="s">
        <v>2563</v>
      </c>
      <c r="AC3229" s="156">
        <v>364</v>
      </c>
      <c r="AD3229" s="256">
        <v>43168</v>
      </c>
      <c r="AE3229" s="256">
        <v>43179</v>
      </c>
      <c r="AF3229" s="256" t="s">
        <v>3216</v>
      </c>
    </row>
    <row r="3230" spans="28:32" x14ac:dyDescent="0.25">
      <c r="AB3230" s="156" t="s">
        <v>2563</v>
      </c>
      <c r="AC3230" s="156">
        <v>353</v>
      </c>
      <c r="AD3230" s="256">
        <v>43180</v>
      </c>
      <c r="AE3230" s="256">
        <v>0</v>
      </c>
      <c r="AF3230" s="256" t="s">
        <v>3215</v>
      </c>
    </row>
    <row r="3231" spans="28:32" x14ac:dyDescent="0.25">
      <c r="AB3231" s="156" t="s">
        <v>2565</v>
      </c>
      <c r="AC3231" s="156">
        <v>364</v>
      </c>
      <c r="AD3231" s="256">
        <v>43168</v>
      </c>
      <c r="AE3231" s="256">
        <v>43179</v>
      </c>
      <c r="AF3231" s="256" t="s">
        <v>3216</v>
      </c>
    </row>
    <row r="3232" spans="28:32" x14ac:dyDescent="0.25">
      <c r="AB3232" s="156" t="s">
        <v>2565</v>
      </c>
      <c r="AC3232" s="156">
        <v>353</v>
      </c>
      <c r="AD3232" s="256">
        <v>43180</v>
      </c>
      <c r="AE3232" s="256">
        <v>0</v>
      </c>
      <c r="AF3232" s="256" t="s">
        <v>3215</v>
      </c>
    </row>
    <row r="3233" spans="28:32" x14ac:dyDescent="0.25">
      <c r="AB3233" s="156" t="s">
        <v>2567</v>
      </c>
      <c r="AC3233" s="156">
        <v>364</v>
      </c>
      <c r="AD3233" s="256">
        <v>43168</v>
      </c>
      <c r="AE3233" s="256">
        <v>43179</v>
      </c>
      <c r="AF3233" s="256" t="s">
        <v>3216</v>
      </c>
    </row>
    <row r="3234" spans="28:32" x14ac:dyDescent="0.25">
      <c r="AB3234" s="156" t="s">
        <v>2567</v>
      </c>
      <c r="AC3234" s="156">
        <v>353</v>
      </c>
      <c r="AD3234" s="256">
        <v>43180</v>
      </c>
      <c r="AE3234" s="256">
        <v>0</v>
      </c>
      <c r="AF3234" s="256" t="s">
        <v>3215</v>
      </c>
    </row>
    <row r="3235" spans="28:32" x14ac:dyDescent="0.25">
      <c r="AB3235" s="156" t="s">
        <v>2569</v>
      </c>
      <c r="AC3235" s="156">
        <v>347</v>
      </c>
      <c r="AD3235" s="256">
        <v>43118</v>
      </c>
      <c r="AE3235" s="256">
        <v>43133</v>
      </c>
      <c r="AF3235" s="256" t="s">
        <v>3216</v>
      </c>
    </row>
    <row r="3236" spans="28:32" x14ac:dyDescent="0.25">
      <c r="AB3236" s="156" t="s">
        <v>2569</v>
      </c>
      <c r="AC3236" s="156">
        <v>340</v>
      </c>
      <c r="AD3236" s="256">
        <v>43133</v>
      </c>
      <c r="AE3236" s="256">
        <v>43168</v>
      </c>
      <c r="AF3236" s="256" t="s">
        <v>3216</v>
      </c>
    </row>
    <row r="3237" spans="28:32" x14ac:dyDescent="0.25">
      <c r="AB3237" s="156" t="s">
        <v>2569</v>
      </c>
      <c r="AC3237" s="156">
        <v>340</v>
      </c>
      <c r="AD3237" s="256">
        <v>43133</v>
      </c>
      <c r="AE3237" s="256">
        <v>43168</v>
      </c>
      <c r="AF3237" s="256" t="s">
        <v>3216</v>
      </c>
    </row>
    <row r="3238" spans="28:32" x14ac:dyDescent="0.25">
      <c r="AB3238" s="156" t="s">
        <v>2569</v>
      </c>
      <c r="AC3238" s="156">
        <v>357</v>
      </c>
      <c r="AD3238" s="256">
        <v>43139</v>
      </c>
      <c r="AE3238" s="256">
        <v>43164</v>
      </c>
      <c r="AF3238" s="256" t="s">
        <v>3216</v>
      </c>
    </row>
    <row r="3239" spans="28:32" x14ac:dyDescent="0.25">
      <c r="AB3239" s="156" t="s">
        <v>2569</v>
      </c>
      <c r="AC3239" s="156">
        <v>353</v>
      </c>
      <c r="AD3239" s="256">
        <v>43180</v>
      </c>
      <c r="AE3239" s="256">
        <v>0</v>
      </c>
      <c r="AF3239" s="256" t="s">
        <v>3215</v>
      </c>
    </row>
    <row r="3240" spans="28:32" x14ac:dyDescent="0.25">
      <c r="AB3240" s="156" t="s">
        <v>2570</v>
      </c>
      <c r="AC3240" s="156">
        <v>347</v>
      </c>
      <c r="AD3240" s="256">
        <v>43118</v>
      </c>
      <c r="AE3240" s="256">
        <v>43133</v>
      </c>
      <c r="AF3240" s="256" t="s">
        <v>3216</v>
      </c>
    </row>
    <row r="3241" spans="28:32" x14ac:dyDescent="0.25">
      <c r="AB3241" s="156" t="s">
        <v>2570</v>
      </c>
      <c r="AC3241" s="156">
        <v>340</v>
      </c>
      <c r="AD3241" s="256">
        <v>43133</v>
      </c>
      <c r="AE3241" s="256">
        <v>43168</v>
      </c>
      <c r="AF3241" s="256" t="s">
        <v>3216</v>
      </c>
    </row>
    <row r="3242" spans="28:32" x14ac:dyDescent="0.25">
      <c r="AB3242" s="156" t="s">
        <v>2572</v>
      </c>
      <c r="AC3242" s="156">
        <v>335</v>
      </c>
      <c r="AD3242" s="256">
        <v>43133</v>
      </c>
      <c r="AE3242" s="256">
        <v>43147</v>
      </c>
      <c r="AF3242" s="256" t="s">
        <v>3216</v>
      </c>
    </row>
    <row r="3243" spans="28:32" x14ac:dyDescent="0.25">
      <c r="AB3243" s="156" t="s">
        <v>2572</v>
      </c>
      <c r="AC3243" s="156">
        <v>340</v>
      </c>
      <c r="AD3243" s="256">
        <v>43133</v>
      </c>
      <c r="AE3243" s="256">
        <v>43168</v>
      </c>
      <c r="AF3243" s="256" t="s">
        <v>3216</v>
      </c>
    </row>
    <row r="3244" spans="28:32" x14ac:dyDescent="0.25">
      <c r="AB3244" s="156" t="s">
        <v>2572</v>
      </c>
      <c r="AC3244" s="156">
        <v>364</v>
      </c>
      <c r="AD3244" s="256">
        <v>43168</v>
      </c>
      <c r="AE3244" s="256">
        <v>43179</v>
      </c>
      <c r="AF3244" s="256" t="s">
        <v>3216</v>
      </c>
    </row>
    <row r="3245" spans="28:32" x14ac:dyDescent="0.25">
      <c r="AB3245" s="156" t="s">
        <v>2572</v>
      </c>
      <c r="AC3245" s="156">
        <v>353</v>
      </c>
      <c r="AD3245" s="256">
        <v>43180</v>
      </c>
      <c r="AE3245" s="256">
        <v>0</v>
      </c>
      <c r="AF3245" s="256" t="s">
        <v>3215</v>
      </c>
    </row>
    <row r="3246" spans="28:32" x14ac:dyDescent="0.25">
      <c r="AB3246" s="156" t="s">
        <v>2572</v>
      </c>
      <c r="AC3246" s="156">
        <v>353</v>
      </c>
      <c r="AD3246" s="256">
        <v>43180</v>
      </c>
      <c r="AE3246" s="256">
        <v>0</v>
      </c>
      <c r="AF3246" s="256" t="s">
        <v>3215</v>
      </c>
    </row>
    <row r="3247" spans="28:32" x14ac:dyDescent="0.25">
      <c r="AB3247" s="156" t="s">
        <v>2574</v>
      </c>
      <c r="AC3247" s="156">
        <v>340</v>
      </c>
      <c r="AD3247" s="256">
        <v>43133</v>
      </c>
      <c r="AE3247" s="256">
        <v>43168</v>
      </c>
      <c r="AF3247" s="256" t="s">
        <v>3216</v>
      </c>
    </row>
    <row r="3248" spans="28:32" x14ac:dyDescent="0.25">
      <c r="AB3248" s="156" t="s">
        <v>2574</v>
      </c>
      <c r="AC3248" s="156">
        <v>353</v>
      </c>
      <c r="AD3248" s="256">
        <v>43180</v>
      </c>
      <c r="AE3248" s="256">
        <v>0</v>
      </c>
      <c r="AF3248" s="256" t="s">
        <v>3215</v>
      </c>
    </row>
    <row r="3249" spans="28:32" x14ac:dyDescent="0.25">
      <c r="AB3249" s="156" t="s">
        <v>2576</v>
      </c>
      <c r="AC3249" s="156">
        <v>340</v>
      </c>
      <c r="AD3249" s="256">
        <v>43133</v>
      </c>
      <c r="AE3249" s="256">
        <v>43168</v>
      </c>
      <c r="AF3249" s="256" t="s">
        <v>3216</v>
      </c>
    </row>
    <row r="3250" spans="28:32" x14ac:dyDescent="0.25">
      <c r="AB3250" s="156" t="s">
        <v>2576</v>
      </c>
      <c r="AC3250" s="156">
        <v>364</v>
      </c>
      <c r="AD3250" s="256">
        <v>43168</v>
      </c>
      <c r="AE3250" s="256">
        <v>43179</v>
      </c>
      <c r="AF3250" s="256" t="s">
        <v>3216</v>
      </c>
    </row>
    <row r="3251" spans="28:32" x14ac:dyDescent="0.25">
      <c r="AB3251" s="156" t="s">
        <v>2576</v>
      </c>
      <c r="AC3251" s="156">
        <v>353</v>
      </c>
      <c r="AD3251" s="256">
        <v>43180</v>
      </c>
      <c r="AE3251" s="256">
        <v>0</v>
      </c>
      <c r="AF3251" s="256" t="s">
        <v>3215</v>
      </c>
    </row>
    <row r="3252" spans="28:32" x14ac:dyDescent="0.25">
      <c r="AB3252" s="156" t="s">
        <v>3264</v>
      </c>
      <c r="AC3252" s="156">
        <v>347</v>
      </c>
      <c r="AD3252" s="256">
        <v>43118</v>
      </c>
      <c r="AE3252" s="256">
        <v>43133</v>
      </c>
      <c r="AF3252" s="256" t="s">
        <v>3216</v>
      </c>
    </row>
    <row r="3253" spans="28:32" x14ac:dyDescent="0.25">
      <c r="AB3253" s="156" t="s">
        <v>3264</v>
      </c>
      <c r="AC3253" s="156">
        <v>357</v>
      </c>
      <c r="AD3253" s="256">
        <v>43139</v>
      </c>
      <c r="AE3253" s="256">
        <v>43164</v>
      </c>
      <c r="AF3253" s="256" t="s">
        <v>3216</v>
      </c>
    </row>
    <row r="3254" spans="28:32" x14ac:dyDescent="0.25">
      <c r="AB3254" s="156" t="s">
        <v>3264</v>
      </c>
      <c r="AC3254" s="156">
        <v>364</v>
      </c>
      <c r="AD3254" s="256">
        <v>43168</v>
      </c>
      <c r="AE3254" s="256">
        <v>43179</v>
      </c>
      <c r="AF3254" s="256" t="s">
        <v>3216</v>
      </c>
    </row>
    <row r="3255" spans="28:32" x14ac:dyDescent="0.25">
      <c r="AB3255" s="156" t="s">
        <v>2577</v>
      </c>
      <c r="AC3255" s="156">
        <v>347</v>
      </c>
      <c r="AD3255" s="256">
        <v>43118</v>
      </c>
      <c r="AE3255" s="256">
        <v>43133</v>
      </c>
      <c r="AF3255" s="256" t="s">
        <v>3216</v>
      </c>
    </row>
    <row r="3256" spans="28:32" x14ac:dyDescent="0.25">
      <c r="AB3256" s="156" t="s">
        <v>2577</v>
      </c>
      <c r="AC3256" s="156">
        <v>340</v>
      </c>
      <c r="AD3256" s="256">
        <v>43133</v>
      </c>
      <c r="AE3256" s="256">
        <v>43168</v>
      </c>
      <c r="AF3256" s="256" t="s">
        <v>3216</v>
      </c>
    </row>
    <row r="3257" spans="28:32" x14ac:dyDescent="0.25">
      <c r="AB3257" s="156" t="s">
        <v>2578</v>
      </c>
      <c r="AC3257" s="156">
        <v>333</v>
      </c>
      <c r="AD3257" s="256">
        <v>43206</v>
      </c>
      <c r="AE3257" s="256">
        <v>43210</v>
      </c>
      <c r="AF3257" s="256" t="s">
        <v>3216</v>
      </c>
    </row>
    <row r="3258" spans="28:32" x14ac:dyDescent="0.25">
      <c r="AB3258" s="156" t="s">
        <v>2579</v>
      </c>
      <c r="AC3258" s="156">
        <v>350</v>
      </c>
      <c r="AD3258" s="256">
        <v>43132</v>
      </c>
      <c r="AE3258" s="256">
        <v>43195</v>
      </c>
      <c r="AF3258" s="256" t="s">
        <v>3216</v>
      </c>
    </row>
    <row r="3259" spans="28:32" x14ac:dyDescent="0.25">
      <c r="AB3259" s="156" t="s">
        <v>2579</v>
      </c>
      <c r="AC3259" s="156">
        <v>333</v>
      </c>
      <c r="AD3259" s="256">
        <v>43206</v>
      </c>
      <c r="AE3259" s="256">
        <v>43210</v>
      </c>
      <c r="AF3259" s="256" t="s">
        <v>3216</v>
      </c>
    </row>
    <row r="3260" spans="28:32" x14ac:dyDescent="0.25">
      <c r="AB3260" s="156" t="s">
        <v>2579</v>
      </c>
      <c r="AC3260" s="156">
        <v>377</v>
      </c>
      <c r="AD3260" s="256">
        <v>43210</v>
      </c>
      <c r="AE3260" s="256">
        <v>43210</v>
      </c>
      <c r="AF3260" s="256" t="s">
        <v>3216</v>
      </c>
    </row>
    <row r="3261" spans="28:32" x14ac:dyDescent="0.25">
      <c r="AB3261" s="156" t="s">
        <v>2580</v>
      </c>
      <c r="AC3261" s="156">
        <v>377</v>
      </c>
      <c r="AD3261" s="256">
        <v>43210</v>
      </c>
      <c r="AE3261" s="256">
        <v>43210</v>
      </c>
      <c r="AF3261" s="256" t="s">
        <v>3216</v>
      </c>
    </row>
    <row r="3262" spans="28:32" x14ac:dyDescent="0.25">
      <c r="AB3262" s="156" t="s">
        <v>2581</v>
      </c>
      <c r="AC3262" s="156">
        <v>350</v>
      </c>
      <c r="AD3262" s="256">
        <v>43132</v>
      </c>
      <c r="AE3262" s="256">
        <v>43195</v>
      </c>
      <c r="AF3262" s="256" t="s">
        <v>3216</v>
      </c>
    </row>
    <row r="3263" spans="28:32" x14ac:dyDescent="0.25">
      <c r="AB3263" s="156" t="s">
        <v>2581</v>
      </c>
      <c r="AC3263" s="156">
        <v>333</v>
      </c>
      <c r="AD3263" s="256">
        <v>43206</v>
      </c>
      <c r="AE3263" s="256">
        <v>43210</v>
      </c>
      <c r="AF3263" s="256" t="s">
        <v>3216</v>
      </c>
    </row>
    <row r="3264" spans="28:32" x14ac:dyDescent="0.25">
      <c r="AB3264" s="156" t="s">
        <v>2581</v>
      </c>
      <c r="AC3264" s="156">
        <v>377</v>
      </c>
      <c r="AD3264" s="256">
        <v>43210</v>
      </c>
      <c r="AE3264" s="256">
        <v>43210</v>
      </c>
      <c r="AF3264" s="256" t="s">
        <v>3216</v>
      </c>
    </row>
    <row r="3265" spans="28:32" x14ac:dyDescent="0.25">
      <c r="AB3265" s="156" t="s">
        <v>3265</v>
      </c>
      <c r="AC3265" s="156">
        <v>377</v>
      </c>
      <c r="AD3265" s="256">
        <v>43210</v>
      </c>
      <c r="AE3265" s="256">
        <v>43210</v>
      </c>
      <c r="AF3265" s="256" t="s">
        <v>3216</v>
      </c>
    </row>
    <row r="3266" spans="28:32" x14ac:dyDescent="0.25">
      <c r="AB3266" s="156" t="s">
        <v>2582</v>
      </c>
      <c r="AC3266" s="156">
        <v>347</v>
      </c>
      <c r="AD3266" s="256">
        <v>43118</v>
      </c>
      <c r="AE3266" s="256">
        <v>43133</v>
      </c>
      <c r="AF3266" s="256" t="s">
        <v>3216</v>
      </c>
    </row>
    <row r="3267" spans="28:32" x14ac:dyDescent="0.25">
      <c r="AB3267" s="156" t="s">
        <v>2582</v>
      </c>
      <c r="AC3267" s="156">
        <v>340</v>
      </c>
      <c r="AD3267" s="256">
        <v>43133</v>
      </c>
      <c r="AE3267" s="256">
        <v>43168</v>
      </c>
      <c r="AF3267" s="256" t="s">
        <v>3216</v>
      </c>
    </row>
    <row r="3268" spans="28:32" x14ac:dyDescent="0.25">
      <c r="AB3268" s="156" t="s">
        <v>2584</v>
      </c>
      <c r="AC3268" s="156">
        <v>357</v>
      </c>
      <c r="AD3268" s="256">
        <v>43139</v>
      </c>
      <c r="AE3268" s="256">
        <v>43164</v>
      </c>
      <c r="AF3268" s="256" t="s">
        <v>3216</v>
      </c>
    </row>
    <row r="3269" spans="28:32" x14ac:dyDescent="0.25">
      <c r="AB3269" s="156" t="s">
        <v>2584</v>
      </c>
      <c r="AC3269" s="156">
        <v>364</v>
      </c>
      <c r="AD3269" s="256">
        <v>43168</v>
      </c>
      <c r="AE3269" s="256">
        <v>43179</v>
      </c>
      <c r="AF3269" s="256" t="s">
        <v>3216</v>
      </c>
    </row>
    <row r="3270" spans="28:32" x14ac:dyDescent="0.25">
      <c r="AB3270" s="156" t="s">
        <v>2584</v>
      </c>
      <c r="AC3270" s="156">
        <v>353</v>
      </c>
      <c r="AD3270" s="256">
        <v>43180</v>
      </c>
      <c r="AE3270" s="256">
        <v>0</v>
      </c>
      <c r="AF3270" s="256" t="s">
        <v>3215</v>
      </c>
    </row>
    <row r="3271" spans="28:32" x14ac:dyDescent="0.25">
      <c r="AB3271" s="156" t="s">
        <v>2584</v>
      </c>
      <c r="AC3271" s="156">
        <v>353</v>
      </c>
      <c r="AD3271" s="256">
        <v>43180</v>
      </c>
      <c r="AE3271" s="256">
        <v>0</v>
      </c>
      <c r="AF3271" s="256" t="s">
        <v>3215</v>
      </c>
    </row>
    <row r="3272" spans="28:32" x14ac:dyDescent="0.25">
      <c r="AB3272" s="156" t="s">
        <v>2586</v>
      </c>
      <c r="AC3272" s="156">
        <v>347</v>
      </c>
      <c r="AD3272" s="256">
        <v>43118</v>
      </c>
      <c r="AE3272" s="256">
        <v>43133</v>
      </c>
      <c r="AF3272" s="256" t="s">
        <v>3216</v>
      </c>
    </row>
    <row r="3273" spans="28:32" x14ac:dyDescent="0.25">
      <c r="AB3273" s="156" t="s">
        <v>2586</v>
      </c>
      <c r="AC3273" s="156">
        <v>340</v>
      </c>
      <c r="AD3273" s="256">
        <v>43133</v>
      </c>
      <c r="AE3273" s="256">
        <v>43168</v>
      </c>
      <c r="AF3273" s="256" t="s">
        <v>3216</v>
      </c>
    </row>
    <row r="3274" spans="28:32" x14ac:dyDescent="0.25">
      <c r="AB3274" s="156" t="s">
        <v>2586</v>
      </c>
      <c r="AC3274" s="156">
        <v>364</v>
      </c>
      <c r="AD3274" s="256">
        <v>43168</v>
      </c>
      <c r="AE3274" s="256">
        <v>43179</v>
      </c>
      <c r="AF3274" s="256" t="s">
        <v>3216</v>
      </c>
    </row>
    <row r="3275" spans="28:32" x14ac:dyDescent="0.25">
      <c r="AB3275" s="156" t="s">
        <v>2586</v>
      </c>
      <c r="AC3275" s="156">
        <v>353</v>
      </c>
      <c r="AD3275" s="256">
        <v>43180</v>
      </c>
      <c r="AE3275" s="256">
        <v>0</v>
      </c>
      <c r="AF3275" s="256" t="s">
        <v>3215</v>
      </c>
    </row>
    <row r="3276" spans="28:32" x14ac:dyDescent="0.25">
      <c r="AB3276" s="156" t="s">
        <v>2588</v>
      </c>
      <c r="AC3276" s="156">
        <v>347</v>
      </c>
      <c r="AD3276" s="256">
        <v>43118</v>
      </c>
      <c r="AE3276" s="256">
        <v>43133</v>
      </c>
      <c r="AF3276" s="256" t="s">
        <v>3216</v>
      </c>
    </row>
    <row r="3277" spans="28:32" x14ac:dyDescent="0.25">
      <c r="AB3277" s="156" t="s">
        <v>2588</v>
      </c>
      <c r="AC3277" s="156">
        <v>340</v>
      </c>
      <c r="AD3277" s="256">
        <v>43133</v>
      </c>
      <c r="AE3277" s="256">
        <v>43168</v>
      </c>
      <c r="AF3277" s="256" t="s">
        <v>3216</v>
      </c>
    </row>
    <row r="3278" spans="28:32" x14ac:dyDescent="0.25">
      <c r="AB3278" s="156" t="s">
        <v>2588</v>
      </c>
      <c r="AC3278" s="156">
        <v>357</v>
      </c>
      <c r="AD3278" s="256">
        <v>43139</v>
      </c>
      <c r="AE3278" s="256">
        <v>43164</v>
      </c>
      <c r="AF3278" s="256" t="s">
        <v>3216</v>
      </c>
    </row>
    <row r="3279" spans="28:32" x14ac:dyDescent="0.25">
      <c r="AB3279" s="156" t="s">
        <v>2588</v>
      </c>
      <c r="AC3279" s="156">
        <v>364</v>
      </c>
      <c r="AD3279" s="256">
        <v>43168</v>
      </c>
      <c r="AE3279" s="256">
        <v>43179</v>
      </c>
      <c r="AF3279" s="256" t="s">
        <v>3216</v>
      </c>
    </row>
    <row r="3280" spans="28:32" x14ac:dyDescent="0.25">
      <c r="AB3280" s="156" t="s">
        <v>2588</v>
      </c>
      <c r="AC3280" s="156">
        <v>353</v>
      </c>
      <c r="AD3280" s="256">
        <v>43180</v>
      </c>
      <c r="AE3280" s="256">
        <v>0</v>
      </c>
      <c r="AF3280" s="256" t="s">
        <v>3215</v>
      </c>
    </row>
    <row r="3281" spans="28:32" x14ac:dyDescent="0.25">
      <c r="AB3281" s="156" t="s">
        <v>2588</v>
      </c>
      <c r="AC3281" s="156">
        <v>353</v>
      </c>
      <c r="AD3281" s="256">
        <v>43180</v>
      </c>
      <c r="AE3281" s="256">
        <v>0</v>
      </c>
      <c r="AF3281" s="256" t="s">
        <v>3215</v>
      </c>
    </row>
    <row r="3282" spans="28:32" x14ac:dyDescent="0.25">
      <c r="AB3282" s="156" t="s">
        <v>2590</v>
      </c>
      <c r="AC3282" s="156">
        <v>347</v>
      </c>
      <c r="AD3282" s="256">
        <v>43118</v>
      </c>
      <c r="AE3282" s="256">
        <v>43133</v>
      </c>
      <c r="AF3282" s="256" t="s">
        <v>3216</v>
      </c>
    </row>
    <row r="3283" spans="28:32" x14ac:dyDescent="0.25">
      <c r="AB3283" s="156" t="s">
        <v>2590</v>
      </c>
      <c r="AC3283" s="156">
        <v>340</v>
      </c>
      <c r="AD3283" s="256">
        <v>43133</v>
      </c>
      <c r="AE3283" s="256">
        <v>43168</v>
      </c>
      <c r="AF3283" s="256" t="s">
        <v>3216</v>
      </c>
    </row>
    <row r="3284" spans="28:32" x14ac:dyDescent="0.25">
      <c r="AB3284" s="156" t="s">
        <v>2590</v>
      </c>
      <c r="AC3284" s="156">
        <v>357</v>
      </c>
      <c r="AD3284" s="256">
        <v>43139</v>
      </c>
      <c r="AE3284" s="256">
        <v>43164</v>
      </c>
      <c r="AF3284" s="256" t="s">
        <v>3216</v>
      </c>
    </row>
    <row r="3285" spans="28:32" x14ac:dyDescent="0.25">
      <c r="AB3285" s="156" t="s">
        <v>2590</v>
      </c>
      <c r="AC3285" s="156">
        <v>364</v>
      </c>
      <c r="AD3285" s="256">
        <v>43168</v>
      </c>
      <c r="AE3285" s="256">
        <v>43179</v>
      </c>
      <c r="AF3285" s="256" t="s">
        <v>3216</v>
      </c>
    </row>
    <row r="3286" spans="28:32" x14ac:dyDescent="0.25">
      <c r="AB3286" s="156" t="s">
        <v>2590</v>
      </c>
      <c r="AC3286" s="156">
        <v>353</v>
      </c>
      <c r="AD3286" s="256">
        <v>43180</v>
      </c>
      <c r="AE3286" s="256">
        <v>0</v>
      </c>
      <c r="AF3286" s="256" t="s">
        <v>3215</v>
      </c>
    </row>
    <row r="3287" spans="28:32" x14ac:dyDescent="0.25">
      <c r="AB3287" s="156" t="s">
        <v>2590</v>
      </c>
      <c r="AC3287" s="156">
        <v>353</v>
      </c>
      <c r="AD3287" s="256">
        <v>43180</v>
      </c>
      <c r="AE3287" s="256">
        <v>0</v>
      </c>
      <c r="AF3287" s="256" t="s">
        <v>3215</v>
      </c>
    </row>
    <row r="3288" spans="28:32" x14ac:dyDescent="0.25">
      <c r="AB3288" s="156" t="s">
        <v>2591</v>
      </c>
      <c r="AC3288" s="156">
        <v>347</v>
      </c>
      <c r="AD3288" s="256">
        <v>43118</v>
      </c>
      <c r="AE3288" s="256">
        <v>43133</v>
      </c>
      <c r="AF3288" s="256" t="s">
        <v>3216</v>
      </c>
    </row>
    <row r="3289" spans="28:32" x14ac:dyDescent="0.25">
      <c r="AB3289" s="156" t="s">
        <v>2591</v>
      </c>
      <c r="AC3289" s="156">
        <v>340</v>
      </c>
      <c r="AD3289" s="256">
        <v>43133</v>
      </c>
      <c r="AE3289" s="256">
        <v>43168</v>
      </c>
      <c r="AF3289" s="256" t="s">
        <v>3216</v>
      </c>
    </row>
    <row r="3290" spans="28:32" x14ac:dyDescent="0.25">
      <c r="AB3290" s="156" t="s">
        <v>2591</v>
      </c>
      <c r="AC3290" s="156">
        <v>340</v>
      </c>
      <c r="AD3290" s="256">
        <v>43133</v>
      </c>
      <c r="AE3290" s="256">
        <v>43168</v>
      </c>
      <c r="AF3290" s="256" t="s">
        <v>3216</v>
      </c>
    </row>
    <row r="3291" spans="28:32" x14ac:dyDescent="0.25">
      <c r="AB3291" s="156" t="s">
        <v>2591</v>
      </c>
      <c r="AC3291" s="156">
        <v>357</v>
      </c>
      <c r="AD3291" s="256">
        <v>43139</v>
      </c>
      <c r="AE3291" s="256">
        <v>43164</v>
      </c>
      <c r="AF3291" s="256" t="s">
        <v>3216</v>
      </c>
    </row>
    <row r="3292" spans="28:32" x14ac:dyDescent="0.25">
      <c r="AB3292" s="156" t="s">
        <v>2591</v>
      </c>
      <c r="AC3292" s="156">
        <v>364</v>
      </c>
      <c r="AD3292" s="256">
        <v>43168</v>
      </c>
      <c r="AE3292" s="256">
        <v>43179</v>
      </c>
      <c r="AF3292" s="256" t="s">
        <v>3216</v>
      </c>
    </row>
    <row r="3293" spans="28:32" x14ac:dyDescent="0.25">
      <c r="AB3293" s="156" t="s">
        <v>2591</v>
      </c>
      <c r="AC3293" s="156">
        <v>353</v>
      </c>
      <c r="AD3293" s="256">
        <v>43180</v>
      </c>
      <c r="AE3293" s="256">
        <v>0</v>
      </c>
      <c r="AF3293" s="256" t="s">
        <v>3215</v>
      </c>
    </row>
    <row r="3294" spans="28:32" x14ac:dyDescent="0.25">
      <c r="AB3294" s="156" t="s">
        <v>3266</v>
      </c>
      <c r="AC3294" s="156">
        <v>328</v>
      </c>
      <c r="AD3294" s="256">
        <v>43089</v>
      </c>
      <c r="AE3294" s="256">
        <v>43122</v>
      </c>
      <c r="AF3294" s="256" t="s">
        <v>3216</v>
      </c>
    </row>
    <row r="3295" spans="28:32" x14ac:dyDescent="0.25">
      <c r="AB3295" s="156" t="s">
        <v>2593</v>
      </c>
      <c r="AC3295" s="156">
        <v>353</v>
      </c>
      <c r="AD3295" s="256">
        <v>43180</v>
      </c>
      <c r="AE3295" s="256">
        <v>0</v>
      </c>
      <c r="AF3295" s="256" t="s">
        <v>3215</v>
      </c>
    </row>
    <row r="3296" spans="28:32" x14ac:dyDescent="0.25">
      <c r="AB3296" s="156" t="s">
        <v>3267</v>
      </c>
      <c r="AC3296" s="156">
        <v>350</v>
      </c>
      <c r="AD3296" s="256">
        <v>43132</v>
      </c>
      <c r="AE3296" s="256">
        <v>43195</v>
      </c>
      <c r="AF3296" s="256" t="s">
        <v>3216</v>
      </c>
    </row>
    <row r="3297" spans="28:32" x14ac:dyDescent="0.25">
      <c r="AB3297" s="156" t="s">
        <v>3267</v>
      </c>
      <c r="AC3297" s="156">
        <v>377</v>
      </c>
      <c r="AD3297" s="256">
        <v>43210</v>
      </c>
      <c r="AE3297" s="256">
        <v>43210</v>
      </c>
      <c r="AF3297" s="256" t="s">
        <v>3216</v>
      </c>
    </row>
    <row r="3298" spans="28:32" x14ac:dyDescent="0.25">
      <c r="AB3298" s="156" t="s">
        <v>2595</v>
      </c>
      <c r="AC3298" s="156">
        <v>347</v>
      </c>
      <c r="AD3298" s="256">
        <v>43118</v>
      </c>
      <c r="AE3298" s="256">
        <v>43133</v>
      </c>
      <c r="AF3298" s="256" t="s">
        <v>3216</v>
      </c>
    </row>
    <row r="3299" spans="28:32" x14ac:dyDescent="0.25">
      <c r="AB3299" s="156" t="s">
        <v>2595</v>
      </c>
      <c r="AC3299" s="156">
        <v>340</v>
      </c>
      <c r="AD3299" s="256">
        <v>43133</v>
      </c>
      <c r="AE3299" s="256">
        <v>43168</v>
      </c>
      <c r="AF3299" s="256" t="s">
        <v>3216</v>
      </c>
    </row>
    <row r="3300" spans="28:32" x14ac:dyDescent="0.25">
      <c r="AB3300" s="156" t="s">
        <v>2595</v>
      </c>
      <c r="AC3300" s="156">
        <v>374</v>
      </c>
      <c r="AD3300" s="256">
        <v>43195</v>
      </c>
      <c r="AE3300" s="256">
        <v>0</v>
      </c>
      <c r="AF3300" s="256" t="s">
        <v>3215</v>
      </c>
    </row>
    <row r="3301" spans="28:32" x14ac:dyDescent="0.25">
      <c r="AB3301" s="156" t="s">
        <v>2597</v>
      </c>
      <c r="AC3301" s="156">
        <v>364</v>
      </c>
      <c r="AD3301" s="256">
        <v>43168</v>
      </c>
      <c r="AE3301" s="256">
        <v>43179</v>
      </c>
      <c r="AF3301" s="256" t="s">
        <v>3216</v>
      </c>
    </row>
    <row r="3302" spans="28:32" x14ac:dyDescent="0.25">
      <c r="AB3302" s="156" t="s">
        <v>2597</v>
      </c>
      <c r="AC3302" s="156">
        <v>353</v>
      </c>
      <c r="AD3302" s="256">
        <v>43180</v>
      </c>
      <c r="AE3302" s="256">
        <v>0</v>
      </c>
      <c r="AF3302" s="256" t="s">
        <v>3215</v>
      </c>
    </row>
    <row r="3303" spans="28:32" x14ac:dyDescent="0.25">
      <c r="AB3303" s="156" t="s">
        <v>2597</v>
      </c>
      <c r="AC3303" s="156">
        <v>353</v>
      </c>
      <c r="AD3303" s="256">
        <v>43180</v>
      </c>
      <c r="AE3303" s="256">
        <v>0</v>
      </c>
      <c r="AF3303" s="256" t="s">
        <v>3215</v>
      </c>
    </row>
    <row r="3304" spans="28:32" x14ac:dyDescent="0.25">
      <c r="AB3304" s="156" t="s">
        <v>2599</v>
      </c>
      <c r="AC3304" s="156">
        <v>364</v>
      </c>
      <c r="AD3304" s="256">
        <v>43168</v>
      </c>
      <c r="AE3304" s="256">
        <v>43179</v>
      </c>
      <c r="AF3304" s="256" t="s">
        <v>3216</v>
      </c>
    </row>
    <row r="3305" spans="28:32" x14ac:dyDescent="0.25">
      <c r="AB3305" s="156" t="s">
        <v>2599</v>
      </c>
      <c r="AC3305" s="156">
        <v>353</v>
      </c>
      <c r="AD3305" s="256">
        <v>43180</v>
      </c>
      <c r="AE3305" s="256">
        <v>0</v>
      </c>
      <c r="AF3305" s="256" t="s">
        <v>3215</v>
      </c>
    </row>
    <row r="3306" spans="28:32" x14ac:dyDescent="0.25">
      <c r="AB3306" s="156" t="s">
        <v>2601</v>
      </c>
      <c r="AC3306" s="156">
        <v>340</v>
      </c>
      <c r="AD3306" s="256">
        <v>43133</v>
      </c>
      <c r="AE3306" s="256">
        <v>43168</v>
      </c>
      <c r="AF3306" s="256" t="s">
        <v>3216</v>
      </c>
    </row>
    <row r="3307" spans="28:32" x14ac:dyDescent="0.25">
      <c r="AB3307" s="156" t="s">
        <v>2601</v>
      </c>
      <c r="AC3307" s="156">
        <v>357</v>
      </c>
      <c r="AD3307" s="256">
        <v>43139</v>
      </c>
      <c r="AE3307" s="256">
        <v>43164</v>
      </c>
      <c r="AF3307" s="256" t="s">
        <v>3216</v>
      </c>
    </row>
    <row r="3308" spans="28:32" x14ac:dyDescent="0.25">
      <c r="AB3308" s="156" t="s">
        <v>2601</v>
      </c>
      <c r="AC3308" s="156">
        <v>353</v>
      </c>
      <c r="AD3308" s="256">
        <v>43180</v>
      </c>
      <c r="AE3308" s="256">
        <v>0</v>
      </c>
      <c r="AF3308" s="256" t="s">
        <v>3215</v>
      </c>
    </row>
    <row r="3309" spans="28:32" x14ac:dyDescent="0.25">
      <c r="AB3309" s="156" t="s">
        <v>2603</v>
      </c>
      <c r="AC3309" s="156">
        <v>347</v>
      </c>
      <c r="AD3309" s="256">
        <v>43118</v>
      </c>
      <c r="AE3309" s="256">
        <v>43133</v>
      </c>
      <c r="AF3309" s="256" t="s">
        <v>3216</v>
      </c>
    </row>
    <row r="3310" spans="28:32" x14ac:dyDescent="0.25">
      <c r="AB3310" s="156" t="s">
        <v>2603</v>
      </c>
      <c r="AC3310" s="156">
        <v>340</v>
      </c>
      <c r="AD3310" s="256">
        <v>43133</v>
      </c>
      <c r="AE3310" s="256">
        <v>43168</v>
      </c>
      <c r="AF3310" s="256" t="s">
        <v>3216</v>
      </c>
    </row>
    <row r="3311" spans="28:32" x14ac:dyDescent="0.25">
      <c r="AB3311" s="156" t="s">
        <v>2603</v>
      </c>
      <c r="AC3311" s="156">
        <v>340</v>
      </c>
      <c r="AD3311" s="256">
        <v>43133</v>
      </c>
      <c r="AE3311" s="256">
        <v>43168</v>
      </c>
      <c r="AF3311" s="256" t="s">
        <v>3216</v>
      </c>
    </row>
    <row r="3312" spans="28:32" x14ac:dyDescent="0.25">
      <c r="AB3312" s="156" t="s">
        <v>2603</v>
      </c>
      <c r="AC3312" s="156">
        <v>357</v>
      </c>
      <c r="AD3312" s="256">
        <v>43139</v>
      </c>
      <c r="AE3312" s="256">
        <v>43164</v>
      </c>
      <c r="AF3312" s="256" t="s">
        <v>3216</v>
      </c>
    </row>
    <row r="3313" spans="28:32" x14ac:dyDescent="0.25">
      <c r="AB3313" s="156" t="s">
        <v>2603</v>
      </c>
      <c r="AC3313" s="156">
        <v>364</v>
      </c>
      <c r="AD3313" s="256">
        <v>43168</v>
      </c>
      <c r="AE3313" s="256">
        <v>43179</v>
      </c>
      <c r="AF3313" s="256" t="s">
        <v>3216</v>
      </c>
    </row>
    <row r="3314" spans="28:32" x14ac:dyDescent="0.25">
      <c r="AB3314" s="156" t="s">
        <v>2603</v>
      </c>
      <c r="AC3314" s="156">
        <v>353</v>
      </c>
      <c r="AD3314" s="256">
        <v>43180</v>
      </c>
      <c r="AE3314" s="256">
        <v>0</v>
      </c>
      <c r="AF3314" s="256" t="s">
        <v>3215</v>
      </c>
    </row>
    <row r="3315" spans="28:32" x14ac:dyDescent="0.25">
      <c r="AB3315" s="156" t="s">
        <v>2603</v>
      </c>
      <c r="AC3315" s="156">
        <v>353</v>
      </c>
      <c r="AD3315" s="256">
        <v>43180</v>
      </c>
      <c r="AE3315" s="256">
        <v>0</v>
      </c>
      <c r="AF3315" s="256" t="s">
        <v>3215</v>
      </c>
    </row>
    <row r="3316" spans="28:32" x14ac:dyDescent="0.25">
      <c r="AB3316" s="156" t="s">
        <v>2603</v>
      </c>
      <c r="AC3316" s="156">
        <v>353</v>
      </c>
      <c r="AD3316" s="256">
        <v>43180</v>
      </c>
      <c r="AE3316" s="256">
        <v>0</v>
      </c>
      <c r="AF3316" s="256" t="s">
        <v>3215</v>
      </c>
    </row>
    <row r="3317" spans="28:32" x14ac:dyDescent="0.25">
      <c r="AB3317" s="156" t="s">
        <v>2605</v>
      </c>
      <c r="AC3317" s="156">
        <v>347</v>
      </c>
      <c r="AD3317" s="256">
        <v>43118</v>
      </c>
      <c r="AE3317" s="256">
        <v>43133</v>
      </c>
      <c r="AF3317" s="256" t="s">
        <v>3216</v>
      </c>
    </row>
    <row r="3318" spans="28:32" x14ac:dyDescent="0.25">
      <c r="AB3318" s="156" t="s">
        <v>2605</v>
      </c>
      <c r="AC3318" s="156">
        <v>340</v>
      </c>
      <c r="AD3318" s="256">
        <v>43133</v>
      </c>
      <c r="AE3318" s="256">
        <v>43168</v>
      </c>
      <c r="AF3318" s="256" t="s">
        <v>3216</v>
      </c>
    </row>
    <row r="3319" spans="28:32" x14ac:dyDescent="0.25">
      <c r="AB3319" s="156" t="s">
        <v>2605</v>
      </c>
      <c r="AC3319" s="156">
        <v>340</v>
      </c>
      <c r="AD3319" s="256">
        <v>43133</v>
      </c>
      <c r="AE3319" s="256">
        <v>43168</v>
      </c>
      <c r="AF3319" s="256" t="s">
        <v>3216</v>
      </c>
    </row>
    <row r="3320" spans="28:32" x14ac:dyDescent="0.25">
      <c r="AB3320" s="156" t="s">
        <v>2605</v>
      </c>
      <c r="AC3320" s="156">
        <v>357</v>
      </c>
      <c r="AD3320" s="256">
        <v>43139</v>
      </c>
      <c r="AE3320" s="256">
        <v>43164</v>
      </c>
      <c r="AF3320" s="256" t="s">
        <v>3216</v>
      </c>
    </row>
    <row r="3321" spans="28:32" x14ac:dyDescent="0.25">
      <c r="AB3321" s="156" t="s">
        <v>2605</v>
      </c>
      <c r="AC3321" s="156">
        <v>353</v>
      </c>
      <c r="AD3321" s="256">
        <v>43180</v>
      </c>
      <c r="AE3321" s="256">
        <v>0</v>
      </c>
      <c r="AF3321" s="256" t="s">
        <v>3215</v>
      </c>
    </row>
    <row r="3322" spans="28:32" x14ac:dyDescent="0.25">
      <c r="AB3322" s="156" t="s">
        <v>2605</v>
      </c>
      <c r="AC3322" s="156">
        <v>353</v>
      </c>
      <c r="AD3322" s="256">
        <v>43180</v>
      </c>
      <c r="AE3322" s="256">
        <v>0</v>
      </c>
      <c r="AF3322" s="256" t="s">
        <v>3215</v>
      </c>
    </row>
    <row r="3323" spans="28:32" x14ac:dyDescent="0.25">
      <c r="AB3323" s="156" t="s">
        <v>2607</v>
      </c>
      <c r="AC3323" s="156">
        <v>347</v>
      </c>
      <c r="AD3323" s="256">
        <v>43118</v>
      </c>
      <c r="AE3323" s="256">
        <v>43133</v>
      </c>
      <c r="AF3323" s="256" t="s">
        <v>3216</v>
      </c>
    </row>
    <row r="3324" spans="28:32" x14ac:dyDescent="0.25">
      <c r="AB3324" s="156" t="s">
        <v>2607</v>
      </c>
      <c r="AC3324" s="156">
        <v>340</v>
      </c>
      <c r="AD3324" s="256">
        <v>43133</v>
      </c>
      <c r="AE3324" s="256">
        <v>43168</v>
      </c>
      <c r="AF3324" s="256" t="s">
        <v>3216</v>
      </c>
    </row>
    <row r="3325" spans="28:32" x14ac:dyDescent="0.25">
      <c r="AB3325" s="156" t="s">
        <v>2607</v>
      </c>
      <c r="AC3325" s="156">
        <v>357</v>
      </c>
      <c r="AD3325" s="256">
        <v>43139</v>
      </c>
      <c r="AE3325" s="256">
        <v>43164</v>
      </c>
      <c r="AF3325" s="256" t="s">
        <v>3216</v>
      </c>
    </row>
    <row r="3326" spans="28:32" x14ac:dyDescent="0.25">
      <c r="AB3326" s="156" t="s">
        <v>2607</v>
      </c>
      <c r="AC3326" s="156">
        <v>364</v>
      </c>
      <c r="AD3326" s="256">
        <v>43168</v>
      </c>
      <c r="AE3326" s="256">
        <v>43179</v>
      </c>
      <c r="AF3326" s="256" t="s">
        <v>3216</v>
      </c>
    </row>
    <row r="3327" spans="28:32" x14ac:dyDescent="0.25">
      <c r="AB3327" s="156" t="s">
        <v>2607</v>
      </c>
      <c r="AC3327" s="156">
        <v>353</v>
      </c>
      <c r="AD3327" s="256">
        <v>43180</v>
      </c>
      <c r="AE3327" s="256">
        <v>0</v>
      </c>
      <c r="AF3327" s="256" t="s">
        <v>3215</v>
      </c>
    </row>
    <row r="3328" spans="28:32" x14ac:dyDescent="0.25">
      <c r="AB3328" s="156" t="s">
        <v>2608</v>
      </c>
      <c r="AC3328" s="156">
        <v>347</v>
      </c>
      <c r="AD3328" s="256">
        <v>43118</v>
      </c>
      <c r="AE3328" s="256">
        <v>43133</v>
      </c>
      <c r="AF3328" s="256" t="s">
        <v>3216</v>
      </c>
    </row>
    <row r="3329" spans="28:32" x14ac:dyDescent="0.25">
      <c r="AB3329" s="156" t="s">
        <v>2608</v>
      </c>
      <c r="AC3329" s="156">
        <v>340</v>
      </c>
      <c r="AD3329" s="256">
        <v>43133</v>
      </c>
      <c r="AE3329" s="256">
        <v>43168</v>
      </c>
      <c r="AF3329" s="256" t="s">
        <v>3216</v>
      </c>
    </row>
    <row r="3330" spans="28:32" x14ac:dyDescent="0.25">
      <c r="AB3330" s="156" t="s">
        <v>2608</v>
      </c>
      <c r="AC3330" s="156">
        <v>357</v>
      </c>
      <c r="AD3330" s="256">
        <v>43139</v>
      </c>
      <c r="AE3330" s="256">
        <v>43164</v>
      </c>
      <c r="AF3330" s="256" t="s">
        <v>3216</v>
      </c>
    </row>
    <row r="3331" spans="28:32" x14ac:dyDescent="0.25">
      <c r="AB3331" s="156" t="s">
        <v>2608</v>
      </c>
      <c r="AC3331" s="156">
        <v>364</v>
      </c>
      <c r="AD3331" s="256">
        <v>43168</v>
      </c>
      <c r="AE3331" s="256">
        <v>43179</v>
      </c>
      <c r="AF3331" s="256" t="s">
        <v>3216</v>
      </c>
    </row>
    <row r="3332" spans="28:32" x14ac:dyDescent="0.25">
      <c r="AB3332" s="156" t="s">
        <v>2608</v>
      </c>
      <c r="AC3332" s="156">
        <v>374</v>
      </c>
      <c r="AD3332" s="256">
        <v>43195</v>
      </c>
      <c r="AE3332" s="256">
        <v>0</v>
      </c>
      <c r="AF3332" s="256" t="s">
        <v>3215</v>
      </c>
    </row>
    <row r="3333" spans="28:32" x14ac:dyDescent="0.25">
      <c r="AB3333" s="156" t="s">
        <v>2610</v>
      </c>
      <c r="AC3333" s="156">
        <v>357</v>
      </c>
      <c r="AD3333" s="256">
        <v>43139</v>
      </c>
      <c r="AE3333" s="256">
        <v>43164</v>
      </c>
      <c r="AF3333" s="256" t="s">
        <v>3216</v>
      </c>
    </row>
    <row r="3334" spans="28:32" x14ac:dyDescent="0.25">
      <c r="AB3334" s="156" t="s">
        <v>2610</v>
      </c>
      <c r="AC3334" s="156">
        <v>353</v>
      </c>
      <c r="AD3334" s="256">
        <v>43180</v>
      </c>
      <c r="AE3334" s="256">
        <v>0</v>
      </c>
      <c r="AF3334" s="256" t="s">
        <v>3215</v>
      </c>
    </row>
    <row r="3335" spans="28:32" x14ac:dyDescent="0.25">
      <c r="AB3335" s="156" t="s">
        <v>2610</v>
      </c>
      <c r="AC3335" s="156">
        <v>353</v>
      </c>
      <c r="AD3335" s="256">
        <v>43180</v>
      </c>
      <c r="AE3335" s="256">
        <v>0</v>
      </c>
      <c r="AF3335" s="256" t="s">
        <v>3215</v>
      </c>
    </row>
    <row r="3336" spans="28:32" x14ac:dyDescent="0.25">
      <c r="AB3336" s="156" t="s">
        <v>2612</v>
      </c>
      <c r="AC3336" s="156">
        <v>353</v>
      </c>
      <c r="AD3336" s="256">
        <v>43180</v>
      </c>
      <c r="AE3336" s="256">
        <v>0</v>
      </c>
      <c r="AF3336" s="256" t="s">
        <v>3215</v>
      </c>
    </row>
    <row r="3337" spans="28:32" x14ac:dyDescent="0.25">
      <c r="AB3337" s="156" t="s">
        <v>2614</v>
      </c>
      <c r="AC3337" s="156">
        <v>347</v>
      </c>
      <c r="AD3337" s="256">
        <v>43118</v>
      </c>
      <c r="AE3337" s="256">
        <v>43133</v>
      </c>
      <c r="AF3337" s="256" t="s">
        <v>3216</v>
      </c>
    </row>
    <row r="3338" spans="28:32" x14ac:dyDescent="0.25">
      <c r="AB3338" s="156" t="s">
        <v>2614</v>
      </c>
      <c r="AC3338" s="156">
        <v>340</v>
      </c>
      <c r="AD3338" s="256">
        <v>43133</v>
      </c>
      <c r="AE3338" s="256">
        <v>43168</v>
      </c>
      <c r="AF3338" s="256" t="s">
        <v>3216</v>
      </c>
    </row>
    <row r="3339" spans="28:32" x14ac:dyDescent="0.25">
      <c r="AB3339" s="156" t="s">
        <v>2614</v>
      </c>
      <c r="AC3339" s="156">
        <v>357</v>
      </c>
      <c r="AD3339" s="256">
        <v>43139</v>
      </c>
      <c r="AE3339" s="256">
        <v>43164</v>
      </c>
      <c r="AF3339" s="256" t="s">
        <v>3216</v>
      </c>
    </row>
    <row r="3340" spans="28:32" x14ac:dyDescent="0.25">
      <c r="AB3340" s="156" t="s">
        <v>2614</v>
      </c>
      <c r="AC3340" s="156">
        <v>353</v>
      </c>
      <c r="AD3340" s="256">
        <v>43180</v>
      </c>
      <c r="AE3340" s="256">
        <v>0</v>
      </c>
      <c r="AF3340" s="256" t="s">
        <v>3215</v>
      </c>
    </row>
    <row r="3341" spans="28:32" x14ac:dyDescent="0.25">
      <c r="AB3341" s="156" t="s">
        <v>2616</v>
      </c>
      <c r="AC3341" s="156">
        <v>347</v>
      </c>
      <c r="AD3341" s="256">
        <v>43118</v>
      </c>
      <c r="AE3341" s="256">
        <v>43133</v>
      </c>
      <c r="AF3341" s="256" t="s">
        <v>3216</v>
      </c>
    </row>
    <row r="3342" spans="28:32" x14ac:dyDescent="0.25">
      <c r="AB3342" s="156" t="s">
        <v>2616</v>
      </c>
      <c r="AC3342" s="156">
        <v>340</v>
      </c>
      <c r="AD3342" s="256">
        <v>43133</v>
      </c>
      <c r="AE3342" s="256">
        <v>43168</v>
      </c>
      <c r="AF3342" s="256" t="s">
        <v>3216</v>
      </c>
    </row>
    <row r="3343" spans="28:32" x14ac:dyDescent="0.25">
      <c r="AB3343" s="156" t="s">
        <v>2616</v>
      </c>
      <c r="AC3343" s="156">
        <v>374</v>
      </c>
      <c r="AD3343" s="256">
        <v>43195</v>
      </c>
      <c r="AE3343" s="256">
        <v>0</v>
      </c>
      <c r="AF3343" s="256" t="s">
        <v>3215</v>
      </c>
    </row>
    <row r="3344" spans="28:32" x14ac:dyDescent="0.25">
      <c r="AB3344" s="156" t="s">
        <v>2618</v>
      </c>
      <c r="AC3344" s="156">
        <v>374</v>
      </c>
      <c r="AD3344" s="256">
        <v>43195</v>
      </c>
      <c r="AE3344" s="256">
        <v>0</v>
      </c>
      <c r="AF3344" s="256" t="s">
        <v>3215</v>
      </c>
    </row>
    <row r="3345" spans="28:32" x14ac:dyDescent="0.25">
      <c r="AB3345" s="156" t="s">
        <v>2620</v>
      </c>
      <c r="AC3345" s="156">
        <v>357</v>
      </c>
      <c r="AD3345" s="256">
        <v>43139</v>
      </c>
      <c r="AE3345" s="256">
        <v>43164</v>
      </c>
      <c r="AF3345" s="256" t="s">
        <v>3216</v>
      </c>
    </row>
    <row r="3346" spans="28:32" x14ac:dyDescent="0.25">
      <c r="AB3346" s="156" t="s">
        <v>2620</v>
      </c>
      <c r="AC3346" s="156">
        <v>364</v>
      </c>
      <c r="AD3346" s="256">
        <v>43168</v>
      </c>
      <c r="AE3346" s="256">
        <v>43179</v>
      </c>
      <c r="AF3346" s="256" t="s">
        <v>3216</v>
      </c>
    </row>
    <row r="3347" spans="28:32" x14ac:dyDescent="0.25">
      <c r="AB3347" s="156" t="s">
        <v>2620</v>
      </c>
      <c r="AC3347" s="156">
        <v>353</v>
      </c>
      <c r="AD3347" s="256">
        <v>43180</v>
      </c>
      <c r="AE3347" s="256">
        <v>0</v>
      </c>
      <c r="AF3347" s="256" t="s">
        <v>3215</v>
      </c>
    </row>
    <row r="3348" spans="28:32" x14ac:dyDescent="0.25">
      <c r="AB3348" s="156" t="s">
        <v>2620</v>
      </c>
      <c r="AC3348" s="156">
        <v>353</v>
      </c>
      <c r="AD3348" s="256">
        <v>43180</v>
      </c>
      <c r="AE3348" s="256">
        <v>0</v>
      </c>
      <c r="AF3348" s="256" t="s">
        <v>3215</v>
      </c>
    </row>
    <row r="3349" spans="28:32" x14ac:dyDescent="0.25">
      <c r="AB3349" s="156" t="s">
        <v>3182</v>
      </c>
      <c r="AC3349" s="156">
        <v>364</v>
      </c>
      <c r="AD3349" s="256">
        <v>43168</v>
      </c>
      <c r="AE3349" s="256">
        <v>43179</v>
      </c>
      <c r="AF3349" s="256" t="s">
        <v>3216</v>
      </c>
    </row>
    <row r="3350" spans="28:32" x14ac:dyDescent="0.25">
      <c r="AB3350" s="156" t="s">
        <v>3182</v>
      </c>
      <c r="AC3350" s="156">
        <v>353</v>
      </c>
      <c r="AD3350" s="256">
        <v>43180</v>
      </c>
      <c r="AE3350" s="256">
        <v>0</v>
      </c>
      <c r="AF3350" s="256" t="s">
        <v>3215</v>
      </c>
    </row>
    <row r="3351" spans="28:32" x14ac:dyDescent="0.25">
      <c r="AB3351" s="156" t="s">
        <v>2622</v>
      </c>
      <c r="AC3351" s="156">
        <v>364</v>
      </c>
      <c r="AD3351" s="256">
        <v>43168</v>
      </c>
      <c r="AE3351" s="256">
        <v>43179</v>
      </c>
      <c r="AF3351" s="256" t="s">
        <v>3216</v>
      </c>
    </row>
    <row r="3352" spans="28:32" x14ac:dyDescent="0.25">
      <c r="AB3352" s="156" t="s">
        <v>2622</v>
      </c>
      <c r="AC3352" s="156">
        <v>353</v>
      </c>
      <c r="AD3352" s="256">
        <v>43180</v>
      </c>
      <c r="AE3352" s="256">
        <v>0</v>
      </c>
      <c r="AF3352" s="256" t="s">
        <v>3215</v>
      </c>
    </row>
    <row r="3353" spans="28:32" x14ac:dyDescent="0.25">
      <c r="AB3353" s="156" t="s">
        <v>2623</v>
      </c>
      <c r="AC3353" s="156">
        <v>347</v>
      </c>
      <c r="AD3353" s="256">
        <v>43118</v>
      </c>
      <c r="AE3353" s="256">
        <v>43133</v>
      </c>
      <c r="AF3353" s="256" t="s">
        <v>3216</v>
      </c>
    </row>
    <row r="3354" spans="28:32" x14ac:dyDescent="0.25">
      <c r="AB3354" s="156" t="s">
        <v>2623</v>
      </c>
      <c r="AC3354" s="156">
        <v>340</v>
      </c>
      <c r="AD3354" s="256">
        <v>43133</v>
      </c>
      <c r="AE3354" s="256">
        <v>43168</v>
      </c>
      <c r="AF3354" s="256" t="s">
        <v>3216</v>
      </c>
    </row>
    <row r="3355" spans="28:32" x14ac:dyDescent="0.25">
      <c r="AB3355" s="156" t="s">
        <v>2625</v>
      </c>
      <c r="AC3355" s="156">
        <v>335</v>
      </c>
      <c r="AD3355" s="256">
        <v>43133</v>
      </c>
      <c r="AE3355" s="256">
        <v>43147</v>
      </c>
      <c r="AF3355" s="256" t="s">
        <v>3216</v>
      </c>
    </row>
    <row r="3356" spans="28:32" x14ac:dyDescent="0.25">
      <c r="AB3356" s="156" t="s">
        <v>2625</v>
      </c>
      <c r="AC3356" s="156">
        <v>340</v>
      </c>
      <c r="AD3356" s="256">
        <v>43133</v>
      </c>
      <c r="AE3356" s="256">
        <v>43168</v>
      </c>
      <c r="AF3356" s="256" t="s">
        <v>3216</v>
      </c>
    </row>
    <row r="3357" spans="28:32" x14ac:dyDescent="0.25">
      <c r="AB3357" s="156" t="s">
        <v>2625</v>
      </c>
      <c r="AC3357" s="156">
        <v>364</v>
      </c>
      <c r="AD3357" s="256">
        <v>43168</v>
      </c>
      <c r="AE3357" s="256">
        <v>43179</v>
      </c>
      <c r="AF3357" s="256" t="s">
        <v>3216</v>
      </c>
    </row>
    <row r="3358" spans="28:32" x14ac:dyDescent="0.25">
      <c r="AB3358" s="156" t="s">
        <v>2625</v>
      </c>
      <c r="AC3358" s="156">
        <v>353</v>
      </c>
      <c r="AD3358" s="256">
        <v>43180</v>
      </c>
      <c r="AE3358" s="256">
        <v>0</v>
      </c>
      <c r="AF3358" s="256" t="s">
        <v>3215</v>
      </c>
    </row>
    <row r="3359" spans="28:32" x14ac:dyDescent="0.25">
      <c r="AB3359" s="156" t="s">
        <v>2627</v>
      </c>
      <c r="AC3359" s="156">
        <v>364</v>
      </c>
      <c r="AD3359" s="256">
        <v>43168</v>
      </c>
      <c r="AE3359" s="256">
        <v>43179</v>
      </c>
      <c r="AF3359" s="256" t="s">
        <v>3216</v>
      </c>
    </row>
    <row r="3360" spans="28:32" x14ac:dyDescent="0.25">
      <c r="AB3360" s="156" t="s">
        <v>2627</v>
      </c>
      <c r="AC3360" s="156">
        <v>353</v>
      </c>
      <c r="AD3360" s="256">
        <v>43180</v>
      </c>
      <c r="AE3360" s="256">
        <v>0</v>
      </c>
      <c r="AF3360" s="256" t="s">
        <v>3215</v>
      </c>
    </row>
    <row r="3361" spans="28:32" x14ac:dyDescent="0.25">
      <c r="AB3361" s="156" t="s">
        <v>2627</v>
      </c>
      <c r="AC3361" s="156">
        <v>353</v>
      </c>
      <c r="AD3361" s="256">
        <v>43180</v>
      </c>
      <c r="AE3361" s="256">
        <v>0</v>
      </c>
      <c r="AF3361" s="256" t="s">
        <v>3215</v>
      </c>
    </row>
    <row r="3362" spans="28:32" x14ac:dyDescent="0.25">
      <c r="AB3362" s="156" t="s">
        <v>2627</v>
      </c>
      <c r="AC3362" s="156">
        <v>353</v>
      </c>
      <c r="AD3362" s="256">
        <v>43180</v>
      </c>
      <c r="AE3362" s="256">
        <v>0</v>
      </c>
      <c r="AF3362" s="256" t="s">
        <v>3215</v>
      </c>
    </row>
    <row r="3363" spans="28:32" x14ac:dyDescent="0.25">
      <c r="AB3363" s="156" t="s">
        <v>2627</v>
      </c>
      <c r="AC3363" s="156">
        <v>353</v>
      </c>
      <c r="AD3363" s="256">
        <v>43180</v>
      </c>
      <c r="AE3363" s="256">
        <v>0</v>
      </c>
      <c r="AF3363" s="256" t="s">
        <v>3215</v>
      </c>
    </row>
    <row r="3364" spans="28:32" x14ac:dyDescent="0.25">
      <c r="AB3364" s="156" t="s">
        <v>2629</v>
      </c>
      <c r="AC3364" s="156">
        <v>347</v>
      </c>
      <c r="AD3364" s="256">
        <v>43118</v>
      </c>
      <c r="AE3364" s="256">
        <v>43133</v>
      </c>
      <c r="AF3364" s="256" t="s">
        <v>3216</v>
      </c>
    </row>
    <row r="3365" spans="28:32" x14ac:dyDescent="0.25">
      <c r="AB3365" s="156" t="s">
        <v>2629</v>
      </c>
      <c r="AC3365" s="156">
        <v>340</v>
      </c>
      <c r="AD3365" s="256">
        <v>43133</v>
      </c>
      <c r="AE3365" s="256">
        <v>43168</v>
      </c>
      <c r="AF3365" s="256" t="s">
        <v>3216</v>
      </c>
    </row>
    <row r="3366" spans="28:32" x14ac:dyDescent="0.25">
      <c r="AB3366" s="156" t="s">
        <v>2629</v>
      </c>
      <c r="AC3366" s="156">
        <v>374</v>
      </c>
      <c r="AD3366" s="256">
        <v>43195</v>
      </c>
      <c r="AE3366" s="256">
        <v>0</v>
      </c>
      <c r="AF3366" s="256" t="s">
        <v>3215</v>
      </c>
    </row>
    <row r="3367" spans="28:32" x14ac:dyDescent="0.25">
      <c r="AB3367" s="156" t="s">
        <v>2631</v>
      </c>
      <c r="AC3367" s="156">
        <v>347</v>
      </c>
      <c r="AD3367" s="256">
        <v>43118</v>
      </c>
      <c r="AE3367" s="256">
        <v>43133</v>
      </c>
      <c r="AF3367" s="256" t="s">
        <v>3216</v>
      </c>
    </row>
    <row r="3368" spans="28:32" x14ac:dyDescent="0.25">
      <c r="AB3368" s="156" t="s">
        <v>2631</v>
      </c>
      <c r="AC3368" s="156">
        <v>340</v>
      </c>
      <c r="AD3368" s="256">
        <v>43133</v>
      </c>
      <c r="AE3368" s="256">
        <v>43168</v>
      </c>
      <c r="AF3368" s="256" t="s">
        <v>3216</v>
      </c>
    </row>
    <row r="3369" spans="28:32" x14ac:dyDescent="0.25">
      <c r="AB3369" s="156" t="s">
        <v>2631</v>
      </c>
      <c r="AC3369" s="156">
        <v>340</v>
      </c>
      <c r="AD3369" s="256">
        <v>43133</v>
      </c>
      <c r="AE3369" s="256">
        <v>43168</v>
      </c>
      <c r="AF3369" s="256" t="s">
        <v>3216</v>
      </c>
    </row>
    <row r="3370" spans="28:32" x14ac:dyDescent="0.25">
      <c r="AB3370" s="156" t="s">
        <v>2631</v>
      </c>
      <c r="AC3370" s="156">
        <v>357</v>
      </c>
      <c r="AD3370" s="256">
        <v>43139</v>
      </c>
      <c r="AE3370" s="256">
        <v>43164</v>
      </c>
      <c r="AF3370" s="256" t="s">
        <v>3216</v>
      </c>
    </row>
    <row r="3371" spans="28:32" x14ac:dyDescent="0.25">
      <c r="AB3371" s="156" t="s">
        <v>2631</v>
      </c>
      <c r="AC3371" s="156">
        <v>353</v>
      </c>
      <c r="AD3371" s="256">
        <v>43180</v>
      </c>
      <c r="AE3371" s="256">
        <v>0</v>
      </c>
      <c r="AF3371" s="256" t="s">
        <v>3215</v>
      </c>
    </row>
    <row r="3372" spans="28:32" x14ac:dyDescent="0.25">
      <c r="AB3372" s="156" t="s">
        <v>2633</v>
      </c>
      <c r="AC3372" s="156">
        <v>347</v>
      </c>
      <c r="AD3372" s="256">
        <v>43118</v>
      </c>
      <c r="AE3372" s="256">
        <v>43133</v>
      </c>
      <c r="AF3372" s="256" t="s">
        <v>3216</v>
      </c>
    </row>
    <row r="3373" spans="28:32" x14ac:dyDescent="0.25">
      <c r="AB3373" s="156" t="s">
        <v>2633</v>
      </c>
      <c r="AC3373" s="156">
        <v>340</v>
      </c>
      <c r="AD3373" s="256">
        <v>43133</v>
      </c>
      <c r="AE3373" s="256">
        <v>43168</v>
      </c>
      <c r="AF3373" s="256" t="s">
        <v>3216</v>
      </c>
    </row>
    <row r="3374" spans="28:32" x14ac:dyDescent="0.25">
      <c r="AB3374" s="156" t="s">
        <v>2633</v>
      </c>
      <c r="AC3374" s="156">
        <v>374</v>
      </c>
      <c r="AD3374" s="256">
        <v>43195</v>
      </c>
      <c r="AE3374" s="256">
        <v>0</v>
      </c>
      <c r="AF3374" s="256" t="s">
        <v>3215</v>
      </c>
    </row>
    <row r="3375" spans="28:32" x14ac:dyDescent="0.25">
      <c r="AB3375" s="156" t="s">
        <v>2635</v>
      </c>
      <c r="AC3375" s="156">
        <v>353</v>
      </c>
      <c r="AD3375" s="256">
        <v>43180</v>
      </c>
      <c r="AE3375" s="256">
        <v>0</v>
      </c>
      <c r="AF3375" s="256" t="s">
        <v>3215</v>
      </c>
    </row>
    <row r="3376" spans="28:32" x14ac:dyDescent="0.25">
      <c r="AB3376" s="156" t="s">
        <v>2635</v>
      </c>
      <c r="AC3376" s="156">
        <v>353</v>
      </c>
      <c r="AD3376" s="256">
        <v>43180</v>
      </c>
      <c r="AE3376" s="256">
        <v>0</v>
      </c>
      <c r="AF3376" s="256" t="s">
        <v>3215</v>
      </c>
    </row>
    <row r="3377" spans="28:32" x14ac:dyDescent="0.25">
      <c r="AB3377" s="156" t="s">
        <v>2636</v>
      </c>
      <c r="AC3377" s="156">
        <v>340</v>
      </c>
      <c r="AD3377" s="256">
        <v>43133</v>
      </c>
      <c r="AE3377" s="256">
        <v>43168</v>
      </c>
      <c r="AF3377" s="256" t="s">
        <v>3216</v>
      </c>
    </row>
    <row r="3378" spans="28:32" x14ac:dyDescent="0.25">
      <c r="AB3378" s="156" t="s">
        <v>2637</v>
      </c>
      <c r="AC3378" s="156">
        <v>347</v>
      </c>
      <c r="AD3378" s="256">
        <v>43118</v>
      </c>
      <c r="AE3378" s="256">
        <v>43133</v>
      </c>
      <c r="AF3378" s="256" t="s">
        <v>3216</v>
      </c>
    </row>
    <row r="3379" spans="28:32" x14ac:dyDescent="0.25">
      <c r="AB3379" s="156" t="s">
        <v>2637</v>
      </c>
      <c r="AC3379" s="156">
        <v>340</v>
      </c>
      <c r="AD3379" s="256">
        <v>43133</v>
      </c>
      <c r="AE3379" s="256">
        <v>43168</v>
      </c>
      <c r="AF3379" s="256" t="s">
        <v>3216</v>
      </c>
    </row>
    <row r="3380" spans="28:32" x14ac:dyDescent="0.25">
      <c r="AB3380" s="156" t="s">
        <v>3268</v>
      </c>
      <c r="AC3380" s="156">
        <v>358</v>
      </c>
      <c r="AD3380" s="256">
        <v>43140</v>
      </c>
      <c r="AE3380" s="256">
        <v>43153</v>
      </c>
      <c r="AF3380" s="256" t="s">
        <v>3216</v>
      </c>
    </row>
    <row r="3381" spans="28:32" x14ac:dyDescent="0.25">
      <c r="AB3381" s="156" t="s">
        <v>2639</v>
      </c>
      <c r="AC3381" s="156">
        <v>347</v>
      </c>
      <c r="AD3381" s="256">
        <v>43118</v>
      </c>
      <c r="AE3381" s="256">
        <v>43133</v>
      </c>
      <c r="AF3381" s="256" t="s">
        <v>3216</v>
      </c>
    </row>
    <row r="3382" spans="28:32" x14ac:dyDescent="0.25">
      <c r="AB3382" s="156" t="s">
        <v>2639</v>
      </c>
      <c r="AC3382" s="156">
        <v>340</v>
      </c>
      <c r="AD3382" s="256">
        <v>43133</v>
      </c>
      <c r="AE3382" s="256">
        <v>43168</v>
      </c>
      <c r="AF3382" s="256" t="s">
        <v>3216</v>
      </c>
    </row>
    <row r="3383" spans="28:32" x14ac:dyDescent="0.25">
      <c r="AB3383" s="156" t="s">
        <v>2639</v>
      </c>
      <c r="AC3383" s="156">
        <v>340</v>
      </c>
      <c r="AD3383" s="256">
        <v>43133</v>
      </c>
      <c r="AE3383" s="256">
        <v>43168</v>
      </c>
      <c r="AF3383" s="256" t="s">
        <v>3216</v>
      </c>
    </row>
    <row r="3384" spans="28:32" x14ac:dyDescent="0.25">
      <c r="AB3384" s="156" t="s">
        <v>2639</v>
      </c>
      <c r="AC3384" s="156">
        <v>357</v>
      </c>
      <c r="AD3384" s="256">
        <v>43139</v>
      </c>
      <c r="AE3384" s="256">
        <v>43164</v>
      </c>
      <c r="AF3384" s="256" t="s">
        <v>3216</v>
      </c>
    </row>
    <row r="3385" spans="28:32" x14ac:dyDescent="0.25">
      <c r="AB3385" s="156" t="s">
        <v>2639</v>
      </c>
      <c r="AC3385" s="156">
        <v>353</v>
      </c>
      <c r="AD3385" s="256">
        <v>43180</v>
      </c>
      <c r="AE3385" s="256">
        <v>0</v>
      </c>
      <c r="AF3385" s="256" t="s">
        <v>3215</v>
      </c>
    </row>
    <row r="3386" spans="28:32" x14ac:dyDescent="0.25">
      <c r="AB3386" s="156" t="s">
        <v>2639</v>
      </c>
      <c r="AC3386" s="156">
        <v>353</v>
      </c>
      <c r="AD3386" s="256">
        <v>43180</v>
      </c>
      <c r="AE3386" s="256">
        <v>0</v>
      </c>
      <c r="AF3386" s="256" t="s">
        <v>3215</v>
      </c>
    </row>
    <row r="3387" spans="28:32" x14ac:dyDescent="0.25">
      <c r="AB3387" s="156" t="s">
        <v>2639</v>
      </c>
      <c r="AC3387" s="156">
        <v>353</v>
      </c>
      <c r="AD3387" s="256">
        <v>43180</v>
      </c>
      <c r="AE3387" s="256">
        <v>0</v>
      </c>
      <c r="AF3387" s="256" t="s">
        <v>3215</v>
      </c>
    </row>
    <row r="3388" spans="28:32" x14ac:dyDescent="0.25">
      <c r="AB3388" s="156" t="s">
        <v>2640</v>
      </c>
      <c r="AC3388" s="156">
        <v>350</v>
      </c>
      <c r="AD3388" s="256">
        <v>43132</v>
      </c>
      <c r="AE3388" s="256">
        <v>43195</v>
      </c>
      <c r="AF3388" s="256" t="s">
        <v>3216</v>
      </c>
    </row>
    <row r="3389" spans="28:32" x14ac:dyDescent="0.25">
      <c r="AB3389" s="156" t="s">
        <v>2640</v>
      </c>
      <c r="AC3389" s="156">
        <v>333</v>
      </c>
      <c r="AD3389" s="256">
        <v>43206</v>
      </c>
      <c r="AE3389" s="256">
        <v>43210</v>
      </c>
      <c r="AF3389" s="256" t="s">
        <v>3216</v>
      </c>
    </row>
    <row r="3390" spans="28:32" x14ac:dyDescent="0.25">
      <c r="AB3390" s="156" t="s">
        <v>2640</v>
      </c>
      <c r="AC3390" s="156">
        <v>377</v>
      </c>
      <c r="AD3390" s="256">
        <v>43210</v>
      </c>
      <c r="AE3390" s="256">
        <v>43210</v>
      </c>
      <c r="AF3390" s="256" t="s">
        <v>3216</v>
      </c>
    </row>
    <row r="3391" spans="28:32" x14ac:dyDescent="0.25">
      <c r="AB3391" s="156" t="s">
        <v>2641</v>
      </c>
      <c r="AC3391" s="156">
        <v>350</v>
      </c>
      <c r="AD3391" s="256">
        <v>43132</v>
      </c>
      <c r="AE3391" s="256">
        <v>43195</v>
      </c>
      <c r="AF3391" s="256" t="s">
        <v>3216</v>
      </c>
    </row>
    <row r="3392" spans="28:32" x14ac:dyDescent="0.25">
      <c r="AB3392" s="156" t="s">
        <v>2641</v>
      </c>
      <c r="AC3392" s="156">
        <v>333</v>
      </c>
      <c r="AD3392" s="256">
        <v>43206</v>
      </c>
      <c r="AE3392" s="256">
        <v>43210</v>
      </c>
      <c r="AF3392" s="256" t="s">
        <v>3216</v>
      </c>
    </row>
    <row r="3393" spans="28:32" x14ac:dyDescent="0.25">
      <c r="AB3393" s="156" t="s">
        <v>2642</v>
      </c>
      <c r="AC3393" s="156">
        <v>350</v>
      </c>
      <c r="AD3393" s="256">
        <v>43132</v>
      </c>
      <c r="AE3393" s="256">
        <v>43195</v>
      </c>
      <c r="AF3393" s="256" t="s">
        <v>3216</v>
      </c>
    </row>
    <row r="3394" spans="28:32" x14ac:dyDescent="0.25">
      <c r="AB3394" s="156" t="s">
        <v>2642</v>
      </c>
      <c r="AC3394" s="156">
        <v>333</v>
      </c>
      <c r="AD3394" s="256">
        <v>43206</v>
      </c>
      <c r="AE3394" s="256">
        <v>43210</v>
      </c>
      <c r="AF3394" s="256" t="s">
        <v>3216</v>
      </c>
    </row>
    <row r="3395" spans="28:32" x14ac:dyDescent="0.25">
      <c r="AB3395" s="156" t="s">
        <v>2642</v>
      </c>
      <c r="AC3395" s="156">
        <v>333</v>
      </c>
      <c r="AD3395" s="256">
        <v>43206</v>
      </c>
      <c r="AE3395" s="256">
        <v>43210</v>
      </c>
      <c r="AF3395" s="256" t="s">
        <v>3216</v>
      </c>
    </row>
    <row r="3396" spans="28:32" x14ac:dyDescent="0.25">
      <c r="AB3396" s="156" t="s">
        <v>2642</v>
      </c>
      <c r="AC3396" s="156">
        <v>377</v>
      </c>
      <c r="AD3396" s="256">
        <v>43210</v>
      </c>
      <c r="AE3396" s="256">
        <v>43210</v>
      </c>
      <c r="AF3396" s="256" t="s">
        <v>3216</v>
      </c>
    </row>
    <row r="3397" spans="28:32" x14ac:dyDescent="0.25">
      <c r="AB3397" s="156" t="s">
        <v>2643</v>
      </c>
      <c r="AC3397" s="156">
        <v>350</v>
      </c>
      <c r="AD3397" s="256">
        <v>43132</v>
      </c>
      <c r="AE3397" s="256">
        <v>43195</v>
      </c>
      <c r="AF3397" s="256" t="s">
        <v>3216</v>
      </c>
    </row>
    <row r="3398" spans="28:32" x14ac:dyDescent="0.25">
      <c r="AB3398" s="156" t="s">
        <v>2643</v>
      </c>
      <c r="AC3398" s="156">
        <v>333</v>
      </c>
      <c r="AD3398" s="256">
        <v>43206</v>
      </c>
      <c r="AE3398" s="256">
        <v>43210</v>
      </c>
      <c r="AF3398" s="256" t="s">
        <v>3216</v>
      </c>
    </row>
    <row r="3399" spans="28:32" x14ac:dyDescent="0.25">
      <c r="AB3399" s="156" t="s">
        <v>2643</v>
      </c>
      <c r="AC3399" s="156">
        <v>333</v>
      </c>
      <c r="AD3399" s="256">
        <v>43206</v>
      </c>
      <c r="AE3399" s="256">
        <v>43210</v>
      </c>
      <c r="AF3399" s="256" t="s">
        <v>3216</v>
      </c>
    </row>
    <row r="3400" spans="28:32" x14ac:dyDescent="0.25">
      <c r="AB3400" s="156" t="s">
        <v>2643</v>
      </c>
      <c r="AC3400" s="156">
        <v>333</v>
      </c>
      <c r="AD3400" s="256">
        <v>43206</v>
      </c>
      <c r="AE3400" s="256">
        <v>43210</v>
      </c>
      <c r="AF3400" s="256" t="s">
        <v>3216</v>
      </c>
    </row>
    <row r="3401" spans="28:32" x14ac:dyDescent="0.25">
      <c r="AB3401" s="156" t="s">
        <v>2643</v>
      </c>
      <c r="AC3401" s="156">
        <v>333</v>
      </c>
      <c r="AD3401" s="256">
        <v>43206</v>
      </c>
      <c r="AE3401" s="256">
        <v>43210</v>
      </c>
      <c r="AF3401" s="256" t="s">
        <v>3216</v>
      </c>
    </row>
    <row r="3402" spans="28:32" x14ac:dyDescent="0.25">
      <c r="AB3402" s="156" t="s">
        <v>2644</v>
      </c>
      <c r="AC3402" s="156">
        <v>350</v>
      </c>
      <c r="AD3402" s="256">
        <v>43132</v>
      </c>
      <c r="AE3402" s="256">
        <v>43195</v>
      </c>
      <c r="AF3402" s="256" t="s">
        <v>3216</v>
      </c>
    </row>
    <row r="3403" spans="28:32" x14ac:dyDescent="0.25">
      <c r="AB3403" s="156" t="s">
        <v>2644</v>
      </c>
      <c r="AC3403" s="156">
        <v>333</v>
      </c>
      <c r="AD3403" s="256">
        <v>43206</v>
      </c>
      <c r="AE3403" s="256">
        <v>43210</v>
      </c>
      <c r="AF3403" s="256" t="s">
        <v>3216</v>
      </c>
    </row>
    <row r="3404" spans="28:32" x14ac:dyDescent="0.25">
      <c r="AB3404" s="156" t="s">
        <v>2644</v>
      </c>
      <c r="AC3404" s="156">
        <v>333</v>
      </c>
      <c r="AD3404" s="256">
        <v>43206</v>
      </c>
      <c r="AE3404" s="256">
        <v>43210</v>
      </c>
      <c r="AF3404" s="256" t="s">
        <v>3216</v>
      </c>
    </row>
    <row r="3405" spans="28:32" x14ac:dyDescent="0.25">
      <c r="AB3405" s="156" t="s">
        <v>2644</v>
      </c>
      <c r="AC3405" s="156">
        <v>377</v>
      </c>
      <c r="AD3405" s="256">
        <v>43210</v>
      </c>
      <c r="AE3405" s="256">
        <v>43210</v>
      </c>
      <c r="AF3405" s="256" t="s">
        <v>3216</v>
      </c>
    </row>
    <row r="3406" spans="28:32" x14ac:dyDescent="0.25">
      <c r="AB3406" s="156" t="s">
        <v>2645</v>
      </c>
      <c r="AC3406" s="156">
        <v>350</v>
      </c>
      <c r="AD3406" s="256">
        <v>43132</v>
      </c>
      <c r="AE3406" s="256">
        <v>43195</v>
      </c>
      <c r="AF3406" s="256" t="s">
        <v>3216</v>
      </c>
    </row>
    <row r="3407" spans="28:32" x14ac:dyDescent="0.25">
      <c r="AB3407" s="156" t="s">
        <v>2645</v>
      </c>
      <c r="AC3407" s="156">
        <v>333</v>
      </c>
      <c r="AD3407" s="256">
        <v>43206</v>
      </c>
      <c r="AE3407" s="256">
        <v>43210</v>
      </c>
      <c r="AF3407" s="256" t="s">
        <v>3216</v>
      </c>
    </row>
    <row r="3408" spans="28:32" x14ac:dyDescent="0.25">
      <c r="AB3408" s="156" t="s">
        <v>2645</v>
      </c>
      <c r="AC3408" s="156">
        <v>333</v>
      </c>
      <c r="AD3408" s="256">
        <v>43206</v>
      </c>
      <c r="AE3408" s="256">
        <v>43210</v>
      </c>
      <c r="AF3408" s="256" t="s">
        <v>3216</v>
      </c>
    </row>
    <row r="3409" spans="28:32" x14ac:dyDescent="0.25">
      <c r="AB3409" s="156" t="s">
        <v>2645</v>
      </c>
      <c r="AC3409" s="156">
        <v>377</v>
      </c>
      <c r="AD3409" s="256">
        <v>43210</v>
      </c>
      <c r="AE3409" s="256">
        <v>43210</v>
      </c>
      <c r="AF3409" s="256" t="s">
        <v>3216</v>
      </c>
    </row>
    <row r="3410" spans="28:32" x14ac:dyDescent="0.25">
      <c r="AB3410" s="156" t="s">
        <v>2646</v>
      </c>
      <c r="AC3410" s="156">
        <v>333</v>
      </c>
      <c r="AD3410" s="256">
        <v>43206</v>
      </c>
      <c r="AE3410" s="256">
        <v>43210</v>
      </c>
      <c r="AF3410" s="256" t="s">
        <v>3216</v>
      </c>
    </row>
    <row r="3411" spans="28:32" x14ac:dyDescent="0.25">
      <c r="AB3411" s="156" t="s">
        <v>2646</v>
      </c>
      <c r="AC3411" s="156">
        <v>377</v>
      </c>
      <c r="AD3411" s="256">
        <v>43210</v>
      </c>
      <c r="AE3411" s="256">
        <v>43210</v>
      </c>
      <c r="AF3411" s="256" t="s">
        <v>3216</v>
      </c>
    </row>
    <row r="3412" spans="28:32" x14ac:dyDescent="0.25">
      <c r="AB3412" s="156" t="s">
        <v>3208</v>
      </c>
      <c r="AC3412" s="156">
        <v>347</v>
      </c>
      <c r="AD3412" s="256">
        <v>43118</v>
      </c>
      <c r="AE3412" s="256">
        <v>43133</v>
      </c>
      <c r="AF3412" s="256" t="s">
        <v>3216</v>
      </c>
    </row>
    <row r="3413" spans="28:32" x14ac:dyDescent="0.25">
      <c r="AB3413" s="156" t="s">
        <v>3208</v>
      </c>
      <c r="AC3413" s="156">
        <v>364</v>
      </c>
      <c r="AD3413" s="256">
        <v>43168</v>
      </c>
      <c r="AE3413" s="256">
        <v>43179</v>
      </c>
      <c r="AF3413" s="256" t="s">
        <v>3216</v>
      </c>
    </row>
    <row r="3414" spans="28:32" x14ac:dyDescent="0.25">
      <c r="AB3414" s="156" t="s">
        <v>3208</v>
      </c>
      <c r="AC3414" s="156">
        <v>374</v>
      </c>
      <c r="AD3414" s="256">
        <v>43195</v>
      </c>
      <c r="AE3414" s="256">
        <v>0</v>
      </c>
      <c r="AF3414" s="256" t="s">
        <v>3215</v>
      </c>
    </row>
    <row r="3415" spans="28:32" x14ac:dyDescent="0.25">
      <c r="AB3415" s="156" t="s">
        <v>2647</v>
      </c>
      <c r="AC3415" s="156">
        <v>347</v>
      </c>
      <c r="AD3415" s="256">
        <v>43118</v>
      </c>
      <c r="AE3415" s="256">
        <v>43133</v>
      </c>
      <c r="AF3415" s="256" t="s">
        <v>3216</v>
      </c>
    </row>
    <row r="3416" spans="28:32" x14ac:dyDescent="0.25">
      <c r="AB3416" s="156" t="s">
        <v>2647</v>
      </c>
      <c r="AC3416" s="156">
        <v>364</v>
      </c>
      <c r="AD3416" s="256">
        <v>43168</v>
      </c>
      <c r="AE3416" s="256">
        <v>43179</v>
      </c>
      <c r="AF3416" s="256" t="s">
        <v>3216</v>
      </c>
    </row>
    <row r="3417" spans="28:32" x14ac:dyDescent="0.25">
      <c r="AB3417" s="156" t="s">
        <v>2648</v>
      </c>
      <c r="AC3417" s="156">
        <v>340</v>
      </c>
      <c r="AD3417" s="256">
        <v>43133</v>
      </c>
      <c r="AE3417" s="256">
        <v>43168</v>
      </c>
      <c r="AF3417" s="256" t="s">
        <v>3216</v>
      </c>
    </row>
    <row r="3418" spans="28:32" x14ac:dyDescent="0.25">
      <c r="AB3418" s="156" t="s">
        <v>2649</v>
      </c>
      <c r="AC3418" s="156">
        <v>350</v>
      </c>
      <c r="AD3418" s="256">
        <v>43132</v>
      </c>
      <c r="AE3418" s="256">
        <v>43195</v>
      </c>
      <c r="AF3418" s="256" t="s">
        <v>3216</v>
      </c>
    </row>
    <row r="3419" spans="28:32" x14ac:dyDescent="0.25">
      <c r="AB3419" s="156" t="s">
        <v>2649</v>
      </c>
      <c r="AC3419" s="156">
        <v>333</v>
      </c>
      <c r="AD3419" s="256">
        <v>43206</v>
      </c>
      <c r="AE3419" s="256">
        <v>43210</v>
      </c>
      <c r="AF3419" s="256" t="s">
        <v>3216</v>
      </c>
    </row>
    <row r="3420" spans="28:32" x14ac:dyDescent="0.25">
      <c r="AB3420" s="156" t="s">
        <v>2649</v>
      </c>
      <c r="AC3420" s="156">
        <v>333</v>
      </c>
      <c r="AD3420" s="256">
        <v>43206</v>
      </c>
      <c r="AE3420" s="256">
        <v>43210</v>
      </c>
      <c r="AF3420" s="256" t="s">
        <v>3216</v>
      </c>
    </row>
    <row r="3421" spans="28:32" x14ac:dyDescent="0.25">
      <c r="AB3421" s="156" t="s">
        <v>2649</v>
      </c>
      <c r="AC3421" s="156">
        <v>377</v>
      </c>
      <c r="AD3421" s="256">
        <v>43210</v>
      </c>
      <c r="AE3421" s="256">
        <v>43210</v>
      </c>
      <c r="AF3421" s="256" t="s">
        <v>3216</v>
      </c>
    </row>
    <row r="3422" spans="28:32" x14ac:dyDescent="0.25">
      <c r="AB3422" s="156" t="s">
        <v>2650</v>
      </c>
      <c r="AC3422" s="156">
        <v>333</v>
      </c>
      <c r="AD3422" s="256">
        <v>43206</v>
      </c>
      <c r="AE3422" s="256">
        <v>43210</v>
      </c>
      <c r="AF3422" s="256" t="s">
        <v>3216</v>
      </c>
    </row>
    <row r="3423" spans="28:32" x14ac:dyDescent="0.25">
      <c r="AB3423" s="156" t="s">
        <v>2651</v>
      </c>
      <c r="AC3423" s="156">
        <v>350</v>
      </c>
      <c r="AD3423" s="256">
        <v>43132</v>
      </c>
      <c r="AE3423" s="256">
        <v>43195</v>
      </c>
      <c r="AF3423" s="256" t="s">
        <v>3216</v>
      </c>
    </row>
    <row r="3424" spans="28:32" x14ac:dyDescent="0.25">
      <c r="AB3424" s="156" t="s">
        <v>2651</v>
      </c>
      <c r="AC3424" s="156">
        <v>377</v>
      </c>
      <c r="AD3424" s="256">
        <v>43210</v>
      </c>
      <c r="AE3424" s="256">
        <v>43210</v>
      </c>
      <c r="AF3424" s="256" t="s">
        <v>3216</v>
      </c>
    </row>
    <row r="3425" spans="28:32" x14ac:dyDescent="0.25">
      <c r="AB3425" s="156" t="s">
        <v>2652</v>
      </c>
      <c r="AC3425" s="156">
        <v>350</v>
      </c>
      <c r="AD3425" s="256">
        <v>43132</v>
      </c>
      <c r="AE3425" s="256">
        <v>43195</v>
      </c>
      <c r="AF3425" s="256" t="s">
        <v>3216</v>
      </c>
    </row>
    <row r="3426" spans="28:32" x14ac:dyDescent="0.25">
      <c r="AB3426" s="156" t="s">
        <v>2652</v>
      </c>
      <c r="AC3426" s="156">
        <v>333</v>
      </c>
      <c r="AD3426" s="256">
        <v>43206</v>
      </c>
      <c r="AE3426" s="256">
        <v>43210</v>
      </c>
      <c r="AF3426" s="256" t="s">
        <v>3216</v>
      </c>
    </row>
    <row r="3427" spans="28:32" x14ac:dyDescent="0.25">
      <c r="AB3427" s="156" t="s">
        <v>2653</v>
      </c>
      <c r="AC3427" s="156">
        <v>350</v>
      </c>
      <c r="AD3427" s="256">
        <v>43132</v>
      </c>
      <c r="AE3427" s="256">
        <v>43195</v>
      </c>
      <c r="AF3427" s="256" t="s">
        <v>3216</v>
      </c>
    </row>
    <row r="3428" spans="28:32" x14ac:dyDescent="0.25">
      <c r="AB3428" s="156" t="s">
        <v>2653</v>
      </c>
      <c r="AC3428" s="156">
        <v>333</v>
      </c>
      <c r="AD3428" s="256">
        <v>43206</v>
      </c>
      <c r="AE3428" s="256">
        <v>43210</v>
      </c>
      <c r="AF3428" s="256" t="s">
        <v>3216</v>
      </c>
    </row>
    <row r="3429" spans="28:32" x14ac:dyDescent="0.25">
      <c r="AB3429" s="156" t="s">
        <v>2653</v>
      </c>
      <c r="AC3429" s="156">
        <v>333</v>
      </c>
      <c r="AD3429" s="256">
        <v>43206</v>
      </c>
      <c r="AE3429" s="256">
        <v>43210</v>
      </c>
      <c r="AF3429" s="256" t="s">
        <v>3216</v>
      </c>
    </row>
    <row r="3430" spans="28:32" x14ac:dyDescent="0.25">
      <c r="AB3430" s="156" t="s">
        <v>2653</v>
      </c>
      <c r="AC3430" s="156">
        <v>333</v>
      </c>
      <c r="AD3430" s="256">
        <v>43206</v>
      </c>
      <c r="AE3430" s="256">
        <v>43210</v>
      </c>
      <c r="AF3430" s="256" t="s">
        <v>3216</v>
      </c>
    </row>
    <row r="3431" spans="28:32" x14ac:dyDescent="0.25">
      <c r="AB3431" s="156" t="s">
        <v>2653</v>
      </c>
      <c r="AC3431" s="156">
        <v>377</v>
      </c>
      <c r="AD3431" s="256">
        <v>43210</v>
      </c>
      <c r="AE3431" s="256">
        <v>43210</v>
      </c>
      <c r="AF3431" s="256" t="s">
        <v>3216</v>
      </c>
    </row>
    <row r="3432" spans="28:32" x14ac:dyDescent="0.25">
      <c r="AB3432" s="156" t="s">
        <v>2654</v>
      </c>
      <c r="AC3432" s="156">
        <v>347</v>
      </c>
      <c r="AD3432" s="256">
        <v>43118</v>
      </c>
      <c r="AE3432" s="256">
        <v>43133</v>
      </c>
      <c r="AF3432" s="256" t="s">
        <v>3216</v>
      </c>
    </row>
    <row r="3433" spans="28:32" x14ac:dyDescent="0.25">
      <c r="AB3433" s="156" t="s">
        <v>2654</v>
      </c>
      <c r="AC3433" s="156">
        <v>357</v>
      </c>
      <c r="AD3433" s="256">
        <v>43139</v>
      </c>
      <c r="AE3433" s="256">
        <v>43164</v>
      </c>
      <c r="AF3433" s="256" t="s">
        <v>3216</v>
      </c>
    </row>
    <row r="3434" spans="28:32" x14ac:dyDescent="0.25">
      <c r="AB3434" s="156" t="s">
        <v>2654</v>
      </c>
      <c r="AC3434" s="156">
        <v>364</v>
      </c>
      <c r="AD3434" s="256">
        <v>43168</v>
      </c>
      <c r="AE3434" s="256">
        <v>43179</v>
      </c>
      <c r="AF3434" s="256" t="s">
        <v>3216</v>
      </c>
    </row>
    <row r="3435" spans="28:32" x14ac:dyDescent="0.25">
      <c r="AB3435" s="156" t="s">
        <v>2654</v>
      </c>
      <c r="AC3435" s="156">
        <v>353</v>
      </c>
      <c r="AD3435" s="256">
        <v>43180</v>
      </c>
      <c r="AE3435" s="256">
        <v>0</v>
      </c>
      <c r="AF3435" s="256" t="s">
        <v>3215</v>
      </c>
    </row>
    <row r="3436" spans="28:32" x14ac:dyDescent="0.25">
      <c r="AB3436" s="156" t="s">
        <v>2656</v>
      </c>
      <c r="AC3436" s="156">
        <v>364</v>
      </c>
      <c r="AD3436" s="256">
        <v>43168</v>
      </c>
      <c r="AE3436" s="256">
        <v>43179</v>
      </c>
      <c r="AF3436" s="256" t="s">
        <v>3216</v>
      </c>
    </row>
    <row r="3437" spans="28:32" x14ac:dyDescent="0.25">
      <c r="AB3437" s="156" t="s">
        <v>2656</v>
      </c>
      <c r="AC3437" s="156">
        <v>353</v>
      </c>
      <c r="AD3437" s="256">
        <v>43180</v>
      </c>
      <c r="AE3437" s="256">
        <v>0</v>
      </c>
      <c r="AF3437" s="256" t="s">
        <v>3215</v>
      </c>
    </row>
    <row r="3438" spans="28:32" x14ac:dyDescent="0.25">
      <c r="AB3438" s="156" t="s">
        <v>2658</v>
      </c>
      <c r="AC3438" s="156">
        <v>364</v>
      </c>
      <c r="AD3438" s="256">
        <v>43168</v>
      </c>
      <c r="AE3438" s="256">
        <v>43179</v>
      </c>
      <c r="AF3438" s="256" t="s">
        <v>3216</v>
      </c>
    </row>
    <row r="3439" spans="28:32" x14ac:dyDescent="0.25">
      <c r="AB3439" s="156" t="s">
        <v>2658</v>
      </c>
      <c r="AC3439" s="156">
        <v>353</v>
      </c>
      <c r="AD3439" s="256">
        <v>43180</v>
      </c>
      <c r="AE3439" s="256">
        <v>0</v>
      </c>
      <c r="AF3439" s="256" t="s">
        <v>3215</v>
      </c>
    </row>
    <row r="3440" spans="28:32" x14ac:dyDescent="0.25">
      <c r="AB3440" s="156" t="s">
        <v>2658</v>
      </c>
      <c r="AC3440" s="156">
        <v>353</v>
      </c>
      <c r="AD3440" s="256">
        <v>43180</v>
      </c>
      <c r="AE3440" s="256">
        <v>0</v>
      </c>
      <c r="AF3440" s="256" t="s">
        <v>3215</v>
      </c>
    </row>
    <row r="3441" spans="28:32" x14ac:dyDescent="0.25">
      <c r="AB3441" s="156" t="s">
        <v>2659</v>
      </c>
      <c r="AC3441" s="156">
        <v>350</v>
      </c>
      <c r="AD3441" s="256">
        <v>43132</v>
      </c>
      <c r="AE3441" s="256">
        <v>43195</v>
      </c>
      <c r="AF3441" s="256" t="s">
        <v>3216</v>
      </c>
    </row>
    <row r="3442" spans="28:32" x14ac:dyDescent="0.25">
      <c r="AB3442" s="156" t="s">
        <v>2659</v>
      </c>
      <c r="AC3442" s="156">
        <v>333</v>
      </c>
      <c r="AD3442" s="256">
        <v>43206</v>
      </c>
      <c r="AE3442" s="256">
        <v>43210</v>
      </c>
      <c r="AF3442" s="256" t="s">
        <v>3216</v>
      </c>
    </row>
    <row r="3443" spans="28:32" x14ac:dyDescent="0.25">
      <c r="AB3443" s="156" t="s">
        <v>2659</v>
      </c>
      <c r="AC3443" s="156">
        <v>333</v>
      </c>
      <c r="AD3443" s="256">
        <v>43206</v>
      </c>
      <c r="AE3443" s="256">
        <v>43210</v>
      </c>
      <c r="AF3443" s="256" t="s">
        <v>3216</v>
      </c>
    </row>
    <row r="3444" spans="28:32" x14ac:dyDescent="0.25">
      <c r="AB3444" s="156" t="s">
        <v>2659</v>
      </c>
      <c r="AC3444" s="156">
        <v>333</v>
      </c>
      <c r="AD3444" s="256">
        <v>43206</v>
      </c>
      <c r="AE3444" s="256">
        <v>43210</v>
      </c>
      <c r="AF3444" s="256" t="s">
        <v>3216</v>
      </c>
    </row>
    <row r="3445" spans="28:32" x14ac:dyDescent="0.25">
      <c r="AB3445" s="156" t="s">
        <v>2659</v>
      </c>
      <c r="AC3445" s="156">
        <v>333</v>
      </c>
      <c r="AD3445" s="256">
        <v>43206</v>
      </c>
      <c r="AE3445" s="256">
        <v>43210</v>
      </c>
      <c r="AF3445" s="256" t="s">
        <v>3216</v>
      </c>
    </row>
    <row r="3446" spans="28:32" x14ac:dyDescent="0.25">
      <c r="AB3446" s="156" t="s">
        <v>2660</v>
      </c>
      <c r="AC3446" s="156">
        <v>328</v>
      </c>
      <c r="AD3446" s="256">
        <v>43089</v>
      </c>
      <c r="AE3446" s="256">
        <v>43122</v>
      </c>
      <c r="AF3446" s="256" t="s">
        <v>3216</v>
      </c>
    </row>
    <row r="3447" spans="28:32" x14ac:dyDescent="0.25">
      <c r="AB3447" s="156" t="s">
        <v>2661</v>
      </c>
      <c r="AC3447" s="156">
        <v>347</v>
      </c>
      <c r="AD3447" s="256">
        <v>43118</v>
      </c>
      <c r="AE3447" s="256">
        <v>43133</v>
      </c>
      <c r="AF3447" s="256" t="s">
        <v>3216</v>
      </c>
    </row>
    <row r="3448" spans="28:32" x14ac:dyDescent="0.25">
      <c r="AB3448" s="156" t="s">
        <v>2661</v>
      </c>
      <c r="AC3448" s="156">
        <v>340</v>
      </c>
      <c r="AD3448" s="256">
        <v>43133</v>
      </c>
      <c r="AE3448" s="256">
        <v>43168</v>
      </c>
      <c r="AF3448" s="256" t="s">
        <v>3216</v>
      </c>
    </row>
    <row r="3449" spans="28:32" x14ac:dyDescent="0.25">
      <c r="AB3449" s="156" t="s">
        <v>3183</v>
      </c>
      <c r="AC3449" s="156">
        <v>340</v>
      </c>
      <c r="AD3449" s="256">
        <v>43133</v>
      </c>
      <c r="AE3449" s="256">
        <v>43168</v>
      </c>
      <c r="AF3449" s="256" t="s">
        <v>3216</v>
      </c>
    </row>
    <row r="3450" spans="28:32" x14ac:dyDescent="0.25">
      <c r="AB3450" s="156" t="s">
        <v>3183</v>
      </c>
      <c r="AC3450" s="156">
        <v>353</v>
      </c>
      <c r="AD3450" s="256">
        <v>43180</v>
      </c>
      <c r="AE3450" s="256">
        <v>0</v>
      </c>
      <c r="AF3450" s="256" t="s">
        <v>3215</v>
      </c>
    </row>
    <row r="3451" spans="28:32" x14ac:dyDescent="0.25">
      <c r="AB3451" s="156" t="s">
        <v>3184</v>
      </c>
      <c r="AC3451" s="156">
        <v>353</v>
      </c>
      <c r="AD3451" s="256">
        <v>43180</v>
      </c>
      <c r="AE3451" s="256">
        <v>0</v>
      </c>
      <c r="AF3451" s="256" t="s">
        <v>3215</v>
      </c>
    </row>
    <row r="3452" spans="28:32" x14ac:dyDescent="0.25">
      <c r="AB3452" s="156" t="s">
        <v>2662</v>
      </c>
      <c r="AC3452" s="156">
        <v>347</v>
      </c>
      <c r="AD3452" s="256">
        <v>43118</v>
      </c>
      <c r="AE3452" s="256">
        <v>43133</v>
      </c>
      <c r="AF3452" s="256" t="s">
        <v>3216</v>
      </c>
    </row>
    <row r="3453" spans="28:32" x14ac:dyDescent="0.25">
      <c r="AB3453" s="156" t="s">
        <v>2662</v>
      </c>
      <c r="AC3453" s="156">
        <v>340</v>
      </c>
      <c r="AD3453" s="256">
        <v>43133</v>
      </c>
      <c r="AE3453" s="256">
        <v>43168</v>
      </c>
      <c r="AF3453" s="256" t="s">
        <v>3216</v>
      </c>
    </row>
    <row r="3454" spans="28:32" x14ac:dyDescent="0.25">
      <c r="AB3454" s="156" t="s">
        <v>2664</v>
      </c>
      <c r="AC3454" s="156">
        <v>340</v>
      </c>
      <c r="AD3454" s="256">
        <v>43133</v>
      </c>
      <c r="AE3454" s="256">
        <v>43168</v>
      </c>
      <c r="AF3454" s="256" t="s">
        <v>3216</v>
      </c>
    </row>
    <row r="3455" spans="28:32" x14ac:dyDescent="0.25">
      <c r="AB3455" s="156" t="s">
        <v>2664</v>
      </c>
      <c r="AC3455" s="156">
        <v>357</v>
      </c>
      <c r="AD3455" s="256">
        <v>43139</v>
      </c>
      <c r="AE3455" s="256">
        <v>43164</v>
      </c>
      <c r="AF3455" s="256" t="s">
        <v>3216</v>
      </c>
    </row>
    <row r="3456" spans="28:32" x14ac:dyDescent="0.25">
      <c r="AB3456" s="156" t="s">
        <v>2664</v>
      </c>
      <c r="AC3456" s="156">
        <v>353</v>
      </c>
      <c r="AD3456" s="256">
        <v>43180</v>
      </c>
      <c r="AE3456" s="256">
        <v>0</v>
      </c>
      <c r="AF3456" s="256" t="s">
        <v>3215</v>
      </c>
    </row>
    <row r="3457" spans="28:32" x14ac:dyDescent="0.25">
      <c r="AB3457" s="156" t="s">
        <v>3209</v>
      </c>
      <c r="AC3457" s="156">
        <v>374</v>
      </c>
      <c r="AD3457" s="256">
        <v>43195</v>
      </c>
      <c r="AE3457" s="256">
        <v>0</v>
      </c>
      <c r="AF3457" s="256" t="s">
        <v>3215</v>
      </c>
    </row>
    <row r="3458" spans="28:32" x14ac:dyDescent="0.25">
      <c r="AB3458" s="156" t="s">
        <v>2666</v>
      </c>
      <c r="AC3458" s="156">
        <v>347</v>
      </c>
      <c r="AD3458" s="256">
        <v>43118</v>
      </c>
      <c r="AE3458" s="256">
        <v>43133</v>
      </c>
      <c r="AF3458" s="256" t="s">
        <v>3216</v>
      </c>
    </row>
    <row r="3459" spans="28:32" x14ac:dyDescent="0.25">
      <c r="AB3459" s="156" t="s">
        <v>2666</v>
      </c>
      <c r="AC3459" s="156">
        <v>340</v>
      </c>
      <c r="AD3459" s="256">
        <v>43133</v>
      </c>
      <c r="AE3459" s="256">
        <v>43168</v>
      </c>
      <c r="AF3459" s="256" t="s">
        <v>3216</v>
      </c>
    </row>
    <row r="3460" spans="28:32" x14ac:dyDescent="0.25">
      <c r="AB3460" s="156" t="s">
        <v>2666</v>
      </c>
      <c r="AC3460" s="156">
        <v>353</v>
      </c>
      <c r="AD3460" s="256">
        <v>43180</v>
      </c>
      <c r="AE3460" s="256">
        <v>0</v>
      </c>
      <c r="AF3460" s="256" t="s">
        <v>3215</v>
      </c>
    </row>
    <row r="3461" spans="28:32" x14ac:dyDescent="0.25">
      <c r="AB3461" s="156" t="s">
        <v>2666</v>
      </c>
      <c r="AC3461" s="156">
        <v>353</v>
      </c>
      <c r="AD3461" s="256">
        <v>43180</v>
      </c>
      <c r="AE3461" s="256">
        <v>0</v>
      </c>
      <c r="AF3461" s="256" t="s">
        <v>3215</v>
      </c>
    </row>
    <row r="3462" spans="28:32" x14ac:dyDescent="0.25">
      <c r="AB3462" s="156" t="s">
        <v>2668</v>
      </c>
      <c r="AC3462" s="156">
        <v>347</v>
      </c>
      <c r="AD3462" s="256">
        <v>43118</v>
      </c>
      <c r="AE3462" s="256">
        <v>43133</v>
      </c>
      <c r="AF3462" s="256" t="s">
        <v>3216</v>
      </c>
    </row>
    <row r="3463" spans="28:32" x14ac:dyDescent="0.25">
      <c r="AB3463" s="156" t="s">
        <v>2668</v>
      </c>
      <c r="AC3463" s="156">
        <v>340</v>
      </c>
      <c r="AD3463" s="256">
        <v>43133</v>
      </c>
      <c r="AE3463" s="256">
        <v>43168</v>
      </c>
      <c r="AF3463" s="256" t="s">
        <v>3216</v>
      </c>
    </row>
    <row r="3464" spans="28:32" x14ac:dyDescent="0.25">
      <c r="AB3464" s="156" t="s">
        <v>2668</v>
      </c>
      <c r="AC3464" s="156">
        <v>340</v>
      </c>
      <c r="AD3464" s="256">
        <v>43133</v>
      </c>
      <c r="AE3464" s="256">
        <v>43168</v>
      </c>
      <c r="AF3464" s="256" t="s">
        <v>3216</v>
      </c>
    </row>
    <row r="3465" spans="28:32" x14ac:dyDescent="0.25">
      <c r="AB3465" s="156" t="s">
        <v>2668</v>
      </c>
      <c r="AC3465" s="156">
        <v>357</v>
      </c>
      <c r="AD3465" s="256">
        <v>43139</v>
      </c>
      <c r="AE3465" s="256">
        <v>43164</v>
      </c>
      <c r="AF3465" s="256" t="s">
        <v>3216</v>
      </c>
    </row>
    <row r="3466" spans="28:32" x14ac:dyDescent="0.25">
      <c r="AB3466" s="156" t="s">
        <v>2668</v>
      </c>
      <c r="AC3466" s="156">
        <v>364</v>
      </c>
      <c r="AD3466" s="256">
        <v>43168</v>
      </c>
      <c r="AE3466" s="256">
        <v>43179</v>
      </c>
      <c r="AF3466" s="256" t="s">
        <v>3216</v>
      </c>
    </row>
    <row r="3467" spans="28:32" x14ac:dyDescent="0.25">
      <c r="AB3467" s="156" t="s">
        <v>2668</v>
      </c>
      <c r="AC3467" s="156">
        <v>353</v>
      </c>
      <c r="AD3467" s="256">
        <v>43180</v>
      </c>
      <c r="AE3467" s="256">
        <v>0</v>
      </c>
      <c r="AF3467" s="256" t="s">
        <v>3215</v>
      </c>
    </row>
    <row r="3468" spans="28:32" x14ac:dyDescent="0.25">
      <c r="AB3468" s="156" t="s">
        <v>2668</v>
      </c>
      <c r="AC3468" s="156">
        <v>353</v>
      </c>
      <c r="AD3468" s="256">
        <v>43180</v>
      </c>
      <c r="AE3468" s="256">
        <v>0</v>
      </c>
      <c r="AF3468" s="256" t="s">
        <v>3215</v>
      </c>
    </row>
    <row r="3469" spans="28:32" x14ac:dyDescent="0.25">
      <c r="AB3469" s="156" t="s">
        <v>2668</v>
      </c>
      <c r="AC3469" s="156">
        <v>353</v>
      </c>
      <c r="AD3469" s="256">
        <v>43180</v>
      </c>
      <c r="AE3469" s="256">
        <v>0</v>
      </c>
      <c r="AF3469" s="256" t="s">
        <v>3215</v>
      </c>
    </row>
    <row r="3470" spans="28:32" x14ac:dyDescent="0.25">
      <c r="AB3470" s="156" t="s">
        <v>2669</v>
      </c>
      <c r="AC3470" s="156">
        <v>340</v>
      </c>
      <c r="AD3470" s="256">
        <v>43133</v>
      </c>
      <c r="AE3470" s="256">
        <v>43168</v>
      </c>
      <c r="AF3470" s="256" t="s">
        <v>3216</v>
      </c>
    </row>
    <row r="3471" spans="28:32" x14ac:dyDescent="0.25">
      <c r="AB3471" s="156" t="s">
        <v>3185</v>
      </c>
      <c r="AC3471" s="156">
        <v>347</v>
      </c>
      <c r="AD3471" s="256">
        <v>43118</v>
      </c>
      <c r="AE3471" s="256">
        <v>43133</v>
      </c>
      <c r="AF3471" s="256" t="s">
        <v>3216</v>
      </c>
    </row>
    <row r="3472" spans="28:32" x14ac:dyDescent="0.25">
      <c r="AB3472" s="156" t="s">
        <v>3185</v>
      </c>
      <c r="AC3472" s="156">
        <v>357</v>
      </c>
      <c r="AD3472" s="256">
        <v>43139</v>
      </c>
      <c r="AE3472" s="256">
        <v>43164</v>
      </c>
      <c r="AF3472" s="256" t="s">
        <v>3216</v>
      </c>
    </row>
    <row r="3473" spans="28:32" x14ac:dyDescent="0.25">
      <c r="AB3473" s="156" t="s">
        <v>3185</v>
      </c>
      <c r="AC3473" s="156">
        <v>364</v>
      </c>
      <c r="AD3473" s="256">
        <v>43168</v>
      </c>
      <c r="AE3473" s="256">
        <v>43179</v>
      </c>
      <c r="AF3473" s="256" t="s">
        <v>3216</v>
      </c>
    </row>
    <row r="3474" spans="28:32" x14ac:dyDescent="0.25">
      <c r="AB3474" s="156" t="s">
        <v>3185</v>
      </c>
      <c r="AC3474" s="156">
        <v>353</v>
      </c>
      <c r="AD3474" s="256">
        <v>43180</v>
      </c>
      <c r="AE3474" s="256">
        <v>0</v>
      </c>
      <c r="AF3474" s="256" t="s">
        <v>3215</v>
      </c>
    </row>
    <row r="3475" spans="28:32" x14ac:dyDescent="0.25">
      <c r="AB3475" s="156" t="s">
        <v>2671</v>
      </c>
      <c r="AC3475" s="156">
        <v>340</v>
      </c>
      <c r="AD3475" s="256">
        <v>43133</v>
      </c>
      <c r="AE3475" s="256">
        <v>43168</v>
      </c>
      <c r="AF3475" s="256" t="s">
        <v>3216</v>
      </c>
    </row>
    <row r="3476" spans="28:32" x14ac:dyDescent="0.25">
      <c r="AB3476" s="156" t="s">
        <v>2671</v>
      </c>
      <c r="AC3476" s="156">
        <v>353</v>
      </c>
      <c r="AD3476" s="256">
        <v>43180</v>
      </c>
      <c r="AE3476" s="256">
        <v>0</v>
      </c>
      <c r="AF3476" s="256" t="s">
        <v>3215</v>
      </c>
    </row>
    <row r="3477" spans="28:32" x14ac:dyDescent="0.25">
      <c r="AB3477" s="156" t="s">
        <v>2672</v>
      </c>
      <c r="AC3477" s="156">
        <v>335</v>
      </c>
      <c r="AD3477" s="256">
        <v>43133</v>
      </c>
      <c r="AE3477" s="256">
        <v>43147</v>
      </c>
      <c r="AF3477" s="256" t="s">
        <v>3216</v>
      </c>
    </row>
    <row r="3478" spans="28:32" x14ac:dyDescent="0.25">
      <c r="AB3478" s="156" t="s">
        <v>2673</v>
      </c>
      <c r="AC3478" s="156">
        <v>347</v>
      </c>
      <c r="AD3478" s="256">
        <v>43118</v>
      </c>
      <c r="AE3478" s="256">
        <v>43133</v>
      </c>
      <c r="AF3478" s="256" t="s">
        <v>3216</v>
      </c>
    </row>
    <row r="3479" spans="28:32" x14ac:dyDescent="0.25">
      <c r="AB3479" s="156" t="s">
        <v>2673</v>
      </c>
      <c r="AC3479" s="156">
        <v>357</v>
      </c>
      <c r="AD3479" s="256">
        <v>43139</v>
      </c>
      <c r="AE3479" s="256">
        <v>43164</v>
      </c>
      <c r="AF3479" s="256" t="s">
        <v>3216</v>
      </c>
    </row>
    <row r="3480" spans="28:32" x14ac:dyDescent="0.25">
      <c r="AB3480" s="156" t="s">
        <v>2673</v>
      </c>
      <c r="AC3480" s="156">
        <v>364</v>
      </c>
      <c r="AD3480" s="256">
        <v>43168</v>
      </c>
      <c r="AE3480" s="256">
        <v>43179</v>
      </c>
      <c r="AF3480" s="256" t="s">
        <v>3216</v>
      </c>
    </row>
    <row r="3481" spans="28:32" x14ac:dyDescent="0.25">
      <c r="AB3481" s="156" t="s">
        <v>2675</v>
      </c>
      <c r="AC3481" s="156">
        <v>364</v>
      </c>
      <c r="AD3481" s="256">
        <v>43168</v>
      </c>
      <c r="AE3481" s="256">
        <v>43179</v>
      </c>
      <c r="AF3481" s="256" t="s">
        <v>3216</v>
      </c>
    </row>
    <row r="3482" spans="28:32" x14ac:dyDescent="0.25">
      <c r="AB3482" s="156" t="s">
        <v>2675</v>
      </c>
      <c r="AC3482" s="156">
        <v>374</v>
      </c>
      <c r="AD3482" s="256">
        <v>43195</v>
      </c>
      <c r="AE3482" s="256">
        <v>0</v>
      </c>
      <c r="AF3482" s="256" t="s">
        <v>3215</v>
      </c>
    </row>
    <row r="3483" spans="28:32" x14ac:dyDescent="0.25">
      <c r="AB3483" s="156" t="s">
        <v>2676</v>
      </c>
      <c r="AC3483" s="156">
        <v>350</v>
      </c>
      <c r="AD3483" s="256">
        <v>43132</v>
      </c>
      <c r="AE3483" s="256">
        <v>43195</v>
      </c>
      <c r="AF3483" s="256" t="s">
        <v>3216</v>
      </c>
    </row>
    <row r="3484" spans="28:32" x14ac:dyDescent="0.25">
      <c r="AB3484" s="156" t="s">
        <v>2676</v>
      </c>
      <c r="AC3484" s="156">
        <v>333</v>
      </c>
      <c r="AD3484" s="256">
        <v>43206</v>
      </c>
      <c r="AE3484" s="256">
        <v>43210</v>
      </c>
      <c r="AF3484" s="256" t="s">
        <v>3216</v>
      </c>
    </row>
    <row r="3485" spans="28:32" x14ac:dyDescent="0.25">
      <c r="AB3485" s="156" t="s">
        <v>2676</v>
      </c>
      <c r="AC3485" s="156">
        <v>333</v>
      </c>
      <c r="AD3485" s="256">
        <v>43206</v>
      </c>
      <c r="AE3485" s="256">
        <v>43210</v>
      </c>
      <c r="AF3485" s="256" t="s">
        <v>3216</v>
      </c>
    </row>
    <row r="3486" spans="28:32" x14ac:dyDescent="0.25">
      <c r="AB3486" s="156" t="s">
        <v>2678</v>
      </c>
      <c r="AC3486" s="156">
        <v>340</v>
      </c>
      <c r="AD3486" s="256">
        <v>43133</v>
      </c>
      <c r="AE3486" s="256">
        <v>43168</v>
      </c>
      <c r="AF3486" s="256" t="s">
        <v>3216</v>
      </c>
    </row>
    <row r="3487" spans="28:32" x14ac:dyDescent="0.25">
      <c r="AB3487" s="156" t="s">
        <v>2678</v>
      </c>
      <c r="AC3487" s="156">
        <v>364</v>
      </c>
      <c r="AD3487" s="256">
        <v>43168</v>
      </c>
      <c r="AE3487" s="256">
        <v>43179</v>
      </c>
      <c r="AF3487" s="256" t="s">
        <v>3216</v>
      </c>
    </row>
    <row r="3488" spans="28:32" x14ac:dyDescent="0.25">
      <c r="AB3488" s="156" t="s">
        <v>2678</v>
      </c>
      <c r="AC3488" s="156">
        <v>353</v>
      </c>
      <c r="AD3488" s="256">
        <v>43180</v>
      </c>
      <c r="AE3488" s="256">
        <v>0</v>
      </c>
      <c r="AF3488" s="256" t="s">
        <v>3215</v>
      </c>
    </row>
    <row r="3489" spans="28:32" x14ac:dyDescent="0.25">
      <c r="AB3489" s="156" t="s">
        <v>2678</v>
      </c>
      <c r="AC3489" s="156">
        <v>353</v>
      </c>
      <c r="AD3489" s="256">
        <v>43180</v>
      </c>
      <c r="AE3489" s="256">
        <v>0</v>
      </c>
      <c r="AF3489" s="256" t="s">
        <v>3215</v>
      </c>
    </row>
    <row r="3490" spans="28:32" x14ac:dyDescent="0.25">
      <c r="AB3490" s="156" t="s">
        <v>2679</v>
      </c>
      <c r="AC3490" s="156">
        <v>373</v>
      </c>
      <c r="AD3490" s="256">
        <v>43195</v>
      </c>
      <c r="AE3490" s="256">
        <v>43377</v>
      </c>
      <c r="AF3490" s="256" t="s">
        <v>3215</v>
      </c>
    </row>
    <row r="3491" spans="28:32" x14ac:dyDescent="0.25">
      <c r="AB3491" s="156" t="s">
        <v>2680</v>
      </c>
      <c r="AC3491" s="156">
        <v>373</v>
      </c>
      <c r="AD3491" s="256">
        <v>43195</v>
      </c>
      <c r="AE3491" s="256">
        <v>43377</v>
      </c>
      <c r="AF3491" s="256" t="s">
        <v>3215</v>
      </c>
    </row>
    <row r="3492" spans="28:32" x14ac:dyDescent="0.25">
      <c r="AB3492" s="156" t="s">
        <v>2682</v>
      </c>
      <c r="AC3492" s="156">
        <v>340</v>
      </c>
      <c r="AD3492" s="256">
        <v>43133</v>
      </c>
      <c r="AE3492" s="256">
        <v>43168</v>
      </c>
      <c r="AF3492" s="256" t="s">
        <v>3216</v>
      </c>
    </row>
    <row r="3493" spans="28:32" x14ac:dyDescent="0.25">
      <c r="AB3493" s="156" t="s">
        <v>2682</v>
      </c>
      <c r="AC3493" s="156">
        <v>357</v>
      </c>
      <c r="AD3493" s="256">
        <v>43139</v>
      </c>
      <c r="AE3493" s="256">
        <v>43164</v>
      </c>
      <c r="AF3493" s="256" t="s">
        <v>3216</v>
      </c>
    </row>
    <row r="3494" spans="28:32" x14ac:dyDescent="0.25">
      <c r="AB3494" s="156" t="s">
        <v>2682</v>
      </c>
      <c r="AC3494" s="156">
        <v>364</v>
      </c>
      <c r="AD3494" s="256">
        <v>43168</v>
      </c>
      <c r="AE3494" s="256">
        <v>43179</v>
      </c>
      <c r="AF3494" s="256" t="s">
        <v>3216</v>
      </c>
    </row>
    <row r="3495" spans="28:32" x14ac:dyDescent="0.25">
      <c r="AB3495" s="156" t="s">
        <v>2682</v>
      </c>
      <c r="AC3495" s="156">
        <v>353</v>
      </c>
      <c r="AD3495" s="256">
        <v>43180</v>
      </c>
      <c r="AE3495" s="256">
        <v>0</v>
      </c>
      <c r="AF3495" s="256" t="s">
        <v>3215</v>
      </c>
    </row>
    <row r="3496" spans="28:32" x14ac:dyDescent="0.25">
      <c r="AB3496" s="156" t="s">
        <v>2682</v>
      </c>
      <c r="AC3496" s="156">
        <v>353</v>
      </c>
      <c r="AD3496" s="256">
        <v>43180</v>
      </c>
      <c r="AE3496" s="256">
        <v>0</v>
      </c>
      <c r="AF3496" s="256" t="s">
        <v>3215</v>
      </c>
    </row>
    <row r="3497" spans="28:32" x14ac:dyDescent="0.25">
      <c r="AB3497" s="156" t="s">
        <v>2682</v>
      </c>
      <c r="AC3497" s="156">
        <v>353</v>
      </c>
      <c r="AD3497" s="256">
        <v>43180</v>
      </c>
      <c r="AE3497" s="256">
        <v>0</v>
      </c>
      <c r="AF3497" s="256" t="s">
        <v>3215</v>
      </c>
    </row>
    <row r="3498" spans="28:32" x14ac:dyDescent="0.25">
      <c r="AB3498" s="156" t="s">
        <v>2684</v>
      </c>
      <c r="AC3498" s="156">
        <v>357</v>
      </c>
      <c r="AD3498" s="256">
        <v>43139</v>
      </c>
      <c r="AE3498" s="256">
        <v>43164</v>
      </c>
      <c r="AF3498" s="256" t="s">
        <v>3216</v>
      </c>
    </row>
    <row r="3499" spans="28:32" x14ac:dyDescent="0.25">
      <c r="AB3499" s="156" t="s">
        <v>2684</v>
      </c>
      <c r="AC3499" s="156">
        <v>353</v>
      </c>
      <c r="AD3499" s="256">
        <v>43180</v>
      </c>
      <c r="AE3499" s="256">
        <v>0</v>
      </c>
      <c r="AF3499" s="256" t="s">
        <v>3215</v>
      </c>
    </row>
    <row r="3500" spans="28:32" x14ac:dyDescent="0.25">
      <c r="AB3500" s="156" t="s">
        <v>2686</v>
      </c>
      <c r="AC3500" s="156">
        <v>347</v>
      </c>
      <c r="AD3500" s="256">
        <v>43118</v>
      </c>
      <c r="AE3500" s="256">
        <v>43133</v>
      </c>
      <c r="AF3500" s="256" t="s">
        <v>3216</v>
      </c>
    </row>
    <row r="3501" spans="28:32" x14ac:dyDescent="0.25">
      <c r="AB3501" s="156" t="s">
        <v>2686</v>
      </c>
      <c r="AC3501" s="156">
        <v>340</v>
      </c>
      <c r="AD3501" s="256">
        <v>43133</v>
      </c>
      <c r="AE3501" s="256">
        <v>43168</v>
      </c>
      <c r="AF3501" s="256" t="s">
        <v>3216</v>
      </c>
    </row>
    <row r="3502" spans="28:32" x14ac:dyDescent="0.25">
      <c r="AB3502" s="156" t="s">
        <v>2686</v>
      </c>
      <c r="AC3502" s="156">
        <v>357</v>
      </c>
      <c r="AD3502" s="256">
        <v>43139</v>
      </c>
      <c r="AE3502" s="256">
        <v>43164</v>
      </c>
      <c r="AF3502" s="256" t="s">
        <v>3216</v>
      </c>
    </row>
    <row r="3503" spans="28:32" x14ac:dyDescent="0.25">
      <c r="AB3503" s="156" t="s">
        <v>2686</v>
      </c>
      <c r="AC3503" s="156">
        <v>353</v>
      </c>
      <c r="AD3503" s="256">
        <v>43180</v>
      </c>
      <c r="AE3503" s="256">
        <v>0</v>
      </c>
      <c r="AF3503" s="256" t="s">
        <v>3215</v>
      </c>
    </row>
    <row r="3504" spans="28:32" x14ac:dyDescent="0.25">
      <c r="AB3504" s="156" t="s">
        <v>2688</v>
      </c>
      <c r="AC3504" s="156">
        <v>347</v>
      </c>
      <c r="AD3504" s="256">
        <v>43118</v>
      </c>
      <c r="AE3504" s="256">
        <v>43133</v>
      </c>
      <c r="AF3504" s="256" t="s">
        <v>3216</v>
      </c>
    </row>
    <row r="3505" spans="28:32" x14ac:dyDescent="0.25">
      <c r="AB3505" s="156" t="s">
        <v>2688</v>
      </c>
      <c r="AC3505" s="156">
        <v>340</v>
      </c>
      <c r="AD3505" s="256">
        <v>43133</v>
      </c>
      <c r="AE3505" s="256">
        <v>43168</v>
      </c>
      <c r="AF3505" s="256" t="s">
        <v>3216</v>
      </c>
    </row>
    <row r="3506" spans="28:32" x14ac:dyDescent="0.25">
      <c r="AB3506" s="156" t="s">
        <v>2688</v>
      </c>
      <c r="AC3506" s="156">
        <v>340</v>
      </c>
      <c r="AD3506" s="256">
        <v>43133</v>
      </c>
      <c r="AE3506" s="256">
        <v>43168</v>
      </c>
      <c r="AF3506" s="256" t="s">
        <v>3216</v>
      </c>
    </row>
    <row r="3507" spans="28:32" x14ac:dyDescent="0.25">
      <c r="AB3507" s="156" t="s">
        <v>2688</v>
      </c>
      <c r="AC3507" s="156">
        <v>357</v>
      </c>
      <c r="AD3507" s="256">
        <v>43139</v>
      </c>
      <c r="AE3507" s="256">
        <v>43164</v>
      </c>
      <c r="AF3507" s="256" t="s">
        <v>3216</v>
      </c>
    </row>
    <row r="3508" spans="28:32" x14ac:dyDescent="0.25">
      <c r="AB3508" s="156" t="s">
        <v>2688</v>
      </c>
      <c r="AC3508" s="156">
        <v>364</v>
      </c>
      <c r="AD3508" s="256">
        <v>43168</v>
      </c>
      <c r="AE3508" s="256">
        <v>43179</v>
      </c>
      <c r="AF3508" s="256" t="s">
        <v>3216</v>
      </c>
    </row>
    <row r="3509" spans="28:32" x14ac:dyDescent="0.25">
      <c r="AB3509" s="156" t="s">
        <v>2688</v>
      </c>
      <c r="AC3509" s="156">
        <v>353</v>
      </c>
      <c r="AD3509" s="256">
        <v>43180</v>
      </c>
      <c r="AE3509" s="256">
        <v>0</v>
      </c>
      <c r="AF3509" s="256" t="s">
        <v>3215</v>
      </c>
    </row>
    <row r="3510" spans="28:32" x14ac:dyDescent="0.25">
      <c r="AB3510" s="156" t="s">
        <v>2688</v>
      </c>
      <c r="AC3510" s="156">
        <v>353</v>
      </c>
      <c r="AD3510" s="256">
        <v>43180</v>
      </c>
      <c r="AE3510" s="256">
        <v>0</v>
      </c>
      <c r="AF3510" s="256" t="s">
        <v>3215</v>
      </c>
    </row>
    <row r="3511" spans="28:32" x14ac:dyDescent="0.25">
      <c r="AB3511" s="156" t="s">
        <v>2690</v>
      </c>
      <c r="AC3511" s="156">
        <v>353</v>
      </c>
      <c r="AD3511" s="256">
        <v>43180</v>
      </c>
      <c r="AE3511" s="256">
        <v>0</v>
      </c>
      <c r="AF3511" s="256" t="s">
        <v>3215</v>
      </c>
    </row>
    <row r="3512" spans="28:32" x14ac:dyDescent="0.25">
      <c r="AB3512" s="156" t="s">
        <v>2690</v>
      </c>
      <c r="AC3512" s="156">
        <v>353</v>
      </c>
      <c r="AD3512" s="256">
        <v>43180</v>
      </c>
      <c r="AE3512" s="256">
        <v>0</v>
      </c>
      <c r="AF3512" s="256" t="s">
        <v>3215</v>
      </c>
    </row>
    <row r="3513" spans="28:32" x14ac:dyDescent="0.25">
      <c r="AB3513" s="156" t="s">
        <v>2690</v>
      </c>
      <c r="AC3513" s="156">
        <v>353</v>
      </c>
      <c r="AD3513" s="256">
        <v>43180</v>
      </c>
      <c r="AE3513" s="256">
        <v>0</v>
      </c>
      <c r="AF3513" s="256" t="s">
        <v>3215</v>
      </c>
    </row>
    <row r="3514" spans="28:32" x14ac:dyDescent="0.25">
      <c r="AB3514" s="156" t="s">
        <v>2691</v>
      </c>
      <c r="AC3514" s="156">
        <v>347</v>
      </c>
      <c r="AD3514" s="256">
        <v>43118</v>
      </c>
      <c r="AE3514" s="256">
        <v>43133</v>
      </c>
      <c r="AF3514" s="256" t="s">
        <v>3216</v>
      </c>
    </row>
    <row r="3515" spans="28:32" x14ac:dyDescent="0.25">
      <c r="AB3515" s="156" t="s">
        <v>2691</v>
      </c>
      <c r="AC3515" s="156">
        <v>340</v>
      </c>
      <c r="AD3515" s="256">
        <v>43133</v>
      </c>
      <c r="AE3515" s="256">
        <v>43168</v>
      </c>
      <c r="AF3515" s="256" t="s">
        <v>3216</v>
      </c>
    </row>
    <row r="3516" spans="28:32" x14ac:dyDescent="0.25">
      <c r="AB3516" s="156" t="s">
        <v>2693</v>
      </c>
      <c r="AC3516" s="156">
        <v>353</v>
      </c>
      <c r="AD3516" s="256">
        <v>43180</v>
      </c>
      <c r="AE3516" s="256">
        <v>0</v>
      </c>
      <c r="AF3516" s="256" t="s">
        <v>3215</v>
      </c>
    </row>
    <row r="3517" spans="28:32" x14ac:dyDescent="0.25">
      <c r="AB3517" s="156" t="s">
        <v>2695</v>
      </c>
      <c r="AC3517" s="156">
        <v>357</v>
      </c>
      <c r="AD3517" s="256">
        <v>43139</v>
      </c>
      <c r="AE3517" s="256">
        <v>43164</v>
      </c>
      <c r="AF3517" s="256" t="s">
        <v>3216</v>
      </c>
    </row>
    <row r="3518" spans="28:32" x14ac:dyDescent="0.25">
      <c r="AB3518" s="156" t="s">
        <v>2695</v>
      </c>
      <c r="AC3518" s="156">
        <v>364</v>
      </c>
      <c r="AD3518" s="256">
        <v>43168</v>
      </c>
      <c r="AE3518" s="256">
        <v>43179</v>
      </c>
      <c r="AF3518" s="256" t="s">
        <v>3216</v>
      </c>
    </row>
    <row r="3519" spans="28:32" x14ac:dyDescent="0.25">
      <c r="AB3519" s="156" t="s">
        <v>2695</v>
      </c>
      <c r="AC3519" s="156">
        <v>353</v>
      </c>
      <c r="AD3519" s="256">
        <v>43180</v>
      </c>
      <c r="AE3519" s="256">
        <v>0</v>
      </c>
      <c r="AF3519" s="256" t="s">
        <v>3215</v>
      </c>
    </row>
    <row r="3520" spans="28:32" x14ac:dyDescent="0.25">
      <c r="AB3520" s="156" t="s">
        <v>2695</v>
      </c>
      <c r="AC3520" s="156">
        <v>353</v>
      </c>
      <c r="AD3520" s="256">
        <v>43180</v>
      </c>
      <c r="AE3520" s="256">
        <v>0</v>
      </c>
      <c r="AF3520" s="256" t="s">
        <v>3215</v>
      </c>
    </row>
    <row r="3521" spans="28:32" x14ac:dyDescent="0.25">
      <c r="AB3521" s="156" t="s">
        <v>2695</v>
      </c>
      <c r="AC3521" s="156">
        <v>353</v>
      </c>
      <c r="AD3521" s="256">
        <v>43180</v>
      </c>
      <c r="AE3521" s="256">
        <v>0</v>
      </c>
      <c r="AF3521" s="256" t="s">
        <v>3215</v>
      </c>
    </row>
    <row r="3522" spans="28:32" x14ac:dyDescent="0.25">
      <c r="AB3522" s="156" t="s">
        <v>2695</v>
      </c>
      <c r="AC3522" s="156">
        <v>353</v>
      </c>
      <c r="AD3522" s="256">
        <v>43180</v>
      </c>
      <c r="AE3522" s="256">
        <v>0</v>
      </c>
      <c r="AF3522" s="256" t="s">
        <v>3215</v>
      </c>
    </row>
    <row r="3523" spans="28:32" x14ac:dyDescent="0.25">
      <c r="AB3523" s="156" t="s">
        <v>2697</v>
      </c>
      <c r="AC3523" s="156">
        <v>364</v>
      </c>
      <c r="AD3523" s="256">
        <v>43168</v>
      </c>
      <c r="AE3523" s="256">
        <v>43179</v>
      </c>
      <c r="AF3523" s="256" t="s">
        <v>3216</v>
      </c>
    </row>
    <row r="3524" spans="28:32" x14ac:dyDescent="0.25">
      <c r="AB3524" s="156" t="s">
        <v>2697</v>
      </c>
      <c r="AC3524" s="156">
        <v>353</v>
      </c>
      <c r="AD3524" s="256">
        <v>43180</v>
      </c>
      <c r="AE3524" s="256">
        <v>0</v>
      </c>
      <c r="AF3524" s="256" t="s">
        <v>3215</v>
      </c>
    </row>
    <row r="3525" spans="28:32" x14ac:dyDescent="0.25">
      <c r="AB3525" s="156" t="s">
        <v>2697</v>
      </c>
      <c r="AC3525" s="156">
        <v>353</v>
      </c>
      <c r="AD3525" s="256">
        <v>43180</v>
      </c>
      <c r="AE3525" s="256">
        <v>0</v>
      </c>
      <c r="AF3525" s="256" t="s">
        <v>3215</v>
      </c>
    </row>
    <row r="3526" spans="28:32" x14ac:dyDescent="0.25">
      <c r="AB3526" s="156" t="s">
        <v>2699</v>
      </c>
      <c r="AC3526" s="156">
        <v>347</v>
      </c>
      <c r="AD3526" s="256">
        <v>43118</v>
      </c>
      <c r="AE3526" s="256">
        <v>43133</v>
      </c>
      <c r="AF3526" s="256" t="s">
        <v>3216</v>
      </c>
    </row>
    <row r="3527" spans="28:32" x14ac:dyDescent="0.25">
      <c r="AB3527" s="156" t="s">
        <v>2699</v>
      </c>
      <c r="AC3527" s="156">
        <v>340</v>
      </c>
      <c r="AD3527" s="256">
        <v>43133</v>
      </c>
      <c r="AE3527" s="256">
        <v>43168</v>
      </c>
      <c r="AF3527" s="256" t="s">
        <v>3216</v>
      </c>
    </row>
    <row r="3528" spans="28:32" x14ac:dyDescent="0.25">
      <c r="AB3528" s="156" t="s">
        <v>2699</v>
      </c>
      <c r="AC3528" s="156">
        <v>340</v>
      </c>
      <c r="AD3528" s="256">
        <v>43133</v>
      </c>
      <c r="AE3528" s="256">
        <v>43168</v>
      </c>
      <c r="AF3528" s="256" t="s">
        <v>3216</v>
      </c>
    </row>
    <row r="3529" spans="28:32" x14ac:dyDescent="0.25">
      <c r="AB3529" s="156" t="s">
        <v>2699</v>
      </c>
      <c r="AC3529" s="156">
        <v>364</v>
      </c>
      <c r="AD3529" s="256">
        <v>43168</v>
      </c>
      <c r="AE3529" s="256">
        <v>43179</v>
      </c>
      <c r="AF3529" s="256" t="s">
        <v>3216</v>
      </c>
    </row>
    <row r="3530" spans="28:32" x14ac:dyDescent="0.25">
      <c r="AB3530" s="156" t="s">
        <v>2699</v>
      </c>
      <c r="AC3530" s="156">
        <v>353</v>
      </c>
      <c r="AD3530" s="256">
        <v>43180</v>
      </c>
      <c r="AE3530" s="256">
        <v>0</v>
      </c>
      <c r="AF3530" s="256" t="s">
        <v>3215</v>
      </c>
    </row>
    <row r="3531" spans="28:32" x14ac:dyDescent="0.25">
      <c r="AB3531" s="156" t="s">
        <v>2699</v>
      </c>
      <c r="AC3531" s="156">
        <v>353</v>
      </c>
      <c r="AD3531" s="256">
        <v>43180</v>
      </c>
      <c r="AE3531" s="256">
        <v>0</v>
      </c>
      <c r="AF3531" s="256" t="s">
        <v>3215</v>
      </c>
    </row>
    <row r="3532" spans="28:32" x14ac:dyDescent="0.25">
      <c r="AB3532" s="156" t="s">
        <v>2699</v>
      </c>
      <c r="AC3532" s="156">
        <v>353</v>
      </c>
      <c r="AD3532" s="256">
        <v>43180</v>
      </c>
      <c r="AE3532" s="256">
        <v>0</v>
      </c>
      <c r="AF3532" s="256" t="s">
        <v>3215</v>
      </c>
    </row>
    <row r="3533" spans="28:32" x14ac:dyDescent="0.25">
      <c r="AB3533" s="156" t="s">
        <v>2701</v>
      </c>
      <c r="AC3533" s="156">
        <v>340</v>
      </c>
      <c r="AD3533" s="256">
        <v>43133</v>
      </c>
      <c r="AE3533" s="256">
        <v>43168</v>
      </c>
      <c r="AF3533" s="256" t="s">
        <v>3216</v>
      </c>
    </row>
    <row r="3534" spans="28:32" x14ac:dyDescent="0.25">
      <c r="AB3534" s="156" t="s">
        <v>2701</v>
      </c>
      <c r="AC3534" s="156">
        <v>340</v>
      </c>
      <c r="AD3534" s="256">
        <v>43133</v>
      </c>
      <c r="AE3534" s="256">
        <v>43168</v>
      </c>
      <c r="AF3534" s="256" t="s">
        <v>3216</v>
      </c>
    </row>
    <row r="3535" spans="28:32" x14ac:dyDescent="0.25">
      <c r="AB3535" s="156" t="s">
        <v>2701</v>
      </c>
      <c r="AC3535" s="156">
        <v>374</v>
      </c>
      <c r="AD3535" s="256">
        <v>43195</v>
      </c>
      <c r="AE3535" s="256">
        <v>0</v>
      </c>
      <c r="AF3535" s="256" t="s">
        <v>3215</v>
      </c>
    </row>
    <row r="3536" spans="28:32" x14ac:dyDescent="0.25">
      <c r="AB3536" s="156" t="s">
        <v>2703</v>
      </c>
      <c r="AC3536" s="156">
        <v>353</v>
      </c>
      <c r="AD3536" s="256">
        <v>43180</v>
      </c>
      <c r="AE3536" s="256">
        <v>0</v>
      </c>
      <c r="AF3536" s="256" t="s">
        <v>3215</v>
      </c>
    </row>
    <row r="3537" spans="28:32" x14ac:dyDescent="0.25">
      <c r="AB3537" s="156" t="s">
        <v>2705</v>
      </c>
      <c r="AC3537" s="156">
        <v>364</v>
      </c>
      <c r="AD3537" s="256">
        <v>43168</v>
      </c>
      <c r="AE3537" s="256">
        <v>43179</v>
      </c>
      <c r="AF3537" s="256" t="s">
        <v>3216</v>
      </c>
    </row>
    <row r="3538" spans="28:32" x14ac:dyDescent="0.25">
      <c r="AB3538" s="156" t="s">
        <v>2705</v>
      </c>
      <c r="AC3538" s="156">
        <v>353</v>
      </c>
      <c r="AD3538" s="256">
        <v>43180</v>
      </c>
      <c r="AE3538" s="256">
        <v>0</v>
      </c>
      <c r="AF3538" s="256" t="s">
        <v>3215</v>
      </c>
    </row>
    <row r="3539" spans="28:32" x14ac:dyDescent="0.25">
      <c r="AB3539" s="156" t="s">
        <v>2707</v>
      </c>
      <c r="AC3539" s="156">
        <v>364</v>
      </c>
      <c r="AD3539" s="256">
        <v>43168</v>
      </c>
      <c r="AE3539" s="256">
        <v>43179</v>
      </c>
      <c r="AF3539" s="256" t="s">
        <v>3216</v>
      </c>
    </row>
    <row r="3540" spans="28:32" x14ac:dyDescent="0.25">
      <c r="AB3540" s="156" t="s">
        <v>2707</v>
      </c>
      <c r="AC3540" s="156">
        <v>353</v>
      </c>
      <c r="AD3540" s="256">
        <v>43180</v>
      </c>
      <c r="AE3540" s="256">
        <v>0</v>
      </c>
      <c r="AF3540" s="256" t="s">
        <v>3215</v>
      </c>
    </row>
    <row r="3541" spans="28:32" x14ac:dyDescent="0.25">
      <c r="AB3541" s="156" t="s">
        <v>2707</v>
      </c>
      <c r="AC3541" s="156">
        <v>353</v>
      </c>
      <c r="AD3541" s="256">
        <v>43180</v>
      </c>
      <c r="AE3541" s="256">
        <v>0</v>
      </c>
      <c r="AF3541" s="256" t="s">
        <v>3215</v>
      </c>
    </row>
    <row r="3542" spans="28:32" x14ac:dyDescent="0.25">
      <c r="AB3542" s="156" t="s">
        <v>2709</v>
      </c>
      <c r="AC3542" s="156">
        <v>347</v>
      </c>
      <c r="AD3542" s="256">
        <v>43118</v>
      </c>
      <c r="AE3542" s="256">
        <v>43133</v>
      </c>
      <c r="AF3542" s="256" t="s">
        <v>3216</v>
      </c>
    </row>
    <row r="3543" spans="28:32" x14ac:dyDescent="0.25">
      <c r="AB3543" s="156" t="s">
        <v>2709</v>
      </c>
      <c r="AC3543" s="156">
        <v>364</v>
      </c>
      <c r="AD3543" s="256">
        <v>43168</v>
      </c>
      <c r="AE3543" s="256">
        <v>43179</v>
      </c>
      <c r="AF3543" s="256" t="s">
        <v>3216</v>
      </c>
    </row>
    <row r="3544" spans="28:32" x14ac:dyDescent="0.25">
      <c r="AB3544" s="156" t="s">
        <v>2709</v>
      </c>
      <c r="AC3544" s="156">
        <v>353</v>
      </c>
      <c r="AD3544" s="256">
        <v>43180</v>
      </c>
      <c r="AE3544" s="256">
        <v>0</v>
      </c>
      <c r="AF3544" s="256" t="s">
        <v>3215</v>
      </c>
    </row>
    <row r="3545" spans="28:32" x14ac:dyDescent="0.25">
      <c r="AB3545" s="156" t="s">
        <v>2709</v>
      </c>
      <c r="AC3545" s="156">
        <v>353</v>
      </c>
      <c r="AD3545" s="256">
        <v>43180</v>
      </c>
      <c r="AE3545" s="256">
        <v>0</v>
      </c>
      <c r="AF3545" s="256" t="s">
        <v>3215</v>
      </c>
    </row>
    <row r="3546" spans="28:32" x14ac:dyDescent="0.25">
      <c r="AB3546" s="156" t="s">
        <v>2709</v>
      </c>
      <c r="AC3546" s="156">
        <v>353</v>
      </c>
      <c r="AD3546" s="256">
        <v>43180</v>
      </c>
      <c r="AE3546" s="256">
        <v>0</v>
      </c>
      <c r="AF3546" s="256" t="s">
        <v>3215</v>
      </c>
    </row>
    <row r="3547" spans="28:32" x14ac:dyDescent="0.25">
      <c r="AB3547" s="156" t="s">
        <v>2709</v>
      </c>
      <c r="AC3547" s="156">
        <v>353</v>
      </c>
      <c r="AD3547" s="256">
        <v>43180</v>
      </c>
      <c r="AE3547" s="256">
        <v>0</v>
      </c>
      <c r="AF3547" s="256" t="s">
        <v>3215</v>
      </c>
    </row>
    <row r="3548" spans="28:32" x14ac:dyDescent="0.25">
      <c r="AB3548" s="156" t="s">
        <v>2709</v>
      </c>
      <c r="AC3548" s="156">
        <v>353</v>
      </c>
      <c r="AD3548" s="256">
        <v>43180</v>
      </c>
      <c r="AE3548" s="256">
        <v>0</v>
      </c>
      <c r="AF3548" s="256" t="s">
        <v>3215</v>
      </c>
    </row>
    <row r="3549" spans="28:32" x14ac:dyDescent="0.25">
      <c r="AB3549" s="156" t="s">
        <v>3186</v>
      </c>
      <c r="AC3549" s="156">
        <v>357</v>
      </c>
      <c r="AD3549" s="256">
        <v>43139</v>
      </c>
      <c r="AE3549" s="256">
        <v>43164</v>
      </c>
      <c r="AF3549" s="256" t="s">
        <v>3216</v>
      </c>
    </row>
    <row r="3550" spans="28:32" x14ac:dyDescent="0.25">
      <c r="AB3550" s="156" t="s">
        <v>3186</v>
      </c>
      <c r="AC3550" s="156">
        <v>353</v>
      </c>
      <c r="AD3550" s="256">
        <v>43180</v>
      </c>
      <c r="AE3550" s="256">
        <v>0</v>
      </c>
      <c r="AF3550" s="256" t="s">
        <v>3215</v>
      </c>
    </row>
    <row r="3551" spans="28:32" x14ac:dyDescent="0.25">
      <c r="AB3551" s="156" t="s">
        <v>2710</v>
      </c>
      <c r="AC3551" s="156">
        <v>347</v>
      </c>
      <c r="AD3551" s="256">
        <v>43118</v>
      </c>
      <c r="AE3551" s="256">
        <v>43133</v>
      </c>
      <c r="AF3551" s="256" t="s">
        <v>3216</v>
      </c>
    </row>
    <row r="3552" spans="28:32" x14ac:dyDescent="0.25">
      <c r="AB3552" s="156" t="s">
        <v>2710</v>
      </c>
      <c r="AC3552" s="156">
        <v>340</v>
      </c>
      <c r="AD3552" s="256">
        <v>43133</v>
      </c>
      <c r="AE3552" s="256">
        <v>43168</v>
      </c>
      <c r="AF3552" s="256" t="s">
        <v>3216</v>
      </c>
    </row>
    <row r="3553" spans="28:32" x14ac:dyDescent="0.25">
      <c r="AB3553" s="156" t="s">
        <v>2712</v>
      </c>
      <c r="AC3553" s="156">
        <v>364</v>
      </c>
      <c r="AD3553" s="256">
        <v>43168</v>
      </c>
      <c r="AE3553" s="256">
        <v>43179</v>
      </c>
      <c r="AF3553" s="256" t="s">
        <v>3216</v>
      </c>
    </row>
    <row r="3554" spans="28:32" x14ac:dyDescent="0.25">
      <c r="AB3554" s="156" t="s">
        <v>2712</v>
      </c>
      <c r="AC3554" s="156">
        <v>353</v>
      </c>
      <c r="AD3554" s="256">
        <v>43180</v>
      </c>
      <c r="AE3554" s="256">
        <v>0</v>
      </c>
      <c r="AF3554" s="256" t="s">
        <v>3215</v>
      </c>
    </row>
    <row r="3555" spans="28:32" x14ac:dyDescent="0.25">
      <c r="AB3555" s="156" t="s">
        <v>3269</v>
      </c>
      <c r="AC3555" s="156">
        <v>350</v>
      </c>
      <c r="AD3555" s="256">
        <v>43132</v>
      </c>
      <c r="AE3555" s="256">
        <v>43195</v>
      </c>
      <c r="AF3555" s="256" t="s">
        <v>3216</v>
      </c>
    </row>
    <row r="3556" spans="28:32" x14ac:dyDescent="0.25">
      <c r="AB3556" s="156" t="s">
        <v>3269</v>
      </c>
      <c r="AC3556" s="156">
        <v>333</v>
      </c>
      <c r="AD3556" s="256">
        <v>43206</v>
      </c>
      <c r="AE3556" s="256">
        <v>43210</v>
      </c>
      <c r="AF3556" s="256" t="s">
        <v>3216</v>
      </c>
    </row>
    <row r="3557" spans="28:32" x14ac:dyDescent="0.25">
      <c r="AB3557" s="156" t="s">
        <v>3269</v>
      </c>
      <c r="AC3557" s="156">
        <v>377</v>
      </c>
      <c r="AD3557" s="256">
        <v>43210</v>
      </c>
      <c r="AE3557" s="256">
        <v>43210</v>
      </c>
      <c r="AF3557" s="256" t="s">
        <v>3216</v>
      </c>
    </row>
    <row r="3558" spans="28:32" x14ac:dyDescent="0.25">
      <c r="AB3558" s="156" t="s">
        <v>2713</v>
      </c>
      <c r="AC3558" s="156">
        <v>350</v>
      </c>
      <c r="AD3558" s="256">
        <v>43132</v>
      </c>
      <c r="AE3558" s="256">
        <v>43195</v>
      </c>
      <c r="AF3558" s="256" t="s">
        <v>3216</v>
      </c>
    </row>
    <row r="3559" spans="28:32" x14ac:dyDescent="0.25">
      <c r="AB3559" s="156" t="s">
        <v>2713</v>
      </c>
      <c r="AC3559" s="156">
        <v>333</v>
      </c>
      <c r="AD3559" s="256">
        <v>43206</v>
      </c>
      <c r="AE3559" s="256">
        <v>43210</v>
      </c>
      <c r="AF3559" s="256" t="s">
        <v>3216</v>
      </c>
    </row>
    <row r="3560" spans="28:32" x14ac:dyDescent="0.25">
      <c r="AB3560" s="156" t="s">
        <v>2713</v>
      </c>
      <c r="AC3560" s="156">
        <v>333</v>
      </c>
      <c r="AD3560" s="256">
        <v>43206</v>
      </c>
      <c r="AE3560" s="256">
        <v>43210</v>
      </c>
      <c r="AF3560" s="256" t="s">
        <v>3216</v>
      </c>
    </row>
    <row r="3561" spans="28:32" x14ac:dyDescent="0.25">
      <c r="AB3561" s="156" t="s">
        <v>2713</v>
      </c>
      <c r="AC3561" s="156">
        <v>333</v>
      </c>
      <c r="AD3561" s="256">
        <v>43206</v>
      </c>
      <c r="AE3561" s="256">
        <v>43210</v>
      </c>
      <c r="AF3561" s="256" t="s">
        <v>3216</v>
      </c>
    </row>
    <row r="3562" spans="28:32" x14ac:dyDescent="0.25">
      <c r="AB3562" s="156" t="s">
        <v>2713</v>
      </c>
      <c r="AC3562" s="156">
        <v>377</v>
      </c>
      <c r="AD3562" s="256">
        <v>43210</v>
      </c>
      <c r="AE3562" s="256">
        <v>43210</v>
      </c>
      <c r="AF3562" s="256" t="s">
        <v>3216</v>
      </c>
    </row>
    <row r="3563" spans="28:32" x14ac:dyDescent="0.25">
      <c r="AB3563" s="156" t="s">
        <v>2714</v>
      </c>
      <c r="AC3563" s="156">
        <v>350</v>
      </c>
      <c r="AD3563" s="256">
        <v>43132</v>
      </c>
      <c r="AE3563" s="256">
        <v>43195</v>
      </c>
      <c r="AF3563" s="256" t="s">
        <v>3216</v>
      </c>
    </row>
    <row r="3564" spans="28:32" x14ac:dyDescent="0.25">
      <c r="AB3564" s="156" t="s">
        <v>2714</v>
      </c>
      <c r="AC3564" s="156">
        <v>333</v>
      </c>
      <c r="AD3564" s="256">
        <v>43206</v>
      </c>
      <c r="AE3564" s="256">
        <v>43210</v>
      </c>
      <c r="AF3564" s="256" t="s">
        <v>3216</v>
      </c>
    </row>
    <row r="3565" spans="28:32" x14ac:dyDescent="0.25">
      <c r="AB3565" s="156" t="s">
        <v>3270</v>
      </c>
      <c r="AC3565" s="156">
        <v>377</v>
      </c>
      <c r="AD3565" s="256">
        <v>43210</v>
      </c>
      <c r="AE3565" s="256">
        <v>43210</v>
      </c>
      <c r="AF3565" s="256" t="s">
        <v>3216</v>
      </c>
    </row>
    <row r="3566" spans="28:32" x14ac:dyDescent="0.25">
      <c r="AB3566" s="156" t="s">
        <v>3271</v>
      </c>
      <c r="AC3566" s="156">
        <v>350</v>
      </c>
      <c r="AD3566" s="256">
        <v>43132</v>
      </c>
      <c r="AE3566" s="256">
        <v>43195</v>
      </c>
      <c r="AF3566" s="256" t="s">
        <v>3216</v>
      </c>
    </row>
    <row r="3567" spans="28:32" x14ac:dyDescent="0.25">
      <c r="AB3567" s="156" t="s">
        <v>3271</v>
      </c>
      <c r="AC3567" s="156">
        <v>333</v>
      </c>
      <c r="AD3567" s="256">
        <v>43206</v>
      </c>
      <c r="AE3567" s="256">
        <v>43210</v>
      </c>
      <c r="AF3567" s="256" t="s">
        <v>3216</v>
      </c>
    </row>
    <row r="3568" spans="28:32" x14ac:dyDescent="0.25">
      <c r="AB3568" s="156" t="s">
        <v>3271</v>
      </c>
      <c r="AC3568" s="156">
        <v>333</v>
      </c>
      <c r="AD3568" s="256">
        <v>43206</v>
      </c>
      <c r="AE3568" s="256">
        <v>43210</v>
      </c>
      <c r="AF3568" s="256" t="s">
        <v>3216</v>
      </c>
    </row>
    <row r="3569" spans="28:32" x14ac:dyDescent="0.25">
      <c r="AB3569" s="156" t="s">
        <v>3271</v>
      </c>
      <c r="AC3569" s="156">
        <v>377</v>
      </c>
      <c r="AD3569" s="256">
        <v>43210</v>
      </c>
      <c r="AE3569" s="256">
        <v>43210</v>
      </c>
      <c r="AF3569" s="256" t="s">
        <v>3216</v>
      </c>
    </row>
    <row r="3570" spans="28:32" x14ac:dyDescent="0.25">
      <c r="AB3570" s="156" t="s">
        <v>2715</v>
      </c>
      <c r="AC3570" s="156">
        <v>373</v>
      </c>
      <c r="AD3570" s="256">
        <v>43195</v>
      </c>
      <c r="AE3570" s="256">
        <v>43377</v>
      </c>
      <c r="AF3570" s="256" t="s">
        <v>3215</v>
      </c>
    </row>
    <row r="3571" spans="28:32" x14ac:dyDescent="0.25">
      <c r="AB3571" s="156" t="s">
        <v>2717</v>
      </c>
      <c r="AC3571" s="156">
        <v>347</v>
      </c>
      <c r="AD3571" s="256">
        <v>43118</v>
      </c>
      <c r="AE3571" s="256">
        <v>43133</v>
      </c>
      <c r="AF3571" s="256" t="s">
        <v>3216</v>
      </c>
    </row>
    <row r="3572" spans="28:32" x14ac:dyDescent="0.25">
      <c r="AB3572" s="156" t="s">
        <v>2717</v>
      </c>
      <c r="AC3572" s="156">
        <v>340</v>
      </c>
      <c r="AD3572" s="256">
        <v>43133</v>
      </c>
      <c r="AE3572" s="256">
        <v>43168</v>
      </c>
      <c r="AF3572" s="256" t="s">
        <v>3216</v>
      </c>
    </row>
    <row r="3573" spans="28:32" x14ac:dyDescent="0.25">
      <c r="AB3573" s="156" t="s">
        <v>2717</v>
      </c>
      <c r="AC3573" s="156">
        <v>357</v>
      </c>
      <c r="AD3573" s="256">
        <v>43139</v>
      </c>
      <c r="AE3573" s="256">
        <v>43164</v>
      </c>
      <c r="AF3573" s="256" t="s">
        <v>3216</v>
      </c>
    </row>
    <row r="3574" spans="28:32" x14ac:dyDescent="0.25">
      <c r="AB3574" s="156" t="s">
        <v>2717</v>
      </c>
      <c r="AC3574" s="156">
        <v>364</v>
      </c>
      <c r="AD3574" s="256">
        <v>43168</v>
      </c>
      <c r="AE3574" s="256">
        <v>43179</v>
      </c>
      <c r="AF3574" s="256" t="s">
        <v>3216</v>
      </c>
    </row>
    <row r="3575" spans="28:32" x14ac:dyDescent="0.25">
      <c r="AB3575" s="156" t="s">
        <v>2717</v>
      </c>
      <c r="AC3575" s="156">
        <v>353</v>
      </c>
      <c r="AD3575" s="256">
        <v>43180</v>
      </c>
      <c r="AE3575" s="256">
        <v>0</v>
      </c>
      <c r="AF3575" s="256" t="s">
        <v>3215</v>
      </c>
    </row>
    <row r="3576" spans="28:32" x14ac:dyDescent="0.25">
      <c r="AB3576" s="156" t="s">
        <v>2717</v>
      </c>
      <c r="AC3576" s="156">
        <v>353</v>
      </c>
      <c r="AD3576" s="256">
        <v>43180</v>
      </c>
      <c r="AE3576" s="256">
        <v>0</v>
      </c>
      <c r="AF3576" s="256" t="s">
        <v>3215</v>
      </c>
    </row>
    <row r="3577" spans="28:32" x14ac:dyDescent="0.25">
      <c r="AB3577" s="156" t="s">
        <v>2719</v>
      </c>
      <c r="AC3577" s="156">
        <v>357</v>
      </c>
      <c r="AD3577" s="256">
        <v>43139</v>
      </c>
      <c r="AE3577" s="256">
        <v>43164</v>
      </c>
      <c r="AF3577" s="256" t="s">
        <v>3216</v>
      </c>
    </row>
    <row r="3578" spans="28:32" x14ac:dyDescent="0.25">
      <c r="AB3578" s="156" t="s">
        <v>2719</v>
      </c>
      <c r="AC3578" s="156">
        <v>364</v>
      </c>
      <c r="AD3578" s="256">
        <v>43168</v>
      </c>
      <c r="AE3578" s="256">
        <v>43179</v>
      </c>
      <c r="AF3578" s="256" t="s">
        <v>3216</v>
      </c>
    </row>
    <row r="3579" spans="28:32" x14ac:dyDescent="0.25">
      <c r="AB3579" s="156" t="s">
        <v>2719</v>
      </c>
      <c r="AC3579" s="156">
        <v>353</v>
      </c>
      <c r="AD3579" s="256">
        <v>43180</v>
      </c>
      <c r="AE3579" s="256">
        <v>0</v>
      </c>
      <c r="AF3579" s="256" t="s">
        <v>3215</v>
      </c>
    </row>
    <row r="3580" spans="28:32" x14ac:dyDescent="0.25">
      <c r="AB3580" s="156" t="s">
        <v>2719</v>
      </c>
      <c r="AC3580" s="156">
        <v>374</v>
      </c>
      <c r="AD3580" s="256">
        <v>43195</v>
      </c>
      <c r="AE3580" s="256">
        <v>0</v>
      </c>
      <c r="AF3580" s="256" t="s">
        <v>3215</v>
      </c>
    </row>
    <row r="3581" spans="28:32" x14ac:dyDescent="0.25">
      <c r="AB3581" s="156" t="s">
        <v>2720</v>
      </c>
      <c r="AC3581" s="156">
        <v>347</v>
      </c>
      <c r="AD3581" s="256">
        <v>43118</v>
      </c>
      <c r="AE3581" s="256">
        <v>43133</v>
      </c>
      <c r="AF3581" s="256" t="s">
        <v>3216</v>
      </c>
    </row>
    <row r="3582" spans="28:32" x14ac:dyDescent="0.25">
      <c r="AB3582" s="156" t="s">
        <v>2720</v>
      </c>
      <c r="AC3582" s="156">
        <v>340</v>
      </c>
      <c r="AD3582" s="256">
        <v>43133</v>
      </c>
      <c r="AE3582" s="256">
        <v>43168</v>
      </c>
      <c r="AF3582" s="256" t="s">
        <v>3216</v>
      </c>
    </row>
    <row r="3583" spans="28:32" x14ac:dyDescent="0.25">
      <c r="AB3583" s="156" t="s">
        <v>2721</v>
      </c>
      <c r="AC3583" s="156">
        <v>377</v>
      </c>
      <c r="AD3583" s="256">
        <v>43210</v>
      </c>
      <c r="AE3583" s="256">
        <v>43210</v>
      </c>
      <c r="AF3583" s="256" t="s">
        <v>3216</v>
      </c>
    </row>
    <row r="3584" spans="28:32" x14ac:dyDescent="0.25">
      <c r="AB3584" s="156" t="s">
        <v>2723</v>
      </c>
      <c r="AC3584" s="156">
        <v>347</v>
      </c>
      <c r="AD3584" s="256">
        <v>43118</v>
      </c>
      <c r="AE3584" s="256">
        <v>43133</v>
      </c>
      <c r="AF3584" s="256" t="s">
        <v>3216</v>
      </c>
    </row>
    <row r="3585" spans="28:32" x14ac:dyDescent="0.25">
      <c r="AB3585" s="156" t="s">
        <v>2723</v>
      </c>
      <c r="AC3585" s="156">
        <v>340</v>
      </c>
      <c r="AD3585" s="256">
        <v>43133</v>
      </c>
      <c r="AE3585" s="256">
        <v>43168</v>
      </c>
      <c r="AF3585" s="256" t="s">
        <v>3216</v>
      </c>
    </row>
    <row r="3586" spans="28:32" x14ac:dyDescent="0.25">
      <c r="AB3586" s="156" t="s">
        <v>2723</v>
      </c>
      <c r="AC3586" s="156">
        <v>340</v>
      </c>
      <c r="AD3586" s="256">
        <v>43133</v>
      </c>
      <c r="AE3586" s="256">
        <v>43168</v>
      </c>
      <c r="AF3586" s="256" t="s">
        <v>3216</v>
      </c>
    </row>
    <row r="3587" spans="28:32" x14ac:dyDescent="0.25">
      <c r="AB3587" s="156" t="s">
        <v>2723</v>
      </c>
      <c r="AC3587" s="156">
        <v>357</v>
      </c>
      <c r="AD3587" s="256">
        <v>43139</v>
      </c>
      <c r="AE3587" s="256">
        <v>43164</v>
      </c>
      <c r="AF3587" s="256" t="s">
        <v>3216</v>
      </c>
    </row>
    <row r="3588" spans="28:32" x14ac:dyDescent="0.25">
      <c r="AB3588" s="156" t="s">
        <v>2723</v>
      </c>
      <c r="AC3588" s="156">
        <v>364</v>
      </c>
      <c r="AD3588" s="256">
        <v>43168</v>
      </c>
      <c r="AE3588" s="256">
        <v>43179</v>
      </c>
      <c r="AF3588" s="256" t="s">
        <v>3216</v>
      </c>
    </row>
    <row r="3589" spans="28:32" x14ac:dyDescent="0.25">
      <c r="AB3589" s="156" t="s">
        <v>2723</v>
      </c>
      <c r="AC3589" s="156">
        <v>353</v>
      </c>
      <c r="AD3589" s="256">
        <v>43180</v>
      </c>
      <c r="AE3589" s="256">
        <v>0</v>
      </c>
      <c r="AF3589" s="256" t="s">
        <v>3215</v>
      </c>
    </row>
    <row r="3590" spans="28:32" x14ac:dyDescent="0.25">
      <c r="AB3590" s="156" t="s">
        <v>2723</v>
      </c>
      <c r="AC3590" s="156">
        <v>353</v>
      </c>
      <c r="AD3590" s="256">
        <v>43180</v>
      </c>
      <c r="AE3590" s="256">
        <v>0</v>
      </c>
      <c r="AF3590" s="256" t="s">
        <v>3215</v>
      </c>
    </row>
    <row r="3591" spans="28:32" x14ac:dyDescent="0.25">
      <c r="AB3591" s="156" t="s">
        <v>2723</v>
      </c>
      <c r="AC3591" s="156">
        <v>353</v>
      </c>
      <c r="AD3591" s="256">
        <v>43180</v>
      </c>
      <c r="AE3591" s="256">
        <v>0</v>
      </c>
      <c r="AF3591" s="256" t="s">
        <v>3215</v>
      </c>
    </row>
    <row r="3592" spans="28:32" x14ac:dyDescent="0.25">
      <c r="AB3592" s="156" t="s">
        <v>2723</v>
      </c>
      <c r="AC3592" s="156">
        <v>353</v>
      </c>
      <c r="AD3592" s="256">
        <v>43180</v>
      </c>
      <c r="AE3592" s="256">
        <v>0</v>
      </c>
      <c r="AF3592" s="256" t="s">
        <v>3215</v>
      </c>
    </row>
    <row r="3593" spans="28:32" x14ac:dyDescent="0.25">
      <c r="AB3593" s="156" t="s">
        <v>2723</v>
      </c>
      <c r="AC3593" s="156">
        <v>353</v>
      </c>
      <c r="AD3593" s="256">
        <v>43180</v>
      </c>
      <c r="AE3593" s="256">
        <v>0</v>
      </c>
      <c r="AF3593" s="256" t="s">
        <v>3215</v>
      </c>
    </row>
    <row r="3594" spans="28:32" x14ac:dyDescent="0.25">
      <c r="AB3594" s="156" t="s">
        <v>2724</v>
      </c>
      <c r="AC3594" s="156">
        <v>365</v>
      </c>
      <c r="AD3594" s="256">
        <v>43174</v>
      </c>
      <c r="AE3594" s="256">
        <v>0</v>
      </c>
      <c r="AF3594" s="256" t="s">
        <v>3215</v>
      </c>
    </row>
    <row r="3595" spans="28:32" x14ac:dyDescent="0.25">
      <c r="AB3595" s="156" t="s">
        <v>2725</v>
      </c>
      <c r="AC3595" s="156">
        <v>365</v>
      </c>
      <c r="AD3595" s="256">
        <v>43174</v>
      </c>
      <c r="AE3595" s="256">
        <v>0</v>
      </c>
      <c r="AF3595" s="256" t="s">
        <v>3215</v>
      </c>
    </row>
    <row r="3596" spans="28:32" x14ac:dyDescent="0.25">
      <c r="AB3596" s="156" t="s">
        <v>2726</v>
      </c>
      <c r="AC3596" s="156">
        <v>342</v>
      </c>
      <c r="AD3596" s="256">
        <v>43125</v>
      </c>
      <c r="AE3596" s="256">
        <v>43160</v>
      </c>
      <c r="AF3596" s="256" t="s">
        <v>3216</v>
      </c>
    </row>
    <row r="3597" spans="28:32" x14ac:dyDescent="0.25">
      <c r="AB3597" s="156" t="s">
        <v>2727</v>
      </c>
      <c r="AC3597" s="156">
        <v>342</v>
      </c>
      <c r="AD3597" s="256">
        <v>43125</v>
      </c>
      <c r="AE3597" s="256">
        <v>43160</v>
      </c>
      <c r="AF3597" s="256" t="s">
        <v>3216</v>
      </c>
    </row>
    <row r="3598" spans="28:32" x14ac:dyDescent="0.25">
      <c r="AB3598" s="156" t="s">
        <v>2728</v>
      </c>
      <c r="AC3598" s="156">
        <v>342</v>
      </c>
      <c r="AD3598" s="256">
        <v>43125</v>
      </c>
      <c r="AE3598" s="256">
        <v>43160</v>
      </c>
      <c r="AF3598" s="256" t="s">
        <v>3216</v>
      </c>
    </row>
    <row r="3599" spans="28:32" x14ac:dyDescent="0.25">
      <c r="AB3599" s="156" t="s">
        <v>2729</v>
      </c>
      <c r="AC3599" s="156">
        <v>342</v>
      </c>
      <c r="AD3599" s="256">
        <v>43125</v>
      </c>
      <c r="AE3599" s="256">
        <v>43160</v>
      </c>
      <c r="AF3599" s="256" t="s">
        <v>3216</v>
      </c>
    </row>
    <row r="3600" spans="28:32" x14ac:dyDescent="0.25">
      <c r="AB3600" s="156" t="s">
        <v>2730</v>
      </c>
      <c r="AC3600" s="156">
        <v>342</v>
      </c>
      <c r="AD3600" s="256">
        <v>43125</v>
      </c>
      <c r="AE3600" s="256">
        <v>43160</v>
      </c>
      <c r="AF3600" s="256" t="s">
        <v>3216</v>
      </c>
    </row>
    <row r="3601" spans="28:32" x14ac:dyDescent="0.25">
      <c r="AB3601" s="156" t="s">
        <v>3272</v>
      </c>
      <c r="AC3601" s="156">
        <v>342</v>
      </c>
      <c r="AD3601" s="256">
        <v>43125</v>
      </c>
      <c r="AE3601" s="256">
        <v>43160</v>
      </c>
      <c r="AF3601" s="256" t="s">
        <v>3216</v>
      </c>
    </row>
    <row r="3602" spans="28:32" x14ac:dyDescent="0.25">
      <c r="AB3602" s="156" t="s">
        <v>2731</v>
      </c>
      <c r="AC3602" s="156">
        <v>342</v>
      </c>
      <c r="AD3602" s="256">
        <v>43125</v>
      </c>
      <c r="AE3602" s="256">
        <v>43160</v>
      </c>
      <c r="AF3602" s="256" t="s">
        <v>3216</v>
      </c>
    </row>
    <row r="3603" spans="28:32" x14ac:dyDescent="0.25">
      <c r="AB3603" s="156" t="s">
        <v>2732</v>
      </c>
      <c r="AC3603" s="156">
        <v>342</v>
      </c>
      <c r="AD3603" s="256">
        <v>43125</v>
      </c>
      <c r="AE3603" s="256">
        <v>43160</v>
      </c>
      <c r="AF3603" s="256" t="s">
        <v>3216</v>
      </c>
    </row>
    <row r="3604" spans="28:32" x14ac:dyDescent="0.25">
      <c r="AB3604" s="156" t="s">
        <v>3273</v>
      </c>
      <c r="AC3604" s="156">
        <v>342</v>
      </c>
      <c r="AD3604" s="256">
        <v>43125</v>
      </c>
      <c r="AE3604" s="256">
        <v>43160</v>
      </c>
      <c r="AF3604" s="256" t="s">
        <v>3216</v>
      </c>
    </row>
    <row r="3605" spans="28:32" x14ac:dyDescent="0.25">
      <c r="AB3605" s="156" t="s">
        <v>2733</v>
      </c>
      <c r="AC3605" s="156">
        <v>342</v>
      </c>
      <c r="AD3605" s="256">
        <v>43125</v>
      </c>
      <c r="AE3605" s="256">
        <v>43160</v>
      </c>
      <c r="AF3605" s="256" t="s">
        <v>3216</v>
      </c>
    </row>
    <row r="3606" spans="28:32" x14ac:dyDescent="0.25">
      <c r="AB3606" s="156" t="s">
        <v>2734</v>
      </c>
      <c r="AC3606" s="156">
        <v>342</v>
      </c>
      <c r="AD3606" s="256">
        <v>43125</v>
      </c>
      <c r="AE3606" s="256">
        <v>43160</v>
      </c>
      <c r="AF3606" s="256" t="s">
        <v>3216</v>
      </c>
    </row>
    <row r="3607" spans="28:32" x14ac:dyDescent="0.25">
      <c r="AB3607" s="156" t="s">
        <v>2735</v>
      </c>
      <c r="AC3607" s="156">
        <v>342</v>
      </c>
      <c r="AD3607" s="256">
        <v>43125</v>
      </c>
      <c r="AE3607" s="256">
        <v>43160</v>
      </c>
      <c r="AF3607" s="256" t="s">
        <v>3216</v>
      </c>
    </row>
    <row r="3608" spans="28:32" x14ac:dyDescent="0.25">
      <c r="AB3608" s="156" t="s">
        <v>2736</v>
      </c>
      <c r="AC3608" s="156">
        <v>342</v>
      </c>
      <c r="AD3608" s="256">
        <v>43125</v>
      </c>
      <c r="AE3608" s="256">
        <v>43160</v>
      </c>
      <c r="AF3608" s="256" t="s">
        <v>3216</v>
      </c>
    </row>
    <row r="3609" spans="28:32" x14ac:dyDescent="0.25">
      <c r="AB3609" s="156" t="s">
        <v>2737</v>
      </c>
      <c r="AC3609" s="156">
        <v>342</v>
      </c>
      <c r="AD3609" s="256">
        <v>43125</v>
      </c>
      <c r="AE3609" s="256">
        <v>43160</v>
      </c>
      <c r="AF3609" s="256" t="s">
        <v>3216</v>
      </c>
    </row>
    <row r="3610" spans="28:32" x14ac:dyDescent="0.25">
      <c r="AB3610" s="156" t="s">
        <v>2738</v>
      </c>
      <c r="AC3610" s="156">
        <v>342</v>
      </c>
      <c r="AD3610" s="256">
        <v>43125</v>
      </c>
      <c r="AE3610" s="256">
        <v>43160</v>
      </c>
      <c r="AF3610" s="256" t="s">
        <v>3216</v>
      </c>
    </row>
    <row r="3611" spans="28:32" x14ac:dyDescent="0.25">
      <c r="AB3611" s="156" t="s">
        <v>3274</v>
      </c>
      <c r="AC3611" s="156">
        <v>342</v>
      </c>
      <c r="AD3611" s="256">
        <v>43125</v>
      </c>
      <c r="AE3611" s="256">
        <v>43160</v>
      </c>
      <c r="AF3611" s="256" t="s">
        <v>3216</v>
      </c>
    </row>
    <row r="3612" spans="28:32" x14ac:dyDescent="0.25">
      <c r="AB3612" s="156" t="s">
        <v>3275</v>
      </c>
      <c r="AC3612" s="156">
        <v>342</v>
      </c>
      <c r="AD3612" s="256">
        <v>43125</v>
      </c>
      <c r="AE3612" s="256">
        <v>43160</v>
      </c>
      <c r="AF3612" s="256" t="s">
        <v>3216</v>
      </c>
    </row>
    <row r="3613" spans="28:32" x14ac:dyDescent="0.25">
      <c r="AB3613" s="156" t="s">
        <v>2739</v>
      </c>
      <c r="AC3613" s="156">
        <v>342</v>
      </c>
      <c r="AD3613" s="256">
        <v>43125</v>
      </c>
      <c r="AE3613" s="256">
        <v>43160</v>
      </c>
      <c r="AF3613" s="256" t="s">
        <v>3216</v>
      </c>
    </row>
    <row r="3614" spans="28:32" x14ac:dyDescent="0.25">
      <c r="AB3614" s="156" t="s">
        <v>2740</v>
      </c>
      <c r="AC3614" s="156">
        <v>342</v>
      </c>
      <c r="AD3614" s="256">
        <v>43125</v>
      </c>
      <c r="AE3614" s="256">
        <v>43160</v>
      </c>
      <c r="AF3614" s="256" t="s">
        <v>3216</v>
      </c>
    </row>
    <row r="3615" spans="28:32" x14ac:dyDescent="0.25">
      <c r="AB3615" s="156" t="s">
        <v>3276</v>
      </c>
      <c r="AC3615" s="156">
        <v>342</v>
      </c>
      <c r="AD3615" s="256">
        <v>43125</v>
      </c>
      <c r="AE3615" s="256">
        <v>43160</v>
      </c>
      <c r="AF3615" s="256" t="s">
        <v>3216</v>
      </c>
    </row>
    <row r="3616" spans="28:32" x14ac:dyDescent="0.25">
      <c r="AB3616" s="156" t="s">
        <v>2741</v>
      </c>
      <c r="AC3616" s="156">
        <v>342</v>
      </c>
      <c r="AD3616" s="256">
        <v>43125</v>
      </c>
      <c r="AE3616" s="256">
        <v>43160</v>
      </c>
      <c r="AF3616" s="256" t="s">
        <v>3216</v>
      </c>
    </row>
    <row r="3617" spans="28:32" x14ac:dyDescent="0.25">
      <c r="AB3617" s="156" t="s">
        <v>2742</v>
      </c>
      <c r="AC3617" s="156">
        <v>342</v>
      </c>
      <c r="AD3617" s="256">
        <v>43125</v>
      </c>
      <c r="AE3617" s="256">
        <v>43160</v>
      </c>
      <c r="AF3617" s="256" t="s">
        <v>3216</v>
      </c>
    </row>
    <row r="3618" spans="28:32" x14ac:dyDescent="0.25">
      <c r="AB3618" s="156" t="s">
        <v>2743</v>
      </c>
      <c r="AC3618" s="156">
        <v>342</v>
      </c>
      <c r="AD3618" s="256">
        <v>43125</v>
      </c>
      <c r="AE3618" s="256">
        <v>43160</v>
      </c>
      <c r="AF3618" s="256" t="s">
        <v>3216</v>
      </c>
    </row>
    <row r="3619" spans="28:32" x14ac:dyDescent="0.25">
      <c r="AB3619" s="156" t="s">
        <v>2744</v>
      </c>
      <c r="AC3619" s="156">
        <v>342</v>
      </c>
      <c r="AD3619" s="256">
        <v>43125</v>
      </c>
      <c r="AE3619" s="256">
        <v>43160</v>
      </c>
      <c r="AF3619" s="256" t="s">
        <v>3216</v>
      </c>
    </row>
    <row r="3620" spans="28:32" x14ac:dyDescent="0.25">
      <c r="AB3620" s="156" t="s">
        <v>2745</v>
      </c>
      <c r="AC3620" s="156">
        <v>342</v>
      </c>
      <c r="AD3620" s="256">
        <v>43125</v>
      </c>
      <c r="AE3620" s="256">
        <v>43160</v>
      </c>
      <c r="AF3620" s="256" t="s">
        <v>3216</v>
      </c>
    </row>
    <row r="3621" spans="28:32" x14ac:dyDescent="0.25">
      <c r="AB3621" s="156" t="s">
        <v>3277</v>
      </c>
      <c r="AC3621" s="156">
        <v>342</v>
      </c>
      <c r="AD3621" s="256">
        <v>43125</v>
      </c>
      <c r="AE3621" s="256">
        <v>43160</v>
      </c>
      <c r="AF3621" s="256" t="s">
        <v>3216</v>
      </c>
    </row>
    <row r="3622" spans="28:32" x14ac:dyDescent="0.25">
      <c r="AB3622" s="156" t="s">
        <v>2746</v>
      </c>
      <c r="AC3622" s="156">
        <v>342</v>
      </c>
      <c r="AD3622" s="256">
        <v>43125</v>
      </c>
      <c r="AE3622" s="256">
        <v>43160</v>
      </c>
      <c r="AF3622" s="256" t="s">
        <v>3216</v>
      </c>
    </row>
    <row r="3623" spans="28:32" x14ac:dyDescent="0.25">
      <c r="AB3623" s="156" t="s">
        <v>3278</v>
      </c>
      <c r="AC3623" s="156">
        <v>342</v>
      </c>
      <c r="AD3623" s="256">
        <v>43125</v>
      </c>
      <c r="AE3623" s="256">
        <v>43160</v>
      </c>
      <c r="AF3623" s="256" t="s">
        <v>3216</v>
      </c>
    </row>
    <row r="3624" spans="28:32" x14ac:dyDescent="0.25">
      <c r="AB3624" s="156" t="s">
        <v>2747</v>
      </c>
      <c r="AC3624" s="156">
        <v>342</v>
      </c>
      <c r="AD3624" s="256">
        <v>43125</v>
      </c>
      <c r="AE3624" s="256">
        <v>43160</v>
      </c>
      <c r="AF3624" s="256" t="s">
        <v>3216</v>
      </c>
    </row>
    <row r="3625" spans="28:32" x14ac:dyDescent="0.25">
      <c r="AB3625" s="156" t="s">
        <v>2748</v>
      </c>
      <c r="AC3625" s="156">
        <v>342</v>
      </c>
      <c r="AD3625" s="256">
        <v>43125</v>
      </c>
      <c r="AE3625" s="256">
        <v>43160</v>
      </c>
      <c r="AF3625" s="256" t="s">
        <v>3216</v>
      </c>
    </row>
    <row r="3626" spans="28:32" x14ac:dyDescent="0.25">
      <c r="AB3626" s="156" t="s">
        <v>2749</v>
      </c>
      <c r="AC3626" s="156">
        <v>342</v>
      </c>
      <c r="AD3626" s="256">
        <v>43125</v>
      </c>
      <c r="AE3626" s="256">
        <v>43160</v>
      </c>
      <c r="AF3626" s="256" t="s">
        <v>3216</v>
      </c>
    </row>
    <row r="3627" spans="28:32" x14ac:dyDescent="0.25">
      <c r="AB3627" s="156" t="s">
        <v>2750</v>
      </c>
      <c r="AC3627" s="156">
        <v>342</v>
      </c>
      <c r="AD3627" s="256">
        <v>43125</v>
      </c>
      <c r="AE3627" s="256">
        <v>43160</v>
      </c>
      <c r="AF3627" s="256" t="s">
        <v>3216</v>
      </c>
    </row>
    <row r="3628" spans="28:32" x14ac:dyDescent="0.25">
      <c r="AB3628" s="156" t="s">
        <v>2751</v>
      </c>
      <c r="AC3628" s="156">
        <v>342</v>
      </c>
      <c r="AD3628" s="256">
        <v>43125</v>
      </c>
      <c r="AE3628" s="256">
        <v>43160</v>
      </c>
      <c r="AF3628" s="256" t="s">
        <v>3216</v>
      </c>
    </row>
    <row r="3629" spans="28:32" x14ac:dyDescent="0.25">
      <c r="AB3629" s="156" t="s">
        <v>2751</v>
      </c>
      <c r="AC3629" s="156">
        <v>342</v>
      </c>
      <c r="AD3629" s="256">
        <v>43125</v>
      </c>
      <c r="AE3629" s="256">
        <v>43160</v>
      </c>
      <c r="AF3629" s="256" t="s">
        <v>3216</v>
      </c>
    </row>
    <row r="3630" spans="28:32" x14ac:dyDescent="0.25">
      <c r="AB3630" s="156" t="s">
        <v>2752</v>
      </c>
      <c r="AC3630" s="156">
        <v>342</v>
      </c>
      <c r="AD3630" s="256">
        <v>43125</v>
      </c>
      <c r="AE3630" s="256">
        <v>43160</v>
      </c>
      <c r="AF3630" s="256" t="s">
        <v>3216</v>
      </c>
    </row>
    <row r="3631" spans="28:32" x14ac:dyDescent="0.25">
      <c r="AB3631" s="156" t="s">
        <v>2753</v>
      </c>
      <c r="AC3631" s="156">
        <v>342</v>
      </c>
      <c r="AD3631" s="256">
        <v>43125</v>
      </c>
      <c r="AE3631" s="256">
        <v>43160</v>
      </c>
      <c r="AF3631" s="256" t="s">
        <v>3216</v>
      </c>
    </row>
    <row r="3632" spans="28:32" x14ac:dyDescent="0.25">
      <c r="AB3632" s="156" t="s">
        <v>2754</v>
      </c>
      <c r="AC3632" s="156">
        <v>347</v>
      </c>
      <c r="AD3632" s="256">
        <v>43118</v>
      </c>
      <c r="AE3632" s="256">
        <v>43133</v>
      </c>
      <c r="AF3632" s="256" t="s">
        <v>3216</v>
      </c>
    </row>
    <row r="3633" spans="28:32" x14ac:dyDescent="0.25">
      <c r="AB3633" s="156" t="s">
        <v>2754</v>
      </c>
      <c r="AC3633" s="156">
        <v>340</v>
      </c>
      <c r="AD3633" s="256">
        <v>43133</v>
      </c>
      <c r="AE3633" s="256">
        <v>43168</v>
      </c>
      <c r="AF3633" s="256" t="s">
        <v>3216</v>
      </c>
    </row>
    <row r="3634" spans="28:32" x14ac:dyDescent="0.25">
      <c r="AB3634" s="156" t="s">
        <v>2756</v>
      </c>
      <c r="AC3634" s="156">
        <v>340</v>
      </c>
      <c r="AD3634" s="256">
        <v>43133</v>
      </c>
      <c r="AE3634" s="256">
        <v>43168</v>
      </c>
      <c r="AF3634" s="256" t="s">
        <v>3216</v>
      </c>
    </row>
    <row r="3635" spans="28:32" x14ac:dyDescent="0.25">
      <c r="AB3635" s="156" t="s">
        <v>2756</v>
      </c>
      <c r="AC3635" s="156">
        <v>364</v>
      </c>
      <c r="AD3635" s="256">
        <v>43168</v>
      </c>
      <c r="AE3635" s="256">
        <v>43179</v>
      </c>
      <c r="AF3635" s="256" t="s">
        <v>3216</v>
      </c>
    </row>
    <row r="3636" spans="28:32" x14ac:dyDescent="0.25">
      <c r="AB3636" s="156" t="s">
        <v>2756</v>
      </c>
      <c r="AC3636" s="156">
        <v>353</v>
      </c>
      <c r="AD3636" s="256">
        <v>43180</v>
      </c>
      <c r="AE3636" s="256">
        <v>0</v>
      </c>
      <c r="AF3636" s="256" t="s">
        <v>3215</v>
      </c>
    </row>
    <row r="3637" spans="28:32" x14ac:dyDescent="0.25">
      <c r="AB3637" s="156" t="s">
        <v>2758</v>
      </c>
      <c r="AC3637" s="156">
        <v>364</v>
      </c>
      <c r="AD3637" s="256">
        <v>43168</v>
      </c>
      <c r="AE3637" s="256">
        <v>43179</v>
      </c>
      <c r="AF3637" s="256" t="s">
        <v>3216</v>
      </c>
    </row>
    <row r="3638" spans="28:32" x14ac:dyDescent="0.25">
      <c r="AB3638" s="156" t="s">
        <v>2758</v>
      </c>
      <c r="AC3638" s="156">
        <v>353</v>
      </c>
      <c r="AD3638" s="256">
        <v>43180</v>
      </c>
      <c r="AE3638" s="256">
        <v>0</v>
      </c>
      <c r="AF3638" s="256" t="s">
        <v>3215</v>
      </c>
    </row>
    <row r="3639" spans="28:32" x14ac:dyDescent="0.25">
      <c r="AB3639" s="156" t="s">
        <v>2760</v>
      </c>
      <c r="AC3639" s="156">
        <v>347</v>
      </c>
      <c r="AD3639" s="256">
        <v>43118</v>
      </c>
      <c r="AE3639" s="256">
        <v>43133</v>
      </c>
      <c r="AF3639" s="256" t="s">
        <v>3216</v>
      </c>
    </row>
    <row r="3640" spans="28:32" x14ac:dyDescent="0.25">
      <c r="AB3640" s="156" t="s">
        <v>2760</v>
      </c>
      <c r="AC3640" s="156">
        <v>340</v>
      </c>
      <c r="AD3640" s="256">
        <v>43133</v>
      </c>
      <c r="AE3640" s="256">
        <v>43168</v>
      </c>
      <c r="AF3640" s="256" t="s">
        <v>3216</v>
      </c>
    </row>
    <row r="3641" spans="28:32" x14ac:dyDescent="0.25">
      <c r="AB3641" s="156" t="s">
        <v>2760</v>
      </c>
      <c r="AC3641" s="156">
        <v>340</v>
      </c>
      <c r="AD3641" s="256">
        <v>43133</v>
      </c>
      <c r="AE3641" s="256">
        <v>43168</v>
      </c>
      <c r="AF3641" s="256" t="s">
        <v>3216</v>
      </c>
    </row>
    <row r="3642" spans="28:32" x14ac:dyDescent="0.25">
      <c r="AB3642" s="156" t="s">
        <v>2760</v>
      </c>
      <c r="AC3642" s="156">
        <v>357</v>
      </c>
      <c r="AD3642" s="256">
        <v>43139</v>
      </c>
      <c r="AE3642" s="256">
        <v>43164</v>
      </c>
      <c r="AF3642" s="256" t="s">
        <v>3216</v>
      </c>
    </row>
    <row r="3643" spans="28:32" x14ac:dyDescent="0.25">
      <c r="AB3643" s="156" t="s">
        <v>2760</v>
      </c>
      <c r="AC3643" s="156">
        <v>364</v>
      </c>
      <c r="AD3643" s="256">
        <v>43168</v>
      </c>
      <c r="AE3643" s="256">
        <v>43179</v>
      </c>
      <c r="AF3643" s="256" t="s">
        <v>3216</v>
      </c>
    </row>
    <row r="3644" spans="28:32" x14ac:dyDescent="0.25">
      <c r="AB3644" s="156" t="s">
        <v>2760</v>
      </c>
      <c r="AC3644" s="156">
        <v>353</v>
      </c>
      <c r="AD3644" s="256">
        <v>43180</v>
      </c>
      <c r="AE3644" s="256">
        <v>0</v>
      </c>
      <c r="AF3644" s="256" t="s">
        <v>3215</v>
      </c>
    </row>
    <row r="3645" spans="28:32" x14ac:dyDescent="0.25">
      <c r="AB3645" s="156" t="s">
        <v>2760</v>
      </c>
      <c r="AC3645" s="156">
        <v>353</v>
      </c>
      <c r="AD3645" s="256">
        <v>43180</v>
      </c>
      <c r="AE3645" s="256">
        <v>0</v>
      </c>
      <c r="AF3645" s="256" t="s">
        <v>3215</v>
      </c>
    </row>
    <row r="3646" spans="28:32" x14ac:dyDescent="0.25">
      <c r="AB3646" s="156" t="s">
        <v>2760</v>
      </c>
      <c r="AC3646" s="156">
        <v>353</v>
      </c>
      <c r="AD3646" s="256">
        <v>43180</v>
      </c>
      <c r="AE3646" s="256">
        <v>0</v>
      </c>
      <c r="AF3646" s="256" t="s">
        <v>3215</v>
      </c>
    </row>
    <row r="3647" spans="28:32" x14ac:dyDescent="0.25">
      <c r="AB3647" s="156" t="s">
        <v>2760</v>
      </c>
      <c r="AC3647" s="156">
        <v>353</v>
      </c>
      <c r="AD3647" s="256">
        <v>43180</v>
      </c>
      <c r="AE3647" s="256">
        <v>0</v>
      </c>
      <c r="AF3647" s="256" t="s">
        <v>3215</v>
      </c>
    </row>
    <row r="3648" spans="28:32" x14ac:dyDescent="0.25">
      <c r="AB3648" s="156" t="s">
        <v>2762</v>
      </c>
      <c r="AC3648" s="156">
        <v>357</v>
      </c>
      <c r="AD3648" s="256">
        <v>43139</v>
      </c>
      <c r="AE3648" s="256">
        <v>43164</v>
      </c>
      <c r="AF3648" s="256" t="s">
        <v>3216</v>
      </c>
    </row>
    <row r="3649" spans="28:32" x14ac:dyDescent="0.25">
      <c r="AB3649" s="156" t="s">
        <v>2762</v>
      </c>
      <c r="AC3649" s="156">
        <v>353</v>
      </c>
      <c r="AD3649" s="256">
        <v>43180</v>
      </c>
      <c r="AE3649" s="256">
        <v>0</v>
      </c>
      <c r="AF3649" s="256" t="s">
        <v>3215</v>
      </c>
    </row>
    <row r="3650" spans="28:32" x14ac:dyDescent="0.25">
      <c r="AB3650" s="156" t="s">
        <v>2764</v>
      </c>
      <c r="AC3650" s="156">
        <v>357</v>
      </c>
      <c r="AD3650" s="256">
        <v>43139</v>
      </c>
      <c r="AE3650" s="256">
        <v>43164</v>
      </c>
      <c r="AF3650" s="256" t="s">
        <v>3216</v>
      </c>
    </row>
    <row r="3651" spans="28:32" x14ac:dyDescent="0.25">
      <c r="AB3651" s="156" t="s">
        <v>2764</v>
      </c>
      <c r="AC3651" s="156">
        <v>353</v>
      </c>
      <c r="AD3651" s="256">
        <v>43180</v>
      </c>
      <c r="AE3651" s="256">
        <v>0</v>
      </c>
      <c r="AF3651" s="256" t="s">
        <v>3215</v>
      </c>
    </row>
    <row r="3652" spans="28:32" x14ac:dyDescent="0.25">
      <c r="AB3652" s="156" t="s">
        <v>2766</v>
      </c>
      <c r="AC3652" s="156">
        <v>347</v>
      </c>
      <c r="AD3652" s="256">
        <v>43118</v>
      </c>
      <c r="AE3652" s="256">
        <v>43133</v>
      </c>
      <c r="AF3652" s="256" t="s">
        <v>3216</v>
      </c>
    </row>
    <row r="3653" spans="28:32" x14ac:dyDescent="0.25">
      <c r="AB3653" s="156" t="s">
        <v>2766</v>
      </c>
      <c r="AC3653" s="156">
        <v>353</v>
      </c>
      <c r="AD3653" s="256">
        <v>43180</v>
      </c>
      <c r="AE3653" s="256">
        <v>0</v>
      </c>
      <c r="AF3653" s="256" t="s">
        <v>3215</v>
      </c>
    </row>
    <row r="3654" spans="28:32" x14ac:dyDescent="0.25">
      <c r="AB3654" s="156" t="s">
        <v>2768</v>
      </c>
      <c r="AC3654" s="156">
        <v>347</v>
      </c>
      <c r="AD3654" s="256">
        <v>43118</v>
      </c>
      <c r="AE3654" s="256">
        <v>43133</v>
      </c>
      <c r="AF3654" s="256" t="s">
        <v>3216</v>
      </c>
    </row>
    <row r="3655" spans="28:32" x14ac:dyDescent="0.25">
      <c r="AB3655" s="156" t="s">
        <v>2768</v>
      </c>
      <c r="AC3655" s="156">
        <v>364</v>
      </c>
      <c r="AD3655" s="256">
        <v>43168</v>
      </c>
      <c r="AE3655" s="256">
        <v>43179</v>
      </c>
      <c r="AF3655" s="256" t="s">
        <v>3216</v>
      </c>
    </row>
    <row r="3656" spans="28:32" x14ac:dyDescent="0.25">
      <c r="AB3656" s="156" t="s">
        <v>2768</v>
      </c>
      <c r="AC3656" s="156">
        <v>353</v>
      </c>
      <c r="AD3656" s="256">
        <v>43180</v>
      </c>
      <c r="AE3656" s="256">
        <v>0</v>
      </c>
      <c r="AF3656" s="256" t="s">
        <v>3215</v>
      </c>
    </row>
    <row r="3657" spans="28:32" x14ac:dyDescent="0.25">
      <c r="AB3657" s="156" t="s">
        <v>2768</v>
      </c>
      <c r="AC3657" s="156">
        <v>353</v>
      </c>
      <c r="AD3657" s="256">
        <v>43180</v>
      </c>
      <c r="AE3657" s="256">
        <v>0</v>
      </c>
      <c r="AF3657" s="256" t="s">
        <v>3215</v>
      </c>
    </row>
    <row r="3658" spans="28:32" x14ac:dyDescent="0.25">
      <c r="AB3658" s="156" t="s">
        <v>2768</v>
      </c>
      <c r="AC3658" s="156">
        <v>353</v>
      </c>
      <c r="AD3658" s="256">
        <v>43180</v>
      </c>
      <c r="AE3658" s="256">
        <v>0</v>
      </c>
      <c r="AF3658" s="256" t="s">
        <v>3215</v>
      </c>
    </row>
    <row r="3659" spans="28:32" x14ac:dyDescent="0.25">
      <c r="AB3659" s="156" t="s">
        <v>3187</v>
      </c>
      <c r="AC3659" s="156">
        <v>357</v>
      </c>
      <c r="AD3659" s="256">
        <v>43139</v>
      </c>
      <c r="AE3659" s="256">
        <v>43164</v>
      </c>
      <c r="AF3659" s="256" t="s">
        <v>3216</v>
      </c>
    </row>
    <row r="3660" spans="28:32" x14ac:dyDescent="0.25">
      <c r="AB3660" s="156" t="s">
        <v>3187</v>
      </c>
      <c r="AC3660" s="156">
        <v>353</v>
      </c>
      <c r="AD3660" s="256">
        <v>43180</v>
      </c>
      <c r="AE3660" s="256">
        <v>0</v>
      </c>
      <c r="AF3660" s="256" t="s">
        <v>3215</v>
      </c>
    </row>
    <row r="3661" spans="28:32" x14ac:dyDescent="0.25">
      <c r="AB3661" s="156" t="s">
        <v>3187</v>
      </c>
      <c r="AC3661" s="156">
        <v>353</v>
      </c>
      <c r="AD3661" s="256">
        <v>43180</v>
      </c>
      <c r="AE3661" s="256">
        <v>0</v>
      </c>
      <c r="AF3661" s="256" t="s">
        <v>3215</v>
      </c>
    </row>
    <row r="3662" spans="28:32" x14ac:dyDescent="0.25">
      <c r="AB3662" s="156" t="s">
        <v>2770</v>
      </c>
      <c r="AC3662" s="156">
        <v>353</v>
      </c>
      <c r="AD3662" s="256">
        <v>43180</v>
      </c>
      <c r="AE3662" s="256">
        <v>0</v>
      </c>
      <c r="AF3662" s="256" t="s">
        <v>3215</v>
      </c>
    </row>
    <row r="3663" spans="28:32" x14ac:dyDescent="0.25">
      <c r="AB3663" s="156" t="s">
        <v>2770</v>
      </c>
      <c r="AC3663" s="156">
        <v>353</v>
      </c>
      <c r="AD3663" s="256">
        <v>43180</v>
      </c>
      <c r="AE3663" s="256">
        <v>0</v>
      </c>
      <c r="AF3663" s="256" t="s">
        <v>3215</v>
      </c>
    </row>
    <row r="3664" spans="28:32" x14ac:dyDescent="0.25">
      <c r="AB3664" s="156" t="s">
        <v>2770</v>
      </c>
      <c r="AC3664" s="156">
        <v>353</v>
      </c>
      <c r="AD3664" s="256">
        <v>43180</v>
      </c>
      <c r="AE3664" s="256">
        <v>0</v>
      </c>
      <c r="AF3664" s="256" t="s">
        <v>3215</v>
      </c>
    </row>
    <row r="3665" spans="28:32" x14ac:dyDescent="0.25">
      <c r="AB3665" s="156" t="s">
        <v>2771</v>
      </c>
      <c r="AC3665" s="156">
        <v>347</v>
      </c>
      <c r="AD3665" s="256">
        <v>43118</v>
      </c>
      <c r="AE3665" s="256">
        <v>43133</v>
      </c>
      <c r="AF3665" s="256" t="s">
        <v>3216</v>
      </c>
    </row>
    <row r="3666" spans="28:32" x14ac:dyDescent="0.25">
      <c r="AB3666" s="156" t="s">
        <v>2771</v>
      </c>
      <c r="AC3666" s="156">
        <v>340</v>
      </c>
      <c r="AD3666" s="256">
        <v>43133</v>
      </c>
      <c r="AE3666" s="256">
        <v>43168</v>
      </c>
      <c r="AF3666" s="256" t="s">
        <v>3216</v>
      </c>
    </row>
    <row r="3667" spans="28:32" x14ac:dyDescent="0.25">
      <c r="AB3667" s="156" t="s">
        <v>2772</v>
      </c>
      <c r="AC3667" s="156">
        <v>377</v>
      </c>
      <c r="AD3667" s="256">
        <v>43210</v>
      </c>
      <c r="AE3667" s="256">
        <v>43210</v>
      </c>
      <c r="AF3667" s="256" t="s">
        <v>3216</v>
      </c>
    </row>
    <row r="3668" spans="28:32" x14ac:dyDescent="0.25">
      <c r="AB3668" s="156" t="s">
        <v>2773</v>
      </c>
      <c r="AC3668" s="156">
        <v>342</v>
      </c>
      <c r="AD3668" s="256">
        <v>43125</v>
      </c>
      <c r="AE3668" s="256">
        <v>43160</v>
      </c>
      <c r="AF3668" s="256" t="s">
        <v>3216</v>
      </c>
    </row>
    <row r="3669" spans="28:32" x14ac:dyDescent="0.25">
      <c r="AB3669" s="156" t="s">
        <v>3279</v>
      </c>
      <c r="AC3669" s="156">
        <v>347</v>
      </c>
      <c r="AD3669" s="256">
        <v>43118</v>
      </c>
      <c r="AE3669" s="256">
        <v>43133</v>
      </c>
      <c r="AF3669" s="256" t="s">
        <v>3216</v>
      </c>
    </row>
    <row r="3670" spans="28:32" x14ac:dyDescent="0.25">
      <c r="AB3670" s="156" t="s">
        <v>2775</v>
      </c>
      <c r="AC3670" s="156">
        <v>347</v>
      </c>
      <c r="AD3670" s="256">
        <v>43118</v>
      </c>
      <c r="AE3670" s="256">
        <v>43133</v>
      </c>
      <c r="AF3670" s="256" t="s">
        <v>3216</v>
      </c>
    </row>
    <row r="3671" spans="28:32" x14ac:dyDescent="0.25">
      <c r="AB3671" s="156" t="s">
        <v>2775</v>
      </c>
      <c r="AC3671" s="156">
        <v>340</v>
      </c>
      <c r="AD3671" s="256">
        <v>43133</v>
      </c>
      <c r="AE3671" s="256">
        <v>43168</v>
      </c>
      <c r="AF3671" s="256" t="s">
        <v>3216</v>
      </c>
    </row>
    <row r="3672" spans="28:32" x14ac:dyDescent="0.25">
      <c r="AB3672" s="156" t="s">
        <v>2775</v>
      </c>
      <c r="AC3672" s="156">
        <v>364</v>
      </c>
      <c r="AD3672" s="256">
        <v>43168</v>
      </c>
      <c r="AE3672" s="256">
        <v>43179</v>
      </c>
      <c r="AF3672" s="256" t="s">
        <v>3216</v>
      </c>
    </row>
    <row r="3673" spans="28:32" x14ac:dyDescent="0.25">
      <c r="AB3673" s="156" t="s">
        <v>2775</v>
      </c>
      <c r="AC3673" s="156">
        <v>353</v>
      </c>
      <c r="AD3673" s="256">
        <v>43180</v>
      </c>
      <c r="AE3673" s="256">
        <v>0</v>
      </c>
      <c r="AF3673" s="256" t="s">
        <v>3215</v>
      </c>
    </row>
    <row r="3674" spans="28:32" x14ac:dyDescent="0.25">
      <c r="AB3674" s="156" t="s">
        <v>2775</v>
      </c>
      <c r="AC3674" s="156">
        <v>353</v>
      </c>
      <c r="AD3674" s="256">
        <v>43180</v>
      </c>
      <c r="AE3674" s="256">
        <v>0</v>
      </c>
      <c r="AF3674" s="256" t="s">
        <v>3215</v>
      </c>
    </row>
    <row r="3675" spans="28:32" x14ac:dyDescent="0.25">
      <c r="AB3675" s="156" t="s">
        <v>2777</v>
      </c>
      <c r="AC3675" s="156">
        <v>347</v>
      </c>
      <c r="AD3675" s="256">
        <v>43118</v>
      </c>
      <c r="AE3675" s="256">
        <v>43133</v>
      </c>
      <c r="AF3675" s="256" t="s">
        <v>3216</v>
      </c>
    </row>
    <row r="3676" spans="28:32" x14ac:dyDescent="0.25">
      <c r="AB3676" s="156" t="s">
        <v>2777</v>
      </c>
      <c r="AC3676" s="156">
        <v>340</v>
      </c>
      <c r="AD3676" s="256">
        <v>43133</v>
      </c>
      <c r="AE3676" s="256">
        <v>43168</v>
      </c>
      <c r="AF3676" s="256" t="s">
        <v>3216</v>
      </c>
    </row>
    <row r="3677" spans="28:32" x14ac:dyDescent="0.25">
      <c r="AB3677" s="156" t="s">
        <v>2777</v>
      </c>
      <c r="AC3677" s="156">
        <v>340</v>
      </c>
      <c r="AD3677" s="256">
        <v>43133</v>
      </c>
      <c r="AE3677" s="256">
        <v>43168</v>
      </c>
      <c r="AF3677" s="256" t="s">
        <v>3216</v>
      </c>
    </row>
    <row r="3678" spans="28:32" x14ac:dyDescent="0.25">
      <c r="AB3678" s="156" t="s">
        <v>2777</v>
      </c>
      <c r="AC3678" s="156">
        <v>353</v>
      </c>
      <c r="AD3678" s="256">
        <v>43180</v>
      </c>
      <c r="AE3678" s="256">
        <v>0</v>
      </c>
      <c r="AF3678" s="256" t="s">
        <v>3215</v>
      </c>
    </row>
    <row r="3679" spans="28:32" x14ac:dyDescent="0.25">
      <c r="AB3679" s="156" t="s">
        <v>2778</v>
      </c>
      <c r="AC3679" s="156">
        <v>347</v>
      </c>
      <c r="AD3679" s="256">
        <v>43118</v>
      </c>
      <c r="AE3679" s="256">
        <v>43133</v>
      </c>
      <c r="AF3679" s="256" t="s">
        <v>3216</v>
      </c>
    </row>
    <row r="3680" spans="28:32" x14ac:dyDescent="0.25">
      <c r="AB3680" s="156" t="s">
        <v>2778</v>
      </c>
      <c r="AC3680" s="156">
        <v>340</v>
      </c>
      <c r="AD3680" s="256">
        <v>43133</v>
      </c>
      <c r="AE3680" s="256">
        <v>43168</v>
      </c>
      <c r="AF3680" s="256" t="s">
        <v>3216</v>
      </c>
    </row>
    <row r="3681" spans="28:32" x14ac:dyDescent="0.25">
      <c r="AB3681" s="156" t="s">
        <v>2778</v>
      </c>
      <c r="AC3681" s="156">
        <v>340</v>
      </c>
      <c r="AD3681" s="256">
        <v>43133</v>
      </c>
      <c r="AE3681" s="256">
        <v>43168</v>
      </c>
      <c r="AF3681" s="256" t="s">
        <v>3216</v>
      </c>
    </row>
    <row r="3682" spans="28:32" x14ac:dyDescent="0.25">
      <c r="AB3682" s="156" t="s">
        <v>2780</v>
      </c>
      <c r="AC3682" s="156">
        <v>347</v>
      </c>
      <c r="AD3682" s="256">
        <v>43118</v>
      </c>
      <c r="AE3682" s="256">
        <v>43133</v>
      </c>
      <c r="AF3682" s="256" t="s">
        <v>3216</v>
      </c>
    </row>
    <row r="3683" spans="28:32" x14ac:dyDescent="0.25">
      <c r="AB3683" s="156" t="s">
        <v>2780</v>
      </c>
      <c r="AC3683" s="156">
        <v>340</v>
      </c>
      <c r="AD3683" s="256">
        <v>43133</v>
      </c>
      <c r="AE3683" s="256">
        <v>43168</v>
      </c>
      <c r="AF3683" s="256" t="s">
        <v>3216</v>
      </c>
    </row>
    <row r="3684" spans="28:32" x14ac:dyDescent="0.25">
      <c r="AB3684" s="156" t="s">
        <v>2780</v>
      </c>
      <c r="AC3684" s="156">
        <v>353</v>
      </c>
      <c r="AD3684" s="256">
        <v>43180</v>
      </c>
      <c r="AE3684" s="256">
        <v>0</v>
      </c>
      <c r="AF3684" s="256" t="s">
        <v>3215</v>
      </c>
    </row>
    <row r="3685" spans="28:32" x14ac:dyDescent="0.25">
      <c r="AB3685" s="156" t="s">
        <v>2780</v>
      </c>
      <c r="AC3685" s="156">
        <v>353</v>
      </c>
      <c r="AD3685" s="256">
        <v>43180</v>
      </c>
      <c r="AE3685" s="256">
        <v>0</v>
      </c>
      <c r="AF3685" s="256" t="s">
        <v>3215</v>
      </c>
    </row>
    <row r="3686" spans="28:32" x14ac:dyDescent="0.25">
      <c r="AB3686" s="156" t="s">
        <v>3137</v>
      </c>
      <c r="AC3686" s="156">
        <v>351</v>
      </c>
      <c r="AD3686" s="256">
        <v>43133</v>
      </c>
      <c r="AE3686" s="256">
        <v>43224</v>
      </c>
      <c r="AF3686" s="256" t="s">
        <v>3215</v>
      </c>
    </row>
    <row r="3687" spans="28:32" x14ac:dyDescent="0.25">
      <c r="AB3687" s="156" t="s">
        <v>2782</v>
      </c>
      <c r="AC3687" s="156">
        <v>374</v>
      </c>
      <c r="AD3687" s="256">
        <v>43195</v>
      </c>
      <c r="AE3687" s="256">
        <v>0</v>
      </c>
      <c r="AF3687" s="256" t="s">
        <v>3215</v>
      </c>
    </row>
    <row r="3688" spans="28:32" x14ac:dyDescent="0.25">
      <c r="AB3688" s="156" t="s">
        <v>2784</v>
      </c>
      <c r="AC3688" s="156">
        <v>347</v>
      </c>
      <c r="AD3688" s="256">
        <v>43118</v>
      </c>
      <c r="AE3688" s="256">
        <v>43133</v>
      </c>
      <c r="AF3688" s="256" t="s">
        <v>3216</v>
      </c>
    </row>
    <row r="3689" spans="28:32" x14ac:dyDescent="0.25">
      <c r="AB3689" s="156" t="s">
        <v>2784</v>
      </c>
      <c r="AC3689" s="156">
        <v>340</v>
      </c>
      <c r="AD3689" s="256">
        <v>43133</v>
      </c>
      <c r="AE3689" s="256">
        <v>43168</v>
      </c>
      <c r="AF3689" s="256" t="s">
        <v>3216</v>
      </c>
    </row>
    <row r="3690" spans="28:32" x14ac:dyDescent="0.25">
      <c r="AB3690" s="156" t="s">
        <v>2784</v>
      </c>
      <c r="AC3690" s="156">
        <v>340</v>
      </c>
      <c r="AD3690" s="256">
        <v>43133</v>
      </c>
      <c r="AE3690" s="256">
        <v>43168</v>
      </c>
      <c r="AF3690" s="256" t="s">
        <v>3216</v>
      </c>
    </row>
    <row r="3691" spans="28:32" x14ac:dyDescent="0.25">
      <c r="AB3691" s="156" t="s">
        <v>2784</v>
      </c>
      <c r="AC3691" s="156">
        <v>357</v>
      </c>
      <c r="AD3691" s="256">
        <v>43139</v>
      </c>
      <c r="AE3691" s="256">
        <v>43164</v>
      </c>
      <c r="AF3691" s="256" t="s">
        <v>3216</v>
      </c>
    </row>
    <row r="3692" spans="28:32" x14ac:dyDescent="0.25">
      <c r="AB3692" s="156" t="s">
        <v>2784</v>
      </c>
      <c r="AC3692" s="156">
        <v>353</v>
      </c>
      <c r="AD3692" s="256">
        <v>43180</v>
      </c>
      <c r="AE3692" s="256">
        <v>0</v>
      </c>
      <c r="AF3692" s="256" t="s">
        <v>3215</v>
      </c>
    </row>
    <row r="3693" spans="28:32" x14ac:dyDescent="0.25">
      <c r="AB3693" s="156" t="s">
        <v>2784</v>
      </c>
      <c r="AC3693" s="156">
        <v>353</v>
      </c>
      <c r="AD3693" s="256">
        <v>43180</v>
      </c>
      <c r="AE3693" s="256">
        <v>0</v>
      </c>
      <c r="AF3693" s="256" t="s">
        <v>3215</v>
      </c>
    </row>
    <row r="3694" spans="28:32" x14ac:dyDescent="0.25">
      <c r="AB3694" s="156" t="s">
        <v>3280</v>
      </c>
      <c r="AC3694" s="156">
        <v>340</v>
      </c>
      <c r="AD3694" s="256">
        <v>43133</v>
      </c>
      <c r="AE3694" s="256">
        <v>43168</v>
      </c>
      <c r="AF3694" s="256" t="s">
        <v>3216</v>
      </c>
    </row>
    <row r="3695" spans="28:32" x14ac:dyDescent="0.25">
      <c r="AB3695" s="156" t="s">
        <v>2785</v>
      </c>
      <c r="AC3695" s="156">
        <v>342</v>
      </c>
      <c r="AD3695" s="256">
        <v>43125</v>
      </c>
      <c r="AE3695" s="256">
        <v>43160</v>
      </c>
      <c r="AF3695" s="256" t="s">
        <v>3216</v>
      </c>
    </row>
    <row r="3696" spans="28:32" x14ac:dyDescent="0.25">
      <c r="AB3696" s="156" t="s">
        <v>2786</v>
      </c>
      <c r="AC3696" s="156">
        <v>358</v>
      </c>
      <c r="AD3696" s="256">
        <v>43140</v>
      </c>
      <c r="AE3696" s="256">
        <v>43153</v>
      </c>
      <c r="AF3696" s="256" t="s">
        <v>3216</v>
      </c>
    </row>
    <row r="3697" spans="28:32" x14ac:dyDescent="0.25">
      <c r="AB3697" s="156" t="s">
        <v>2788</v>
      </c>
      <c r="AC3697" s="156">
        <v>356</v>
      </c>
      <c r="AD3697" s="256">
        <v>43139</v>
      </c>
      <c r="AE3697" s="256">
        <v>0</v>
      </c>
      <c r="AF3697" s="256" t="s">
        <v>3215</v>
      </c>
    </row>
    <row r="3698" spans="28:32" x14ac:dyDescent="0.25">
      <c r="AB3698" s="156" t="s">
        <v>2790</v>
      </c>
      <c r="AC3698" s="156">
        <v>340</v>
      </c>
      <c r="AD3698" s="256">
        <v>43133</v>
      </c>
      <c r="AE3698" s="256">
        <v>43168</v>
      </c>
      <c r="AF3698" s="256" t="s">
        <v>3216</v>
      </c>
    </row>
    <row r="3699" spans="28:32" x14ac:dyDescent="0.25">
      <c r="AB3699" s="156" t="s">
        <v>2790</v>
      </c>
      <c r="AC3699" s="156">
        <v>353</v>
      </c>
      <c r="AD3699" s="256">
        <v>43180</v>
      </c>
      <c r="AE3699" s="256">
        <v>0</v>
      </c>
      <c r="AF3699" s="256" t="s">
        <v>3215</v>
      </c>
    </row>
    <row r="3700" spans="28:32" x14ac:dyDescent="0.25">
      <c r="AB3700" s="156" t="s">
        <v>2792</v>
      </c>
      <c r="AC3700" s="156">
        <v>353</v>
      </c>
      <c r="AD3700" s="256">
        <v>43180</v>
      </c>
      <c r="AE3700" s="256">
        <v>0</v>
      </c>
      <c r="AF3700" s="256" t="s">
        <v>3215</v>
      </c>
    </row>
    <row r="3701" spans="28:32" x14ac:dyDescent="0.25">
      <c r="AB3701" s="156" t="s">
        <v>3188</v>
      </c>
      <c r="AC3701" s="156">
        <v>353</v>
      </c>
      <c r="AD3701" s="256">
        <v>43180</v>
      </c>
      <c r="AE3701" s="256">
        <v>0</v>
      </c>
      <c r="AF3701" s="256" t="s">
        <v>3215</v>
      </c>
    </row>
    <row r="3702" spans="28:32" x14ac:dyDescent="0.25">
      <c r="AB3702" s="156" t="s">
        <v>2793</v>
      </c>
      <c r="AC3702" s="156">
        <v>342</v>
      </c>
      <c r="AD3702" s="256">
        <v>43125</v>
      </c>
      <c r="AE3702" s="256">
        <v>43160</v>
      </c>
      <c r="AF3702" s="256" t="s">
        <v>3216</v>
      </c>
    </row>
    <row r="3703" spans="28:32" x14ac:dyDescent="0.25">
      <c r="AB3703" s="156" t="s">
        <v>2794</v>
      </c>
      <c r="AC3703" s="156">
        <v>365</v>
      </c>
      <c r="AD3703" s="256">
        <v>43174</v>
      </c>
      <c r="AE3703" s="256">
        <v>0</v>
      </c>
      <c r="AF3703" s="256" t="s">
        <v>3215</v>
      </c>
    </row>
    <row r="3704" spans="28:32" x14ac:dyDescent="0.25">
      <c r="AB3704" s="156" t="s">
        <v>2795</v>
      </c>
      <c r="AC3704" s="156">
        <v>365</v>
      </c>
      <c r="AD3704" s="256">
        <v>43174</v>
      </c>
      <c r="AE3704" s="256">
        <v>0</v>
      </c>
      <c r="AF3704" s="256" t="s">
        <v>3215</v>
      </c>
    </row>
    <row r="3705" spans="28:32" x14ac:dyDescent="0.25">
      <c r="AB3705" s="156" t="s">
        <v>2796</v>
      </c>
      <c r="AC3705" s="156">
        <v>365</v>
      </c>
      <c r="AD3705" s="256">
        <v>43174</v>
      </c>
      <c r="AE3705" s="256">
        <v>0</v>
      </c>
      <c r="AF3705" s="256" t="s">
        <v>3215</v>
      </c>
    </row>
    <row r="3706" spans="28:32" x14ac:dyDescent="0.25">
      <c r="AB3706" s="156" t="s">
        <v>2797</v>
      </c>
      <c r="AC3706" s="156">
        <v>342</v>
      </c>
      <c r="AD3706" s="256">
        <v>43125</v>
      </c>
      <c r="AE3706" s="256">
        <v>43160</v>
      </c>
      <c r="AF3706" s="256" t="s">
        <v>3216</v>
      </c>
    </row>
    <row r="3707" spans="28:32" x14ac:dyDescent="0.25">
      <c r="AB3707" s="156" t="s">
        <v>2797</v>
      </c>
      <c r="AC3707" s="156">
        <v>342</v>
      </c>
      <c r="AD3707" s="256">
        <v>43125</v>
      </c>
      <c r="AE3707" s="256">
        <v>43160</v>
      </c>
      <c r="AF3707" s="256" t="s">
        <v>3216</v>
      </c>
    </row>
    <row r="3708" spans="28:32" x14ac:dyDescent="0.25">
      <c r="AB3708" s="156" t="s">
        <v>3281</v>
      </c>
      <c r="AC3708" s="156">
        <v>342</v>
      </c>
      <c r="AD3708" s="256">
        <v>43125</v>
      </c>
      <c r="AE3708" s="256">
        <v>43160</v>
      </c>
      <c r="AF3708" s="256" t="s">
        <v>3216</v>
      </c>
    </row>
    <row r="3709" spans="28:32" x14ac:dyDescent="0.25">
      <c r="AB3709" s="156" t="s">
        <v>2798</v>
      </c>
      <c r="AC3709" s="156">
        <v>342</v>
      </c>
      <c r="AD3709" s="256">
        <v>43125</v>
      </c>
      <c r="AE3709" s="256">
        <v>43160</v>
      </c>
      <c r="AF3709" s="256" t="s">
        <v>3216</v>
      </c>
    </row>
    <row r="3710" spans="28:32" x14ac:dyDescent="0.25">
      <c r="AB3710" s="156" t="s">
        <v>3282</v>
      </c>
      <c r="AC3710" s="156">
        <v>342</v>
      </c>
      <c r="AD3710" s="256">
        <v>43125</v>
      </c>
      <c r="AE3710" s="256">
        <v>43160</v>
      </c>
      <c r="AF3710" s="256" t="s">
        <v>3216</v>
      </c>
    </row>
    <row r="3711" spans="28:32" x14ac:dyDescent="0.25">
      <c r="AB3711" s="156" t="s">
        <v>2799</v>
      </c>
      <c r="AC3711" s="156">
        <v>342</v>
      </c>
      <c r="AD3711" s="256">
        <v>43125</v>
      </c>
      <c r="AE3711" s="256">
        <v>43160</v>
      </c>
      <c r="AF3711" s="256" t="s">
        <v>3216</v>
      </c>
    </row>
    <row r="3712" spans="28:32" x14ac:dyDescent="0.25">
      <c r="AB3712" s="156" t="s">
        <v>2800</v>
      </c>
      <c r="AC3712" s="156">
        <v>342</v>
      </c>
      <c r="AD3712" s="256">
        <v>43125</v>
      </c>
      <c r="AE3712" s="256">
        <v>43160</v>
      </c>
      <c r="AF3712" s="256" t="s">
        <v>3216</v>
      </c>
    </row>
    <row r="3713" spans="28:32" x14ac:dyDescent="0.25">
      <c r="AB3713" s="156" t="s">
        <v>2801</v>
      </c>
      <c r="AC3713" s="156">
        <v>342</v>
      </c>
      <c r="AD3713" s="256">
        <v>43125</v>
      </c>
      <c r="AE3713" s="256">
        <v>43160</v>
      </c>
      <c r="AF3713" s="256" t="s">
        <v>3216</v>
      </c>
    </row>
    <row r="3714" spans="28:32" x14ac:dyDescent="0.25">
      <c r="AB3714" s="156" t="s">
        <v>2802</v>
      </c>
      <c r="AC3714" s="156">
        <v>342</v>
      </c>
      <c r="AD3714" s="256">
        <v>43125</v>
      </c>
      <c r="AE3714" s="256">
        <v>43160</v>
      </c>
      <c r="AF3714" s="256" t="s">
        <v>3216</v>
      </c>
    </row>
    <row r="3715" spans="28:32" x14ac:dyDescent="0.25">
      <c r="AB3715" s="156" t="s">
        <v>2803</v>
      </c>
      <c r="AC3715" s="156">
        <v>342</v>
      </c>
      <c r="AD3715" s="256">
        <v>43125</v>
      </c>
      <c r="AE3715" s="256">
        <v>43160</v>
      </c>
      <c r="AF3715" s="256" t="s">
        <v>3216</v>
      </c>
    </row>
    <row r="3716" spans="28:32" x14ac:dyDescent="0.25">
      <c r="AB3716" s="156" t="s">
        <v>2804</v>
      </c>
      <c r="AC3716" s="156">
        <v>342</v>
      </c>
      <c r="AD3716" s="256">
        <v>43125</v>
      </c>
      <c r="AE3716" s="256">
        <v>43160</v>
      </c>
      <c r="AF3716" s="256" t="s">
        <v>3216</v>
      </c>
    </row>
    <row r="3717" spans="28:32" x14ac:dyDescent="0.25">
      <c r="AB3717" s="156" t="s">
        <v>2805</v>
      </c>
      <c r="AC3717" s="156">
        <v>342</v>
      </c>
      <c r="AD3717" s="256">
        <v>43125</v>
      </c>
      <c r="AE3717" s="256">
        <v>43160</v>
      </c>
      <c r="AF3717" s="256" t="s">
        <v>3216</v>
      </c>
    </row>
    <row r="3718" spans="28:32" x14ac:dyDescent="0.25">
      <c r="AB3718" s="156" t="s">
        <v>2806</v>
      </c>
      <c r="AC3718" s="156">
        <v>342</v>
      </c>
      <c r="AD3718" s="256">
        <v>43125</v>
      </c>
      <c r="AE3718" s="256">
        <v>43160</v>
      </c>
      <c r="AF3718" s="256" t="s">
        <v>3216</v>
      </c>
    </row>
    <row r="3719" spans="28:32" x14ac:dyDescent="0.25">
      <c r="AB3719" s="156" t="s">
        <v>2807</v>
      </c>
      <c r="AC3719" s="156">
        <v>342</v>
      </c>
      <c r="AD3719" s="256">
        <v>43125</v>
      </c>
      <c r="AE3719" s="256">
        <v>43160</v>
      </c>
      <c r="AF3719" s="256" t="s">
        <v>3216</v>
      </c>
    </row>
    <row r="3720" spans="28:32" x14ac:dyDescent="0.25">
      <c r="AB3720" s="156" t="s">
        <v>2809</v>
      </c>
      <c r="AC3720" s="156">
        <v>347</v>
      </c>
      <c r="AD3720" s="256">
        <v>43118</v>
      </c>
      <c r="AE3720" s="256">
        <v>43133</v>
      </c>
      <c r="AF3720" s="256" t="s">
        <v>3216</v>
      </c>
    </row>
    <row r="3721" spans="28:32" x14ac:dyDescent="0.25">
      <c r="AB3721" s="156" t="s">
        <v>2809</v>
      </c>
      <c r="AC3721" s="156">
        <v>340</v>
      </c>
      <c r="AD3721" s="256">
        <v>43133</v>
      </c>
      <c r="AE3721" s="256">
        <v>43168</v>
      </c>
      <c r="AF3721" s="256" t="s">
        <v>3216</v>
      </c>
    </row>
    <row r="3722" spans="28:32" x14ac:dyDescent="0.25">
      <c r="AB3722" s="156" t="s">
        <v>2809</v>
      </c>
      <c r="AC3722" s="156">
        <v>364</v>
      </c>
      <c r="AD3722" s="256">
        <v>43168</v>
      </c>
      <c r="AE3722" s="256">
        <v>43179</v>
      </c>
      <c r="AF3722" s="256" t="s">
        <v>3216</v>
      </c>
    </row>
    <row r="3723" spans="28:32" x14ac:dyDescent="0.25">
      <c r="AB3723" s="156" t="s">
        <v>2809</v>
      </c>
      <c r="AC3723" s="156">
        <v>353</v>
      </c>
      <c r="AD3723" s="256">
        <v>43180</v>
      </c>
      <c r="AE3723" s="256">
        <v>0</v>
      </c>
      <c r="AF3723" s="256" t="s">
        <v>3215</v>
      </c>
    </row>
    <row r="3724" spans="28:32" x14ac:dyDescent="0.25">
      <c r="AB3724" s="156" t="s">
        <v>2810</v>
      </c>
      <c r="AC3724" s="156">
        <v>342</v>
      </c>
      <c r="AD3724" s="256">
        <v>43125</v>
      </c>
      <c r="AE3724" s="256">
        <v>43160</v>
      </c>
      <c r="AF3724" s="256" t="s">
        <v>3216</v>
      </c>
    </row>
    <row r="3725" spans="28:32" x14ac:dyDescent="0.25">
      <c r="AB3725" s="156" t="s">
        <v>3283</v>
      </c>
      <c r="AC3725" s="156">
        <v>342</v>
      </c>
      <c r="AD3725" s="256">
        <v>43125</v>
      </c>
      <c r="AE3725" s="256">
        <v>43160</v>
      </c>
      <c r="AF3725" s="256" t="s">
        <v>3216</v>
      </c>
    </row>
    <row r="3726" spans="28:32" x14ac:dyDescent="0.25">
      <c r="AB3726" s="156" t="s">
        <v>2811</v>
      </c>
      <c r="AC3726" s="156">
        <v>342</v>
      </c>
      <c r="AD3726" s="256">
        <v>43125</v>
      </c>
      <c r="AE3726" s="256">
        <v>43160</v>
      </c>
      <c r="AF3726" s="256" t="s">
        <v>3216</v>
      </c>
    </row>
    <row r="3727" spans="28:32" x14ac:dyDescent="0.25">
      <c r="AB3727" s="156" t="s">
        <v>2812</v>
      </c>
      <c r="AC3727" s="156">
        <v>342</v>
      </c>
      <c r="AD3727" s="256">
        <v>43125</v>
      </c>
      <c r="AE3727" s="256">
        <v>43160</v>
      </c>
      <c r="AF3727" s="256" t="s">
        <v>3216</v>
      </c>
    </row>
    <row r="3728" spans="28:32" x14ac:dyDescent="0.25">
      <c r="AB3728" s="156" t="s">
        <v>2813</v>
      </c>
      <c r="AC3728" s="156">
        <v>342</v>
      </c>
      <c r="AD3728" s="256">
        <v>43125</v>
      </c>
      <c r="AE3728" s="256">
        <v>43160</v>
      </c>
      <c r="AF3728" s="256" t="s">
        <v>3216</v>
      </c>
    </row>
    <row r="3729" spans="28:32" x14ac:dyDescent="0.25">
      <c r="AB3729" s="156" t="s">
        <v>2814</v>
      </c>
      <c r="AC3729" s="156">
        <v>342</v>
      </c>
      <c r="AD3729" s="256">
        <v>43125</v>
      </c>
      <c r="AE3729" s="256">
        <v>43160</v>
      </c>
      <c r="AF3729" s="256" t="s">
        <v>3216</v>
      </c>
    </row>
    <row r="3730" spans="28:32" x14ac:dyDescent="0.25">
      <c r="AB3730" s="156" t="s">
        <v>2814</v>
      </c>
      <c r="AC3730" s="156">
        <v>342</v>
      </c>
      <c r="AD3730" s="256">
        <v>43125</v>
      </c>
      <c r="AE3730" s="256">
        <v>43160</v>
      </c>
      <c r="AF3730" s="256" t="s">
        <v>3216</v>
      </c>
    </row>
    <row r="3731" spans="28:32" x14ac:dyDescent="0.25">
      <c r="AB3731" s="156" t="s">
        <v>2815</v>
      </c>
      <c r="AC3731" s="156">
        <v>342</v>
      </c>
      <c r="AD3731" s="256">
        <v>43125</v>
      </c>
      <c r="AE3731" s="256">
        <v>43160</v>
      </c>
      <c r="AF3731" s="256" t="s">
        <v>3216</v>
      </c>
    </row>
    <row r="3732" spans="28:32" x14ac:dyDescent="0.25">
      <c r="AB3732" s="156" t="s">
        <v>3284</v>
      </c>
      <c r="AC3732" s="156">
        <v>342</v>
      </c>
      <c r="AD3732" s="256">
        <v>43125</v>
      </c>
      <c r="AE3732" s="256">
        <v>43160</v>
      </c>
      <c r="AF3732" s="256" t="s">
        <v>3216</v>
      </c>
    </row>
    <row r="3733" spans="28:32" x14ac:dyDescent="0.25">
      <c r="AB3733" s="156" t="s">
        <v>2816</v>
      </c>
      <c r="AC3733" s="156">
        <v>342</v>
      </c>
      <c r="AD3733" s="256">
        <v>43125</v>
      </c>
      <c r="AE3733" s="256">
        <v>43160</v>
      </c>
      <c r="AF3733" s="256" t="s">
        <v>3216</v>
      </c>
    </row>
    <row r="3734" spans="28:32" x14ac:dyDescent="0.25">
      <c r="AB3734" s="156" t="s">
        <v>2817</v>
      </c>
      <c r="AC3734" s="156">
        <v>342</v>
      </c>
      <c r="AD3734" s="256">
        <v>43125</v>
      </c>
      <c r="AE3734" s="256">
        <v>43160</v>
      </c>
      <c r="AF3734" s="256" t="s">
        <v>3216</v>
      </c>
    </row>
    <row r="3735" spans="28:32" x14ac:dyDescent="0.25">
      <c r="AB3735" s="156" t="s">
        <v>2817</v>
      </c>
      <c r="AC3735" s="156">
        <v>342</v>
      </c>
      <c r="AD3735" s="256">
        <v>43125</v>
      </c>
      <c r="AE3735" s="256">
        <v>43160</v>
      </c>
      <c r="AF3735" s="256" t="s">
        <v>3216</v>
      </c>
    </row>
    <row r="3736" spans="28:32" x14ac:dyDescent="0.25">
      <c r="AB3736" s="156" t="s">
        <v>2818</v>
      </c>
      <c r="AC3736" s="156">
        <v>342</v>
      </c>
      <c r="AD3736" s="256">
        <v>43125</v>
      </c>
      <c r="AE3736" s="256">
        <v>43160</v>
      </c>
      <c r="AF3736" s="256" t="s">
        <v>3216</v>
      </c>
    </row>
    <row r="3737" spans="28:32" x14ac:dyDescent="0.25">
      <c r="AB3737" s="156" t="s">
        <v>2820</v>
      </c>
      <c r="AC3737" s="156">
        <v>356</v>
      </c>
      <c r="AD3737" s="256">
        <v>43139</v>
      </c>
      <c r="AE3737" s="256">
        <v>0</v>
      </c>
      <c r="AF3737" s="256" t="s">
        <v>3215</v>
      </c>
    </row>
    <row r="3738" spans="28:32" x14ac:dyDescent="0.25">
      <c r="AB3738" s="156" t="s">
        <v>2821</v>
      </c>
      <c r="AC3738" s="156">
        <v>340</v>
      </c>
      <c r="AD3738" s="256">
        <v>43133</v>
      </c>
      <c r="AE3738" s="256">
        <v>43168</v>
      </c>
      <c r="AF3738" s="256" t="s">
        <v>3216</v>
      </c>
    </row>
    <row r="3739" spans="28:32" x14ac:dyDescent="0.25">
      <c r="AB3739" s="156" t="s">
        <v>2822</v>
      </c>
      <c r="AC3739" s="156">
        <v>364</v>
      </c>
      <c r="AD3739" s="256">
        <v>43168</v>
      </c>
      <c r="AE3739" s="256">
        <v>43179</v>
      </c>
      <c r="AF3739" s="256" t="s">
        <v>3216</v>
      </c>
    </row>
    <row r="3740" spans="28:32" x14ac:dyDescent="0.25">
      <c r="AB3740" s="156" t="s">
        <v>2823</v>
      </c>
      <c r="AC3740" s="156">
        <v>339</v>
      </c>
      <c r="AD3740" s="256">
        <v>43087</v>
      </c>
      <c r="AE3740" s="256">
        <v>43111</v>
      </c>
      <c r="AF3740" s="256" t="s">
        <v>3216</v>
      </c>
    </row>
    <row r="3741" spans="28:32" x14ac:dyDescent="0.25">
      <c r="AB3741" s="156" t="s">
        <v>2823</v>
      </c>
      <c r="AC3741" s="156">
        <v>347</v>
      </c>
      <c r="AD3741" s="256">
        <v>43118</v>
      </c>
      <c r="AE3741" s="256">
        <v>43133</v>
      </c>
      <c r="AF3741" s="256" t="s">
        <v>3216</v>
      </c>
    </row>
    <row r="3742" spans="28:32" x14ac:dyDescent="0.25">
      <c r="AB3742" s="156" t="s">
        <v>2823</v>
      </c>
      <c r="AC3742" s="156">
        <v>352</v>
      </c>
      <c r="AD3742" s="256">
        <v>43133</v>
      </c>
      <c r="AE3742" s="256">
        <v>43179</v>
      </c>
      <c r="AF3742" s="256" t="s">
        <v>3216</v>
      </c>
    </row>
    <row r="3743" spans="28:32" x14ac:dyDescent="0.25">
      <c r="AB3743" s="156" t="s">
        <v>2823</v>
      </c>
      <c r="AC3743" s="156">
        <v>357</v>
      </c>
      <c r="AD3743" s="256">
        <v>43139</v>
      </c>
      <c r="AE3743" s="256">
        <v>43164</v>
      </c>
      <c r="AF3743" s="256" t="s">
        <v>3216</v>
      </c>
    </row>
    <row r="3744" spans="28:32" x14ac:dyDescent="0.25">
      <c r="AB3744" s="156" t="s">
        <v>2823</v>
      </c>
      <c r="AC3744" s="156">
        <v>364</v>
      </c>
      <c r="AD3744" s="256">
        <v>43168</v>
      </c>
      <c r="AE3744" s="256">
        <v>43179</v>
      </c>
      <c r="AF3744" s="256" t="s">
        <v>3216</v>
      </c>
    </row>
    <row r="3745" spans="28:32" x14ac:dyDescent="0.25">
      <c r="AB3745" s="156" t="s">
        <v>2823</v>
      </c>
      <c r="AC3745" s="156">
        <v>353</v>
      </c>
      <c r="AD3745" s="256">
        <v>43180</v>
      </c>
      <c r="AE3745" s="256">
        <v>0</v>
      </c>
      <c r="AF3745" s="256" t="s">
        <v>3215</v>
      </c>
    </row>
    <row r="3746" spans="28:32" x14ac:dyDescent="0.25">
      <c r="AB3746" s="156" t="s">
        <v>2823</v>
      </c>
      <c r="AC3746" s="156">
        <v>374</v>
      </c>
      <c r="AD3746" s="256">
        <v>43195</v>
      </c>
      <c r="AE3746" s="256">
        <v>0</v>
      </c>
      <c r="AF3746" s="256" t="s">
        <v>3215</v>
      </c>
    </row>
    <row r="3747" spans="28:32" x14ac:dyDescent="0.25">
      <c r="AB3747" s="156" t="s">
        <v>2824</v>
      </c>
      <c r="AC3747" s="156">
        <v>350</v>
      </c>
      <c r="AD3747" s="256">
        <v>43132</v>
      </c>
      <c r="AE3747" s="256">
        <v>43195</v>
      </c>
      <c r="AF3747" s="256" t="s">
        <v>3216</v>
      </c>
    </row>
    <row r="3748" spans="28:32" x14ac:dyDescent="0.25">
      <c r="AB3748" s="156" t="s">
        <v>2824</v>
      </c>
      <c r="AC3748" s="156">
        <v>333</v>
      </c>
      <c r="AD3748" s="256">
        <v>43206</v>
      </c>
      <c r="AE3748" s="256">
        <v>43210</v>
      </c>
      <c r="AF3748" s="256" t="s">
        <v>3216</v>
      </c>
    </row>
    <row r="3749" spans="28:32" x14ac:dyDescent="0.25">
      <c r="AB3749" s="156" t="s">
        <v>2824</v>
      </c>
      <c r="AC3749" s="156">
        <v>377</v>
      </c>
      <c r="AD3749" s="256">
        <v>43210</v>
      </c>
      <c r="AE3749" s="256">
        <v>43210</v>
      </c>
      <c r="AF3749" s="256" t="s">
        <v>3216</v>
      </c>
    </row>
    <row r="3750" spans="28:32" x14ac:dyDescent="0.25">
      <c r="AB3750" s="156" t="s">
        <v>2825</v>
      </c>
      <c r="AC3750" s="156">
        <v>377</v>
      </c>
      <c r="AD3750" s="256">
        <v>43210</v>
      </c>
      <c r="AE3750" s="256">
        <v>43210</v>
      </c>
      <c r="AF3750" s="256" t="s">
        <v>3216</v>
      </c>
    </row>
    <row r="3751" spans="28:32" x14ac:dyDescent="0.25">
      <c r="AB3751" s="156" t="s">
        <v>2826</v>
      </c>
      <c r="AC3751" s="156">
        <v>342</v>
      </c>
      <c r="AD3751" s="256">
        <v>43125</v>
      </c>
      <c r="AE3751" s="256">
        <v>43160</v>
      </c>
      <c r="AF3751" s="256" t="s">
        <v>3216</v>
      </c>
    </row>
    <row r="3752" spans="28:32" x14ac:dyDescent="0.25">
      <c r="AB3752" s="156" t="s">
        <v>2826</v>
      </c>
      <c r="AC3752" s="156">
        <v>342</v>
      </c>
      <c r="AD3752" s="256">
        <v>43125</v>
      </c>
      <c r="AE3752" s="256">
        <v>43160</v>
      </c>
      <c r="AF3752" s="256" t="s">
        <v>3216</v>
      </c>
    </row>
    <row r="3753" spans="28:32" x14ac:dyDescent="0.25">
      <c r="AB3753" s="156" t="s">
        <v>3285</v>
      </c>
      <c r="AC3753" s="156">
        <v>342</v>
      </c>
      <c r="AD3753" s="256">
        <v>43125</v>
      </c>
      <c r="AE3753" s="256">
        <v>43160</v>
      </c>
      <c r="AF3753" s="256" t="s">
        <v>3216</v>
      </c>
    </row>
    <row r="3754" spans="28:32" x14ac:dyDescent="0.25">
      <c r="AB3754" s="156" t="s">
        <v>3285</v>
      </c>
      <c r="AC3754" s="156">
        <v>342</v>
      </c>
      <c r="AD3754" s="256">
        <v>43125</v>
      </c>
      <c r="AE3754" s="256">
        <v>43160</v>
      </c>
      <c r="AF3754" s="256" t="s">
        <v>3216</v>
      </c>
    </row>
    <row r="3755" spans="28:32" x14ac:dyDescent="0.25">
      <c r="AB3755" s="156" t="s">
        <v>2827</v>
      </c>
      <c r="AC3755" s="156">
        <v>342</v>
      </c>
      <c r="AD3755" s="256">
        <v>43125</v>
      </c>
      <c r="AE3755" s="256">
        <v>43160</v>
      </c>
      <c r="AF3755" s="256" t="s">
        <v>3216</v>
      </c>
    </row>
    <row r="3756" spans="28:32" x14ac:dyDescent="0.25">
      <c r="AB3756" s="156" t="s">
        <v>2827</v>
      </c>
      <c r="AC3756" s="156">
        <v>342</v>
      </c>
      <c r="AD3756" s="256">
        <v>43125</v>
      </c>
      <c r="AE3756" s="256">
        <v>43160</v>
      </c>
      <c r="AF3756" s="256" t="s">
        <v>3216</v>
      </c>
    </row>
    <row r="3757" spans="28:32" x14ac:dyDescent="0.25">
      <c r="AB3757" s="156" t="s">
        <v>2829</v>
      </c>
      <c r="AC3757" s="156">
        <v>374</v>
      </c>
      <c r="AD3757" s="256">
        <v>43195</v>
      </c>
      <c r="AE3757" s="256">
        <v>0</v>
      </c>
      <c r="AF3757" s="256" t="s">
        <v>3215</v>
      </c>
    </row>
    <row r="3758" spans="28:32" x14ac:dyDescent="0.25">
      <c r="AB3758" s="156" t="s">
        <v>2831</v>
      </c>
      <c r="AC3758" s="156">
        <v>347</v>
      </c>
      <c r="AD3758" s="256">
        <v>43118</v>
      </c>
      <c r="AE3758" s="256">
        <v>43133</v>
      </c>
      <c r="AF3758" s="256" t="s">
        <v>3216</v>
      </c>
    </row>
    <row r="3759" spans="28:32" x14ac:dyDescent="0.25">
      <c r="AB3759" s="156" t="s">
        <v>2831</v>
      </c>
      <c r="AC3759" s="156">
        <v>340</v>
      </c>
      <c r="AD3759" s="256">
        <v>43133</v>
      </c>
      <c r="AE3759" s="256">
        <v>43168</v>
      </c>
      <c r="AF3759" s="256" t="s">
        <v>3216</v>
      </c>
    </row>
    <row r="3760" spans="28:32" x14ac:dyDescent="0.25">
      <c r="AB3760" s="156" t="s">
        <v>2831</v>
      </c>
      <c r="AC3760" s="156">
        <v>364</v>
      </c>
      <c r="AD3760" s="256">
        <v>43168</v>
      </c>
      <c r="AE3760" s="256">
        <v>43179</v>
      </c>
      <c r="AF3760" s="256" t="s">
        <v>3216</v>
      </c>
    </row>
    <row r="3761" spans="28:32" x14ac:dyDescent="0.25">
      <c r="AB3761" s="156" t="s">
        <v>2831</v>
      </c>
      <c r="AC3761" s="156">
        <v>353</v>
      </c>
      <c r="AD3761" s="256">
        <v>43180</v>
      </c>
      <c r="AE3761" s="256">
        <v>0</v>
      </c>
      <c r="AF3761" s="256" t="s">
        <v>3215</v>
      </c>
    </row>
    <row r="3762" spans="28:32" x14ac:dyDescent="0.25">
      <c r="AB3762" s="156" t="s">
        <v>2831</v>
      </c>
      <c r="AC3762" s="156">
        <v>353</v>
      </c>
      <c r="AD3762" s="256">
        <v>43180</v>
      </c>
      <c r="AE3762" s="256">
        <v>0</v>
      </c>
      <c r="AF3762" s="256" t="s">
        <v>3215</v>
      </c>
    </row>
    <row r="3763" spans="28:32" x14ac:dyDescent="0.25">
      <c r="AB3763" s="156" t="s">
        <v>2831</v>
      </c>
      <c r="AC3763" s="156">
        <v>353</v>
      </c>
      <c r="AD3763" s="256">
        <v>43180</v>
      </c>
      <c r="AE3763" s="256">
        <v>0</v>
      </c>
      <c r="AF3763" s="256" t="s">
        <v>3215</v>
      </c>
    </row>
    <row r="3764" spans="28:32" x14ac:dyDescent="0.25">
      <c r="AB3764" s="156" t="s">
        <v>2831</v>
      </c>
      <c r="AC3764" s="156">
        <v>353</v>
      </c>
      <c r="AD3764" s="256">
        <v>43180</v>
      </c>
      <c r="AE3764" s="256">
        <v>0</v>
      </c>
      <c r="AF3764" s="256" t="s">
        <v>3215</v>
      </c>
    </row>
    <row r="3765" spans="28:32" x14ac:dyDescent="0.25">
      <c r="AB3765" s="156" t="s">
        <v>2833</v>
      </c>
      <c r="AC3765" s="156">
        <v>347</v>
      </c>
      <c r="AD3765" s="256">
        <v>43118</v>
      </c>
      <c r="AE3765" s="256">
        <v>43133</v>
      </c>
      <c r="AF3765" s="256" t="s">
        <v>3216</v>
      </c>
    </row>
    <row r="3766" spans="28:32" x14ac:dyDescent="0.25">
      <c r="AB3766" s="156" t="s">
        <v>2833</v>
      </c>
      <c r="AC3766" s="156">
        <v>340</v>
      </c>
      <c r="AD3766" s="256">
        <v>43133</v>
      </c>
      <c r="AE3766" s="256">
        <v>43168</v>
      </c>
      <c r="AF3766" s="256" t="s">
        <v>3216</v>
      </c>
    </row>
    <row r="3767" spans="28:32" x14ac:dyDescent="0.25">
      <c r="AB3767" s="156" t="s">
        <v>2833</v>
      </c>
      <c r="AC3767" s="156">
        <v>340</v>
      </c>
      <c r="AD3767" s="256">
        <v>43133</v>
      </c>
      <c r="AE3767" s="256">
        <v>43168</v>
      </c>
      <c r="AF3767" s="256" t="s">
        <v>3216</v>
      </c>
    </row>
    <row r="3768" spans="28:32" x14ac:dyDescent="0.25">
      <c r="AB3768" s="156" t="s">
        <v>2833</v>
      </c>
      <c r="AC3768" s="156">
        <v>364</v>
      </c>
      <c r="AD3768" s="256">
        <v>43168</v>
      </c>
      <c r="AE3768" s="256">
        <v>43179</v>
      </c>
      <c r="AF3768" s="256" t="s">
        <v>3216</v>
      </c>
    </row>
    <row r="3769" spans="28:32" x14ac:dyDescent="0.25">
      <c r="AB3769" s="156" t="s">
        <v>2833</v>
      </c>
      <c r="AC3769" s="156">
        <v>353</v>
      </c>
      <c r="AD3769" s="256">
        <v>43180</v>
      </c>
      <c r="AE3769" s="256">
        <v>0</v>
      </c>
      <c r="AF3769" s="256" t="s">
        <v>3215</v>
      </c>
    </row>
    <row r="3770" spans="28:32" x14ac:dyDescent="0.25">
      <c r="AB3770" s="156" t="s">
        <v>2833</v>
      </c>
      <c r="AC3770" s="156">
        <v>353</v>
      </c>
      <c r="AD3770" s="256">
        <v>43180</v>
      </c>
      <c r="AE3770" s="256">
        <v>0</v>
      </c>
      <c r="AF3770" s="256" t="s">
        <v>3215</v>
      </c>
    </row>
    <row r="3771" spans="28:32" x14ac:dyDescent="0.25">
      <c r="AB3771" s="156" t="s">
        <v>2833</v>
      </c>
      <c r="AC3771" s="156">
        <v>353</v>
      </c>
      <c r="AD3771" s="256">
        <v>43180</v>
      </c>
      <c r="AE3771" s="256">
        <v>0</v>
      </c>
      <c r="AF3771" s="256" t="s">
        <v>3215</v>
      </c>
    </row>
    <row r="3772" spans="28:32" x14ac:dyDescent="0.25">
      <c r="AB3772" s="156" t="s">
        <v>2834</v>
      </c>
      <c r="AC3772" s="156">
        <v>347</v>
      </c>
      <c r="AD3772" s="256">
        <v>43118</v>
      </c>
      <c r="AE3772" s="256">
        <v>43133</v>
      </c>
      <c r="AF3772" s="256" t="s">
        <v>3216</v>
      </c>
    </row>
    <row r="3773" spans="28:32" x14ac:dyDescent="0.25">
      <c r="AB3773" s="156" t="s">
        <v>2834</v>
      </c>
      <c r="AC3773" s="156">
        <v>340</v>
      </c>
      <c r="AD3773" s="256">
        <v>43133</v>
      </c>
      <c r="AE3773" s="256">
        <v>43168</v>
      </c>
      <c r="AF3773" s="256" t="s">
        <v>3216</v>
      </c>
    </row>
    <row r="3774" spans="28:32" x14ac:dyDescent="0.25">
      <c r="AB3774" s="156" t="s">
        <v>2834</v>
      </c>
      <c r="AC3774" s="156">
        <v>340</v>
      </c>
      <c r="AD3774" s="256">
        <v>43133</v>
      </c>
      <c r="AE3774" s="256">
        <v>43168</v>
      </c>
      <c r="AF3774" s="256" t="s">
        <v>3216</v>
      </c>
    </row>
    <row r="3775" spans="28:32" x14ac:dyDescent="0.25">
      <c r="AB3775" s="156" t="s">
        <v>2836</v>
      </c>
      <c r="AC3775" s="156">
        <v>374</v>
      </c>
      <c r="AD3775" s="256">
        <v>43195</v>
      </c>
      <c r="AE3775" s="256">
        <v>0</v>
      </c>
      <c r="AF3775" s="256" t="s">
        <v>3215</v>
      </c>
    </row>
    <row r="3776" spans="28:32" x14ac:dyDescent="0.25">
      <c r="AB3776" s="156" t="s">
        <v>2838</v>
      </c>
      <c r="AC3776" s="156">
        <v>335</v>
      </c>
      <c r="AD3776" s="256">
        <v>43133</v>
      </c>
      <c r="AE3776" s="256">
        <v>43147</v>
      </c>
      <c r="AF3776" s="256" t="s">
        <v>3216</v>
      </c>
    </row>
    <row r="3777" spans="28:32" x14ac:dyDescent="0.25">
      <c r="AB3777" s="156" t="s">
        <v>2838</v>
      </c>
      <c r="AC3777" s="156">
        <v>340</v>
      </c>
      <c r="AD3777" s="256">
        <v>43133</v>
      </c>
      <c r="AE3777" s="256">
        <v>43168</v>
      </c>
      <c r="AF3777" s="256" t="s">
        <v>3216</v>
      </c>
    </row>
    <row r="3778" spans="28:32" x14ac:dyDescent="0.25">
      <c r="AB3778" s="156" t="s">
        <v>2838</v>
      </c>
      <c r="AC3778" s="156">
        <v>353</v>
      </c>
      <c r="AD3778" s="256">
        <v>43180</v>
      </c>
      <c r="AE3778" s="256">
        <v>0</v>
      </c>
      <c r="AF3778" s="256" t="s">
        <v>3215</v>
      </c>
    </row>
    <row r="3779" spans="28:32" x14ac:dyDescent="0.25">
      <c r="AB3779" s="156" t="s">
        <v>2838</v>
      </c>
      <c r="AC3779" s="156">
        <v>353</v>
      </c>
      <c r="AD3779" s="256">
        <v>43180</v>
      </c>
      <c r="AE3779" s="256">
        <v>0</v>
      </c>
      <c r="AF3779" s="256" t="s">
        <v>3215</v>
      </c>
    </row>
    <row r="3780" spans="28:32" x14ac:dyDescent="0.25">
      <c r="AB3780" s="156" t="s">
        <v>2838</v>
      </c>
      <c r="AC3780" s="156">
        <v>353</v>
      </c>
      <c r="AD3780" s="256">
        <v>43180</v>
      </c>
      <c r="AE3780" s="256">
        <v>0</v>
      </c>
      <c r="AF3780" s="256" t="s">
        <v>3215</v>
      </c>
    </row>
    <row r="3781" spans="28:32" x14ac:dyDescent="0.25">
      <c r="AB3781" s="156" t="s">
        <v>2839</v>
      </c>
      <c r="AC3781" s="156">
        <v>340</v>
      </c>
      <c r="AD3781" s="256">
        <v>43133</v>
      </c>
      <c r="AE3781" s="256">
        <v>43168</v>
      </c>
      <c r="AF3781" s="256" t="s">
        <v>3216</v>
      </c>
    </row>
    <row r="3782" spans="28:32" x14ac:dyDescent="0.25">
      <c r="AB3782" s="156" t="s">
        <v>2841</v>
      </c>
      <c r="AC3782" s="156">
        <v>364</v>
      </c>
      <c r="AD3782" s="256">
        <v>43168</v>
      </c>
      <c r="AE3782" s="256">
        <v>43179</v>
      </c>
      <c r="AF3782" s="256" t="s">
        <v>3216</v>
      </c>
    </row>
    <row r="3783" spans="28:32" x14ac:dyDescent="0.25">
      <c r="AB3783" s="156" t="s">
        <v>2841</v>
      </c>
      <c r="AC3783" s="156">
        <v>353</v>
      </c>
      <c r="AD3783" s="256">
        <v>43180</v>
      </c>
      <c r="AE3783" s="256">
        <v>0</v>
      </c>
      <c r="AF3783" s="256" t="s">
        <v>3215</v>
      </c>
    </row>
    <row r="3784" spans="28:32" x14ac:dyDescent="0.25">
      <c r="AB3784" s="156" t="s">
        <v>2843</v>
      </c>
      <c r="AC3784" s="156">
        <v>347</v>
      </c>
      <c r="AD3784" s="256">
        <v>43118</v>
      </c>
      <c r="AE3784" s="256">
        <v>43133</v>
      </c>
      <c r="AF3784" s="256" t="s">
        <v>3216</v>
      </c>
    </row>
    <row r="3785" spans="28:32" x14ac:dyDescent="0.25">
      <c r="AB3785" s="156" t="s">
        <v>2843</v>
      </c>
      <c r="AC3785" s="156">
        <v>340</v>
      </c>
      <c r="AD3785" s="256">
        <v>43133</v>
      </c>
      <c r="AE3785" s="256">
        <v>43168</v>
      </c>
      <c r="AF3785" s="256" t="s">
        <v>3216</v>
      </c>
    </row>
    <row r="3786" spans="28:32" x14ac:dyDescent="0.25">
      <c r="AB3786" s="156" t="s">
        <v>2843</v>
      </c>
      <c r="AC3786" s="156">
        <v>340</v>
      </c>
      <c r="AD3786" s="256">
        <v>43133</v>
      </c>
      <c r="AE3786" s="256">
        <v>43168</v>
      </c>
      <c r="AF3786" s="256" t="s">
        <v>3216</v>
      </c>
    </row>
    <row r="3787" spans="28:32" x14ac:dyDescent="0.25">
      <c r="AB3787" s="156" t="s">
        <v>2843</v>
      </c>
      <c r="AC3787" s="156">
        <v>364</v>
      </c>
      <c r="AD3787" s="256">
        <v>43168</v>
      </c>
      <c r="AE3787" s="256">
        <v>43179</v>
      </c>
      <c r="AF3787" s="256" t="s">
        <v>3216</v>
      </c>
    </row>
    <row r="3788" spans="28:32" x14ac:dyDescent="0.25">
      <c r="AB3788" s="156" t="s">
        <v>2843</v>
      </c>
      <c r="AC3788" s="156">
        <v>353</v>
      </c>
      <c r="AD3788" s="256">
        <v>43180</v>
      </c>
      <c r="AE3788" s="256">
        <v>0</v>
      </c>
      <c r="AF3788" s="256" t="s">
        <v>3215</v>
      </c>
    </row>
    <row r="3789" spans="28:32" x14ac:dyDescent="0.25">
      <c r="AB3789" s="156" t="s">
        <v>2843</v>
      </c>
      <c r="AC3789" s="156">
        <v>353</v>
      </c>
      <c r="AD3789" s="256">
        <v>43180</v>
      </c>
      <c r="AE3789" s="256">
        <v>0</v>
      </c>
      <c r="AF3789" s="256" t="s">
        <v>3215</v>
      </c>
    </row>
    <row r="3790" spans="28:32" x14ac:dyDescent="0.25">
      <c r="AB3790" s="156" t="s">
        <v>2843</v>
      </c>
      <c r="AC3790" s="156">
        <v>353</v>
      </c>
      <c r="AD3790" s="256">
        <v>43180</v>
      </c>
      <c r="AE3790" s="256">
        <v>0</v>
      </c>
      <c r="AF3790" s="256" t="s">
        <v>3215</v>
      </c>
    </row>
    <row r="3791" spans="28:32" x14ac:dyDescent="0.25">
      <c r="AB3791" s="156" t="s">
        <v>2843</v>
      </c>
      <c r="AC3791" s="156">
        <v>353</v>
      </c>
      <c r="AD3791" s="256">
        <v>43180</v>
      </c>
      <c r="AE3791" s="256">
        <v>0</v>
      </c>
      <c r="AF3791" s="256" t="s">
        <v>3215</v>
      </c>
    </row>
    <row r="3792" spans="28:32" x14ac:dyDescent="0.25">
      <c r="AB3792" s="156" t="s">
        <v>2843</v>
      </c>
      <c r="AC3792" s="156">
        <v>353</v>
      </c>
      <c r="AD3792" s="256">
        <v>43180</v>
      </c>
      <c r="AE3792" s="256">
        <v>0</v>
      </c>
      <c r="AF3792" s="256" t="s">
        <v>3215</v>
      </c>
    </row>
    <row r="3793" spans="28:32" x14ac:dyDescent="0.25">
      <c r="AB3793" s="156" t="s">
        <v>2843</v>
      </c>
      <c r="AC3793" s="156">
        <v>353</v>
      </c>
      <c r="AD3793" s="256">
        <v>43180</v>
      </c>
      <c r="AE3793" s="256">
        <v>0</v>
      </c>
      <c r="AF3793" s="256" t="s">
        <v>3215</v>
      </c>
    </row>
    <row r="3794" spans="28:32" x14ac:dyDescent="0.25">
      <c r="AB3794" s="156" t="s">
        <v>3189</v>
      </c>
      <c r="AC3794" s="156">
        <v>357</v>
      </c>
      <c r="AD3794" s="256">
        <v>43139</v>
      </c>
      <c r="AE3794" s="256">
        <v>43164</v>
      </c>
      <c r="AF3794" s="256" t="s">
        <v>3216</v>
      </c>
    </row>
    <row r="3795" spans="28:32" x14ac:dyDescent="0.25">
      <c r="AB3795" s="156" t="s">
        <v>3189</v>
      </c>
      <c r="AC3795" s="156">
        <v>364</v>
      </c>
      <c r="AD3795" s="256">
        <v>43168</v>
      </c>
      <c r="AE3795" s="256">
        <v>43179</v>
      </c>
      <c r="AF3795" s="256" t="s">
        <v>3216</v>
      </c>
    </row>
    <row r="3796" spans="28:32" x14ac:dyDescent="0.25">
      <c r="AB3796" s="156" t="s">
        <v>3189</v>
      </c>
      <c r="AC3796" s="156">
        <v>353</v>
      </c>
      <c r="AD3796" s="256">
        <v>43180</v>
      </c>
      <c r="AE3796" s="256">
        <v>0</v>
      </c>
      <c r="AF3796" s="256" t="s">
        <v>3215</v>
      </c>
    </row>
    <row r="3797" spans="28:32" x14ac:dyDescent="0.25">
      <c r="AB3797" s="156" t="s">
        <v>3189</v>
      </c>
      <c r="AC3797" s="156">
        <v>353</v>
      </c>
      <c r="AD3797" s="256">
        <v>43180</v>
      </c>
      <c r="AE3797" s="256">
        <v>0</v>
      </c>
      <c r="AF3797" s="256" t="s">
        <v>3215</v>
      </c>
    </row>
    <row r="3798" spans="28:32" x14ac:dyDescent="0.25">
      <c r="AB3798" s="156" t="s">
        <v>2845</v>
      </c>
      <c r="AC3798" s="156">
        <v>347</v>
      </c>
      <c r="AD3798" s="256">
        <v>43118</v>
      </c>
      <c r="AE3798" s="256">
        <v>43133</v>
      </c>
      <c r="AF3798" s="256" t="s">
        <v>3216</v>
      </c>
    </row>
    <row r="3799" spans="28:32" x14ac:dyDescent="0.25">
      <c r="AB3799" s="156" t="s">
        <v>2845</v>
      </c>
      <c r="AC3799" s="156">
        <v>340</v>
      </c>
      <c r="AD3799" s="256">
        <v>43133</v>
      </c>
      <c r="AE3799" s="256">
        <v>43168</v>
      </c>
      <c r="AF3799" s="256" t="s">
        <v>3216</v>
      </c>
    </row>
    <row r="3800" spans="28:32" x14ac:dyDescent="0.25">
      <c r="AB3800" s="156" t="s">
        <v>2845</v>
      </c>
      <c r="AC3800" s="156">
        <v>374</v>
      </c>
      <c r="AD3800" s="256">
        <v>43195</v>
      </c>
      <c r="AE3800" s="256">
        <v>0</v>
      </c>
      <c r="AF3800" s="256" t="s">
        <v>3215</v>
      </c>
    </row>
    <row r="3801" spans="28:32" x14ac:dyDescent="0.25">
      <c r="AB3801" s="156" t="s">
        <v>2847</v>
      </c>
      <c r="AC3801" s="156">
        <v>340</v>
      </c>
      <c r="AD3801" s="256">
        <v>43133</v>
      </c>
      <c r="AE3801" s="256">
        <v>43168</v>
      </c>
      <c r="AF3801" s="256" t="s">
        <v>3216</v>
      </c>
    </row>
    <row r="3802" spans="28:32" x14ac:dyDescent="0.25">
      <c r="AB3802" s="156" t="s">
        <v>2847</v>
      </c>
      <c r="AC3802" s="156">
        <v>374</v>
      </c>
      <c r="AD3802" s="256">
        <v>43195</v>
      </c>
      <c r="AE3802" s="256">
        <v>0</v>
      </c>
      <c r="AF3802" s="256" t="s">
        <v>3215</v>
      </c>
    </row>
    <row r="3803" spans="28:32" x14ac:dyDescent="0.25">
      <c r="AB3803" s="156" t="s">
        <v>2849</v>
      </c>
      <c r="AC3803" s="156">
        <v>335</v>
      </c>
      <c r="AD3803" s="256">
        <v>43133</v>
      </c>
      <c r="AE3803" s="256">
        <v>43147</v>
      </c>
      <c r="AF3803" s="256" t="s">
        <v>3216</v>
      </c>
    </row>
    <row r="3804" spans="28:32" x14ac:dyDescent="0.25">
      <c r="AB3804" s="156" t="s">
        <v>2849</v>
      </c>
      <c r="AC3804" s="156">
        <v>374</v>
      </c>
      <c r="AD3804" s="256">
        <v>43195</v>
      </c>
      <c r="AE3804" s="256">
        <v>0</v>
      </c>
      <c r="AF3804" s="256" t="s">
        <v>3215</v>
      </c>
    </row>
    <row r="3805" spans="28:32" x14ac:dyDescent="0.25">
      <c r="AB3805" s="156" t="s">
        <v>2851</v>
      </c>
      <c r="AC3805" s="156">
        <v>353</v>
      </c>
      <c r="AD3805" s="256">
        <v>43180</v>
      </c>
      <c r="AE3805" s="256">
        <v>0</v>
      </c>
      <c r="AF3805" s="256" t="s">
        <v>3215</v>
      </c>
    </row>
    <row r="3806" spans="28:32" x14ac:dyDescent="0.25">
      <c r="AB3806" s="156" t="s">
        <v>2852</v>
      </c>
      <c r="AC3806" s="156">
        <v>340</v>
      </c>
      <c r="AD3806" s="256">
        <v>43133</v>
      </c>
      <c r="AE3806" s="256">
        <v>43168</v>
      </c>
      <c r="AF3806" s="256" t="s">
        <v>3216</v>
      </c>
    </row>
    <row r="3807" spans="28:32" x14ac:dyDescent="0.25">
      <c r="AB3807" s="156" t="s">
        <v>3286</v>
      </c>
      <c r="AC3807" s="156">
        <v>342</v>
      </c>
      <c r="AD3807" s="256">
        <v>43125</v>
      </c>
      <c r="AE3807" s="256">
        <v>43160</v>
      </c>
      <c r="AF3807" s="256" t="s">
        <v>3216</v>
      </c>
    </row>
    <row r="3808" spans="28:32" x14ac:dyDescent="0.25">
      <c r="AB3808" s="156" t="s">
        <v>2854</v>
      </c>
      <c r="AC3808" s="156">
        <v>374</v>
      </c>
      <c r="AD3808" s="256">
        <v>43195</v>
      </c>
      <c r="AE3808" s="256">
        <v>0</v>
      </c>
      <c r="AF3808" s="256" t="s">
        <v>3215</v>
      </c>
    </row>
    <row r="3809" spans="28:32" x14ac:dyDescent="0.25">
      <c r="AB3809" s="156" t="s">
        <v>2856</v>
      </c>
      <c r="AC3809" s="156">
        <v>357</v>
      </c>
      <c r="AD3809" s="256">
        <v>43139</v>
      </c>
      <c r="AE3809" s="256">
        <v>43164</v>
      </c>
      <c r="AF3809" s="256" t="s">
        <v>3216</v>
      </c>
    </row>
    <row r="3810" spans="28:32" x14ac:dyDescent="0.25">
      <c r="AB3810" s="156" t="s">
        <v>2856</v>
      </c>
      <c r="AC3810" s="156">
        <v>364</v>
      </c>
      <c r="AD3810" s="256">
        <v>43168</v>
      </c>
      <c r="AE3810" s="256">
        <v>43179</v>
      </c>
      <c r="AF3810" s="256" t="s">
        <v>3216</v>
      </c>
    </row>
    <row r="3811" spans="28:32" x14ac:dyDescent="0.25">
      <c r="AB3811" s="156" t="s">
        <v>2856</v>
      </c>
      <c r="AC3811" s="156">
        <v>353</v>
      </c>
      <c r="AD3811" s="256">
        <v>43180</v>
      </c>
      <c r="AE3811" s="256">
        <v>0</v>
      </c>
      <c r="AF3811" s="256" t="s">
        <v>3215</v>
      </c>
    </row>
    <row r="3812" spans="28:32" x14ac:dyDescent="0.25">
      <c r="AB3812" s="156" t="s">
        <v>2856</v>
      </c>
      <c r="AC3812" s="156">
        <v>353</v>
      </c>
      <c r="AD3812" s="256">
        <v>43180</v>
      </c>
      <c r="AE3812" s="256">
        <v>0</v>
      </c>
      <c r="AF3812" s="256" t="s">
        <v>3215</v>
      </c>
    </row>
    <row r="3813" spans="28:32" x14ac:dyDescent="0.25">
      <c r="AB3813" s="156" t="s">
        <v>2856</v>
      </c>
      <c r="AC3813" s="156">
        <v>353</v>
      </c>
      <c r="AD3813" s="256">
        <v>43180</v>
      </c>
      <c r="AE3813" s="256">
        <v>0</v>
      </c>
      <c r="AF3813" s="256" t="s">
        <v>3215</v>
      </c>
    </row>
    <row r="3814" spans="28:32" x14ac:dyDescent="0.25">
      <c r="AB3814" s="156" t="s">
        <v>2856</v>
      </c>
      <c r="AC3814" s="156">
        <v>353</v>
      </c>
      <c r="AD3814" s="256">
        <v>43180</v>
      </c>
      <c r="AE3814" s="256">
        <v>0</v>
      </c>
      <c r="AF3814" s="256" t="s">
        <v>3215</v>
      </c>
    </row>
    <row r="3815" spans="28:32" x14ac:dyDescent="0.25">
      <c r="AB3815" s="156" t="s">
        <v>2857</v>
      </c>
      <c r="AC3815" s="156">
        <v>357</v>
      </c>
      <c r="AD3815" s="256">
        <v>43139</v>
      </c>
      <c r="AE3815" s="256">
        <v>43164</v>
      </c>
      <c r="AF3815" s="256" t="s">
        <v>3216</v>
      </c>
    </row>
    <row r="3816" spans="28:32" x14ac:dyDescent="0.25">
      <c r="AB3816" s="156" t="s">
        <v>2857</v>
      </c>
      <c r="AC3816" s="156">
        <v>353</v>
      </c>
      <c r="AD3816" s="256">
        <v>43180</v>
      </c>
      <c r="AE3816" s="256">
        <v>0</v>
      </c>
      <c r="AF3816" s="256" t="s">
        <v>3215</v>
      </c>
    </row>
    <row r="3817" spans="28:32" x14ac:dyDescent="0.25">
      <c r="AB3817" s="156" t="s">
        <v>2857</v>
      </c>
      <c r="AC3817" s="156">
        <v>374</v>
      </c>
      <c r="AD3817" s="256">
        <v>43195</v>
      </c>
      <c r="AE3817" s="256">
        <v>0</v>
      </c>
      <c r="AF3817" s="256" t="s">
        <v>3215</v>
      </c>
    </row>
    <row r="3818" spans="28:32" x14ac:dyDescent="0.25">
      <c r="AB3818" s="156" t="s">
        <v>2858</v>
      </c>
      <c r="AC3818" s="156">
        <v>342</v>
      </c>
      <c r="AD3818" s="256">
        <v>43125</v>
      </c>
      <c r="AE3818" s="256">
        <v>43160</v>
      </c>
      <c r="AF3818" s="256" t="s">
        <v>3216</v>
      </c>
    </row>
    <row r="3819" spans="28:32" x14ac:dyDescent="0.25">
      <c r="AB3819" s="156" t="s">
        <v>2860</v>
      </c>
      <c r="AC3819" s="156">
        <v>364</v>
      </c>
      <c r="AD3819" s="256">
        <v>43168</v>
      </c>
      <c r="AE3819" s="256">
        <v>43179</v>
      </c>
      <c r="AF3819" s="256" t="s">
        <v>3216</v>
      </c>
    </row>
    <row r="3820" spans="28:32" x14ac:dyDescent="0.25">
      <c r="AB3820" s="156" t="s">
        <v>2860</v>
      </c>
      <c r="AC3820" s="156">
        <v>353</v>
      </c>
      <c r="AD3820" s="256">
        <v>43180</v>
      </c>
      <c r="AE3820" s="256">
        <v>0</v>
      </c>
      <c r="AF3820" s="256" t="s">
        <v>3215</v>
      </c>
    </row>
    <row r="3821" spans="28:32" x14ac:dyDescent="0.25">
      <c r="AB3821" s="156" t="s">
        <v>2861</v>
      </c>
      <c r="AC3821" s="156">
        <v>342</v>
      </c>
      <c r="AD3821" s="256">
        <v>43125</v>
      </c>
      <c r="AE3821" s="256">
        <v>43160</v>
      </c>
      <c r="AF3821" s="256" t="s">
        <v>3216</v>
      </c>
    </row>
    <row r="3822" spans="28:32" x14ac:dyDescent="0.25">
      <c r="AB3822" s="156" t="s">
        <v>2862</v>
      </c>
      <c r="AC3822" s="156">
        <v>342</v>
      </c>
      <c r="AD3822" s="256">
        <v>43125</v>
      </c>
      <c r="AE3822" s="256">
        <v>43160</v>
      </c>
      <c r="AF3822" s="256" t="s">
        <v>3216</v>
      </c>
    </row>
    <row r="3823" spans="28:32" x14ac:dyDescent="0.25">
      <c r="AB3823" s="156" t="s">
        <v>2863</v>
      </c>
      <c r="AC3823" s="156">
        <v>342</v>
      </c>
      <c r="AD3823" s="256">
        <v>43125</v>
      </c>
      <c r="AE3823" s="256">
        <v>43160</v>
      </c>
      <c r="AF3823" s="256" t="s">
        <v>3216</v>
      </c>
    </row>
    <row r="3824" spans="28:32" x14ac:dyDescent="0.25">
      <c r="AB3824" s="156" t="s">
        <v>2864</v>
      </c>
      <c r="AC3824" s="156">
        <v>342</v>
      </c>
      <c r="AD3824" s="256">
        <v>43125</v>
      </c>
      <c r="AE3824" s="256">
        <v>43160</v>
      </c>
      <c r="AF3824" s="256" t="s">
        <v>3216</v>
      </c>
    </row>
    <row r="3825" spans="28:32" x14ac:dyDescent="0.25">
      <c r="AB3825" s="156" t="s">
        <v>2865</v>
      </c>
      <c r="AC3825" s="156">
        <v>342</v>
      </c>
      <c r="AD3825" s="256">
        <v>43125</v>
      </c>
      <c r="AE3825" s="256">
        <v>43160</v>
      </c>
      <c r="AF3825" s="256" t="s">
        <v>3216</v>
      </c>
    </row>
    <row r="3826" spans="28:32" x14ac:dyDescent="0.25">
      <c r="AB3826" s="156" t="s">
        <v>2866</v>
      </c>
      <c r="AC3826" s="156">
        <v>342</v>
      </c>
      <c r="AD3826" s="256">
        <v>43125</v>
      </c>
      <c r="AE3826" s="256">
        <v>43160</v>
      </c>
      <c r="AF3826" s="256" t="s">
        <v>3216</v>
      </c>
    </row>
    <row r="3827" spans="28:32" x14ac:dyDescent="0.25">
      <c r="AB3827" s="156" t="s">
        <v>2867</v>
      </c>
      <c r="AC3827" s="156">
        <v>342</v>
      </c>
      <c r="AD3827" s="256">
        <v>43125</v>
      </c>
      <c r="AE3827" s="256">
        <v>43160</v>
      </c>
      <c r="AF3827" s="256" t="s">
        <v>3216</v>
      </c>
    </row>
    <row r="3828" spans="28:32" x14ac:dyDescent="0.25">
      <c r="AB3828" s="156" t="s">
        <v>2868</v>
      </c>
      <c r="AC3828" s="156">
        <v>342</v>
      </c>
      <c r="AD3828" s="256">
        <v>43125</v>
      </c>
      <c r="AE3828" s="256">
        <v>43160</v>
      </c>
      <c r="AF3828" s="256" t="s">
        <v>3216</v>
      </c>
    </row>
    <row r="3829" spans="28:32" x14ac:dyDescent="0.25">
      <c r="AB3829" s="156" t="s">
        <v>2869</v>
      </c>
      <c r="AC3829" s="156">
        <v>342</v>
      </c>
      <c r="AD3829" s="256">
        <v>43125</v>
      </c>
      <c r="AE3829" s="256">
        <v>43160</v>
      </c>
      <c r="AF3829" s="256" t="s">
        <v>3216</v>
      </c>
    </row>
    <row r="3830" spans="28:32" x14ac:dyDescent="0.25">
      <c r="AB3830" s="156" t="s">
        <v>2870</v>
      </c>
      <c r="AC3830" s="156">
        <v>342</v>
      </c>
      <c r="AD3830" s="256">
        <v>43125</v>
      </c>
      <c r="AE3830" s="256">
        <v>43160</v>
      </c>
      <c r="AF3830" s="256" t="s">
        <v>3216</v>
      </c>
    </row>
    <row r="3831" spans="28:32" x14ac:dyDescent="0.25">
      <c r="AB3831" s="156" t="s">
        <v>2871</v>
      </c>
      <c r="AC3831" s="156">
        <v>342</v>
      </c>
      <c r="AD3831" s="256">
        <v>43125</v>
      </c>
      <c r="AE3831" s="256">
        <v>43160</v>
      </c>
      <c r="AF3831" s="256" t="s">
        <v>3216</v>
      </c>
    </row>
    <row r="3832" spans="28:32" x14ac:dyDescent="0.25">
      <c r="AB3832" s="156" t="s">
        <v>2872</v>
      </c>
      <c r="AC3832" s="156">
        <v>342</v>
      </c>
      <c r="AD3832" s="256">
        <v>43125</v>
      </c>
      <c r="AE3832" s="256">
        <v>43160</v>
      </c>
      <c r="AF3832" s="256" t="s">
        <v>3216</v>
      </c>
    </row>
    <row r="3833" spans="28:32" x14ac:dyDescent="0.25">
      <c r="AB3833" s="156" t="s">
        <v>2873</v>
      </c>
      <c r="AC3833" s="156">
        <v>342</v>
      </c>
      <c r="AD3833" s="256">
        <v>43125</v>
      </c>
      <c r="AE3833" s="256">
        <v>43160</v>
      </c>
      <c r="AF3833" s="256" t="s">
        <v>3216</v>
      </c>
    </row>
    <row r="3834" spans="28:32" x14ac:dyDescent="0.25">
      <c r="AB3834" s="156" t="s">
        <v>2874</v>
      </c>
      <c r="AC3834" s="156">
        <v>342</v>
      </c>
      <c r="AD3834" s="256">
        <v>43125</v>
      </c>
      <c r="AE3834" s="256">
        <v>43160</v>
      </c>
      <c r="AF3834" s="256" t="s">
        <v>3216</v>
      </c>
    </row>
    <row r="3835" spans="28:32" x14ac:dyDescent="0.25">
      <c r="AB3835" s="156" t="s">
        <v>2875</v>
      </c>
      <c r="AC3835" s="156">
        <v>342</v>
      </c>
      <c r="AD3835" s="256">
        <v>43125</v>
      </c>
      <c r="AE3835" s="256">
        <v>43160</v>
      </c>
      <c r="AF3835" s="256" t="s">
        <v>3216</v>
      </c>
    </row>
    <row r="3836" spans="28:32" x14ac:dyDescent="0.25">
      <c r="AB3836" s="156" t="s">
        <v>2876</v>
      </c>
      <c r="AC3836" s="156">
        <v>342</v>
      </c>
      <c r="AD3836" s="256">
        <v>43125</v>
      </c>
      <c r="AE3836" s="256">
        <v>43160</v>
      </c>
      <c r="AF3836" s="256" t="s">
        <v>3216</v>
      </c>
    </row>
    <row r="3837" spans="28:32" x14ac:dyDescent="0.25">
      <c r="AB3837" s="156" t="s">
        <v>2877</v>
      </c>
      <c r="AC3837" s="156">
        <v>342</v>
      </c>
      <c r="AD3837" s="256">
        <v>43125</v>
      </c>
      <c r="AE3837" s="256">
        <v>43160</v>
      </c>
      <c r="AF3837" s="256" t="s">
        <v>3216</v>
      </c>
    </row>
    <row r="3838" spans="28:32" x14ac:dyDescent="0.25">
      <c r="AB3838" s="156" t="s">
        <v>3287</v>
      </c>
      <c r="AC3838" s="156">
        <v>342</v>
      </c>
      <c r="AD3838" s="256">
        <v>43125</v>
      </c>
      <c r="AE3838" s="256">
        <v>43160</v>
      </c>
      <c r="AF3838" s="256" t="s">
        <v>3216</v>
      </c>
    </row>
    <row r="3839" spans="28:32" x14ac:dyDescent="0.25">
      <c r="AB3839" s="156" t="s">
        <v>2878</v>
      </c>
      <c r="AC3839" s="156">
        <v>342</v>
      </c>
      <c r="AD3839" s="256">
        <v>43125</v>
      </c>
      <c r="AE3839" s="256">
        <v>43160</v>
      </c>
      <c r="AF3839" s="256" t="s">
        <v>3216</v>
      </c>
    </row>
    <row r="3840" spans="28:32" x14ac:dyDescent="0.25">
      <c r="AB3840" s="156" t="s">
        <v>3288</v>
      </c>
      <c r="AC3840" s="156">
        <v>342</v>
      </c>
      <c r="AD3840" s="256">
        <v>43125</v>
      </c>
      <c r="AE3840" s="256">
        <v>43160</v>
      </c>
      <c r="AF3840" s="256" t="s">
        <v>3216</v>
      </c>
    </row>
    <row r="3841" spans="28:32" x14ac:dyDescent="0.25">
      <c r="AB3841" s="156" t="s">
        <v>2879</v>
      </c>
      <c r="AC3841" s="156">
        <v>342</v>
      </c>
      <c r="AD3841" s="256">
        <v>43125</v>
      </c>
      <c r="AE3841" s="256">
        <v>43160</v>
      </c>
      <c r="AF3841" s="256" t="s">
        <v>3216</v>
      </c>
    </row>
    <row r="3842" spans="28:32" x14ac:dyDescent="0.25">
      <c r="AB3842" s="156" t="s">
        <v>2879</v>
      </c>
      <c r="AC3842" s="156">
        <v>342</v>
      </c>
      <c r="AD3842" s="256">
        <v>43125</v>
      </c>
      <c r="AE3842" s="256">
        <v>43160</v>
      </c>
      <c r="AF3842" s="256" t="s">
        <v>3216</v>
      </c>
    </row>
    <row r="3843" spans="28:32" x14ac:dyDescent="0.25">
      <c r="AB3843" s="156" t="s">
        <v>2880</v>
      </c>
      <c r="AC3843" s="156">
        <v>342</v>
      </c>
      <c r="AD3843" s="256">
        <v>43125</v>
      </c>
      <c r="AE3843" s="256">
        <v>43160</v>
      </c>
      <c r="AF3843" s="256" t="s">
        <v>3216</v>
      </c>
    </row>
    <row r="3844" spans="28:32" x14ac:dyDescent="0.25">
      <c r="AB3844" s="156" t="s">
        <v>2880</v>
      </c>
      <c r="AC3844" s="156">
        <v>342</v>
      </c>
      <c r="AD3844" s="256">
        <v>43125</v>
      </c>
      <c r="AE3844" s="256">
        <v>43160</v>
      </c>
      <c r="AF3844" s="256" t="s">
        <v>3216</v>
      </c>
    </row>
    <row r="3845" spans="28:32" x14ac:dyDescent="0.25">
      <c r="AB3845" s="156" t="s">
        <v>3289</v>
      </c>
      <c r="AC3845" s="156">
        <v>342</v>
      </c>
      <c r="AD3845" s="256">
        <v>43125</v>
      </c>
      <c r="AE3845" s="256">
        <v>43160</v>
      </c>
      <c r="AF3845" s="256" t="s">
        <v>3216</v>
      </c>
    </row>
    <row r="3846" spans="28:32" x14ac:dyDescent="0.25">
      <c r="AB3846" s="156" t="s">
        <v>3289</v>
      </c>
      <c r="AC3846" s="156">
        <v>342</v>
      </c>
      <c r="AD3846" s="256">
        <v>43125</v>
      </c>
      <c r="AE3846" s="256">
        <v>43160</v>
      </c>
      <c r="AF3846" s="256" t="s">
        <v>3216</v>
      </c>
    </row>
    <row r="3847" spans="28:32" x14ac:dyDescent="0.25">
      <c r="AB3847" s="156" t="s">
        <v>3290</v>
      </c>
      <c r="AC3847" s="156">
        <v>342</v>
      </c>
      <c r="AD3847" s="256">
        <v>43125</v>
      </c>
      <c r="AE3847" s="256">
        <v>43160</v>
      </c>
      <c r="AF3847" s="256" t="s">
        <v>3216</v>
      </c>
    </row>
    <row r="3848" spans="28:32" x14ac:dyDescent="0.25">
      <c r="AB3848" s="156" t="s">
        <v>3290</v>
      </c>
      <c r="AC3848" s="156">
        <v>342</v>
      </c>
      <c r="AD3848" s="256">
        <v>43125</v>
      </c>
      <c r="AE3848" s="256">
        <v>43160</v>
      </c>
      <c r="AF3848" s="256" t="s">
        <v>3216</v>
      </c>
    </row>
    <row r="3849" spans="28:32" x14ac:dyDescent="0.25">
      <c r="AB3849" s="156" t="s">
        <v>2881</v>
      </c>
      <c r="AC3849" s="156">
        <v>342</v>
      </c>
      <c r="AD3849" s="256">
        <v>43125</v>
      </c>
      <c r="AE3849" s="256">
        <v>43160</v>
      </c>
      <c r="AF3849" s="256" t="s">
        <v>3216</v>
      </c>
    </row>
    <row r="3850" spans="28:32" x14ac:dyDescent="0.25">
      <c r="AB3850" s="156" t="s">
        <v>2883</v>
      </c>
      <c r="AC3850" s="156">
        <v>347</v>
      </c>
      <c r="AD3850" s="256">
        <v>43118</v>
      </c>
      <c r="AE3850" s="256">
        <v>43133</v>
      </c>
      <c r="AF3850" s="256" t="s">
        <v>3216</v>
      </c>
    </row>
    <row r="3851" spans="28:32" x14ac:dyDescent="0.25">
      <c r="AB3851" s="156" t="s">
        <v>2883</v>
      </c>
      <c r="AC3851" s="156">
        <v>340</v>
      </c>
      <c r="AD3851" s="256">
        <v>43133</v>
      </c>
      <c r="AE3851" s="256">
        <v>43168</v>
      </c>
      <c r="AF3851" s="256" t="s">
        <v>3216</v>
      </c>
    </row>
    <row r="3852" spans="28:32" x14ac:dyDescent="0.25">
      <c r="AB3852" s="156" t="s">
        <v>2883</v>
      </c>
      <c r="AC3852" s="156">
        <v>340</v>
      </c>
      <c r="AD3852" s="256">
        <v>43133</v>
      </c>
      <c r="AE3852" s="256">
        <v>43168</v>
      </c>
      <c r="AF3852" s="256" t="s">
        <v>3216</v>
      </c>
    </row>
    <row r="3853" spans="28:32" x14ac:dyDescent="0.25">
      <c r="AB3853" s="156" t="s">
        <v>2883</v>
      </c>
      <c r="AC3853" s="156">
        <v>364</v>
      </c>
      <c r="AD3853" s="256">
        <v>43168</v>
      </c>
      <c r="AE3853" s="256">
        <v>43179</v>
      </c>
      <c r="AF3853" s="256" t="s">
        <v>3216</v>
      </c>
    </row>
    <row r="3854" spans="28:32" x14ac:dyDescent="0.25">
      <c r="AB3854" s="156" t="s">
        <v>2883</v>
      </c>
      <c r="AC3854" s="156">
        <v>353</v>
      </c>
      <c r="AD3854" s="256">
        <v>43180</v>
      </c>
      <c r="AE3854" s="256">
        <v>0</v>
      </c>
      <c r="AF3854" s="256" t="s">
        <v>3215</v>
      </c>
    </row>
    <row r="3855" spans="28:32" x14ac:dyDescent="0.25">
      <c r="AB3855" s="156" t="s">
        <v>2883</v>
      </c>
      <c r="AC3855" s="156">
        <v>353</v>
      </c>
      <c r="AD3855" s="256">
        <v>43180</v>
      </c>
      <c r="AE3855" s="256">
        <v>0</v>
      </c>
      <c r="AF3855" s="256" t="s">
        <v>3215</v>
      </c>
    </row>
    <row r="3856" spans="28:32" x14ac:dyDescent="0.25">
      <c r="AB3856" s="156" t="s">
        <v>2883</v>
      </c>
      <c r="AC3856" s="156">
        <v>353</v>
      </c>
      <c r="AD3856" s="256">
        <v>43180</v>
      </c>
      <c r="AE3856" s="256">
        <v>0</v>
      </c>
      <c r="AF3856" s="256" t="s">
        <v>3215</v>
      </c>
    </row>
    <row r="3857" spans="28:32" x14ac:dyDescent="0.25">
      <c r="AB3857" s="156" t="s">
        <v>2883</v>
      </c>
      <c r="AC3857" s="156">
        <v>353</v>
      </c>
      <c r="AD3857" s="256">
        <v>43180</v>
      </c>
      <c r="AE3857" s="256">
        <v>0</v>
      </c>
      <c r="AF3857" s="256" t="s">
        <v>3215</v>
      </c>
    </row>
    <row r="3858" spans="28:32" x14ac:dyDescent="0.25">
      <c r="AB3858" s="156" t="s">
        <v>2883</v>
      </c>
      <c r="AC3858" s="156">
        <v>353</v>
      </c>
      <c r="AD3858" s="256">
        <v>43180</v>
      </c>
      <c r="AE3858" s="256">
        <v>0</v>
      </c>
      <c r="AF3858" s="256" t="s">
        <v>3215</v>
      </c>
    </row>
    <row r="3859" spans="28:32" x14ac:dyDescent="0.25">
      <c r="AB3859" s="156" t="s">
        <v>3190</v>
      </c>
      <c r="AC3859" s="156">
        <v>364</v>
      </c>
      <c r="AD3859" s="256">
        <v>43168</v>
      </c>
      <c r="AE3859" s="256">
        <v>43179</v>
      </c>
      <c r="AF3859" s="256" t="s">
        <v>3216</v>
      </c>
    </row>
    <row r="3860" spans="28:32" x14ac:dyDescent="0.25">
      <c r="AB3860" s="156" t="s">
        <v>3190</v>
      </c>
      <c r="AC3860" s="156">
        <v>353</v>
      </c>
      <c r="AD3860" s="256">
        <v>43180</v>
      </c>
      <c r="AE3860" s="256">
        <v>0</v>
      </c>
      <c r="AF3860" s="256" t="s">
        <v>3215</v>
      </c>
    </row>
    <row r="3861" spans="28:32" x14ac:dyDescent="0.25">
      <c r="AB3861" s="156" t="s">
        <v>2884</v>
      </c>
      <c r="AC3861" s="156">
        <v>342</v>
      </c>
      <c r="AD3861" s="256">
        <v>43125</v>
      </c>
      <c r="AE3861" s="256">
        <v>43160</v>
      </c>
      <c r="AF3861" s="256" t="s">
        <v>3216</v>
      </c>
    </row>
    <row r="3862" spans="28:32" x14ac:dyDescent="0.25">
      <c r="AB3862" s="156" t="s">
        <v>3291</v>
      </c>
      <c r="AC3862" s="156">
        <v>342</v>
      </c>
      <c r="AD3862" s="256">
        <v>43125</v>
      </c>
      <c r="AE3862" s="256">
        <v>43160</v>
      </c>
      <c r="AF3862" s="256" t="s">
        <v>3216</v>
      </c>
    </row>
    <row r="3863" spans="28:32" x14ac:dyDescent="0.25">
      <c r="AB3863" s="156" t="s">
        <v>2885</v>
      </c>
      <c r="AC3863" s="156">
        <v>347</v>
      </c>
      <c r="AD3863" s="256">
        <v>43118</v>
      </c>
      <c r="AE3863" s="256">
        <v>43133</v>
      </c>
      <c r="AF3863" s="256" t="s">
        <v>3216</v>
      </c>
    </row>
    <row r="3864" spans="28:32" x14ac:dyDescent="0.25">
      <c r="AB3864" s="156" t="s">
        <v>2885</v>
      </c>
      <c r="AC3864" s="156">
        <v>340</v>
      </c>
      <c r="AD3864" s="256">
        <v>43133</v>
      </c>
      <c r="AE3864" s="256">
        <v>43168</v>
      </c>
      <c r="AF3864" s="256" t="s">
        <v>3216</v>
      </c>
    </row>
    <row r="3865" spans="28:32" x14ac:dyDescent="0.25">
      <c r="AB3865" s="156" t="s">
        <v>2885</v>
      </c>
      <c r="AC3865" s="156">
        <v>340</v>
      </c>
      <c r="AD3865" s="256">
        <v>43133</v>
      </c>
      <c r="AE3865" s="256">
        <v>43168</v>
      </c>
      <c r="AF3865" s="256" t="s">
        <v>3216</v>
      </c>
    </row>
    <row r="3866" spans="28:32" x14ac:dyDescent="0.25">
      <c r="AB3866" s="156" t="s">
        <v>2885</v>
      </c>
      <c r="AC3866" s="156">
        <v>357</v>
      </c>
      <c r="AD3866" s="256">
        <v>43139</v>
      </c>
      <c r="AE3866" s="256">
        <v>43164</v>
      </c>
      <c r="AF3866" s="256" t="s">
        <v>3216</v>
      </c>
    </row>
    <row r="3867" spans="28:32" x14ac:dyDescent="0.25">
      <c r="AB3867" s="156" t="s">
        <v>2885</v>
      </c>
      <c r="AC3867" s="156">
        <v>364</v>
      </c>
      <c r="AD3867" s="256">
        <v>43168</v>
      </c>
      <c r="AE3867" s="256">
        <v>43179</v>
      </c>
      <c r="AF3867" s="256" t="s">
        <v>3216</v>
      </c>
    </row>
    <row r="3868" spans="28:32" x14ac:dyDescent="0.25">
      <c r="AB3868" s="156" t="s">
        <v>2885</v>
      </c>
      <c r="AC3868" s="156">
        <v>353</v>
      </c>
      <c r="AD3868" s="256">
        <v>43180</v>
      </c>
      <c r="AE3868" s="256">
        <v>0</v>
      </c>
      <c r="AF3868" s="256" t="s">
        <v>3215</v>
      </c>
    </row>
    <row r="3869" spans="28:32" x14ac:dyDescent="0.25">
      <c r="AB3869" s="156" t="s">
        <v>2885</v>
      </c>
      <c r="AC3869" s="156">
        <v>353</v>
      </c>
      <c r="AD3869" s="256">
        <v>43180</v>
      </c>
      <c r="AE3869" s="256">
        <v>0</v>
      </c>
      <c r="AF3869" s="256" t="s">
        <v>3215</v>
      </c>
    </row>
    <row r="3870" spans="28:32" x14ac:dyDescent="0.25">
      <c r="AB3870" s="156" t="s">
        <v>2885</v>
      </c>
      <c r="AC3870" s="156">
        <v>353</v>
      </c>
      <c r="AD3870" s="256">
        <v>43180</v>
      </c>
      <c r="AE3870" s="256">
        <v>0</v>
      </c>
      <c r="AF3870" s="256" t="s">
        <v>3215</v>
      </c>
    </row>
    <row r="3871" spans="28:32" x14ac:dyDescent="0.25">
      <c r="AB3871" s="156" t="s">
        <v>2886</v>
      </c>
      <c r="AC3871" s="156">
        <v>364</v>
      </c>
      <c r="AD3871" s="256">
        <v>43168</v>
      </c>
      <c r="AE3871" s="256">
        <v>43179</v>
      </c>
      <c r="AF3871" s="256" t="s">
        <v>3216</v>
      </c>
    </row>
    <row r="3872" spans="28:32" x14ac:dyDescent="0.25">
      <c r="AB3872" s="156" t="s">
        <v>2886</v>
      </c>
      <c r="AC3872" s="156">
        <v>353</v>
      </c>
      <c r="AD3872" s="256">
        <v>43180</v>
      </c>
      <c r="AE3872" s="256">
        <v>0</v>
      </c>
      <c r="AF3872" s="256" t="s">
        <v>3215</v>
      </c>
    </row>
    <row r="3873" spans="28:32" x14ac:dyDescent="0.25">
      <c r="AB3873" s="156" t="s">
        <v>2888</v>
      </c>
      <c r="AC3873" s="156">
        <v>357</v>
      </c>
      <c r="AD3873" s="256">
        <v>43139</v>
      </c>
      <c r="AE3873" s="256">
        <v>43164</v>
      </c>
      <c r="AF3873" s="256" t="s">
        <v>3216</v>
      </c>
    </row>
    <row r="3874" spans="28:32" x14ac:dyDescent="0.25">
      <c r="AB3874" s="156" t="s">
        <v>2888</v>
      </c>
      <c r="AC3874" s="156">
        <v>364</v>
      </c>
      <c r="AD3874" s="256">
        <v>43168</v>
      </c>
      <c r="AE3874" s="256">
        <v>43179</v>
      </c>
      <c r="AF3874" s="256" t="s">
        <v>3216</v>
      </c>
    </row>
    <row r="3875" spans="28:32" x14ac:dyDescent="0.25">
      <c r="AB3875" s="156" t="s">
        <v>2888</v>
      </c>
      <c r="AC3875" s="156">
        <v>353</v>
      </c>
      <c r="AD3875" s="256">
        <v>43180</v>
      </c>
      <c r="AE3875" s="256">
        <v>0</v>
      </c>
      <c r="AF3875" s="256" t="s">
        <v>3215</v>
      </c>
    </row>
    <row r="3876" spans="28:32" x14ac:dyDescent="0.25">
      <c r="AB3876" s="156" t="s">
        <v>2888</v>
      </c>
      <c r="AC3876" s="156">
        <v>353</v>
      </c>
      <c r="AD3876" s="256">
        <v>43180</v>
      </c>
      <c r="AE3876" s="256">
        <v>0</v>
      </c>
      <c r="AF3876" s="256" t="s">
        <v>3215</v>
      </c>
    </row>
    <row r="3877" spans="28:32" x14ac:dyDescent="0.25">
      <c r="AB3877" s="156" t="s">
        <v>3292</v>
      </c>
      <c r="AC3877" s="156">
        <v>328</v>
      </c>
      <c r="AD3877" s="256">
        <v>43089</v>
      </c>
      <c r="AE3877" s="256">
        <v>43122</v>
      </c>
      <c r="AF3877" s="256" t="s">
        <v>3216</v>
      </c>
    </row>
    <row r="3878" spans="28:32" x14ac:dyDescent="0.25">
      <c r="AB3878" s="156" t="s">
        <v>2889</v>
      </c>
      <c r="AC3878" s="156">
        <v>328</v>
      </c>
      <c r="AD3878" s="256">
        <v>43089</v>
      </c>
      <c r="AE3878" s="256">
        <v>43122</v>
      </c>
      <c r="AF3878" s="256" t="s">
        <v>3216</v>
      </c>
    </row>
    <row r="3879" spans="28:32" x14ac:dyDescent="0.25">
      <c r="AB3879" s="156" t="s">
        <v>2891</v>
      </c>
      <c r="AC3879" s="156">
        <v>347</v>
      </c>
      <c r="AD3879" s="256">
        <v>43118</v>
      </c>
      <c r="AE3879" s="256">
        <v>43133</v>
      </c>
      <c r="AF3879" s="256" t="s">
        <v>3216</v>
      </c>
    </row>
    <row r="3880" spans="28:32" x14ac:dyDescent="0.25">
      <c r="AB3880" s="156" t="s">
        <v>2891</v>
      </c>
      <c r="AC3880" s="156">
        <v>340</v>
      </c>
      <c r="AD3880" s="256">
        <v>43133</v>
      </c>
      <c r="AE3880" s="256">
        <v>43168</v>
      </c>
      <c r="AF3880" s="256" t="s">
        <v>3216</v>
      </c>
    </row>
    <row r="3881" spans="28:32" x14ac:dyDescent="0.25">
      <c r="AB3881" s="156" t="s">
        <v>2891</v>
      </c>
      <c r="AC3881" s="156">
        <v>374</v>
      </c>
      <c r="AD3881" s="256">
        <v>43195</v>
      </c>
      <c r="AE3881" s="256">
        <v>0</v>
      </c>
      <c r="AF3881" s="256" t="s">
        <v>3215</v>
      </c>
    </row>
    <row r="3882" spans="28:32" x14ac:dyDescent="0.25">
      <c r="AB3882" s="156" t="s">
        <v>2893</v>
      </c>
      <c r="AC3882" s="156">
        <v>347</v>
      </c>
      <c r="AD3882" s="256">
        <v>43118</v>
      </c>
      <c r="AE3882" s="256">
        <v>43133</v>
      </c>
      <c r="AF3882" s="256" t="s">
        <v>3216</v>
      </c>
    </row>
    <row r="3883" spans="28:32" x14ac:dyDescent="0.25">
      <c r="AB3883" s="156" t="s">
        <v>2893</v>
      </c>
      <c r="AC3883" s="156">
        <v>340</v>
      </c>
      <c r="AD3883" s="256">
        <v>43133</v>
      </c>
      <c r="AE3883" s="256">
        <v>43168</v>
      </c>
      <c r="AF3883" s="256" t="s">
        <v>3216</v>
      </c>
    </row>
    <row r="3884" spans="28:32" x14ac:dyDescent="0.25">
      <c r="AB3884" s="156" t="s">
        <v>2893</v>
      </c>
      <c r="AC3884" s="156">
        <v>374</v>
      </c>
      <c r="AD3884" s="256">
        <v>43195</v>
      </c>
      <c r="AE3884" s="256">
        <v>0</v>
      </c>
      <c r="AF3884" s="256" t="s">
        <v>3215</v>
      </c>
    </row>
    <row r="3885" spans="28:32" x14ac:dyDescent="0.25">
      <c r="AB3885" s="156" t="s">
        <v>2895</v>
      </c>
      <c r="AC3885" s="156">
        <v>353</v>
      </c>
      <c r="AD3885" s="256">
        <v>43180</v>
      </c>
      <c r="AE3885" s="256">
        <v>0</v>
      </c>
      <c r="AF3885" s="256" t="s">
        <v>3215</v>
      </c>
    </row>
    <row r="3886" spans="28:32" x14ac:dyDescent="0.25">
      <c r="AB3886" s="156" t="s">
        <v>2895</v>
      </c>
      <c r="AC3886" s="156">
        <v>353</v>
      </c>
      <c r="AD3886" s="256">
        <v>43180</v>
      </c>
      <c r="AE3886" s="256">
        <v>0</v>
      </c>
      <c r="AF3886" s="256" t="s">
        <v>3215</v>
      </c>
    </row>
    <row r="3887" spans="28:32" x14ac:dyDescent="0.25">
      <c r="AB3887" s="156" t="s">
        <v>2896</v>
      </c>
      <c r="AC3887" s="156">
        <v>342</v>
      </c>
      <c r="AD3887" s="256">
        <v>43125</v>
      </c>
      <c r="AE3887" s="256">
        <v>43160</v>
      </c>
      <c r="AF3887" s="256" t="s">
        <v>3216</v>
      </c>
    </row>
    <row r="3888" spans="28:32" x14ac:dyDescent="0.25">
      <c r="AB3888" s="156" t="s">
        <v>3293</v>
      </c>
      <c r="AC3888" s="156">
        <v>342</v>
      </c>
      <c r="AD3888" s="256">
        <v>43125</v>
      </c>
      <c r="AE3888" s="256">
        <v>43160</v>
      </c>
      <c r="AF3888" s="256" t="s">
        <v>3216</v>
      </c>
    </row>
    <row r="3889" spans="28:32" x14ac:dyDescent="0.25">
      <c r="AB3889" s="156" t="s">
        <v>3293</v>
      </c>
      <c r="AC3889" s="156">
        <v>342</v>
      </c>
      <c r="AD3889" s="256">
        <v>43125</v>
      </c>
      <c r="AE3889" s="256">
        <v>43160</v>
      </c>
      <c r="AF3889" s="256" t="s">
        <v>3216</v>
      </c>
    </row>
    <row r="3890" spans="28:32" x14ac:dyDescent="0.25">
      <c r="AB3890" s="156" t="s">
        <v>2897</v>
      </c>
      <c r="AC3890" s="156">
        <v>377</v>
      </c>
      <c r="AD3890" s="256">
        <v>43210</v>
      </c>
      <c r="AE3890" s="256">
        <v>43210</v>
      </c>
      <c r="AF3890" s="256" t="s">
        <v>3216</v>
      </c>
    </row>
    <row r="3891" spans="28:32" x14ac:dyDescent="0.25">
      <c r="AB3891" s="156" t="s">
        <v>2899</v>
      </c>
      <c r="AC3891" s="156">
        <v>364</v>
      </c>
      <c r="AD3891" s="256">
        <v>43168</v>
      </c>
      <c r="AE3891" s="256">
        <v>43179</v>
      </c>
      <c r="AF3891" s="256" t="s">
        <v>3216</v>
      </c>
    </row>
    <row r="3892" spans="28:32" x14ac:dyDescent="0.25">
      <c r="AB3892" s="156" t="s">
        <v>2899</v>
      </c>
      <c r="AC3892" s="156">
        <v>353</v>
      </c>
      <c r="AD3892" s="256">
        <v>43180</v>
      </c>
      <c r="AE3892" s="256">
        <v>0</v>
      </c>
      <c r="AF3892" s="256" t="s">
        <v>3215</v>
      </c>
    </row>
    <row r="3893" spans="28:32" x14ac:dyDescent="0.25">
      <c r="AB3893" s="156" t="s">
        <v>2901</v>
      </c>
      <c r="AC3893" s="156">
        <v>356</v>
      </c>
      <c r="AD3893" s="256">
        <v>43139</v>
      </c>
      <c r="AE3893" s="256">
        <v>0</v>
      </c>
      <c r="AF3893" s="256" t="s">
        <v>3215</v>
      </c>
    </row>
    <row r="3894" spans="28:32" x14ac:dyDescent="0.25">
      <c r="AB3894" s="156" t="s">
        <v>2903</v>
      </c>
      <c r="AC3894" s="156">
        <v>356</v>
      </c>
      <c r="AD3894" s="256">
        <v>43139</v>
      </c>
      <c r="AE3894" s="256">
        <v>0</v>
      </c>
      <c r="AF3894" s="256" t="s">
        <v>3215</v>
      </c>
    </row>
    <row r="3895" spans="28:32" x14ac:dyDescent="0.25">
      <c r="AB3895" s="156" t="s">
        <v>2904</v>
      </c>
      <c r="AC3895" s="156">
        <v>350</v>
      </c>
      <c r="AD3895" s="256">
        <v>43132</v>
      </c>
      <c r="AE3895" s="256">
        <v>43195</v>
      </c>
      <c r="AF3895" s="256" t="s">
        <v>3216</v>
      </c>
    </row>
    <row r="3896" spans="28:32" x14ac:dyDescent="0.25">
      <c r="AB3896" s="156" t="s">
        <v>2904</v>
      </c>
      <c r="AC3896" s="156">
        <v>377</v>
      </c>
      <c r="AD3896" s="256">
        <v>43210</v>
      </c>
      <c r="AE3896" s="256">
        <v>43210</v>
      </c>
      <c r="AF3896" s="256" t="s">
        <v>3216</v>
      </c>
    </row>
    <row r="3897" spans="28:32" x14ac:dyDescent="0.25">
      <c r="AB3897" s="156" t="s">
        <v>2905</v>
      </c>
      <c r="AC3897" s="156">
        <v>333</v>
      </c>
      <c r="AD3897" s="256">
        <v>43206</v>
      </c>
      <c r="AE3897" s="256">
        <v>43210</v>
      </c>
      <c r="AF3897" s="256" t="s">
        <v>3216</v>
      </c>
    </row>
    <row r="3898" spans="28:32" x14ac:dyDescent="0.25">
      <c r="AB3898" s="156" t="s">
        <v>2906</v>
      </c>
      <c r="AC3898" s="156">
        <v>342</v>
      </c>
      <c r="AD3898" s="256">
        <v>43125</v>
      </c>
      <c r="AE3898" s="256">
        <v>43160</v>
      </c>
      <c r="AF3898" s="256" t="s">
        <v>3216</v>
      </c>
    </row>
    <row r="3899" spans="28:32" x14ac:dyDescent="0.25">
      <c r="AB3899" s="156" t="s">
        <v>2907</v>
      </c>
      <c r="AC3899" s="156">
        <v>342</v>
      </c>
      <c r="AD3899" s="256">
        <v>43125</v>
      </c>
      <c r="AE3899" s="256">
        <v>43160</v>
      </c>
      <c r="AF3899" s="256" t="s">
        <v>3216</v>
      </c>
    </row>
    <row r="3900" spans="28:32" x14ac:dyDescent="0.25">
      <c r="AB3900" s="156" t="s">
        <v>2908</v>
      </c>
      <c r="AC3900" s="156">
        <v>342</v>
      </c>
      <c r="AD3900" s="256">
        <v>43125</v>
      </c>
      <c r="AE3900" s="256">
        <v>43160</v>
      </c>
      <c r="AF3900" s="256" t="s">
        <v>3216</v>
      </c>
    </row>
    <row r="3901" spans="28:32" x14ac:dyDescent="0.25">
      <c r="AB3901" s="156" t="s">
        <v>2909</v>
      </c>
      <c r="AC3901" s="156">
        <v>342</v>
      </c>
      <c r="AD3901" s="256">
        <v>43125</v>
      </c>
      <c r="AE3901" s="256">
        <v>43160</v>
      </c>
      <c r="AF3901" s="256" t="s">
        <v>3216</v>
      </c>
    </row>
    <row r="3902" spans="28:32" x14ac:dyDescent="0.25">
      <c r="AB3902" s="156" t="s">
        <v>2910</v>
      </c>
      <c r="AC3902" s="156">
        <v>342</v>
      </c>
      <c r="AD3902" s="256">
        <v>43125</v>
      </c>
      <c r="AE3902" s="256">
        <v>43160</v>
      </c>
      <c r="AF3902" s="256" t="s">
        <v>3216</v>
      </c>
    </row>
    <row r="3903" spans="28:32" x14ac:dyDescent="0.25">
      <c r="AB3903" s="156" t="s">
        <v>2911</v>
      </c>
      <c r="AC3903" s="156">
        <v>342</v>
      </c>
      <c r="AD3903" s="256">
        <v>43125</v>
      </c>
      <c r="AE3903" s="256">
        <v>43160</v>
      </c>
      <c r="AF3903" s="256" t="s">
        <v>3216</v>
      </c>
    </row>
    <row r="3904" spans="28:32" x14ac:dyDescent="0.25">
      <c r="AB3904" s="156" t="s">
        <v>2912</v>
      </c>
      <c r="AC3904" s="156">
        <v>342</v>
      </c>
      <c r="AD3904" s="256">
        <v>43125</v>
      </c>
      <c r="AE3904" s="256">
        <v>43160</v>
      </c>
      <c r="AF3904" s="256" t="s">
        <v>3216</v>
      </c>
    </row>
    <row r="3905" spans="28:32" x14ac:dyDescent="0.25">
      <c r="AB3905" s="156" t="s">
        <v>2913</v>
      </c>
      <c r="AC3905" s="156">
        <v>342</v>
      </c>
      <c r="AD3905" s="256">
        <v>43125</v>
      </c>
      <c r="AE3905" s="256">
        <v>43160</v>
      </c>
      <c r="AF3905" s="256" t="s">
        <v>3216</v>
      </c>
    </row>
    <row r="3906" spans="28:32" x14ac:dyDescent="0.25">
      <c r="AB3906" s="156" t="s">
        <v>2914</v>
      </c>
      <c r="AC3906" s="156">
        <v>342</v>
      </c>
      <c r="AD3906" s="256">
        <v>43125</v>
      </c>
      <c r="AE3906" s="256">
        <v>43160</v>
      </c>
      <c r="AF3906" s="256" t="s">
        <v>3216</v>
      </c>
    </row>
    <row r="3907" spans="28:32" x14ac:dyDescent="0.25">
      <c r="AB3907" s="156" t="s">
        <v>2915</v>
      </c>
      <c r="AC3907" s="156">
        <v>342</v>
      </c>
      <c r="AD3907" s="256">
        <v>43125</v>
      </c>
      <c r="AE3907" s="256">
        <v>43160</v>
      </c>
      <c r="AF3907" s="256" t="s">
        <v>3216</v>
      </c>
    </row>
    <row r="3908" spans="28:32" x14ac:dyDescent="0.25">
      <c r="AB3908" s="156" t="s">
        <v>2916</v>
      </c>
      <c r="AC3908" s="156">
        <v>342</v>
      </c>
      <c r="AD3908" s="256">
        <v>43125</v>
      </c>
      <c r="AE3908" s="256">
        <v>43160</v>
      </c>
      <c r="AF3908" s="256" t="s">
        <v>3216</v>
      </c>
    </row>
    <row r="3909" spans="28:32" x14ac:dyDescent="0.25">
      <c r="AB3909" s="156" t="s">
        <v>3294</v>
      </c>
      <c r="AC3909" s="156">
        <v>342</v>
      </c>
      <c r="AD3909" s="256">
        <v>43125</v>
      </c>
      <c r="AE3909" s="256">
        <v>43160</v>
      </c>
      <c r="AF3909" s="256" t="s">
        <v>3216</v>
      </c>
    </row>
    <row r="3910" spans="28:32" x14ac:dyDescent="0.25">
      <c r="AB3910" s="156" t="s">
        <v>2917</v>
      </c>
      <c r="AC3910" s="156">
        <v>342</v>
      </c>
      <c r="AD3910" s="256">
        <v>43125</v>
      </c>
      <c r="AE3910" s="256">
        <v>43160</v>
      </c>
      <c r="AF3910" s="256" t="s">
        <v>3216</v>
      </c>
    </row>
    <row r="3911" spans="28:32" x14ac:dyDescent="0.25">
      <c r="AB3911" s="156" t="s">
        <v>2918</v>
      </c>
      <c r="AC3911" s="156">
        <v>342</v>
      </c>
      <c r="AD3911" s="256">
        <v>43125</v>
      </c>
      <c r="AE3911" s="256">
        <v>43160</v>
      </c>
      <c r="AF3911" s="256" t="s">
        <v>3216</v>
      </c>
    </row>
    <row r="3912" spans="28:32" x14ac:dyDescent="0.25">
      <c r="AB3912" s="156" t="s">
        <v>2919</v>
      </c>
      <c r="AC3912" s="156">
        <v>342</v>
      </c>
      <c r="AD3912" s="256">
        <v>43125</v>
      </c>
      <c r="AE3912" s="256">
        <v>43160</v>
      </c>
      <c r="AF3912" s="256" t="s">
        <v>3216</v>
      </c>
    </row>
    <row r="3913" spans="28:32" x14ac:dyDescent="0.25">
      <c r="AB3913" s="156" t="s">
        <v>2920</v>
      </c>
      <c r="AC3913" s="156">
        <v>342</v>
      </c>
      <c r="AD3913" s="256">
        <v>43125</v>
      </c>
      <c r="AE3913" s="256">
        <v>43160</v>
      </c>
      <c r="AF3913" s="256" t="s">
        <v>3216</v>
      </c>
    </row>
    <row r="3914" spans="28:32" x14ac:dyDescent="0.25">
      <c r="AB3914" s="156" t="s">
        <v>2921</v>
      </c>
      <c r="AC3914" s="156">
        <v>342</v>
      </c>
      <c r="AD3914" s="256">
        <v>43125</v>
      </c>
      <c r="AE3914" s="256">
        <v>43160</v>
      </c>
      <c r="AF3914" s="256" t="s">
        <v>3216</v>
      </c>
    </row>
    <row r="3915" spans="28:32" x14ac:dyDescent="0.25">
      <c r="AB3915" s="156" t="s">
        <v>2922</v>
      </c>
      <c r="AC3915" s="156">
        <v>342</v>
      </c>
      <c r="AD3915" s="256">
        <v>43125</v>
      </c>
      <c r="AE3915" s="256">
        <v>43160</v>
      </c>
      <c r="AF3915" s="256" t="s">
        <v>3216</v>
      </c>
    </row>
    <row r="3916" spans="28:32" x14ac:dyDescent="0.25">
      <c r="AB3916" s="156" t="s">
        <v>2923</v>
      </c>
      <c r="AC3916" s="156">
        <v>342</v>
      </c>
      <c r="AD3916" s="256">
        <v>43125</v>
      </c>
      <c r="AE3916" s="256">
        <v>43160</v>
      </c>
      <c r="AF3916" s="256" t="s">
        <v>3216</v>
      </c>
    </row>
    <row r="3917" spans="28:32" x14ac:dyDescent="0.25">
      <c r="AB3917" s="156" t="s">
        <v>2924</v>
      </c>
      <c r="AC3917" s="156">
        <v>342</v>
      </c>
      <c r="AD3917" s="256">
        <v>43125</v>
      </c>
      <c r="AE3917" s="256">
        <v>43160</v>
      </c>
      <c r="AF3917" s="256" t="s">
        <v>3216</v>
      </c>
    </row>
    <row r="3918" spans="28:32" x14ac:dyDescent="0.25">
      <c r="AB3918" s="156" t="s">
        <v>2925</v>
      </c>
      <c r="AC3918" s="156">
        <v>342</v>
      </c>
      <c r="AD3918" s="256">
        <v>43125</v>
      </c>
      <c r="AE3918" s="256">
        <v>43160</v>
      </c>
      <c r="AF3918" s="256" t="s">
        <v>3216</v>
      </c>
    </row>
    <row r="3919" spans="28:32" x14ac:dyDescent="0.25">
      <c r="AB3919" s="156" t="s">
        <v>2926</v>
      </c>
      <c r="AC3919" s="156">
        <v>342</v>
      </c>
      <c r="AD3919" s="256">
        <v>43125</v>
      </c>
      <c r="AE3919" s="256">
        <v>43160</v>
      </c>
      <c r="AF3919" s="256" t="s">
        <v>3216</v>
      </c>
    </row>
    <row r="3920" spans="28:32" x14ac:dyDescent="0.25">
      <c r="AB3920" s="156" t="s">
        <v>2927</v>
      </c>
      <c r="AC3920" s="156">
        <v>342</v>
      </c>
      <c r="AD3920" s="256">
        <v>43125</v>
      </c>
      <c r="AE3920" s="256">
        <v>43160</v>
      </c>
      <c r="AF3920" s="256" t="s">
        <v>3216</v>
      </c>
    </row>
    <row r="3921" spans="28:32" x14ac:dyDescent="0.25">
      <c r="AB3921" s="156" t="s">
        <v>2928</v>
      </c>
      <c r="AC3921" s="156">
        <v>342</v>
      </c>
      <c r="AD3921" s="256">
        <v>43125</v>
      </c>
      <c r="AE3921" s="256">
        <v>43160</v>
      </c>
      <c r="AF3921" s="256" t="s">
        <v>3216</v>
      </c>
    </row>
    <row r="3922" spans="28:32" x14ac:dyDescent="0.25">
      <c r="AB3922" s="156" t="s">
        <v>2929</v>
      </c>
      <c r="AC3922" s="156">
        <v>342</v>
      </c>
      <c r="AD3922" s="256">
        <v>43125</v>
      </c>
      <c r="AE3922" s="256">
        <v>43160</v>
      </c>
      <c r="AF3922" s="256" t="s">
        <v>3216</v>
      </c>
    </row>
    <row r="3923" spans="28:32" x14ac:dyDescent="0.25">
      <c r="AB3923" s="156" t="s">
        <v>2930</v>
      </c>
      <c r="AC3923" s="156">
        <v>342</v>
      </c>
      <c r="AD3923" s="256">
        <v>43125</v>
      </c>
      <c r="AE3923" s="256">
        <v>43160</v>
      </c>
      <c r="AF3923" s="256" t="s">
        <v>3216</v>
      </c>
    </row>
    <row r="3924" spans="28:32" x14ac:dyDescent="0.25">
      <c r="AB3924" s="156" t="s">
        <v>2931</v>
      </c>
      <c r="AC3924" s="156">
        <v>342</v>
      </c>
      <c r="AD3924" s="256">
        <v>43125</v>
      </c>
      <c r="AE3924" s="256">
        <v>43160</v>
      </c>
      <c r="AF3924" s="256" t="s">
        <v>3216</v>
      </c>
    </row>
    <row r="3925" spans="28:32" x14ac:dyDescent="0.25">
      <c r="AB3925" s="156" t="s">
        <v>2932</v>
      </c>
      <c r="AC3925" s="156">
        <v>342</v>
      </c>
      <c r="AD3925" s="256">
        <v>43125</v>
      </c>
      <c r="AE3925" s="256">
        <v>43160</v>
      </c>
      <c r="AF3925" s="256" t="s">
        <v>3216</v>
      </c>
    </row>
    <row r="3926" spans="28:32" x14ac:dyDescent="0.25">
      <c r="AB3926" s="156" t="s">
        <v>2933</v>
      </c>
      <c r="AC3926" s="156">
        <v>342</v>
      </c>
      <c r="AD3926" s="256">
        <v>43125</v>
      </c>
      <c r="AE3926" s="256">
        <v>43160</v>
      </c>
      <c r="AF3926" s="256" t="s">
        <v>3216</v>
      </c>
    </row>
    <row r="3927" spans="28:32" x14ac:dyDescent="0.25">
      <c r="AB3927" s="156" t="s">
        <v>2934</v>
      </c>
      <c r="AC3927" s="156">
        <v>342</v>
      </c>
      <c r="AD3927" s="256">
        <v>43125</v>
      </c>
      <c r="AE3927" s="256">
        <v>43160</v>
      </c>
      <c r="AF3927" s="256" t="s">
        <v>3216</v>
      </c>
    </row>
    <row r="3928" spans="28:32" x14ac:dyDescent="0.25">
      <c r="AB3928" s="156" t="s">
        <v>2935</v>
      </c>
      <c r="AC3928" s="156">
        <v>342</v>
      </c>
      <c r="AD3928" s="256">
        <v>43125</v>
      </c>
      <c r="AE3928" s="256">
        <v>43160</v>
      </c>
      <c r="AF3928" s="256" t="s">
        <v>3216</v>
      </c>
    </row>
    <row r="3929" spans="28:32" x14ac:dyDescent="0.25">
      <c r="AB3929" s="156" t="s">
        <v>2936</v>
      </c>
      <c r="AC3929" s="156">
        <v>342</v>
      </c>
      <c r="AD3929" s="256">
        <v>43125</v>
      </c>
      <c r="AE3929" s="256">
        <v>43160</v>
      </c>
      <c r="AF3929" s="256" t="s">
        <v>3216</v>
      </c>
    </row>
    <row r="3930" spans="28:32" x14ac:dyDescent="0.25">
      <c r="AB3930" s="156" t="s">
        <v>2937</v>
      </c>
      <c r="AC3930" s="156">
        <v>342</v>
      </c>
      <c r="AD3930" s="256">
        <v>43125</v>
      </c>
      <c r="AE3930" s="256">
        <v>43160</v>
      </c>
      <c r="AF3930" s="256" t="s">
        <v>3216</v>
      </c>
    </row>
    <row r="3931" spans="28:32" x14ac:dyDescent="0.25">
      <c r="AB3931" s="156" t="s">
        <v>2938</v>
      </c>
      <c r="AC3931" s="156">
        <v>342</v>
      </c>
      <c r="AD3931" s="256">
        <v>43125</v>
      </c>
      <c r="AE3931" s="256">
        <v>43160</v>
      </c>
      <c r="AF3931" s="256" t="s">
        <v>3216</v>
      </c>
    </row>
    <row r="3932" spans="28:32" x14ac:dyDescent="0.25">
      <c r="AB3932" s="156" t="s">
        <v>2939</v>
      </c>
      <c r="AC3932" s="156">
        <v>342</v>
      </c>
      <c r="AD3932" s="256">
        <v>43125</v>
      </c>
      <c r="AE3932" s="256">
        <v>43160</v>
      </c>
      <c r="AF3932" s="256" t="s">
        <v>3216</v>
      </c>
    </row>
    <row r="3933" spans="28:32" x14ac:dyDescent="0.25">
      <c r="AB3933" s="156" t="s">
        <v>3295</v>
      </c>
      <c r="AC3933" s="156">
        <v>342</v>
      </c>
      <c r="AD3933" s="256">
        <v>43125</v>
      </c>
      <c r="AE3933" s="256">
        <v>43160</v>
      </c>
      <c r="AF3933" s="256" t="s">
        <v>3216</v>
      </c>
    </row>
    <row r="3934" spans="28:32" x14ac:dyDescent="0.25">
      <c r="AB3934" s="156" t="s">
        <v>2940</v>
      </c>
      <c r="AC3934" s="156">
        <v>342</v>
      </c>
      <c r="AD3934" s="256">
        <v>43125</v>
      </c>
      <c r="AE3934" s="256">
        <v>43160</v>
      </c>
      <c r="AF3934" s="256" t="s">
        <v>3216</v>
      </c>
    </row>
    <row r="3935" spans="28:32" x14ac:dyDescent="0.25">
      <c r="AB3935" s="156" t="s">
        <v>2941</v>
      </c>
      <c r="AC3935" s="156">
        <v>342</v>
      </c>
      <c r="AD3935" s="256">
        <v>43125</v>
      </c>
      <c r="AE3935" s="256">
        <v>43160</v>
      </c>
      <c r="AF3935" s="256" t="s">
        <v>3216</v>
      </c>
    </row>
    <row r="3936" spans="28:32" x14ac:dyDescent="0.25">
      <c r="AB3936" s="156" t="s">
        <v>2942</v>
      </c>
      <c r="AC3936" s="156">
        <v>342</v>
      </c>
      <c r="AD3936" s="256">
        <v>43125</v>
      </c>
      <c r="AE3936" s="256">
        <v>43160</v>
      </c>
      <c r="AF3936" s="256" t="s">
        <v>3216</v>
      </c>
    </row>
    <row r="3937" spans="28:32" x14ac:dyDescent="0.25">
      <c r="AB3937" s="156" t="s">
        <v>2943</v>
      </c>
      <c r="AC3937" s="156">
        <v>342</v>
      </c>
      <c r="AD3937" s="256">
        <v>43125</v>
      </c>
      <c r="AE3937" s="256">
        <v>43160</v>
      </c>
      <c r="AF3937" s="256" t="s">
        <v>3216</v>
      </c>
    </row>
    <row r="3938" spans="28:32" x14ac:dyDescent="0.25">
      <c r="AB3938" s="156" t="s">
        <v>2944</v>
      </c>
      <c r="AC3938" s="156">
        <v>342</v>
      </c>
      <c r="AD3938" s="256">
        <v>43125</v>
      </c>
      <c r="AE3938" s="256">
        <v>43160</v>
      </c>
      <c r="AF3938" s="256" t="s">
        <v>3216</v>
      </c>
    </row>
    <row r="3939" spans="28:32" x14ac:dyDescent="0.25">
      <c r="AB3939" s="156" t="s">
        <v>2945</v>
      </c>
      <c r="AC3939" s="156">
        <v>342</v>
      </c>
      <c r="AD3939" s="256">
        <v>43125</v>
      </c>
      <c r="AE3939" s="256">
        <v>43160</v>
      </c>
      <c r="AF3939" s="256" t="s">
        <v>3216</v>
      </c>
    </row>
    <row r="3940" spans="28:32" x14ac:dyDescent="0.25">
      <c r="AB3940" s="156" t="s">
        <v>2946</v>
      </c>
      <c r="AC3940" s="156">
        <v>342</v>
      </c>
      <c r="AD3940" s="256">
        <v>43125</v>
      </c>
      <c r="AE3940" s="256">
        <v>43160</v>
      </c>
      <c r="AF3940" s="256" t="s">
        <v>3216</v>
      </c>
    </row>
    <row r="3941" spans="28:32" x14ac:dyDescent="0.25">
      <c r="AB3941" s="156" t="s">
        <v>2947</v>
      </c>
      <c r="AC3941" s="156">
        <v>342</v>
      </c>
      <c r="AD3941" s="256">
        <v>43125</v>
      </c>
      <c r="AE3941" s="256">
        <v>43160</v>
      </c>
      <c r="AF3941" s="256" t="s">
        <v>3216</v>
      </c>
    </row>
    <row r="3942" spans="28:32" x14ac:dyDescent="0.25">
      <c r="AB3942" s="156" t="s">
        <v>2948</v>
      </c>
      <c r="AC3942" s="156">
        <v>342</v>
      </c>
      <c r="AD3942" s="256">
        <v>43125</v>
      </c>
      <c r="AE3942" s="256">
        <v>43160</v>
      </c>
      <c r="AF3942" s="256" t="s">
        <v>3216</v>
      </c>
    </row>
    <row r="3943" spans="28:32" x14ac:dyDescent="0.25">
      <c r="AB3943" s="156" t="s">
        <v>2949</v>
      </c>
      <c r="AC3943" s="156">
        <v>342</v>
      </c>
      <c r="AD3943" s="256">
        <v>43125</v>
      </c>
      <c r="AE3943" s="256">
        <v>43160</v>
      </c>
      <c r="AF3943" s="256" t="s">
        <v>3216</v>
      </c>
    </row>
    <row r="3944" spans="28:32" x14ac:dyDescent="0.25">
      <c r="AB3944" s="156" t="s">
        <v>2950</v>
      </c>
      <c r="AC3944" s="156">
        <v>342</v>
      </c>
      <c r="AD3944" s="256">
        <v>43125</v>
      </c>
      <c r="AE3944" s="256">
        <v>43160</v>
      </c>
      <c r="AF3944" s="256" t="s">
        <v>3216</v>
      </c>
    </row>
    <row r="3945" spans="28:32" x14ac:dyDescent="0.25">
      <c r="AB3945" s="156" t="s">
        <v>2951</v>
      </c>
      <c r="AC3945" s="156">
        <v>342</v>
      </c>
      <c r="AD3945" s="256">
        <v>43125</v>
      </c>
      <c r="AE3945" s="256">
        <v>43160</v>
      </c>
      <c r="AF3945" s="256" t="s">
        <v>3216</v>
      </c>
    </row>
    <row r="3946" spans="28:32" x14ac:dyDescent="0.25">
      <c r="AB3946" s="156" t="s">
        <v>2952</v>
      </c>
      <c r="AC3946" s="156">
        <v>342</v>
      </c>
      <c r="AD3946" s="256">
        <v>43125</v>
      </c>
      <c r="AE3946" s="256">
        <v>43160</v>
      </c>
      <c r="AF3946" s="256" t="s">
        <v>3216</v>
      </c>
    </row>
    <row r="3947" spans="28:32" x14ac:dyDescent="0.25">
      <c r="AB3947" s="156" t="s">
        <v>2953</v>
      </c>
      <c r="AC3947" s="156">
        <v>342</v>
      </c>
      <c r="AD3947" s="256">
        <v>43125</v>
      </c>
      <c r="AE3947" s="256">
        <v>43160</v>
      </c>
      <c r="AF3947" s="256" t="s">
        <v>3216</v>
      </c>
    </row>
    <row r="3948" spans="28:32" x14ac:dyDescent="0.25">
      <c r="AB3948" s="156" t="s">
        <v>2954</v>
      </c>
      <c r="AC3948" s="156">
        <v>342</v>
      </c>
      <c r="AD3948" s="256">
        <v>43125</v>
      </c>
      <c r="AE3948" s="256">
        <v>43160</v>
      </c>
      <c r="AF3948" s="256" t="s">
        <v>3216</v>
      </c>
    </row>
    <row r="3949" spans="28:32" x14ac:dyDescent="0.25">
      <c r="AB3949" s="156" t="s">
        <v>2955</v>
      </c>
      <c r="AC3949" s="156">
        <v>342</v>
      </c>
      <c r="AD3949" s="256">
        <v>43125</v>
      </c>
      <c r="AE3949" s="256">
        <v>43160</v>
      </c>
      <c r="AF3949" s="256" t="s">
        <v>3216</v>
      </c>
    </row>
    <row r="3950" spans="28:32" x14ac:dyDescent="0.25">
      <c r="AB3950" s="156" t="s">
        <v>2956</v>
      </c>
      <c r="AC3950" s="156">
        <v>342</v>
      </c>
      <c r="AD3950" s="256">
        <v>43125</v>
      </c>
      <c r="AE3950" s="256">
        <v>43160</v>
      </c>
      <c r="AF3950" s="256" t="s">
        <v>3216</v>
      </c>
    </row>
    <row r="3951" spans="28:32" x14ac:dyDescent="0.25">
      <c r="AB3951" s="156" t="s">
        <v>2957</v>
      </c>
      <c r="AC3951" s="156">
        <v>342</v>
      </c>
      <c r="AD3951" s="256">
        <v>43125</v>
      </c>
      <c r="AE3951" s="256">
        <v>43160</v>
      </c>
      <c r="AF3951" s="256" t="s">
        <v>3216</v>
      </c>
    </row>
    <row r="3952" spans="28:32" x14ac:dyDescent="0.25">
      <c r="AB3952" s="156" t="s">
        <v>2958</v>
      </c>
      <c r="AC3952" s="156">
        <v>342</v>
      </c>
      <c r="AD3952" s="256">
        <v>43125</v>
      </c>
      <c r="AE3952" s="256">
        <v>43160</v>
      </c>
      <c r="AF3952" s="256" t="s">
        <v>3216</v>
      </c>
    </row>
    <row r="3953" spans="28:32" x14ac:dyDescent="0.25">
      <c r="AB3953" s="156" t="s">
        <v>2959</v>
      </c>
      <c r="AC3953" s="156">
        <v>342</v>
      </c>
      <c r="AD3953" s="256">
        <v>43125</v>
      </c>
      <c r="AE3953" s="256">
        <v>43160</v>
      </c>
      <c r="AF3953" s="256" t="s">
        <v>3216</v>
      </c>
    </row>
    <row r="3954" spans="28:32" x14ac:dyDescent="0.25">
      <c r="AB3954" s="156" t="s">
        <v>2960</v>
      </c>
      <c r="AC3954" s="156">
        <v>342</v>
      </c>
      <c r="AD3954" s="256">
        <v>43125</v>
      </c>
      <c r="AE3954" s="256">
        <v>43160</v>
      </c>
      <c r="AF3954" s="256" t="s">
        <v>3216</v>
      </c>
    </row>
    <row r="3955" spans="28:32" x14ac:dyDescent="0.25">
      <c r="AB3955" s="156" t="s">
        <v>2961</v>
      </c>
      <c r="AC3955" s="156">
        <v>342</v>
      </c>
      <c r="AD3955" s="256">
        <v>43125</v>
      </c>
      <c r="AE3955" s="256">
        <v>43160</v>
      </c>
      <c r="AF3955" s="256" t="s">
        <v>3216</v>
      </c>
    </row>
    <row r="3956" spans="28:32" x14ac:dyDescent="0.25">
      <c r="AB3956" s="156" t="s">
        <v>2962</v>
      </c>
      <c r="AC3956" s="156">
        <v>342</v>
      </c>
      <c r="AD3956" s="256">
        <v>43125</v>
      </c>
      <c r="AE3956" s="256">
        <v>43160</v>
      </c>
      <c r="AF3956" s="256" t="s">
        <v>3216</v>
      </c>
    </row>
    <row r="3957" spans="28:32" x14ac:dyDescent="0.25">
      <c r="AB3957" s="156" t="s">
        <v>2963</v>
      </c>
      <c r="AC3957" s="156">
        <v>342</v>
      </c>
      <c r="AD3957" s="256">
        <v>43125</v>
      </c>
      <c r="AE3957" s="256">
        <v>43160</v>
      </c>
      <c r="AF3957" s="256" t="s">
        <v>3216</v>
      </c>
    </row>
    <row r="3958" spans="28:32" x14ac:dyDescent="0.25">
      <c r="AB3958" s="156" t="s">
        <v>2964</v>
      </c>
      <c r="AC3958" s="156">
        <v>342</v>
      </c>
      <c r="AD3958" s="256">
        <v>43125</v>
      </c>
      <c r="AE3958" s="256">
        <v>43160</v>
      </c>
      <c r="AF3958" s="256" t="s">
        <v>3216</v>
      </c>
    </row>
    <row r="3959" spans="28:32" x14ac:dyDescent="0.25">
      <c r="AB3959" s="156" t="s">
        <v>2965</v>
      </c>
      <c r="AC3959" s="156">
        <v>342</v>
      </c>
      <c r="AD3959" s="256">
        <v>43125</v>
      </c>
      <c r="AE3959" s="256">
        <v>43160</v>
      </c>
      <c r="AF3959" s="256" t="s">
        <v>3216</v>
      </c>
    </row>
    <row r="3960" spans="28:32" x14ac:dyDescent="0.25">
      <c r="AB3960" s="156" t="s">
        <v>2966</v>
      </c>
      <c r="AC3960" s="156">
        <v>342</v>
      </c>
      <c r="AD3960" s="256">
        <v>43125</v>
      </c>
      <c r="AE3960" s="256">
        <v>43160</v>
      </c>
      <c r="AF3960" s="256" t="s">
        <v>3216</v>
      </c>
    </row>
    <row r="3961" spans="28:32" x14ac:dyDescent="0.25">
      <c r="AB3961" s="156" t="s">
        <v>2967</v>
      </c>
      <c r="AC3961" s="156">
        <v>342</v>
      </c>
      <c r="AD3961" s="256">
        <v>43125</v>
      </c>
      <c r="AE3961" s="256">
        <v>43160</v>
      </c>
      <c r="AF3961" s="256" t="s">
        <v>3216</v>
      </c>
    </row>
    <row r="3962" spans="28:32" x14ac:dyDescent="0.25">
      <c r="AB3962" s="156" t="s">
        <v>2968</v>
      </c>
      <c r="AC3962" s="156">
        <v>342</v>
      </c>
      <c r="AD3962" s="256">
        <v>43125</v>
      </c>
      <c r="AE3962" s="256">
        <v>43160</v>
      </c>
      <c r="AF3962" s="256" t="s">
        <v>3216</v>
      </c>
    </row>
    <row r="3963" spans="28:32" x14ac:dyDescent="0.25">
      <c r="AB3963" s="156" t="s">
        <v>2969</v>
      </c>
      <c r="AC3963" s="156">
        <v>342</v>
      </c>
      <c r="AD3963" s="256">
        <v>43125</v>
      </c>
      <c r="AE3963" s="256">
        <v>43160</v>
      </c>
      <c r="AF3963" s="256" t="s">
        <v>3216</v>
      </c>
    </row>
    <row r="3964" spans="28:32" x14ac:dyDescent="0.25">
      <c r="AB3964" s="156" t="s">
        <v>2970</v>
      </c>
      <c r="AC3964" s="156">
        <v>342</v>
      </c>
      <c r="AD3964" s="256">
        <v>43125</v>
      </c>
      <c r="AE3964" s="256">
        <v>43160</v>
      </c>
      <c r="AF3964" s="256" t="s">
        <v>3216</v>
      </c>
    </row>
    <row r="3965" spans="28:32" x14ac:dyDescent="0.25">
      <c r="AB3965" s="156" t="s">
        <v>2971</v>
      </c>
      <c r="AC3965" s="156">
        <v>342</v>
      </c>
      <c r="AD3965" s="256">
        <v>43125</v>
      </c>
      <c r="AE3965" s="256">
        <v>43160</v>
      </c>
      <c r="AF3965" s="256" t="s">
        <v>3216</v>
      </c>
    </row>
    <row r="3966" spans="28:32" x14ac:dyDescent="0.25">
      <c r="AB3966" s="156" t="s">
        <v>2972</v>
      </c>
      <c r="AC3966" s="156">
        <v>342</v>
      </c>
      <c r="AD3966" s="256">
        <v>43125</v>
      </c>
      <c r="AE3966" s="256">
        <v>43160</v>
      </c>
      <c r="AF3966" s="256" t="s">
        <v>3216</v>
      </c>
    </row>
    <row r="3967" spans="28:32" x14ac:dyDescent="0.25">
      <c r="AB3967" s="156" t="s">
        <v>2973</v>
      </c>
      <c r="AC3967" s="156">
        <v>342</v>
      </c>
      <c r="AD3967" s="256">
        <v>43125</v>
      </c>
      <c r="AE3967" s="256">
        <v>43160</v>
      </c>
      <c r="AF3967" s="256" t="s">
        <v>3216</v>
      </c>
    </row>
    <row r="3968" spans="28:32" x14ac:dyDescent="0.25">
      <c r="AB3968" s="156" t="s">
        <v>2974</v>
      </c>
      <c r="AC3968" s="156">
        <v>342</v>
      </c>
      <c r="AD3968" s="256">
        <v>43125</v>
      </c>
      <c r="AE3968" s="256">
        <v>43160</v>
      </c>
      <c r="AF3968" s="256" t="s">
        <v>3216</v>
      </c>
    </row>
    <row r="3969" spans="28:32" x14ac:dyDescent="0.25">
      <c r="AB3969" s="156" t="s">
        <v>2975</v>
      </c>
      <c r="AC3969" s="156">
        <v>342</v>
      </c>
      <c r="AD3969" s="256">
        <v>43125</v>
      </c>
      <c r="AE3969" s="256">
        <v>43160</v>
      </c>
      <c r="AF3969" s="256" t="s">
        <v>3216</v>
      </c>
    </row>
    <row r="3970" spans="28:32" x14ac:dyDescent="0.25">
      <c r="AB3970" s="156" t="s">
        <v>2977</v>
      </c>
      <c r="AC3970" s="156">
        <v>357</v>
      </c>
      <c r="AD3970" s="256">
        <v>43139</v>
      </c>
      <c r="AE3970" s="256">
        <v>43164</v>
      </c>
      <c r="AF3970" s="256" t="s">
        <v>3216</v>
      </c>
    </row>
    <row r="3971" spans="28:32" x14ac:dyDescent="0.25">
      <c r="AB3971" s="156" t="s">
        <v>2977</v>
      </c>
      <c r="AC3971" s="156">
        <v>364</v>
      </c>
      <c r="AD3971" s="256">
        <v>43168</v>
      </c>
      <c r="AE3971" s="256">
        <v>43179</v>
      </c>
      <c r="AF3971" s="256" t="s">
        <v>3216</v>
      </c>
    </row>
    <row r="3972" spans="28:32" x14ac:dyDescent="0.25">
      <c r="AB3972" s="156" t="s">
        <v>2977</v>
      </c>
      <c r="AC3972" s="156">
        <v>353</v>
      </c>
      <c r="AD3972" s="256">
        <v>43180</v>
      </c>
      <c r="AE3972" s="256">
        <v>0</v>
      </c>
      <c r="AF3972" s="256" t="s">
        <v>3215</v>
      </c>
    </row>
    <row r="3973" spans="28:32" x14ac:dyDescent="0.25">
      <c r="AB3973" s="156" t="s">
        <v>2977</v>
      </c>
      <c r="AC3973" s="156">
        <v>353</v>
      </c>
      <c r="AD3973" s="256">
        <v>43180</v>
      </c>
      <c r="AE3973" s="256">
        <v>0</v>
      </c>
      <c r="AF3973" s="256" t="s">
        <v>3215</v>
      </c>
    </row>
    <row r="3974" spans="28:32" x14ac:dyDescent="0.25">
      <c r="AB3974" s="156" t="s">
        <v>2977</v>
      </c>
      <c r="AC3974" s="156">
        <v>353</v>
      </c>
      <c r="AD3974" s="256">
        <v>43180</v>
      </c>
      <c r="AE3974" s="256">
        <v>0</v>
      </c>
      <c r="AF3974" s="256" t="s">
        <v>3215</v>
      </c>
    </row>
    <row r="3975" spans="28:32" x14ac:dyDescent="0.25">
      <c r="AB3975" s="156" t="s">
        <v>2977</v>
      </c>
      <c r="AC3975" s="156">
        <v>353</v>
      </c>
      <c r="AD3975" s="256">
        <v>43180</v>
      </c>
      <c r="AE3975" s="256">
        <v>0</v>
      </c>
      <c r="AF3975" s="256" t="s">
        <v>3215</v>
      </c>
    </row>
    <row r="3976" spans="28:32" x14ac:dyDescent="0.25">
      <c r="AB3976" s="156" t="s">
        <v>2978</v>
      </c>
      <c r="AC3976" s="156">
        <v>342</v>
      </c>
      <c r="AD3976" s="256">
        <v>43125</v>
      </c>
      <c r="AE3976" s="256">
        <v>43160</v>
      </c>
      <c r="AF3976" s="256" t="s">
        <v>3216</v>
      </c>
    </row>
    <row r="3977" spans="28:32" x14ac:dyDescent="0.25">
      <c r="AB3977" s="156" t="s">
        <v>2979</v>
      </c>
      <c r="AC3977" s="156">
        <v>342</v>
      </c>
      <c r="AD3977" s="256">
        <v>43125</v>
      </c>
      <c r="AE3977" s="256">
        <v>43160</v>
      </c>
      <c r="AF3977" s="256" t="s">
        <v>3216</v>
      </c>
    </row>
    <row r="3978" spans="28:32" x14ac:dyDescent="0.25">
      <c r="AB3978" s="156" t="s">
        <v>2980</v>
      </c>
      <c r="AC3978" s="156">
        <v>342</v>
      </c>
      <c r="AD3978" s="256">
        <v>43125</v>
      </c>
      <c r="AE3978" s="256">
        <v>43160</v>
      </c>
      <c r="AF3978" s="256" t="s">
        <v>3216</v>
      </c>
    </row>
    <row r="3979" spans="28:32" x14ac:dyDescent="0.25">
      <c r="AB3979" s="156" t="s">
        <v>2982</v>
      </c>
      <c r="AC3979" s="156">
        <v>347</v>
      </c>
      <c r="AD3979" s="256">
        <v>43118</v>
      </c>
      <c r="AE3979" s="256">
        <v>43133</v>
      </c>
      <c r="AF3979" s="256" t="s">
        <v>3216</v>
      </c>
    </row>
    <row r="3980" spans="28:32" x14ac:dyDescent="0.25">
      <c r="AB3980" s="156" t="s">
        <v>2982</v>
      </c>
      <c r="AC3980" s="156">
        <v>340</v>
      </c>
      <c r="AD3980" s="256">
        <v>43133</v>
      </c>
      <c r="AE3980" s="256">
        <v>43168</v>
      </c>
      <c r="AF3980" s="256" t="s">
        <v>3216</v>
      </c>
    </row>
    <row r="3981" spans="28:32" x14ac:dyDescent="0.25">
      <c r="AB3981" s="156" t="s">
        <v>2982</v>
      </c>
      <c r="AC3981" s="156">
        <v>340</v>
      </c>
      <c r="AD3981" s="256">
        <v>43133</v>
      </c>
      <c r="AE3981" s="256">
        <v>43168</v>
      </c>
      <c r="AF3981" s="256" t="s">
        <v>3216</v>
      </c>
    </row>
    <row r="3982" spans="28:32" x14ac:dyDescent="0.25">
      <c r="AB3982" s="156" t="s">
        <v>2982</v>
      </c>
      <c r="AC3982" s="156">
        <v>357</v>
      </c>
      <c r="AD3982" s="256">
        <v>43139</v>
      </c>
      <c r="AE3982" s="256">
        <v>43164</v>
      </c>
      <c r="AF3982" s="256" t="s">
        <v>3216</v>
      </c>
    </row>
    <row r="3983" spans="28:32" x14ac:dyDescent="0.25">
      <c r="AB3983" s="156" t="s">
        <v>2982</v>
      </c>
      <c r="AC3983" s="156">
        <v>364</v>
      </c>
      <c r="AD3983" s="256">
        <v>43168</v>
      </c>
      <c r="AE3983" s="256">
        <v>43179</v>
      </c>
      <c r="AF3983" s="256" t="s">
        <v>3216</v>
      </c>
    </row>
    <row r="3984" spans="28:32" x14ac:dyDescent="0.25">
      <c r="AB3984" s="156" t="s">
        <v>2982</v>
      </c>
      <c r="AC3984" s="156">
        <v>353</v>
      </c>
      <c r="AD3984" s="256">
        <v>43180</v>
      </c>
      <c r="AE3984" s="256">
        <v>0</v>
      </c>
      <c r="AF3984" s="256" t="s">
        <v>3215</v>
      </c>
    </row>
    <row r="3985" spans="28:32" x14ac:dyDescent="0.25">
      <c r="AB3985" s="156" t="s">
        <v>2982</v>
      </c>
      <c r="AC3985" s="156">
        <v>353</v>
      </c>
      <c r="AD3985" s="256">
        <v>43180</v>
      </c>
      <c r="AE3985" s="256">
        <v>0</v>
      </c>
      <c r="AF3985" s="256" t="s">
        <v>3215</v>
      </c>
    </row>
    <row r="3986" spans="28:32" x14ac:dyDescent="0.25">
      <c r="AB3986" s="156" t="s">
        <v>2984</v>
      </c>
      <c r="AC3986" s="156">
        <v>353</v>
      </c>
      <c r="AD3986" s="256">
        <v>43180</v>
      </c>
      <c r="AE3986" s="256">
        <v>0</v>
      </c>
      <c r="AF3986" s="256" t="s">
        <v>3215</v>
      </c>
    </row>
    <row r="3987" spans="28:32" x14ac:dyDescent="0.25">
      <c r="AB3987" s="156" t="s">
        <v>2984</v>
      </c>
      <c r="AC3987" s="156">
        <v>353</v>
      </c>
      <c r="AD3987" s="256">
        <v>43180</v>
      </c>
      <c r="AE3987" s="256">
        <v>0</v>
      </c>
      <c r="AF3987" s="256" t="s">
        <v>3215</v>
      </c>
    </row>
    <row r="3988" spans="28:32" x14ac:dyDescent="0.25">
      <c r="AB3988" s="156" t="s">
        <v>2984</v>
      </c>
      <c r="AC3988" s="156">
        <v>353</v>
      </c>
      <c r="AD3988" s="256">
        <v>43180</v>
      </c>
      <c r="AE3988" s="256">
        <v>0</v>
      </c>
      <c r="AF3988" s="256" t="s">
        <v>3215</v>
      </c>
    </row>
    <row r="3989" spans="28:32" x14ac:dyDescent="0.25">
      <c r="AB3989" s="156" t="s">
        <v>2984</v>
      </c>
      <c r="AC3989" s="156">
        <v>353</v>
      </c>
      <c r="AD3989" s="256">
        <v>43180</v>
      </c>
      <c r="AE3989" s="256">
        <v>0</v>
      </c>
      <c r="AF3989" s="256" t="s">
        <v>3215</v>
      </c>
    </row>
    <row r="3990" spans="28:32" x14ac:dyDescent="0.25">
      <c r="AB3990" s="156" t="s">
        <v>2984</v>
      </c>
      <c r="AC3990" s="156">
        <v>353</v>
      </c>
      <c r="AD3990" s="256">
        <v>43180</v>
      </c>
      <c r="AE3990" s="256">
        <v>0</v>
      </c>
      <c r="AF3990" s="256" t="s">
        <v>3215</v>
      </c>
    </row>
    <row r="3991" spans="28:32" x14ac:dyDescent="0.25">
      <c r="AB3991" s="156" t="s">
        <v>2984</v>
      </c>
      <c r="AC3991" s="156">
        <v>353</v>
      </c>
      <c r="AD3991" s="256">
        <v>43180</v>
      </c>
      <c r="AE3991" s="256">
        <v>0</v>
      </c>
      <c r="AF3991" s="256" t="s">
        <v>3215</v>
      </c>
    </row>
    <row r="3992" spans="28:32" x14ac:dyDescent="0.25">
      <c r="AB3992" s="156" t="s">
        <v>2984</v>
      </c>
      <c r="AC3992" s="156">
        <v>353</v>
      </c>
      <c r="AD3992" s="256">
        <v>43180</v>
      </c>
      <c r="AE3992" s="256">
        <v>0</v>
      </c>
      <c r="AF3992" s="256" t="s">
        <v>3215</v>
      </c>
    </row>
    <row r="3993" spans="28:32" x14ac:dyDescent="0.25">
      <c r="AB3993" s="156" t="s">
        <v>2984</v>
      </c>
      <c r="AC3993" s="156">
        <v>374</v>
      </c>
      <c r="AD3993" s="256">
        <v>43195</v>
      </c>
      <c r="AE3993" s="256">
        <v>0</v>
      </c>
      <c r="AF3993" s="256" t="s">
        <v>3215</v>
      </c>
    </row>
    <row r="3994" spans="28:32" x14ac:dyDescent="0.25">
      <c r="AB3994" s="156" t="s">
        <v>3139</v>
      </c>
      <c r="AC3994" s="156">
        <v>351</v>
      </c>
      <c r="AD3994" s="256">
        <v>43133</v>
      </c>
      <c r="AE3994" s="256">
        <v>43224</v>
      </c>
      <c r="AF3994" s="256" t="s">
        <v>3215</v>
      </c>
    </row>
    <row r="3995" spans="28:32" x14ac:dyDescent="0.25">
      <c r="AB3995" s="156" t="s">
        <v>3140</v>
      </c>
      <c r="AC3995" s="156">
        <v>351</v>
      </c>
      <c r="AD3995" s="256">
        <v>43133</v>
      </c>
      <c r="AE3995" s="256">
        <v>43224</v>
      </c>
      <c r="AF3995" s="256" t="s">
        <v>3215</v>
      </c>
    </row>
    <row r="3996" spans="28:32" x14ac:dyDescent="0.25">
      <c r="AB3996" s="156" t="s">
        <v>2985</v>
      </c>
      <c r="AC3996" s="156">
        <v>348</v>
      </c>
      <c r="AD3996" s="256">
        <v>43122</v>
      </c>
      <c r="AE3996" s="256">
        <v>43160</v>
      </c>
      <c r="AF3996" s="256" t="s">
        <v>3216</v>
      </c>
    </row>
    <row r="3997" spans="28:32" x14ac:dyDescent="0.25">
      <c r="AB3997" s="156" t="s">
        <v>2986</v>
      </c>
      <c r="AC3997" s="156">
        <v>348</v>
      </c>
      <c r="AD3997" s="256">
        <v>43122</v>
      </c>
      <c r="AE3997" s="256">
        <v>43160</v>
      </c>
      <c r="AF3997" s="256" t="s">
        <v>3216</v>
      </c>
    </row>
    <row r="3998" spans="28:32" x14ac:dyDescent="0.25">
      <c r="AB3998" s="156" t="s">
        <v>3296</v>
      </c>
      <c r="AC3998" s="156">
        <v>348</v>
      </c>
      <c r="AD3998" s="256">
        <v>43122</v>
      </c>
      <c r="AE3998" s="256">
        <v>43160</v>
      </c>
      <c r="AF3998" s="256" t="s">
        <v>3216</v>
      </c>
    </row>
    <row r="3999" spans="28:32" x14ac:dyDescent="0.25">
      <c r="AB3999" s="156" t="s">
        <v>2987</v>
      </c>
      <c r="AC3999" s="156">
        <v>348</v>
      </c>
      <c r="AD3999" s="256">
        <v>43122</v>
      </c>
      <c r="AE3999" s="256">
        <v>43160</v>
      </c>
      <c r="AF3999" s="256" t="s">
        <v>3216</v>
      </c>
    </row>
    <row r="4000" spans="28:32" x14ac:dyDescent="0.25">
      <c r="AB4000" s="156" t="s">
        <v>2988</v>
      </c>
      <c r="AC4000" s="156">
        <v>348</v>
      </c>
      <c r="AD4000" s="256">
        <v>43122</v>
      </c>
      <c r="AE4000" s="256">
        <v>43160</v>
      </c>
      <c r="AF4000" s="256" t="s">
        <v>3216</v>
      </c>
    </row>
    <row r="4001" spans="28:32" x14ac:dyDescent="0.25">
      <c r="AB4001" s="156" t="s">
        <v>2989</v>
      </c>
      <c r="AC4001" s="156">
        <v>348</v>
      </c>
      <c r="AD4001" s="256">
        <v>43122</v>
      </c>
      <c r="AE4001" s="256">
        <v>43160</v>
      </c>
      <c r="AF4001" s="256" t="s">
        <v>3216</v>
      </c>
    </row>
    <row r="4002" spans="28:32" x14ac:dyDescent="0.25">
      <c r="AB4002" s="156" t="s">
        <v>2990</v>
      </c>
      <c r="AC4002" s="156">
        <v>348</v>
      </c>
      <c r="AD4002" s="256">
        <v>43122</v>
      </c>
      <c r="AE4002" s="256">
        <v>43160</v>
      </c>
      <c r="AF4002" s="256" t="s">
        <v>3216</v>
      </c>
    </row>
    <row r="4003" spans="28:32" x14ac:dyDescent="0.25">
      <c r="AB4003" s="156" t="s">
        <v>2991</v>
      </c>
      <c r="AC4003" s="156">
        <v>348</v>
      </c>
      <c r="AD4003" s="256">
        <v>43122</v>
      </c>
      <c r="AE4003" s="256">
        <v>43160</v>
      </c>
      <c r="AF4003" s="256" t="s">
        <v>3216</v>
      </c>
    </row>
    <row r="4004" spans="28:32" x14ac:dyDescent="0.25">
      <c r="AB4004" s="156" t="s">
        <v>2992</v>
      </c>
      <c r="AC4004" s="156">
        <v>348</v>
      </c>
      <c r="AD4004" s="256">
        <v>43122</v>
      </c>
      <c r="AE4004" s="256">
        <v>43160</v>
      </c>
      <c r="AF4004" s="256" t="s">
        <v>3216</v>
      </c>
    </row>
    <row r="4005" spans="28:32" x14ac:dyDescent="0.25">
      <c r="AB4005" s="156" t="s">
        <v>2993</v>
      </c>
      <c r="AC4005" s="156">
        <v>348</v>
      </c>
      <c r="AD4005" s="256">
        <v>43122</v>
      </c>
      <c r="AE4005" s="256">
        <v>43160</v>
      </c>
      <c r="AF4005" s="256" t="s">
        <v>3216</v>
      </c>
    </row>
    <row r="4006" spans="28:32" x14ac:dyDescent="0.25">
      <c r="AB4006" s="156" t="s">
        <v>2994</v>
      </c>
      <c r="AC4006" s="156">
        <v>348</v>
      </c>
      <c r="AD4006" s="256">
        <v>43122</v>
      </c>
      <c r="AE4006" s="256">
        <v>43160</v>
      </c>
      <c r="AF4006" s="256" t="s">
        <v>3216</v>
      </c>
    </row>
    <row r="4007" spans="28:32" x14ac:dyDescent="0.25">
      <c r="AB4007" s="156" t="s">
        <v>3141</v>
      </c>
      <c r="AC4007" s="156">
        <v>351</v>
      </c>
      <c r="AD4007" s="256">
        <v>43133</v>
      </c>
      <c r="AE4007" s="256">
        <v>43224</v>
      </c>
      <c r="AF4007" s="256" t="s">
        <v>3215</v>
      </c>
    </row>
    <row r="4008" spans="28:32" x14ac:dyDescent="0.25">
      <c r="AB4008" s="156" t="s">
        <v>2995</v>
      </c>
      <c r="AC4008" s="156">
        <v>342</v>
      </c>
      <c r="AD4008" s="256">
        <v>43125</v>
      </c>
      <c r="AE4008" s="256">
        <v>43160</v>
      </c>
      <c r="AF4008" s="256" t="s">
        <v>3216</v>
      </c>
    </row>
    <row r="4009" spans="28:32" x14ac:dyDescent="0.25">
      <c r="AB4009" s="156" t="s">
        <v>2996</v>
      </c>
      <c r="AC4009" s="156">
        <v>342</v>
      </c>
      <c r="AD4009" s="256">
        <v>43125</v>
      </c>
      <c r="AE4009" s="256">
        <v>43160</v>
      </c>
      <c r="AF4009" s="256" t="s">
        <v>3216</v>
      </c>
    </row>
    <row r="4010" spans="28:32" x14ac:dyDescent="0.25">
      <c r="AB4010" s="156" t="s">
        <v>2997</v>
      </c>
      <c r="AC4010" s="156">
        <v>350</v>
      </c>
      <c r="AD4010" s="256">
        <v>43132</v>
      </c>
      <c r="AE4010" s="256">
        <v>43195</v>
      </c>
      <c r="AF4010" s="256" t="s">
        <v>3216</v>
      </c>
    </row>
    <row r="4011" spans="28:32" x14ac:dyDescent="0.25">
      <c r="AB4011" s="156" t="s">
        <v>2997</v>
      </c>
      <c r="AC4011" s="156">
        <v>333</v>
      </c>
      <c r="AD4011" s="256">
        <v>43206</v>
      </c>
      <c r="AE4011" s="256">
        <v>43210</v>
      </c>
      <c r="AF4011" s="256" t="s">
        <v>3216</v>
      </c>
    </row>
    <row r="4012" spans="28:32" x14ac:dyDescent="0.25">
      <c r="AB4012" s="156" t="s">
        <v>2997</v>
      </c>
      <c r="AC4012" s="156">
        <v>377</v>
      </c>
      <c r="AD4012" s="256">
        <v>43210</v>
      </c>
      <c r="AE4012" s="256">
        <v>43210</v>
      </c>
      <c r="AF4012" s="256" t="s">
        <v>3216</v>
      </c>
    </row>
    <row r="4013" spans="28:32" x14ac:dyDescent="0.25">
      <c r="AB4013" s="156" t="s">
        <v>2999</v>
      </c>
      <c r="AC4013" s="156">
        <v>357</v>
      </c>
      <c r="AD4013" s="256">
        <v>43139</v>
      </c>
      <c r="AE4013" s="256">
        <v>43164</v>
      </c>
      <c r="AF4013" s="256" t="s">
        <v>3216</v>
      </c>
    </row>
    <row r="4014" spans="28:32" x14ac:dyDescent="0.25">
      <c r="AB4014" s="156" t="s">
        <v>2999</v>
      </c>
      <c r="AC4014" s="156">
        <v>364</v>
      </c>
      <c r="AD4014" s="256">
        <v>43168</v>
      </c>
      <c r="AE4014" s="256">
        <v>43179</v>
      </c>
      <c r="AF4014" s="256" t="s">
        <v>3216</v>
      </c>
    </row>
    <row r="4015" spans="28:32" x14ac:dyDescent="0.25">
      <c r="AB4015" s="156" t="s">
        <v>2999</v>
      </c>
      <c r="AC4015" s="156">
        <v>353</v>
      </c>
      <c r="AD4015" s="256">
        <v>43180</v>
      </c>
      <c r="AE4015" s="256">
        <v>0</v>
      </c>
      <c r="AF4015" s="256" t="s">
        <v>3215</v>
      </c>
    </row>
    <row r="4016" spans="28:32" x14ac:dyDescent="0.25">
      <c r="AB4016" s="156" t="s">
        <v>2999</v>
      </c>
      <c r="AC4016" s="156">
        <v>353</v>
      </c>
      <c r="AD4016" s="256">
        <v>43180</v>
      </c>
      <c r="AE4016" s="256">
        <v>0</v>
      </c>
      <c r="AF4016" s="256" t="s">
        <v>3215</v>
      </c>
    </row>
    <row r="4017" spans="28:32" x14ac:dyDescent="0.25">
      <c r="AB4017" s="156" t="s">
        <v>2999</v>
      </c>
      <c r="AC4017" s="156">
        <v>353</v>
      </c>
      <c r="AD4017" s="256">
        <v>43180</v>
      </c>
      <c r="AE4017" s="256">
        <v>0</v>
      </c>
      <c r="AF4017" s="256" t="s">
        <v>3215</v>
      </c>
    </row>
    <row r="4018" spans="28:32" x14ac:dyDescent="0.25">
      <c r="AB4018" s="156" t="s">
        <v>3000</v>
      </c>
      <c r="AC4018" s="156">
        <v>342</v>
      </c>
      <c r="AD4018" s="256">
        <v>43125</v>
      </c>
      <c r="AE4018" s="256">
        <v>43160</v>
      </c>
      <c r="AF4018" s="256" t="s">
        <v>3216</v>
      </c>
    </row>
    <row r="4019" spans="28:32" x14ac:dyDescent="0.25">
      <c r="AB4019" s="156" t="s">
        <v>3001</v>
      </c>
      <c r="AC4019" s="156">
        <v>342</v>
      </c>
      <c r="AD4019" s="256">
        <v>43125</v>
      </c>
      <c r="AE4019" s="256">
        <v>43160</v>
      </c>
      <c r="AF4019" s="256" t="s">
        <v>3216</v>
      </c>
    </row>
    <row r="4020" spans="28:32" x14ac:dyDescent="0.25">
      <c r="AB4020" s="156" t="s">
        <v>3002</v>
      </c>
      <c r="AC4020" s="156">
        <v>342</v>
      </c>
      <c r="AD4020" s="256">
        <v>43125</v>
      </c>
      <c r="AE4020" s="256">
        <v>43160</v>
      </c>
      <c r="AF4020" s="256" t="s">
        <v>3216</v>
      </c>
    </row>
    <row r="4021" spans="28:32" x14ac:dyDescent="0.25">
      <c r="AB4021" s="156" t="s">
        <v>3003</v>
      </c>
      <c r="AC4021" s="156">
        <v>342</v>
      </c>
      <c r="AD4021" s="256">
        <v>43125</v>
      </c>
      <c r="AE4021" s="256">
        <v>43160</v>
      </c>
      <c r="AF4021" s="256" t="s">
        <v>3216</v>
      </c>
    </row>
    <row r="4022" spans="28:32" x14ac:dyDescent="0.25">
      <c r="AB4022" s="156" t="s">
        <v>3004</v>
      </c>
      <c r="AC4022" s="156">
        <v>342</v>
      </c>
      <c r="AD4022" s="256">
        <v>43125</v>
      </c>
      <c r="AE4022" s="256">
        <v>43160</v>
      </c>
      <c r="AF4022" s="256" t="s">
        <v>3216</v>
      </c>
    </row>
    <row r="4023" spans="28:32" x14ac:dyDescent="0.25">
      <c r="AB4023" s="156" t="s">
        <v>3005</v>
      </c>
      <c r="AC4023" s="156">
        <v>342</v>
      </c>
      <c r="AD4023" s="256">
        <v>43125</v>
      </c>
      <c r="AE4023" s="256">
        <v>43160</v>
      </c>
      <c r="AF4023" s="256" t="s">
        <v>3216</v>
      </c>
    </row>
    <row r="4024" spans="28:32" x14ac:dyDescent="0.25">
      <c r="AB4024" s="156" t="s">
        <v>3006</v>
      </c>
      <c r="AC4024" s="156">
        <v>342</v>
      </c>
      <c r="AD4024" s="256">
        <v>43125</v>
      </c>
      <c r="AE4024" s="256">
        <v>43160</v>
      </c>
      <c r="AF4024" s="256" t="s">
        <v>3216</v>
      </c>
    </row>
    <row r="4025" spans="28:32" x14ac:dyDescent="0.25">
      <c r="AB4025" s="156" t="s">
        <v>3007</v>
      </c>
      <c r="AC4025" s="156">
        <v>342</v>
      </c>
      <c r="AD4025" s="256">
        <v>43125</v>
      </c>
      <c r="AE4025" s="256">
        <v>43160</v>
      </c>
      <c r="AF4025" s="256" t="s">
        <v>3216</v>
      </c>
    </row>
    <row r="4026" spans="28:32" x14ac:dyDescent="0.25">
      <c r="AB4026" s="156" t="s">
        <v>3008</v>
      </c>
      <c r="AC4026" s="156">
        <v>342</v>
      </c>
      <c r="AD4026" s="256">
        <v>43125</v>
      </c>
      <c r="AE4026" s="256">
        <v>43160</v>
      </c>
      <c r="AF4026" s="256" t="s">
        <v>3216</v>
      </c>
    </row>
    <row r="4027" spans="28:32" x14ac:dyDescent="0.25">
      <c r="AB4027" s="156" t="s">
        <v>3010</v>
      </c>
      <c r="AC4027" s="156">
        <v>364</v>
      </c>
      <c r="AD4027" s="256">
        <v>43168</v>
      </c>
      <c r="AE4027" s="256">
        <v>43179</v>
      </c>
      <c r="AF4027" s="256" t="s">
        <v>3216</v>
      </c>
    </row>
    <row r="4028" spans="28:32" x14ac:dyDescent="0.25">
      <c r="AB4028" s="156" t="s">
        <v>3010</v>
      </c>
      <c r="AC4028" s="156">
        <v>353</v>
      </c>
      <c r="AD4028" s="256">
        <v>43180</v>
      </c>
      <c r="AE4028" s="256">
        <v>0</v>
      </c>
      <c r="AF4028" s="256" t="s">
        <v>3215</v>
      </c>
    </row>
    <row r="4029" spans="28:32" x14ac:dyDescent="0.25">
      <c r="AB4029" s="156" t="s">
        <v>3010</v>
      </c>
      <c r="AC4029" s="156">
        <v>353</v>
      </c>
      <c r="AD4029" s="256">
        <v>43180</v>
      </c>
      <c r="AE4029" s="256">
        <v>0</v>
      </c>
      <c r="AF4029" s="256" t="s">
        <v>3215</v>
      </c>
    </row>
    <row r="4030" spans="28:32" x14ac:dyDescent="0.25">
      <c r="AB4030" s="156" t="s">
        <v>3012</v>
      </c>
      <c r="AC4030" s="156">
        <v>357</v>
      </c>
      <c r="AD4030" s="256">
        <v>43139</v>
      </c>
      <c r="AE4030" s="256">
        <v>43164</v>
      </c>
      <c r="AF4030" s="256" t="s">
        <v>3216</v>
      </c>
    </row>
    <row r="4031" spans="28:32" x14ac:dyDescent="0.25">
      <c r="AB4031" s="156" t="s">
        <v>3012</v>
      </c>
      <c r="AC4031" s="156">
        <v>353</v>
      </c>
      <c r="AD4031" s="256">
        <v>43180</v>
      </c>
      <c r="AE4031" s="256">
        <v>0</v>
      </c>
      <c r="AF4031" s="256" t="s">
        <v>3215</v>
      </c>
    </row>
    <row r="4032" spans="28:32" x14ac:dyDescent="0.25">
      <c r="AB4032" s="156" t="s">
        <v>3014</v>
      </c>
      <c r="AC4032" s="156">
        <v>357</v>
      </c>
      <c r="AD4032" s="256">
        <v>43139</v>
      </c>
      <c r="AE4032" s="256">
        <v>43164</v>
      </c>
      <c r="AF4032" s="256" t="s">
        <v>3216</v>
      </c>
    </row>
    <row r="4033" spans="28:32" x14ac:dyDescent="0.25">
      <c r="AB4033" s="156" t="s">
        <v>3014</v>
      </c>
      <c r="AC4033" s="156">
        <v>353</v>
      </c>
      <c r="AD4033" s="256">
        <v>43180</v>
      </c>
      <c r="AE4033" s="256">
        <v>0</v>
      </c>
      <c r="AF4033" s="256" t="s">
        <v>3215</v>
      </c>
    </row>
    <row r="4034" spans="28:32" x14ac:dyDescent="0.25">
      <c r="AB4034" s="156" t="s">
        <v>3016</v>
      </c>
      <c r="AC4034" s="156">
        <v>357</v>
      </c>
      <c r="AD4034" s="256">
        <v>43139</v>
      </c>
      <c r="AE4034" s="256">
        <v>43164</v>
      </c>
      <c r="AF4034" s="256" t="s">
        <v>3216</v>
      </c>
    </row>
    <row r="4035" spans="28:32" x14ac:dyDescent="0.25">
      <c r="AB4035" s="156" t="s">
        <v>3016</v>
      </c>
      <c r="AC4035" s="156">
        <v>353</v>
      </c>
      <c r="AD4035" s="256">
        <v>43180</v>
      </c>
      <c r="AE4035" s="256">
        <v>0</v>
      </c>
      <c r="AF4035" s="256" t="s">
        <v>3215</v>
      </c>
    </row>
    <row r="4036" spans="28:32" x14ac:dyDescent="0.25">
      <c r="AB4036" s="156" t="s">
        <v>3018</v>
      </c>
      <c r="AC4036" s="156">
        <v>357</v>
      </c>
      <c r="AD4036" s="256">
        <v>43139</v>
      </c>
      <c r="AE4036" s="256">
        <v>43164</v>
      </c>
      <c r="AF4036" s="256" t="s">
        <v>3216</v>
      </c>
    </row>
    <row r="4037" spans="28:32" x14ac:dyDescent="0.25">
      <c r="AB4037" s="156" t="s">
        <v>3018</v>
      </c>
      <c r="AC4037" s="156">
        <v>353</v>
      </c>
      <c r="AD4037" s="256">
        <v>43180</v>
      </c>
      <c r="AE4037" s="256">
        <v>0</v>
      </c>
      <c r="AF4037" s="256" t="s">
        <v>3215</v>
      </c>
    </row>
    <row r="4038" spans="28:32" x14ac:dyDescent="0.25">
      <c r="AB4038" s="156" t="s">
        <v>3020</v>
      </c>
      <c r="AC4038" s="156">
        <v>357</v>
      </c>
      <c r="AD4038" s="256">
        <v>43139</v>
      </c>
      <c r="AE4038" s="256">
        <v>43164</v>
      </c>
      <c r="AF4038" s="256" t="s">
        <v>3216</v>
      </c>
    </row>
    <row r="4039" spans="28:32" x14ac:dyDescent="0.25">
      <c r="AB4039" s="156" t="s">
        <v>3020</v>
      </c>
      <c r="AC4039" s="156">
        <v>353</v>
      </c>
      <c r="AD4039" s="256">
        <v>43180</v>
      </c>
      <c r="AE4039" s="256">
        <v>0</v>
      </c>
      <c r="AF4039" s="256" t="s">
        <v>3215</v>
      </c>
    </row>
    <row r="4040" spans="28:32" x14ac:dyDescent="0.25">
      <c r="AB4040" s="156" t="s">
        <v>3022</v>
      </c>
      <c r="AC4040" s="156">
        <v>357</v>
      </c>
      <c r="AD4040" s="256">
        <v>43139</v>
      </c>
      <c r="AE4040" s="256">
        <v>43164</v>
      </c>
      <c r="AF4040" s="256" t="s">
        <v>3216</v>
      </c>
    </row>
    <row r="4041" spans="28:32" x14ac:dyDescent="0.25">
      <c r="AB4041" s="156" t="s">
        <v>3022</v>
      </c>
      <c r="AC4041" s="156">
        <v>353</v>
      </c>
      <c r="AD4041" s="256">
        <v>43180</v>
      </c>
      <c r="AE4041" s="256">
        <v>0</v>
      </c>
      <c r="AF4041" s="256" t="s">
        <v>3215</v>
      </c>
    </row>
    <row r="4042" spans="28:32" x14ac:dyDescent="0.25">
      <c r="AB4042" s="156" t="s">
        <v>3297</v>
      </c>
      <c r="AC4042" s="156">
        <v>342</v>
      </c>
      <c r="AD4042" s="256">
        <v>43125</v>
      </c>
      <c r="AE4042" s="256">
        <v>43160</v>
      </c>
      <c r="AF4042" s="256" t="s">
        <v>3216</v>
      </c>
    </row>
    <row r="4043" spans="28:32" x14ac:dyDescent="0.25">
      <c r="AB4043" s="156" t="s">
        <v>3298</v>
      </c>
      <c r="AC4043" s="156">
        <v>342</v>
      </c>
      <c r="AD4043" s="256">
        <v>43125</v>
      </c>
      <c r="AE4043" s="256">
        <v>43160</v>
      </c>
      <c r="AF4043" s="256" t="s">
        <v>3216</v>
      </c>
    </row>
    <row r="4044" spans="28:32" x14ac:dyDescent="0.25">
      <c r="AB4044" s="156" t="s">
        <v>3299</v>
      </c>
      <c r="AC4044" s="156">
        <v>342</v>
      </c>
      <c r="AD4044" s="256">
        <v>43125</v>
      </c>
      <c r="AE4044" s="256">
        <v>43160</v>
      </c>
      <c r="AF4044" s="256" t="s">
        <v>3216</v>
      </c>
    </row>
    <row r="4045" spans="28:32" x14ac:dyDescent="0.25">
      <c r="AB4045" s="156" t="s">
        <v>3023</v>
      </c>
      <c r="AC4045" s="156">
        <v>342</v>
      </c>
      <c r="AD4045" s="256">
        <v>43125</v>
      </c>
      <c r="AE4045" s="256">
        <v>43160</v>
      </c>
      <c r="AF4045" s="256" t="s">
        <v>3216</v>
      </c>
    </row>
    <row r="4046" spans="28:32" x14ac:dyDescent="0.25">
      <c r="AB4046" s="156" t="s">
        <v>3300</v>
      </c>
      <c r="AC4046" s="156">
        <v>342</v>
      </c>
      <c r="AD4046" s="256">
        <v>43125</v>
      </c>
      <c r="AE4046" s="256">
        <v>43160</v>
      </c>
      <c r="AF4046" s="256" t="s">
        <v>3216</v>
      </c>
    </row>
    <row r="4047" spans="28:32" x14ac:dyDescent="0.25">
      <c r="AB4047" s="156" t="s">
        <v>3301</v>
      </c>
      <c r="AC4047" s="156">
        <v>342</v>
      </c>
      <c r="AD4047" s="256">
        <v>43125</v>
      </c>
      <c r="AE4047" s="256">
        <v>43160</v>
      </c>
      <c r="AF4047" s="256" t="s">
        <v>3216</v>
      </c>
    </row>
    <row r="4048" spans="28:32" x14ac:dyDescent="0.25">
      <c r="AB4048" s="156" t="s">
        <v>3302</v>
      </c>
      <c r="AC4048" s="156">
        <v>342</v>
      </c>
      <c r="AD4048" s="256">
        <v>43125</v>
      </c>
      <c r="AE4048" s="256">
        <v>43160</v>
      </c>
      <c r="AF4048" s="256" t="s">
        <v>3216</v>
      </c>
    </row>
    <row r="4049" spans="28:32" x14ac:dyDescent="0.25">
      <c r="AB4049" s="156" t="s">
        <v>3025</v>
      </c>
      <c r="AC4049" s="156">
        <v>374</v>
      </c>
      <c r="AD4049" s="256">
        <v>43195</v>
      </c>
      <c r="AE4049" s="256">
        <v>0</v>
      </c>
      <c r="AF4049" s="256" t="s">
        <v>3215</v>
      </c>
    </row>
    <row r="4050" spans="28:32" x14ac:dyDescent="0.25">
      <c r="AB4050" s="156" t="s">
        <v>3027</v>
      </c>
      <c r="AC4050" s="156">
        <v>364</v>
      </c>
      <c r="AD4050" s="256">
        <v>43168</v>
      </c>
      <c r="AE4050" s="256">
        <v>43179</v>
      </c>
      <c r="AF4050" s="256" t="s">
        <v>3216</v>
      </c>
    </row>
    <row r="4051" spans="28:32" x14ac:dyDescent="0.25">
      <c r="AB4051" s="156" t="s">
        <v>3027</v>
      </c>
      <c r="AC4051" s="156">
        <v>353</v>
      </c>
      <c r="AD4051" s="256">
        <v>43180</v>
      </c>
      <c r="AE4051" s="256">
        <v>0</v>
      </c>
      <c r="AF4051" s="256" t="s">
        <v>3215</v>
      </c>
    </row>
    <row r="4052" spans="28:32" x14ac:dyDescent="0.25">
      <c r="AB4052" s="156" t="s">
        <v>3029</v>
      </c>
      <c r="AC4052" s="156">
        <v>357</v>
      </c>
      <c r="AD4052" s="256">
        <v>43139</v>
      </c>
      <c r="AE4052" s="256">
        <v>43164</v>
      </c>
      <c r="AF4052" s="256" t="s">
        <v>3216</v>
      </c>
    </row>
    <row r="4053" spans="28:32" x14ac:dyDescent="0.25">
      <c r="AB4053" s="156" t="s">
        <v>3029</v>
      </c>
      <c r="AC4053" s="156">
        <v>353</v>
      </c>
      <c r="AD4053" s="256">
        <v>43180</v>
      </c>
      <c r="AE4053" s="256">
        <v>0</v>
      </c>
      <c r="AF4053" s="256" t="s">
        <v>3215</v>
      </c>
    </row>
    <row r="4054" spans="28:32" x14ac:dyDescent="0.25">
      <c r="AB4054" s="156" t="s">
        <v>3031</v>
      </c>
      <c r="AC4054" s="156">
        <v>357</v>
      </c>
      <c r="AD4054" s="256">
        <v>43139</v>
      </c>
      <c r="AE4054" s="256">
        <v>43164</v>
      </c>
      <c r="AF4054" s="256" t="s">
        <v>3216</v>
      </c>
    </row>
    <row r="4055" spans="28:32" x14ac:dyDescent="0.25">
      <c r="AB4055" s="156" t="s">
        <v>3031</v>
      </c>
      <c r="AC4055" s="156">
        <v>353</v>
      </c>
      <c r="AD4055" s="256">
        <v>43180</v>
      </c>
      <c r="AE4055" s="256">
        <v>0</v>
      </c>
      <c r="AF4055" s="256" t="s">
        <v>3215</v>
      </c>
    </row>
    <row r="4056" spans="28:32" x14ac:dyDescent="0.25">
      <c r="AB4056" s="156" t="s">
        <v>3033</v>
      </c>
      <c r="AC4056" s="156">
        <v>357</v>
      </c>
      <c r="AD4056" s="256">
        <v>43139</v>
      </c>
      <c r="AE4056" s="256">
        <v>43164</v>
      </c>
      <c r="AF4056" s="256" t="s">
        <v>3216</v>
      </c>
    </row>
    <row r="4057" spans="28:32" x14ac:dyDescent="0.25">
      <c r="AB4057" s="156" t="s">
        <v>3033</v>
      </c>
      <c r="AC4057" s="156">
        <v>364</v>
      </c>
      <c r="AD4057" s="256">
        <v>43168</v>
      </c>
      <c r="AE4057" s="256">
        <v>43179</v>
      </c>
      <c r="AF4057" s="256" t="s">
        <v>3216</v>
      </c>
    </row>
    <row r="4058" spans="28:32" x14ac:dyDescent="0.25">
      <c r="AB4058" s="156" t="s">
        <v>3033</v>
      </c>
      <c r="AC4058" s="156">
        <v>353</v>
      </c>
      <c r="AD4058" s="256">
        <v>43180</v>
      </c>
      <c r="AE4058" s="256">
        <v>0</v>
      </c>
      <c r="AF4058" s="256" t="s">
        <v>3215</v>
      </c>
    </row>
    <row r="4059" spans="28:32" x14ac:dyDescent="0.25">
      <c r="AB4059" s="156" t="s">
        <v>3033</v>
      </c>
      <c r="AC4059" s="156">
        <v>353</v>
      </c>
      <c r="AD4059" s="256">
        <v>43180</v>
      </c>
      <c r="AE4059" s="256">
        <v>0</v>
      </c>
      <c r="AF4059" s="256" t="s">
        <v>3215</v>
      </c>
    </row>
    <row r="4060" spans="28:32" x14ac:dyDescent="0.25">
      <c r="AB4060" s="156" t="s">
        <v>3033</v>
      </c>
      <c r="AC4060" s="156">
        <v>353</v>
      </c>
      <c r="AD4060" s="256">
        <v>43180</v>
      </c>
      <c r="AE4060" s="256">
        <v>0</v>
      </c>
      <c r="AF4060" s="256" t="s">
        <v>3215</v>
      </c>
    </row>
    <row r="4061" spans="28:32" x14ac:dyDescent="0.25">
      <c r="AB4061" s="156" t="s">
        <v>3033</v>
      </c>
      <c r="AC4061" s="156">
        <v>353</v>
      </c>
      <c r="AD4061" s="256">
        <v>43180</v>
      </c>
      <c r="AE4061" s="256">
        <v>0</v>
      </c>
      <c r="AF4061" s="256" t="s">
        <v>3215</v>
      </c>
    </row>
    <row r="4062" spans="28:32" x14ac:dyDescent="0.25">
      <c r="AB4062" s="156" t="s">
        <v>3033</v>
      </c>
      <c r="AC4062" s="156">
        <v>353</v>
      </c>
      <c r="AD4062" s="256">
        <v>43180</v>
      </c>
      <c r="AE4062" s="256">
        <v>0</v>
      </c>
      <c r="AF4062" s="256" t="s">
        <v>3215</v>
      </c>
    </row>
    <row r="4063" spans="28:32" x14ac:dyDescent="0.25">
      <c r="AB4063" s="156" t="s">
        <v>3212</v>
      </c>
      <c r="AC4063" s="156">
        <v>374</v>
      </c>
      <c r="AD4063" s="256">
        <v>43195</v>
      </c>
      <c r="AE4063" s="256">
        <v>0</v>
      </c>
      <c r="AF4063" s="256" t="s">
        <v>3215</v>
      </c>
    </row>
    <row r="4064" spans="28:32" x14ac:dyDescent="0.25">
      <c r="AB4064" s="156" t="s">
        <v>3213</v>
      </c>
      <c r="AC4064" s="156">
        <v>374</v>
      </c>
      <c r="AD4064" s="256">
        <v>43195</v>
      </c>
      <c r="AE4064" s="256">
        <v>0</v>
      </c>
      <c r="AF4064" s="256" t="s">
        <v>3215</v>
      </c>
    </row>
    <row r="4065" spans="28:32" x14ac:dyDescent="0.25">
      <c r="AB4065" s="156" t="s">
        <v>3214</v>
      </c>
      <c r="AC4065" s="156">
        <v>374</v>
      </c>
      <c r="AD4065" s="256">
        <v>43195</v>
      </c>
      <c r="AE4065" s="256">
        <v>0</v>
      </c>
      <c r="AF4065" s="256" t="s">
        <v>3215</v>
      </c>
    </row>
    <row r="4066" spans="28:32" x14ac:dyDescent="0.25">
      <c r="AB4066" s="156" t="s">
        <v>3034</v>
      </c>
      <c r="AC4066" s="156">
        <v>342</v>
      </c>
      <c r="AD4066" s="256">
        <v>43125</v>
      </c>
      <c r="AE4066" s="256">
        <v>43160</v>
      </c>
      <c r="AF4066" s="256" t="s">
        <v>3216</v>
      </c>
    </row>
    <row r="4067" spans="28:32" x14ac:dyDescent="0.25">
      <c r="AB4067" s="156" t="s">
        <v>3035</v>
      </c>
      <c r="AC4067" s="156">
        <v>342</v>
      </c>
      <c r="AD4067" s="256">
        <v>43125</v>
      </c>
      <c r="AE4067" s="256">
        <v>43160</v>
      </c>
      <c r="AF4067" s="256" t="s">
        <v>3216</v>
      </c>
    </row>
    <row r="4068" spans="28:32" x14ac:dyDescent="0.25">
      <c r="AB4068" s="156" t="s">
        <v>3036</v>
      </c>
      <c r="AC4068" s="156">
        <v>342</v>
      </c>
      <c r="AD4068" s="256">
        <v>43125</v>
      </c>
      <c r="AE4068" s="256">
        <v>43160</v>
      </c>
      <c r="AF4068" s="256" t="s">
        <v>3216</v>
      </c>
    </row>
    <row r="4069" spans="28:32" x14ac:dyDescent="0.25">
      <c r="AB4069" s="156" t="s">
        <v>3037</v>
      </c>
      <c r="AC4069" s="156">
        <v>342</v>
      </c>
      <c r="AD4069" s="256">
        <v>43125</v>
      </c>
      <c r="AE4069" s="256">
        <v>43160</v>
      </c>
      <c r="AF4069" s="256" t="s">
        <v>3216</v>
      </c>
    </row>
    <row r="4070" spans="28:32" x14ac:dyDescent="0.25">
      <c r="AB4070" s="156" t="s">
        <v>3038</v>
      </c>
      <c r="AC4070" s="156">
        <v>342</v>
      </c>
      <c r="AD4070" s="256">
        <v>43125</v>
      </c>
      <c r="AE4070" s="256">
        <v>43160</v>
      </c>
      <c r="AF4070" s="256" t="s">
        <v>3216</v>
      </c>
    </row>
    <row r="4071" spans="28:32" x14ac:dyDescent="0.25">
      <c r="AB4071" s="156" t="s">
        <v>3039</v>
      </c>
      <c r="AC4071" s="156">
        <v>342</v>
      </c>
      <c r="AD4071" s="256">
        <v>43125</v>
      </c>
      <c r="AE4071" s="256">
        <v>43160</v>
      </c>
      <c r="AF4071" s="256" t="s">
        <v>3216</v>
      </c>
    </row>
    <row r="4072" spans="28:32" x14ac:dyDescent="0.25">
      <c r="AB4072" s="156" t="s">
        <v>3040</v>
      </c>
      <c r="AC4072" s="156">
        <v>342</v>
      </c>
      <c r="AD4072" s="256">
        <v>43125</v>
      </c>
      <c r="AE4072" s="256">
        <v>43160</v>
      </c>
      <c r="AF4072" s="256" t="s">
        <v>3216</v>
      </c>
    </row>
    <row r="4073" spans="28:32" x14ac:dyDescent="0.25">
      <c r="AB4073" s="156" t="s">
        <v>3042</v>
      </c>
      <c r="AC4073" s="156">
        <v>357</v>
      </c>
      <c r="AD4073" s="256">
        <v>43139</v>
      </c>
      <c r="AE4073" s="256">
        <v>43164</v>
      </c>
      <c r="AF4073" s="256" t="s">
        <v>3216</v>
      </c>
    </row>
    <row r="4074" spans="28:32" x14ac:dyDescent="0.25">
      <c r="AB4074" s="156" t="s">
        <v>3042</v>
      </c>
      <c r="AC4074" s="156">
        <v>364</v>
      </c>
      <c r="AD4074" s="256">
        <v>43168</v>
      </c>
      <c r="AE4074" s="256">
        <v>43179</v>
      </c>
      <c r="AF4074" s="256" t="s">
        <v>3216</v>
      </c>
    </row>
    <row r="4075" spans="28:32" x14ac:dyDescent="0.25">
      <c r="AB4075" s="156" t="s">
        <v>3042</v>
      </c>
      <c r="AC4075" s="156">
        <v>353</v>
      </c>
      <c r="AD4075" s="256">
        <v>43180</v>
      </c>
      <c r="AE4075" s="256">
        <v>0</v>
      </c>
      <c r="AF4075" s="256" t="s">
        <v>3215</v>
      </c>
    </row>
    <row r="4076" spans="28:32" x14ac:dyDescent="0.25">
      <c r="AB4076" s="156" t="s">
        <v>3042</v>
      </c>
      <c r="AC4076" s="156">
        <v>353</v>
      </c>
      <c r="AD4076" s="256">
        <v>43180</v>
      </c>
      <c r="AE4076" s="256">
        <v>0</v>
      </c>
      <c r="AF4076" s="256" t="s">
        <v>3215</v>
      </c>
    </row>
    <row r="4077" spans="28:32" x14ac:dyDescent="0.25">
      <c r="AB4077" s="156" t="s">
        <v>3044</v>
      </c>
      <c r="AC4077" s="156">
        <v>357</v>
      </c>
      <c r="AD4077" s="256">
        <v>43139</v>
      </c>
      <c r="AE4077" s="256">
        <v>43164</v>
      </c>
      <c r="AF4077" s="256" t="s">
        <v>3216</v>
      </c>
    </row>
    <row r="4078" spans="28:32" x14ac:dyDescent="0.25">
      <c r="AB4078" s="156" t="s">
        <v>3044</v>
      </c>
      <c r="AC4078" s="156">
        <v>353</v>
      </c>
      <c r="AD4078" s="256">
        <v>43180</v>
      </c>
      <c r="AE4078" s="256">
        <v>0</v>
      </c>
      <c r="AF4078" s="256" t="s">
        <v>3215</v>
      </c>
    </row>
    <row r="4079" spans="28:32" x14ac:dyDescent="0.25">
      <c r="AB4079" s="156" t="s">
        <v>3046</v>
      </c>
      <c r="AC4079" s="156">
        <v>353</v>
      </c>
      <c r="AD4079" s="256">
        <v>43180</v>
      </c>
      <c r="AE4079" s="256">
        <v>0</v>
      </c>
      <c r="AF4079" s="256" t="s">
        <v>3215</v>
      </c>
    </row>
    <row r="4080" spans="28:32" x14ac:dyDescent="0.25">
      <c r="AB4080" s="156" t="s">
        <v>3047</v>
      </c>
      <c r="AC4080" s="156">
        <v>335</v>
      </c>
      <c r="AD4080" s="256">
        <v>43133</v>
      </c>
      <c r="AE4080" s="256">
        <v>43147</v>
      </c>
      <c r="AF4080" s="256" t="s">
        <v>3216</v>
      </c>
    </row>
    <row r="4081" spans="28:32" x14ac:dyDescent="0.25">
      <c r="AB4081" s="156" t="s">
        <v>3047</v>
      </c>
      <c r="AC4081" s="156">
        <v>364</v>
      </c>
      <c r="AD4081" s="256">
        <v>43168</v>
      </c>
      <c r="AE4081" s="256">
        <v>43179</v>
      </c>
      <c r="AF4081" s="256" t="s">
        <v>3216</v>
      </c>
    </row>
    <row r="4082" spans="28:32" x14ac:dyDescent="0.25">
      <c r="AB4082" s="156" t="s">
        <v>3049</v>
      </c>
      <c r="AC4082" s="156">
        <v>357</v>
      </c>
      <c r="AD4082" s="256">
        <v>43139</v>
      </c>
      <c r="AE4082" s="256">
        <v>43164</v>
      </c>
      <c r="AF4082" s="256" t="s">
        <v>3216</v>
      </c>
    </row>
    <row r="4083" spans="28:32" x14ac:dyDescent="0.25">
      <c r="AB4083" s="156" t="s">
        <v>3049</v>
      </c>
      <c r="AC4083" s="156">
        <v>353</v>
      </c>
      <c r="AD4083" s="256">
        <v>43180</v>
      </c>
      <c r="AE4083" s="256">
        <v>0</v>
      </c>
      <c r="AF4083" s="256" t="s">
        <v>3215</v>
      </c>
    </row>
    <row r="4084" spans="28:32" x14ac:dyDescent="0.25">
      <c r="AB4084" s="156" t="s">
        <v>3051</v>
      </c>
      <c r="AC4084" s="156">
        <v>357</v>
      </c>
      <c r="AD4084" s="256">
        <v>43139</v>
      </c>
      <c r="AE4084" s="256">
        <v>43164</v>
      </c>
      <c r="AF4084" s="256" t="s">
        <v>3216</v>
      </c>
    </row>
    <row r="4085" spans="28:32" x14ac:dyDescent="0.25">
      <c r="AB4085" s="156" t="s">
        <v>3051</v>
      </c>
      <c r="AC4085" s="156">
        <v>353</v>
      </c>
      <c r="AD4085" s="256">
        <v>43180</v>
      </c>
      <c r="AE4085" s="256">
        <v>0</v>
      </c>
      <c r="AF4085" s="256" t="s">
        <v>3215</v>
      </c>
    </row>
    <row r="4086" spans="28:32" x14ac:dyDescent="0.25">
      <c r="AB4086" s="156" t="s">
        <v>3052</v>
      </c>
      <c r="AC4086" s="156">
        <v>335</v>
      </c>
      <c r="AD4086" s="256">
        <v>43133</v>
      </c>
      <c r="AE4086" s="256">
        <v>43147</v>
      </c>
      <c r="AF4086" s="256" t="s">
        <v>3216</v>
      </c>
    </row>
    <row r="4087" spans="28:32" x14ac:dyDescent="0.25">
      <c r="AB4087" s="156" t="s">
        <v>3054</v>
      </c>
      <c r="AC4087" s="156">
        <v>357</v>
      </c>
      <c r="AD4087" s="256">
        <v>43139</v>
      </c>
      <c r="AE4087" s="256">
        <v>43164</v>
      </c>
      <c r="AF4087" s="256" t="s">
        <v>3216</v>
      </c>
    </row>
    <row r="4088" spans="28:32" x14ac:dyDescent="0.25">
      <c r="AB4088" s="156" t="s">
        <v>3054</v>
      </c>
      <c r="AC4088" s="156">
        <v>353</v>
      </c>
      <c r="AD4088" s="256">
        <v>43180</v>
      </c>
      <c r="AE4088" s="256">
        <v>0</v>
      </c>
      <c r="AF4088" s="256" t="s">
        <v>3215</v>
      </c>
    </row>
    <row r="4089" spans="28:32" x14ac:dyDescent="0.25">
      <c r="AB4089" s="156" t="s">
        <v>3056</v>
      </c>
      <c r="AC4089" s="156">
        <v>357</v>
      </c>
      <c r="AD4089" s="256">
        <v>43139</v>
      </c>
      <c r="AE4089" s="256">
        <v>43164</v>
      </c>
      <c r="AF4089" s="256" t="s">
        <v>3216</v>
      </c>
    </row>
    <row r="4090" spans="28:32" x14ac:dyDescent="0.25">
      <c r="AB4090" s="156" t="s">
        <v>3056</v>
      </c>
      <c r="AC4090" s="156">
        <v>353</v>
      </c>
      <c r="AD4090" s="256">
        <v>43180</v>
      </c>
      <c r="AE4090" s="256">
        <v>0</v>
      </c>
      <c r="AF4090" s="256" t="s">
        <v>3215</v>
      </c>
    </row>
    <row r="4091" spans="28:32" x14ac:dyDescent="0.25">
      <c r="AB4091" s="156" t="s">
        <v>3058</v>
      </c>
      <c r="AC4091" s="156">
        <v>364</v>
      </c>
      <c r="AD4091" s="256">
        <v>43168</v>
      </c>
      <c r="AE4091" s="256">
        <v>43179</v>
      </c>
      <c r="AF4091" s="256" t="s">
        <v>3216</v>
      </c>
    </row>
    <row r="4092" spans="28:32" x14ac:dyDescent="0.25">
      <c r="AB4092" s="156" t="s">
        <v>3058</v>
      </c>
      <c r="AC4092" s="156">
        <v>353</v>
      </c>
      <c r="AD4092" s="256">
        <v>43180</v>
      </c>
      <c r="AE4092" s="256">
        <v>0</v>
      </c>
      <c r="AF4092" s="256" t="s">
        <v>3215</v>
      </c>
    </row>
    <row r="4093" spans="28:32" x14ac:dyDescent="0.25">
      <c r="AB4093" s="156" t="s">
        <v>3058</v>
      </c>
      <c r="AC4093" s="156">
        <v>353</v>
      </c>
      <c r="AD4093" s="256">
        <v>43180</v>
      </c>
      <c r="AE4093" s="256">
        <v>0</v>
      </c>
      <c r="AF4093" s="256" t="s">
        <v>3215</v>
      </c>
    </row>
    <row r="4094" spans="28:32" x14ac:dyDescent="0.25">
      <c r="AB4094" s="156" t="s">
        <v>3058</v>
      </c>
      <c r="AC4094" s="156">
        <v>353</v>
      </c>
      <c r="AD4094" s="256">
        <v>43180</v>
      </c>
      <c r="AE4094" s="256">
        <v>0</v>
      </c>
      <c r="AF4094" s="256" t="s">
        <v>3215</v>
      </c>
    </row>
    <row r="4095" spans="28:32" x14ac:dyDescent="0.25">
      <c r="AB4095" s="156" t="s">
        <v>3060</v>
      </c>
      <c r="AC4095" s="156">
        <v>357</v>
      </c>
      <c r="AD4095" s="256">
        <v>43139</v>
      </c>
      <c r="AE4095" s="256">
        <v>43164</v>
      </c>
      <c r="AF4095" s="256" t="s">
        <v>3216</v>
      </c>
    </row>
    <row r="4096" spans="28:32" x14ac:dyDescent="0.25">
      <c r="AB4096" s="156" t="s">
        <v>3060</v>
      </c>
      <c r="AC4096" s="156">
        <v>353</v>
      </c>
      <c r="AD4096" s="256">
        <v>43180</v>
      </c>
      <c r="AE4096" s="256">
        <v>0</v>
      </c>
      <c r="AF4096" s="256" t="s">
        <v>3215</v>
      </c>
    </row>
    <row r="4097" spans="28:32" x14ac:dyDescent="0.25">
      <c r="AB4097" s="156" t="s">
        <v>3060</v>
      </c>
      <c r="AC4097" s="156">
        <v>353</v>
      </c>
      <c r="AD4097" s="256">
        <v>43180</v>
      </c>
      <c r="AE4097" s="256">
        <v>0</v>
      </c>
      <c r="AF4097" s="256" t="s">
        <v>3215</v>
      </c>
    </row>
    <row r="4098" spans="28:32" x14ac:dyDescent="0.25">
      <c r="AB4098" s="156" t="s">
        <v>3060</v>
      </c>
      <c r="AC4098" s="156">
        <v>353</v>
      </c>
      <c r="AD4098" s="256">
        <v>43180</v>
      </c>
      <c r="AE4098" s="256">
        <v>0</v>
      </c>
      <c r="AF4098" s="256" t="s">
        <v>3215</v>
      </c>
    </row>
    <row r="4099" spans="28:32" x14ac:dyDescent="0.25">
      <c r="AB4099" s="156" t="s">
        <v>3062</v>
      </c>
      <c r="AC4099" s="156">
        <v>364</v>
      </c>
      <c r="AD4099" s="256">
        <v>43168</v>
      </c>
      <c r="AE4099" s="256">
        <v>43179</v>
      </c>
      <c r="AF4099" s="256" t="s">
        <v>3216</v>
      </c>
    </row>
    <row r="4100" spans="28:32" x14ac:dyDescent="0.25">
      <c r="AB4100" s="156" t="s">
        <v>3062</v>
      </c>
      <c r="AC4100" s="156">
        <v>353</v>
      </c>
      <c r="AD4100" s="256">
        <v>43180</v>
      </c>
      <c r="AE4100" s="256">
        <v>0</v>
      </c>
      <c r="AF4100" s="256" t="s">
        <v>3215</v>
      </c>
    </row>
    <row r="4101" spans="28:32" x14ac:dyDescent="0.25">
      <c r="AB4101" s="156" t="s">
        <v>3062</v>
      </c>
      <c r="AC4101" s="156">
        <v>353</v>
      </c>
      <c r="AD4101" s="256">
        <v>43180</v>
      </c>
      <c r="AE4101" s="256">
        <v>0</v>
      </c>
      <c r="AF4101" s="256" t="s">
        <v>3215</v>
      </c>
    </row>
    <row r="4102" spans="28:32" x14ac:dyDescent="0.25">
      <c r="AB4102" s="156" t="s">
        <v>3062</v>
      </c>
      <c r="AC4102" s="156">
        <v>353</v>
      </c>
      <c r="AD4102" s="256">
        <v>43180</v>
      </c>
      <c r="AE4102" s="256">
        <v>0</v>
      </c>
      <c r="AF4102" s="256" t="s">
        <v>3215</v>
      </c>
    </row>
    <row r="4103" spans="28:32" x14ac:dyDescent="0.25">
      <c r="AB4103" s="156" t="s">
        <v>3151</v>
      </c>
      <c r="AC4103" s="156">
        <v>365</v>
      </c>
      <c r="AD4103" s="256">
        <v>43174</v>
      </c>
      <c r="AE4103" s="256">
        <v>0</v>
      </c>
      <c r="AF4103" s="256" t="s">
        <v>3215</v>
      </c>
    </row>
    <row r="4104" spans="28:32" x14ac:dyDescent="0.25">
      <c r="AB4104" s="156" t="s">
        <v>3152</v>
      </c>
      <c r="AC4104" s="156">
        <v>365</v>
      </c>
      <c r="AD4104" s="256">
        <v>43174</v>
      </c>
      <c r="AE4104" s="256">
        <v>0</v>
      </c>
      <c r="AF4104" s="256" t="s">
        <v>3215</v>
      </c>
    </row>
    <row r="4105" spans="28:32" x14ac:dyDescent="0.25">
      <c r="AB4105" s="156" t="s">
        <v>3063</v>
      </c>
      <c r="AC4105" s="156">
        <v>342</v>
      </c>
      <c r="AD4105" s="256">
        <v>43125</v>
      </c>
      <c r="AE4105" s="256">
        <v>43160</v>
      </c>
      <c r="AF4105" s="256" t="s">
        <v>3216</v>
      </c>
    </row>
    <row r="4106" spans="28:32" x14ac:dyDescent="0.25">
      <c r="AB4106" s="156" t="s">
        <v>3064</v>
      </c>
      <c r="AC4106" s="156">
        <v>342</v>
      </c>
      <c r="AD4106" s="256">
        <v>43125</v>
      </c>
      <c r="AE4106" s="256">
        <v>43160</v>
      </c>
      <c r="AF4106" s="256" t="s">
        <v>3216</v>
      </c>
    </row>
    <row r="4107" spans="28:32" x14ac:dyDescent="0.25">
      <c r="AB4107" s="156" t="s">
        <v>3065</v>
      </c>
      <c r="AC4107" s="156">
        <v>342</v>
      </c>
      <c r="AD4107" s="256">
        <v>43125</v>
      </c>
      <c r="AE4107" s="256">
        <v>43160</v>
      </c>
      <c r="AF4107" s="256" t="s">
        <v>3216</v>
      </c>
    </row>
    <row r="4108" spans="28:32" x14ac:dyDescent="0.25">
      <c r="AB4108" s="156" t="s">
        <v>3066</v>
      </c>
      <c r="AC4108" s="156">
        <v>342</v>
      </c>
      <c r="AD4108" s="256">
        <v>43125</v>
      </c>
      <c r="AE4108" s="256">
        <v>43160</v>
      </c>
      <c r="AF4108" s="256" t="s">
        <v>3216</v>
      </c>
    </row>
    <row r="4109" spans="28:32" x14ac:dyDescent="0.25">
      <c r="AB4109" s="156" t="s">
        <v>3067</v>
      </c>
      <c r="AC4109" s="156">
        <v>342</v>
      </c>
      <c r="AD4109" s="256">
        <v>43125</v>
      </c>
      <c r="AE4109" s="256">
        <v>43160</v>
      </c>
      <c r="AF4109" s="256" t="s">
        <v>3216</v>
      </c>
    </row>
    <row r="4110" spans="28:32" x14ac:dyDescent="0.25">
      <c r="AB4110" s="156" t="s">
        <v>3068</v>
      </c>
      <c r="AC4110" s="156">
        <v>342</v>
      </c>
      <c r="AD4110" s="256">
        <v>43125</v>
      </c>
      <c r="AE4110" s="256">
        <v>43160</v>
      </c>
      <c r="AF4110" s="256" t="s">
        <v>3216</v>
      </c>
    </row>
    <row r="4111" spans="28:32" x14ac:dyDescent="0.25">
      <c r="AB4111" s="156" t="s">
        <v>3069</v>
      </c>
      <c r="AC4111" s="156">
        <v>342</v>
      </c>
      <c r="AD4111" s="256">
        <v>43125</v>
      </c>
      <c r="AE4111" s="256">
        <v>43160</v>
      </c>
      <c r="AF4111" s="256" t="s">
        <v>3216</v>
      </c>
    </row>
    <row r="4112" spans="28:32" x14ac:dyDescent="0.25">
      <c r="AB4112" s="156" t="s">
        <v>3070</v>
      </c>
      <c r="AC4112" s="156">
        <v>342</v>
      </c>
      <c r="AD4112" s="256">
        <v>43125</v>
      </c>
      <c r="AE4112" s="256">
        <v>43160</v>
      </c>
      <c r="AF4112" s="256" t="s">
        <v>3216</v>
      </c>
    </row>
    <row r="4113" spans="28:32" x14ac:dyDescent="0.25">
      <c r="AB4113" s="156" t="s">
        <v>3071</v>
      </c>
      <c r="AC4113" s="156">
        <v>342</v>
      </c>
      <c r="AD4113" s="256">
        <v>43125</v>
      </c>
      <c r="AE4113" s="256">
        <v>43160</v>
      </c>
      <c r="AF4113" s="256" t="s">
        <v>3216</v>
      </c>
    </row>
    <row r="4114" spans="28:32" x14ac:dyDescent="0.25">
      <c r="AB4114" s="156" t="s">
        <v>3072</v>
      </c>
      <c r="AC4114" s="156">
        <v>342</v>
      </c>
      <c r="AD4114" s="256">
        <v>43125</v>
      </c>
      <c r="AE4114" s="256">
        <v>43160</v>
      </c>
      <c r="AF4114" s="256" t="s">
        <v>3216</v>
      </c>
    </row>
    <row r="4115" spans="28:32" x14ac:dyDescent="0.25">
      <c r="AB4115" s="156" t="s">
        <v>3073</v>
      </c>
      <c r="AC4115" s="156">
        <v>342</v>
      </c>
      <c r="AD4115" s="256">
        <v>43125</v>
      </c>
      <c r="AE4115" s="256">
        <v>43160</v>
      </c>
      <c r="AF4115" s="256" t="s">
        <v>3216</v>
      </c>
    </row>
    <row r="4116" spans="28:32" x14ac:dyDescent="0.25">
      <c r="AB4116" s="156" t="s">
        <v>3074</v>
      </c>
      <c r="AC4116" s="156">
        <v>342</v>
      </c>
      <c r="AD4116" s="256">
        <v>43125</v>
      </c>
      <c r="AE4116" s="256">
        <v>43160</v>
      </c>
      <c r="AF4116" s="256" t="s">
        <v>3216</v>
      </c>
    </row>
    <row r="4117" spans="28:32" x14ac:dyDescent="0.25">
      <c r="AB4117" s="156" t="s">
        <v>3075</v>
      </c>
      <c r="AC4117" s="156">
        <v>342</v>
      </c>
      <c r="AD4117" s="256">
        <v>43125</v>
      </c>
      <c r="AE4117" s="256">
        <v>43160</v>
      </c>
      <c r="AF4117" s="256" t="s">
        <v>3216</v>
      </c>
    </row>
    <row r="4118" spans="28:32" x14ac:dyDescent="0.25">
      <c r="AB4118" s="156" t="s">
        <v>3303</v>
      </c>
      <c r="AC4118" s="156">
        <v>342</v>
      </c>
      <c r="AD4118" s="256">
        <v>43125</v>
      </c>
      <c r="AE4118" s="256">
        <v>43160</v>
      </c>
      <c r="AF4118" s="256" t="s">
        <v>3216</v>
      </c>
    </row>
    <row r="4119" spans="28:32" x14ac:dyDescent="0.25">
      <c r="AB4119" s="156" t="s">
        <v>3076</v>
      </c>
      <c r="AC4119" s="156">
        <v>342</v>
      </c>
      <c r="AD4119" s="256">
        <v>43133</v>
      </c>
      <c r="AE4119" s="256">
        <v>43160</v>
      </c>
      <c r="AF4119" s="256" t="s">
        <v>3216</v>
      </c>
    </row>
    <row r="4120" spans="28:32" x14ac:dyDescent="0.25">
      <c r="AB4120" s="156" t="s">
        <v>3304</v>
      </c>
      <c r="AC4120" s="156">
        <v>342</v>
      </c>
      <c r="AD4120" s="256">
        <v>43125</v>
      </c>
      <c r="AE4120" s="256">
        <v>43160</v>
      </c>
      <c r="AF4120" s="256" t="s">
        <v>3216</v>
      </c>
    </row>
    <row r="4121" spans="28:32" x14ac:dyDescent="0.25">
      <c r="AB4121" s="156" t="s">
        <v>3305</v>
      </c>
      <c r="AC4121" s="156">
        <v>342</v>
      </c>
      <c r="AD4121" s="256">
        <v>43125</v>
      </c>
      <c r="AE4121" s="256">
        <v>43160</v>
      </c>
      <c r="AF4121" s="256" t="s">
        <v>3216</v>
      </c>
    </row>
    <row r="4122" spans="28:32" x14ac:dyDescent="0.25">
      <c r="AB4122" s="156" t="s">
        <v>3306</v>
      </c>
      <c r="AC4122" s="156">
        <v>342</v>
      </c>
      <c r="AD4122" s="256">
        <v>43133</v>
      </c>
      <c r="AE4122" s="256">
        <v>43160</v>
      </c>
      <c r="AF4122" s="256" t="s">
        <v>3216</v>
      </c>
    </row>
    <row r="4123" spans="28:32" x14ac:dyDescent="0.25">
      <c r="AB4123" s="156" t="s">
        <v>3307</v>
      </c>
      <c r="AC4123" s="156">
        <v>342</v>
      </c>
      <c r="AD4123" s="256">
        <v>43133</v>
      </c>
      <c r="AE4123" s="256">
        <v>43160</v>
      </c>
      <c r="AF4123" s="256" t="s">
        <v>3216</v>
      </c>
    </row>
    <row r="4124" spans="28:32" x14ac:dyDescent="0.25">
      <c r="AB4124" s="156" t="s">
        <v>3308</v>
      </c>
      <c r="AC4124" s="156">
        <v>342</v>
      </c>
      <c r="AD4124" s="256">
        <v>43133</v>
      </c>
      <c r="AE4124" s="256">
        <v>43160</v>
      </c>
      <c r="AF4124" s="256" t="s">
        <v>3216</v>
      </c>
    </row>
    <row r="4125" spans="28:32" x14ac:dyDescent="0.25">
      <c r="AB4125" s="156" t="s">
        <v>3309</v>
      </c>
      <c r="AC4125" s="156">
        <v>357</v>
      </c>
      <c r="AD4125" s="256">
        <v>43139</v>
      </c>
      <c r="AE4125" s="256">
        <v>43164</v>
      </c>
      <c r="AF4125" s="256" t="s">
        <v>3216</v>
      </c>
    </row>
    <row r="4126" spans="28:32" x14ac:dyDescent="0.25">
      <c r="AB4126" s="156" t="s">
        <v>3309</v>
      </c>
      <c r="AC4126" s="156">
        <v>364</v>
      </c>
      <c r="AD4126" s="256">
        <v>43168</v>
      </c>
      <c r="AE4126" s="256">
        <v>43179</v>
      </c>
      <c r="AF4126" s="256" t="s">
        <v>3216</v>
      </c>
    </row>
    <row r="4127" spans="28:32" x14ac:dyDescent="0.25">
      <c r="AB4127" s="156" t="s">
        <v>3078</v>
      </c>
      <c r="AC4127" s="156">
        <v>357</v>
      </c>
      <c r="AD4127" s="256">
        <v>43139</v>
      </c>
      <c r="AE4127" s="256">
        <v>43164</v>
      </c>
      <c r="AF4127" s="256" t="s">
        <v>3216</v>
      </c>
    </row>
    <row r="4128" spans="28:32" x14ac:dyDescent="0.25">
      <c r="AB4128" s="156" t="s">
        <v>3078</v>
      </c>
      <c r="AC4128" s="156">
        <v>353</v>
      </c>
      <c r="AD4128" s="256">
        <v>43180</v>
      </c>
      <c r="AE4128" s="256">
        <v>0</v>
      </c>
      <c r="AF4128" s="256" t="s">
        <v>3215</v>
      </c>
    </row>
    <row r="4129" spans="28:32" x14ac:dyDescent="0.25">
      <c r="AB4129" s="156" t="s">
        <v>3310</v>
      </c>
      <c r="AC4129" s="156">
        <v>357</v>
      </c>
      <c r="AD4129" s="256">
        <v>43139</v>
      </c>
      <c r="AE4129" s="256">
        <v>43164</v>
      </c>
      <c r="AF4129" s="256" t="s">
        <v>3216</v>
      </c>
    </row>
    <row r="4130" spans="28:32" x14ac:dyDescent="0.25">
      <c r="AB4130" s="156" t="s">
        <v>3310</v>
      </c>
      <c r="AC4130" s="156">
        <v>364</v>
      </c>
      <c r="AD4130" s="256">
        <v>43168</v>
      </c>
      <c r="AE4130" s="256">
        <v>43179</v>
      </c>
      <c r="AF4130" s="256" t="s">
        <v>3216</v>
      </c>
    </row>
    <row r="4131" spans="28:32" x14ac:dyDescent="0.25">
      <c r="AB4131" s="156" t="s">
        <v>3080</v>
      </c>
      <c r="AC4131" s="156">
        <v>356</v>
      </c>
      <c r="AD4131" s="256">
        <v>43139</v>
      </c>
      <c r="AE4131" s="256">
        <v>0</v>
      </c>
      <c r="AF4131" s="256" t="s">
        <v>3215</v>
      </c>
    </row>
    <row r="4132" spans="28:32" x14ac:dyDescent="0.25">
      <c r="AB4132" s="156" t="s">
        <v>3082</v>
      </c>
      <c r="AC4132" s="156">
        <v>356</v>
      </c>
      <c r="AD4132" s="256">
        <v>43139</v>
      </c>
      <c r="AE4132" s="256">
        <v>0</v>
      </c>
      <c r="AF4132" s="256" t="s">
        <v>3215</v>
      </c>
    </row>
    <row r="4133" spans="28:32" x14ac:dyDescent="0.25">
      <c r="AB4133" s="156" t="s">
        <v>3142</v>
      </c>
      <c r="AC4133" s="156">
        <v>351</v>
      </c>
      <c r="AD4133" s="256">
        <v>43133</v>
      </c>
      <c r="AE4133" s="256">
        <v>43224</v>
      </c>
      <c r="AF4133" s="256" t="s">
        <v>3215</v>
      </c>
    </row>
    <row r="4134" spans="28:32" x14ac:dyDescent="0.25">
      <c r="AB4134" s="156" t="s">
        <v>3311</v>
      </c>
      <c r="AC4134" s="156">
        <v>364</v>
      </c>
      <c r="AD4134" s="256">
        <v>43168</v>
      </c>
      <c r="AE4134" s="256">
        <v>43179</v>
      </c>
      <c r="AF4134" s="256" t="s">
        <v>3216</v>
      </c>
    </row>
    <row r="4135" spans="28:32" x14ac:dyDescent="0.25">
      <c r="AB4135" s="156" t="s">
        <v>3312</v>
      </c>
      <c r="AC4135" s="156">
        <v>364</v>
      </c>
      <c r="AD4135" s="256">
        <v>43168</v>
      </c>
      <c r="AE4135" s="256">
        <v>43179</v>
      </c>
      <c r="AF4135" s="256" t="s">
        <v>3216</v>
      </c>
    </row>
    <row r="4136" spans="28:32" x14ac:dyDescent="0.25">
      <c r="AB4136" s="156" t="s">
        <v>3084</v>
      </c>
      <c r="AC4136" s="156">
        <v>356</v>
      </c>
      <c r="AD4136" s="256">
        <v>43180</v>
      </c>
      <c r="AE4136" s="256">
        <v>0</v>
      </c>
      <c r="AF4136" s="256" t="s">
        <v>3215</v>
      </c>
    </row>
    <row r="4137" spans="28:32" x14ac:dyDescent="0.25">
      <c r="AB4137" s="156" t="s">
        <v>3086</v>
      </c>
      <c r="AC4137" s="156">
        <v>356</v>
      </c>
      <c r="AD4137" s="256">
        <v>43180</v>
      </c>
      <c r="AE4137" s="256">
        <v>0</v>
      </c>
      <c r="AF4137" s="256" t="s">
        <v>3215</v>
      </c>
    </row>
    <row r="4138" spans="28:32" x14ac:dyDescent="0.25">
      <c r="AB4138" s="156" t="s">
        <v>3192</v>
      </c>
      <c r="AC4138" s="156">
        <v>368</v>
      </c>
      <c r="AD4138" s="256">
        <v>43180</v>
      </c>
      <c r="AE4138" s="256">
        <v>0</v>
      </c>
      <c r="AF4138" s="256" t="s">
        <v>3215</v>
      </c>
    </row>
    <row r="4139" spans="28:32" x14ac:dyDescent="0.25">
      <c r="AB4139" s="156" t="s">
        <v>3194</v>
      </c>
      <c r="AC4139" s="156">
        <v>368</v>
      </c>
      <c r="AD4139" s="256">
        <v>43180</v>
      </c>
      <c r="AE4139" s="256">
        <v>0</v>
      </c>
      <c r="AF4139" s="256" t="s">
        <v>3215</v>
      </c>
    </row>
    <row r="4140" spans="28:32" x14ac:dyDescent="0.25">
      <c r="AB4140" s="156" t="s">
        <v>3195</v>
      </c>
      <c r="AC4140" s="156">
        <v>368</v>
      </c>
      <c r="AD4140" s="256">
        <v>43180</v>
      </c>
      <c r="AE4140" s="256">
        <v>0</v>
      </c>
      <c r="AF4140" s="256" t="s">
        <v>3215</v>
      </c>
    </row>
    <row r="4141" spans="28:32" x14ac:dyDescent="0.25">
      <c r="AB4141" s="156" t="s">
        <v>3313</v>
      </c>
      <c r="AC4141" s="156">
        <v>364</v>
      </c>
      <c r="AD4141" s="256">
        <v>43168</v>
      </c>
      <c r="AE4141" s="256">
        <v>43179</v>
      </c>
      <c r="AF4141" s="256" t="s">
        <v>3216</v>
      </c>
    </row>
    <row r="4142" spans="28:32" x14ac:dyDescent="0.25">
      <c r="AB4142" s="156" t="s">
        <v>3314</v>
      </c>
      <c r="AC4142" s="156">
        <v>364</v>
      </c>
      <c r="AD4142" s="256">
        <v>43168</v>
      </c>
      <c r="AE4142" s="256">
        <v>43179</v>
      </c>
      <c r="AF4142" s="256" t="s">
        <v>3216</v>
      </c>
    </row>
    <row r="4143" spans="28:32" x14ac:dyDescent="0.25">
      <c r="AB4143" s="156" t="s">
        <v>3315</v>
      </c>
      <c r="AC4143" s="156">
        <v>364</v>
      </c>
      <c r="AD4143" s="256">
        <v>43168</v>
      </c>
      <c r="AE4143" s="256">
        <v>43179</v>
      </c>
      <c r="AF4143" s="256" t="s">
        <v>3216</v>
      </c>
    </row>
    <row r="4144" spans="28:32" x14ac:dyDescent="0.25">
      <c r="AB4144" s="156" t="s">
        <v>3316</v>
      </c>
      <c r="AC4144" s="156">
        <v>364</v>
      </c>
      <c r="AD4144" s="256">
        <v>43168</v>
      </c>
      <c r="AE4144" s="256">
        <v>43179</v>
      </c>
      <c r="AF4144" s="256" t="s">
        <v>3216</v>
      </c>
    </row>
    <row r="4145" spans="28:32" x14ac:dyDescent="0.25">
      <c r="AB4145" s="156" t="s">
        <v>3317</v>
      </c>
      <c r="AC4145" s="156">
        <v>364</v>
      </c>
      <c r="AD4145" s="256">
        <v>43168</v>
      </c>
      <c r="AE4145" s="256">
        <v>43179</v>
      </c>
      <c r="AF4145" s="256" t="s">
        <v>3216</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49" customWidth="1"/>
    <col min="2" max="2" width="35.85546875" style="149" customWidth="1"/>
    <col min="3" max="3" width="13.42578125" style="149" customWidth="1"/>
    <col min="4" max="4" width="15.5703125" style="149" customWidth="1"/>
    <col min="5" max="5" width="9.140625" style="149" customWidth="1"/>
    <col min="6" max="6" width="11.42578125" style="149" customWidth="1"/>
    <col min="7" max="7" width="11.5703125" style="149" customWidth="1"/>
    <col min="8" max="8" width="14.85546875" style="149" customWidth="1"/>
    <col min="9" max="9" width="17.140625" style="149" customWidth="1"/>
    <col min="10" max="10" width="16.5703125" style="149" customWidth="1"/>
    <col min="11" max="11" width="8.140625" style="149" customWidth="1"/>
    <col min="12" max="12" width="16.42578125" style="149" customWidth="1"/>
    <col min="13" max="13" width="12.5703125" style="149" customWidth="1"/>
    <col min="14" max="14" width="17" style="149" customWidth="1"/>
    <col min="15" max="15" width="12.5703125" style="149" customWidth="1"/>
    <col min="16" max="20" width="16.140625" style="149" customWidth="1"/>
    <col min="21" max="21" width="12.5703125" style="149" customWidth="1"/>
    <col min="22" max="29" width="21.42578125" style="149" customWidth="1"/>
    <col min="30" max="16384" width="11.42578125" style="149"/>
  </cols>
  <sheetData>
    <row r="1" spans="1:21" ht="21" x14ac:dyDescent="0.35">
      <c r="A1" s="153"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4" t="s">
        <v>579</v>
      </c>
      <c r="F9" s="154" t="s">
        <v>575</v>
      </c>
      <c r="G9" s="154" t="s">
        <v>581</v>
      </c>
      <c r="H9" s="20">
        <v>0</v>
      </c>
      <c r="I9"/>
      <c r="J9"/>
      <c r="K9"/>
      <c r="L9"/>
    </row>
    <row r="10" spans="1:21" s="152" customFormat="1" x14ac:dyDescent="0.25">
      <c r="A10" s="68" t="s">
        <v>923</v>
      </c>
      <c r="B10" s="68" t="s">
        <v>959</v>
      </c>
      <c r="C10" s="68" t="s">
        <v>960</v>
      </c>
      <c r="D10" s="1" t="s">
        <v>961</v>
      </c>
      <c r="E10" s="68" t="s">
        <v>573</v>
      </c>
      <c r="F10" s="68">
        <v>34</v>
      </c>
      <c r="G10" s="68" t="s">
        <v>573</v>
      </c>
      <c r="H10" s="27">
        <v>34</v>
      </c>
      <c r="I10"/>
      <c r="J10"/>
      <c r="K10"/>
      <c r="L10"/>
      <c r="M10" s="149"/>
      <c r="N10" s="149"/>
      <c r="O10" s="149"/>
      <c r="P10" s="149"/>
      <c r="Q10" s="149"/>
      <c r="R10" s="149"/>
      <c r="S10" s="149"/>
      <c r="T10" s="149"/>
      <c r="U10" s="149"/>
    </row>
    <row r="11" spans="1:21" s="152" customFormat="1" x14ac:dyDescent="0.25">
      <c r="A11"/>
      <c r="B11"/>
      <c r="C11"/>
      <c r="D11"/>
      <c r="E11"/>
      <c r="F11"/>
      <c r="G11"/>
      <c r="H11"/>
      <c r="I11"/>
      <c r="J11"/>
      <c r="K11"/>
      <c r="L11"/>
      <c r="M11" s="149"/>
      <c r="N11" s="149"/>
      <c r="O11" s="149"/>
      <c r="P11" s="149"/>
      <c r="Q11" s="149"/>
      <c r="R11" s="149"/>
      <c r="S11" s="149"/>
      <c r="T11" s="149"/>
      <c r="U11" s="149"/>
    </row>
    <row r="12" spans="1:21" s="152" customFormat="1" x14ac:dyDescent="0.25">
      <c r="A12"/>
      <c r="B12"/>
      <c r="C12"/>
      <c r="D12"/>
      <c r="E12"/>
      <c r="F12"/>
      <c r="G12"/>
      <c r="H12"/>
      <c r="I12"/>
      <c r="J12"/>
      <c r="K12"/>
      <c r="L12"/>
      <c r="M12" s="149"/>
      <c r="N12" s="149"/>
      <c r="O12" s="149"/>
      <c r="P12" s="149"/>
      <c r="Q12" s="149"/>
      <c r="R12" s="149"/>
      <c r="S12" s="149"/>
      <c r="T12" s="149"/>
      <c r="U12" s="149"/>
    </row>
    <row r="13" spans="1:21" s="152" customFormat="1" x14ac:dyDescent="0.25">
      <c r="A13"/>
      <c r="B13"/>
      <c r="C13"/>
      <c r="D13"/>
      <c r="E13"/>
      <c r="F13"/>
      <c r="G13"/>
      <c r="H13"/>
      <c r="I13"/>
      <c r="J13"/>
      <c r="K13"/>
      <c r="L13"/>
      <c r="M13" s="149"/>
      <c r="N13" s="149"/>
      <c r="O13" s="149"/>
      <c r="P13" s="149"/>
      <c r="Q13" s="149"/>
      <c r="R13" s="149"/>
      <c r="S13" s="149"/>
      <c r="T13" s="149"/>
      <c r="U13" s="149"/>
    </row>
    <row r="14" spans="1:21" s="152" customFormat="1" x14ac:dyDescent="0.25">
      <c r="A14"/>
      <c r="B14"/>
      <c r="C14"/>
      <c r="D14"/>
      <c r="E14"/>
      <c r="F14"/>
      <c r="G14"/>
      <c r="H14"/>
      <c r="I14"/>
      <c r="J14"/>
      <c r="K14"/>
      <c r="L14"/>
      <c r="M14" s="149"/>
      <c r="N14" s="149"/>
      <c r="O14" s="149"/>
      <c r="P14" s="149"/>
      <c r="Q14" s="149"/>
      <c r="R14" s="149"/>
      <c r="S14" s="149"/>
      <c r="T14" s="149"/>
      <c r="U14" s="149"/>
    </row>
    <row r="15" spans="1:21" s="152" customFormat="1" x14ac:dyDescent="0.25">
      <c r="A15"/>
      <c r="B15"/>
      <c r="C15"/>
      <c r="D15"/>
      <c r="E15"/>
      <c r="F15"/>
      <c r="G15"/>
      <c r="H15"/>
      <c r="I15"/>
      <c r="J15"/>
      <c r="K15"/>
      <c r="L15"/>
      <c r="M15" s="149"/>
      <c r="N15" s="149"/>
      <c r="O15" s="149"/>
      <c r="P15" s="149"/>
      <c r="Q15" s="149"/>
      <c r="R15" s="149"/>
      <c r="S15" s="149"/>
      <c r="T15" s="149"/>
      <c r="U15" s="149"/>
    </row>
    <row r="16" spans="1:21" s="152" customFormat="1" x14ac:dyDescent="0.25">
      <c r="A16"/>
      <c r="B16"/>
      <c r="C16"/>
      <c r="D16"/>
      <c r="E16"/>
      <c r="F16"/>
      <c r="G16"/>
      <c r="H16"/>
      <c r="I16"/>
      <c r="J16"/>
      <c r="K16"/>
      <c r="L16"/>
      <c r="M16" s="149"/>
      <c r="N16" s="149"/>
      <c r="O16" s="149"/>
      <c r="P16" s="149"/>
      <c r="Q16" s="149"/>
      <c r="R16" s="149"/>
      <c r="S16" s="149"/>
      <c r="T16" s="149"/>
      <c r="U16" s="149"/>
    </row>
    <row r="17" spans="1:21" s="152" customFormat="1" x14ac:dyDescent="0.25">
      <c r="A17"/>
      <c r="B17"/>
      <c r="C17"/>
      <c r="D17"/>
      <c r="E17"/>
      <c r="F17"/>
      <c r="G17"/>
      <c r="H17"/>
      <c r="I17"/>
      <c r="J17"/>
      <c r="K17"/>
      <c r="L17"/>
      <c r="M17" s="149"/>
      <c r="N17" s="149"/>
      <c r="O17" s="149"/>
      <c r="P17" s="149"/>
      <c r="Q17" s="149"/>
      <c r="R17" s="149"/>
      <c r="S17" s="149"/>
      <c r="T17" s="149"/>
      <c r="U17" s="149"/>
    </row>
    <row r="18" spans="1:21" s="152" customFormat="1" x14ac:dyDescent="0.25">
      <c r="A18"/>
      <c r="B18"/>
      <c r="C18"/>
      <c r="D18"/>
      <c r="E18"/>
      <c r="F18"/>
      <c r="G18"/>
      <c r="H18"/>
      <c r="I18"/>
      <c r="J18"/>
      <c r="K18"/>
      <c r="L18"/>
      <c r="M18" s="149"/>
      <c r="N18" s="149"/>
      <c r="O18" s="149"/>
      <c r="P18" s="149"/>
      <c r="Q18" s="149"/>
      <c r="R18" s="149"/>
      <c r="S18" s="149"/>
      <c r="T18" s="149"/>
      <c r="U18" s="149"/>
    </row>
    <row r="19" spans="1:21" s="152" customFormat="1" x14ac:dyDescent="0.25">
      <c r="A19" s="149"/>
      <c r="B19" s="149"/>
      <c r="C19" s="149"/>
      <c r="D19" s="149"/>
      <c r="E19" s="149"/>
      <c r="F19" s="149"/>
      <c r="G19" s="149"/>
      <c r="H19" s="149"/>
      <c r="I19" s="149"/>
      <c r="J19" s="149"/>
      <c r="K19" s="149"/>
      <c r="L19" s="149"/>
      <c r="M19" s="149"/>
      <c r="N19" s="149"/>
      <c r="O19" s="149"/>
      <c r="P19" s="149"/>
      <c r="Q19" s="149"/>
      <c r="R19" s="149"/>
      <c r="S19" s="149"/>
      <c r="T19" s="149"/>
      <c r="U19" s="149"/>
    </row>
    <row r="20" spans="1:21" s="152" customFormat="1" x14ac:dyDescent="0.25">
      <c r="A20" s="149"/>
      <c r="B20" s="149"/>
      <c r="C20" s="149"/>
      <c r="D20" s="149"/>
      <c r="E20" s="149"/>
      <c r="F20" s="149"/>
      <c r="G20" s="149"/>
      <c r="H20" s="149"/>
      <c r="I20" s="149"/>
      <c r="J20" s="149"/>
      <c r="K20" s="149"/>
      <c r="L20" s="149"/>
      <c r="M20" s="149"/>
      <c r="N20" s="149"/>
      <c r="O20" s="149"/>
      <c r="P20" s="149"/>
      <c r="Q20" s="149"/>
      <c r="R20" s="149"/>
      <c r="S20" s="149"/>
      <c r="T20" s="149"/>
      <c r="U20" s="149"/>
    </row>
    <row r="21" spans="1:21" s="152" customFormat="1" x14ac:dyDescent="0.25">
      <c r="A21" s="149"/>
      <c r="B21" s="149"/>
      <c r="C21" s="149"/>
      <c r="D21" s="149"/>
      <c r="E21" s="149"/>
      <c r="F21" s="149"/>
      <c r="G21" s="149"/>
      <c r="H21" s="149"/>
      <c r="I21" s="149"/>
      <c r="J21" s="149"/>
      <c r="K21" s="149"/>
      <c r="L21" s="149"/>
      <c r="M21" s="149"/>
      <c r="N21" s="149"/>
      <c r="O21" s="149"/>
      <c r="P21" s="149"/>
      <c r="Q21" s="149"/>
      <c r="R21" s="149"/>
      <c r="S21" s="149"/>
      <c r="T21" s="149"/>
      <c r="U21" s="149"/>
    </row>
    <row r="22" spans="1:21" s="152" customFormat="1" x14ac:dyDescent="0.25">
      <c r="A22" s="149"/>
      <c r="B22" s="149"/>
      <c r="C22" s="149"/>
      <c r="D22" s="149"/>
      <c r="E22" s="149"/>
      <c r="F22" s="149"/>
      <c r="G22" s="149"/>
      <c r="H22" s="149"/>
      <c r="I22" s="149"/>
      <c r="J22" s="149"/>
      <c r="K22" s="149"/>
      <c r="L22" s="149"/>
      <c r="M22" s="149"/>
      <c r="N22" s="149"/>
      <c r="O22" s="149"/>
      <c r="P22" s="149"/>
      <c r="Q22" s="149"/>
      <c r="R22" s="149"/>
      <c r="S22" s="149"/>
      <c r="T22" s="149"/>
      <c r="U22" s="149"/>
    </row>
    <row r="23" spans="1:21" s="152" customFormat="1" x14ac:dyDescent="0.25">
      <c r="A23" s="149"/>
      <c r="B23" s="149"/>
      <c r="C23" s="149"/>
      <c r="D23" s="149"/>
      <c r="E23" s="149"/>
      <c r="F23" s="149"/>
      <c r="G23" s="149"/>
      <c r="H23" s="149"/>
      <c r="I23" s="149"/>
      <c r="J23" s="149"/>
      <c r="K23" s="149"/>
      <c r="L23" s="149"/>
      <c r="M23" s="149"/>
      <c r="N23" s="149"/>
      <c r="O23" s="149"/>
      <c r="P23" s="149"/>
      <c r="Q23" s="149"/>
      <c r="R23" s="149"/>
      <c r="S23" s="149"/>
      <c r="T23" s="149"/>
      <c r="U23" s="149"/>
    </row>
    <row r="24" spans="1:21" s="152" customFormat="1" x14ac:dyDescent="0.25">
      <c r="A24" s="149"/>
      <c r="B24" s="149"/>
      <c r="C24" s="149"/>
      <c r="D24" s="149"/>
      <c r="E24" s="149"/>
      <c r="F24" s="149"/>
      <c r="G24" s="149"/>
      <c r="H24" s="149"/>
      <c r="I24" s="149"/>
      <c r="J24" s="149"/>
      <c r="K24" s="149"/>
      <c r="L24" s="149"/>
      <c r="M24" s="149"/>
      <c r="N24" s="149"/>
      <c r="O24" s="149"/>
      <c r="P24" s="149"/>
      <c r="Q24" s="149"/>
      <c r="R24" s="149"/>
      <c r="S24" s="149"/>
      <c r="T24" s="149"/>
      <c r="U24" s="149"/>
    </row>
    <row r="25" spans="1:21" s="152" customFormat="1" x14ac:dyDescent="0.25">
      <c r="A25" s="149"/>
      <c r="B25" s="149"/>
      <c r="C25" s="149"/>
      <c r="D25" s="149"/>
      <c r="E25" s="149"/>
      <c r="F25" s="149"/>
      <c r="G25" s="149"/>
      <c r="H25" s="149"/>
      <c r="I25" s="149"/>
      <c r="J25" s="149"/>
      <c r="K25" s="149"/>
      <c r="L25" s="149"/>
      <c r="M25" s="149"/>
      <c r="N25" s="149"/>
      <c r="O25" s="149"/>
      <c r="P25" s="149"/>
      <c r="Q25" s="149"/>
      <c r="R25" s="149"/>
      <c r="S25" s="149"/>
      <c r="T25" s="149"/>
      <c r="U25" s="149"/>
    </row>
    <row r="26" spans="1:21" s="152" customFormat="1" x14ac:dyDescent="0.25">
      <c r="A26" s="149"/>
      <c r="B26" s="149"/>
      <c r="C26" s="149"/>
      <c r="D26" s="149"/>
      <c r="E26" s="149"/>
      <c r="F26" s="149"/>
      <c r="G26" s="149"/>
      <c r="H26" s="149"/>
      <c r="I26" s="149"/>
      <c r="J26" s="149"/>
      <c r="K26" s="149"/>
      <c r="L26" s="149"/>
      <c r="M26" s="149"/>
      <c r="N26" s="149"/>
      <c r="O26" s="149"/>
      <c r="P26" s="149"/>
      <c r="Q26" s="149"/>
      <c r="R26" s="149"/>
      <c r="S26" s="149"/>
      <c r="T26" s="149"/>
      <c r="U26" s="149"/>
    </row>
    <row r="27" spans="1:21" s="152" customFormat="1" x14ac:dyDescent="0.25">
      <c r="A27" s="149"/>
      <c r="B27" s="149"/>
      <c r="C27" s="149"/>
      <c r="D27" s="149"/>
      <c r="E27" s="149"/>
      <c r="F27" s="149"/>
      <c r="G27" s="149"/>
      <c r="H27" s="149"/>
      <c r="I27" s="149"/>
      <c r="J27" s="149"/>
      <c r="K27" s="149"/>
      <c r="L27" s="149"/>
      <c r="M27" s="149"/>
      <c r="N27" s="149"/>
      <c r="O27" s="149"/>
      <c r="P27" s="149"/>
      <c r="Q27" s="149"/>
      <c r="R27" s="149"/>
      <c r="S27" s="149"/>
      <c r="T27" s="149"/>
      <c r="U27" s="149"/>
    </row>
    <row r="28" spans="1:21" s="152" customFormat="1" x14ac:dyDescent="0.25">
      <c r="A28" s="149"/>
      <c r="B28" s="149"/>
      <c r="C28" s="149"/>
      <c r="D28" s="149"/>
      <c r="E28" s="149"/>
      <c r="F28" s="149"/>
      <c r="G28" s="149"/>
      <c r="H28" s="149"/>
      <c r="I28" s="149"/>
      <c r="J28" s="149"/>
      <c r="K28" s="149"/>
      <c r="L28" s="149"/>
      <c r="M28" s="149"/>
      <c r="N28" s="149"/>
      <c r="O28" s="149"/>
      <c r="P28" s="149"/>
      <c r="Q28" s="149"/>
      <c r="R28" s="149"/>
      <c r="S28" s="149"/>
      <c r="T28" s="149"/>
      <c r="U28" s="149"/>
    </row>
    <row r="29" spans="1:21" s="152" customFormat="1" x14ac:dyDescent="0.25">
      <c r="A29" s="149"/>
      <c r="B29" s="149"/>
      <c r="C29" s="149"/>
      <c r="D29" s="149"/>
      <c r="E29" s="149"/>
      <c r="F29" s="149"/>
      <c r="G29" s="149"/>
      <c r="H29" s="149"/>
      <c r="I29" s="149"/>
      <c r="J29" s="149"/>
      <c r="K29" s="149"/>
      <c r="L29" s="149"/>
      <c r="M29" s="149"/>
      <c r="N29" s="149"/>
      <c r="O29" s="149"/>
      <c r="P29" s="149"/>
      <c r="Q29" s="149"/>
      <c r="R29" s="149"/>
      <c r="S29" s="149"/>
      <c r="T29" s="149"/>
      <c r="U29" s="149"/>
    </row>
    <row r="30" spans="1:21" s="152" customFormat="1" x14ac:dyDescent="0.25">
      <c r="A30" s="149"/>
      <c r="B30" s="149"/>
      <c r="C30" s="149"/>
      <c r="D30" s="149"/>
      <c r="E30" s="149"/>
      <c r="F30" s="149"/>
      <c r="G30" s="149"/>
      <c r="H30" s="149"/>
      <c r="I30" s="149"/>
      <c r="J30" s="149"/>
      <c r="K30" s="149"/>
      <c r="L30" s="149"/>
      <c r="M30" s="149"/>
      <c r="N30" s="149"/>
      <c r="O30" s="149"/>
      <c r="P30" s="149"/>
      <c r="Q30" s="149"/>
      <c r="R30" s="149"/>
      <c r="S30" s="149"/>
      <c r="T30" s="149"/>
      <c r="U30" s="149"/>
    </row>
    <row r="31" spans="1:21" s="152" customFormat="1" x14ac:dyDescent="0.25">
      <c r="A31" s="149"/>
      <c r="B31" s="149"/>
      <c r="C31" s="149"/>
      <c r="D31" s="149"/>
      <c r="E31" s="149"/>
      <c r="F31" s="149"/>
      <c r="G31" s="149"/>
      <c r="H31" s="149"/>
      <c r="I31" s="149"/>
      <c r="J31" s="149"/>
      <c r="K31" s="149"/>
      <c r="L31" s="149"/>
      <c r="M31" s="149"/>
      <c r="N31" s="149"/>
      <c r="O31" s="149"/>
      <c r="P31" s="149"/>
      <c r="Q31" s="149"/>
      <c r="R31" s="149"/>
      <c r="S31" s="149"/>
      <c r="T31" s="149"/>
      <c r="U31" s="149"/>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57"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57"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1161</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IFERROR(INDEX(Observaciones_Notables[Observaciones],SMALL(IF((Observaciones_Notables[Observaciones])&lt;&gt;"",ROW(Observaciones_Notables[Observaciones]),10000),ROW())-ROW(Observaciones_Notables[[#Headers],[Observaciones]])),"")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185483.41999999998</v>
      </c>
      <c r="V2" s="87" t="str">
        <f t="array" aca="1" ref="V2" ca="1">IFERROR(INDEX(Observaciones_Notables[Observaciones],SMALL(IF((Observaciones_Notables[Observaciones])&lt;&gt;"",ROW(Observaciones_Notables[Observaciones]),10000),ROW())-ROW(Observaciones_Notables[[#Headers],[Observaciones]])),"")</f>
        <v>23 Comportamiento</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209520.13999999998</v>
      </c>
      <c r="V3" s="87" t="str">
        <f t="array" aca="1" ref="V3" ca="1">IFERROR(INDEX(Observaciones_Notables[Observaciones],SMALL(IF((Observaciones_Notables[Observaciones])&lt;&gt;"",ROW(Observaciones_Notables[Observaciones]),10000),ROW())-ROW(Observaciones_Notables[[#Headers],[Observaciones]])),"")</f>
        <v>3 Sin reposiciones</v>
      </c>
      <c r="W3" s="80"/>
      <c r="AA3" s="79" t="str">
        <f t="array" ref="AA3">IF(SUMPRODUCT(--(ISNUMBER(CONTROL[Nuevo Buff Sug]))),SUMPRODUCT(--(ISNUMBER(CONTROL[Nuevo Buff Sug])))&amp;" Sugerencia GDB","")</f>
        <v>5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43262.875196759262</v>
      </c>
      <c r="V4" s="87" t="str">
        <f t="array" aca="1" ref="V4" ca="1">IFERROR(INDEX(Observaciones_Notables[Observaciones],SMALL(IF((Observaciones_Notables[Observaciones])&lt;&gt;"",ROW(Observaciones_Notables[Observaciones]),10000),ROW())-ROW(Observaciones_Notables[[#Headers],[Observaciones]])),"")</f>
        <v>24 Mal Atendido Cantidad</v>
      </c>
      <c r="W4" s="80"/>
      <c r="AA4" s="79" t="str">
        <f t="array" ref="AA4">IFERROR(IF(SUMPRODUCT((CONTROL[Comportamiento]&lt;&gt;"")*1),SUMPRODUCT((CONTROL[Comportamiento]&lt;&gt;"")*1)&amp;" Comportamiento",""),"")</f>
        <v>23 Comportamiento</v>
      </c>
    </row>
    <row r="5" spans="1:42" x14ac:dyDescent="0.2">
      <c r="A5" t="str">
        <f ca="1">LEFT(SUBSTITUTE(SUBSTITUTE(A4,"[",""),"]",""),FIND("xlsm",SUBSTITUTE(SUBSTITUTE(A4,"[",""),"]",""),1)+3)</f>
        <v>D:\Documents RAMCAS\RAM CAS\MEJORA CONTINUA\CONTROL DE BUFFERS\BASE\Control Buffers.xlsm</v>
      </c>
      <c r="I5" t="s">
        <v>39</v>
      </c>
      <c r="V5" s="87" t="str">
        <f t="array" aca="1" ref="V5" ca="1">IFERROR(INDEX(Observaciones_Notables[Observaciones],SMALL(IF((Observaciones_Notables[Observaciones])&lt;&gt;"",ROW(Observaciones_Notables[Observaciones]),10000),ROW())-ROW(Observaciones_Notables[[#Headers],[Observaciones]])),"")</f>
        <v>92 Mal atendido Frecuencia</v>
      </c>
      <c r="W5" s="80"/>
      <c r="AA5" s="79" t="str">
        <f t="array" ref="AA5">IF(SUMPRODUCT(--CONTROL[Omisiones GDB])=TRUE,"Subida GDB bloqueada","")</f>
        <v/>
      </c>
    </row>
    <row r="6" spans="1:42" x14ac:dyDescent="0.2">
      <c r="A6" t="str">
        <f ca="1">LEFT(CELL("filename",A1),FIND("[",CELL("filename",A1))-2)</f>
        <v>D:\Documents RAMCAS\RAM CAS\MEJORA CONTINUA\CONTROL DE BUFFERS\BASE</v>
      </c>
      <c r="I6" t="s">
        <v>29</v>
      </c>
      <c r="V6" s="87" t="str">
        <f t="array" aca="1" ref="V6" ca="1">IFERROR(INDEX(Observaciones_Notables[Observaciones],SMALL(IF((Observaciones_Notables[Observaciones])&lt;&gt;"",ROW(Observaciones_Notables[Observaciones]),10000),ROW())-ROW(Observaciones_Notables[[#Headers],[Observaciones]])),"")</f>
        <v>1 Buffer no inicializado</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2 Buffers vacíos</v>
      </c>
      <c r="AA7" s="79" t="str">
        <f t="array" ref="AA7">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str">
        <f t="array" aca="1" ref="V8" ca="1">IFERROR(INDEX(Observaciones_Notables[Observaciones],SMALL(IF((Observaciones_Notables[Observaciones])&lt;&gt;"",ROW(Observaciones_Notables[Observaciones]),10000),ROW())-ROW(Observaciones_Notables[[#Headers],[Observaciones]])),"")</f>
        <v>2 Buffers por efectivizar</v>
      </c>
      <c r="AA8" s="79" t="str">
        <f t="array" ref="AA8">IF(SUMPRODUCT(IFERROR(SEARCH("MAC",CONTROL[Estado Reposiciones]),0)),SUMPRODUCT(IFERROR(SEARCH("MAC",CONTROL[Estado Reposiciones]),0))&amp;" Mal Atendido Cantidad","")</f>
        <v>24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str">
        <f ca="1">MID(A6,LEN(A8)+1,LEN(A6)-LEN(A8))</f>
        <v>BASE</v>
      </c>
      <c r="I10" t="s">
        <v>30</v>
      </c>
      <c r="V10" s="87" t="str">
        <f t="array" aca="1" ref="V10" ca="1">IFERROR(INDEX(Observaciones_Notables[Observaciones],SMALL(IF((Observaciones_Notables[Observaciones])&lt;&gt;"",ROW(Observaciones_Notables[Observaciones]),10000),ROW())-ROW(Observaciones_Notables[[#Headers],[Observaciones]])),"")</f>
        <v/>
      </c>
      <c r="AA10" s="127" t="str">
        <f t="array" ref="AA10">IF(SUMPRODUCT(IFERROR(SEARCH("MFR",CONTROL[Estado Reposiciones]),0)),SUMPRODUCT(IFERROR(SEARCH("MFR",CONTROL[Estado Reposiciones]),0))&amp;" Mal atendido Frecuencia","")</f>
        <v>92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str">
        <f ca="1">SUBSTITUTE(EMPRESABODEGA1,"\"," ")</f>
        <v>BASE</v>
      </c>
      <c r="I12" t="s">
        <v>30</v>
      </c>
      <c r="AA12" s="123" t="str">
        <f t="array" ref="AA12">IF(SUMPRODUCT(--(CONTROL[DESCRIPCION]&lt;&gt;""),--(CONTROL[Ult Cambio]=0)),SUMPRODUCT(--(CONTROL[DESCRIPCION]&lt;&gt;""),--(CONTROL[Ult Cambio]=0))&amp;" Buffer no inicializado","")</f>
        <v>1 Buffer no inicializado</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t="array" aca="1" ref="AA20" ca="1">IF(SUMPRODUCT(--(CONTROL[Posponer RED]&gt;(HOY+120))),SUMPRODUCT(--(CONTROL[Posponer RED]&gt;(HOY+120)))&amp;" RED muy pospuesta","")</f>
        <v/>
      </c>
    </row>
    <row r="21" spans="1:27" x14ac:dyDescent="0.2">
      <c r="A21" t="str">
        <f ca="1">UPPER(SUBSTITUTE(A20," ",""))</f>
        <v>CONTROLBUFFERS</v>
      </c>
      <c r="I21" s="1" t="s">
        <v>42</v>
      </c>
      <c r="AA21" s="79"/>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697</v>
      </c>
      <c r="C24" s="1" t="s">
        <v>61</v>
      </c>
      <c r="D24" s="15" t="s">
        <v>72</v>
      </c>
    </row>
    <row r="25" spans="1:27" x14ac:dyDescent="0.2">
      <c r="A25" s="16">
        <f>IFERROR(MATCH(FECHAINVFISICO,CONTROL[#Headers],0),0)</f>
        <v>251</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43263</v>
      </c>
      <c r="B53" s="24">
        <f ca="1">Tabla_Parametros_Nivel_Servicio[FECHAFIN]-Tabla_Parametros_Nivel_Servicio[DÍAS NIVEL SERVICIO]</f>
        <v>43083</v>
      </c>
      <c r="C53" s="13">
        <f>AVERAGE(Tabla_ArchivosBodegas[T NIV SER (DIAS)])</f>
        <v>180</v>
      </c>
    </row>
  </sheetData>
  <conditionalFormatting sqref="O3">
    <cfRule type="expression" dxfId="558" priority="12">
      <formula>$O$3&lt;PRIMER_CAMPO*1</formula>
    </cfRule>
  </conditionalFormatting>
  <conditionalFormatting sqref="N4:Q4">
    <cfRule type="expression" dxfId="557"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3318</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43263</v>
      </c>
      <c r="H2">
        <f ca="1">Tabla_Empresa[ULTIMO DIA]-Tabla_Empresa[HOY]</f>
        <v>169</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395003.55999999994</v>
      </c>
      <c r="O2">
        <f>SUMPRODUCT((CONTROL[Inv Fís Act]),CONTROL[CTV])</f>
        <v>185483.41999999998</v>
      </c>
      <c r="P2">
        <f>SUMPRODUCT(CONTROL[Tráns Act],CONTROL[CTV])</f>
        <v>209520.13999999998</v>
      </c>
      <c r="R2">
        <v>1</v>
      </c>
      <c r="S2" s="12">
        <v>43262.875196759262</v>
      </c>
      <c r="T2">
        <f>COUNTA(CONTROL[#Headers])</f>
        <v>373</v>
      </c>
      <c r="U2">
        <f>COUNTA(Tabla_Duplicados[EMPRESA])</f>
        <v>0</v>
      </c>
      <c r="V2" s="88">
        <v>43262.993125000001</v>
      </c>
      <c r="W2" t="s">
        <v>655</v>
      </c>
      <c r="X2">
        <v>1</v>
      </c>
      <c r="Y2">
        <f>SUMPRODUCT(CONTROL[Comprom],CONTROL[CTV])</f>
        <v>0</v>
      </c>
      <c r="Z2">
        <f>SUMPRODUCT(CONTROL[Backorders],CONTROL[CTV])</f>
        <v>1426.24</v>
      </c>
      <c r="AA2">
        <f>SUMPRODUCT(CONTROL[Inv Proy Act],CONTROL[CTV])</f>
        <v>396429.79999999993</v>
      </c>
      <c r="AB2">
        <f ca="1">SUMPRODUCT(--(Observaciones_Notables[Observaciones]&lt;&gt;""))</f>
        <v>8</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43263</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43192</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52</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43431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554"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1163</v>
      </c>
      <c r="C3" t="s">
        <v>1164</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1169</v>
      </c>
      <c r="I2" s="68">
        <v>0.33</v>
      </c>
      <c r="J2" s="68" t="s">
        <v>1170</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03/04/2018</v>
      </c>
      <c r="X2" s="100">
        <f ca="1">IFERROR(Tabla_ArchivosBodegas[[#This Row],[INICIO_HORIZONTE]]*1,DATE(YEAR((HOY-Tabla_ArchivosBodegas[[#This Row],[HORIZONTE]]*7)),MONTH((HOY-Tabla_ArchivosBodegas[[#This Row],[HORIZONTE]]*7)),DAY((HOY-Tabla_ArchivosBodegas[[#This Row],[HORIZONTE]]*7))))</f>
        <v>43193</v>
      </c>
    </row>
    <row r="3" spans="1:24" x14ac:dyDescent="0.2">
      <c r="A3" t="s">
        <v>739</v>
      </c>
      <c r="B3" t="s">
        <v>737</v>
      </c>
      <c r="C3" t="s">
        <v>738</v>
      </c>
      <c r="D3">
        <v>8</v>
      </c>
      <c r="E3">
        <v>16</v>
      </c>
      <c r="F3">
        <v>24</v>
      </c>
      <c r="G3">
        <v>180</v>
      </c>
      <c r="H3" t="s">
        <v>1171</v>
      </c>
      <c r="I3">
        <v>0.33</v>
      </c>
      <c r="J3" t="s">
        <v>1172</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1171</v>
      </c>
    </row>
    <row r="3" spans="1:1" x14ac:dyDescent="0.2">
      <c r="A3" t="s">
        <v>1169</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3" t="s">
        <v>1192</v>
      </c>
    </row>
    <row r="3" spans="1:1" ht="53.25" x14ac:dyDescent="0.2">
      <c r="A3" s="224" t="s">
        <v>1193</v>
      </c>
    </row>
    <row r="4" spans="1:1" ht="53.25" x14ac:dyDescent="0.2">
      <c r="A4" s="224" t="s">
        <v>1194</v>
      </c>
    </row>
    <row r="5" spans="1:1" ht="53.25" x14ac:dyDescent="0.2">
      <c r="A5" s="224" t="s">
        <v>1195</v>
      </c>
    </row>
    <row r="6" spans="1:1" ht="53.25" x14ac:dyDescent="0.2">
      <c r="A6" s="224" t="s">
        <v>1196</v>
      </c>
    </row>
    <row r="7" spans="1:1" ht="53.25" x14ac:dyDescent="0.2">
      <c r="A7" s="224" t="s">
        <v>1197</v>
      </c>
    </row>
    <row r="8" spans="1:1" ht="53.25" x14ac:dyDescent="0.2">
      <c r="A8" s="224" t="s">
        <v>1198</v>
      </c>
    </row>
    <row r="9" spans="1:1" ht="53.25" x14ac:dyDescent="0.2">
      <c r="A9" s="224" t="s">
        <v>1199</v>
      </c>
    </row>
    <row r="10" spans="1:1" ht="53.25" x14ac:dyDescent="0.2">
      <c r="A10" s="224" t="s">
        <v>1200</v>
      </c>
    </row>
    <row r="11" spans="1:1" ht="53.25" x14ac:dyDescent="0.2">
      <c r="A11" s="224" t="s">
        <v>1201</v>
      </c>
    </row>
    <row r="12" spans="1:1" ht="53.25" x14ac:dyDescent="0.2">
      <c r="A12" s="224" t="s">
        <v>1202</v>
      </c>
    </row>
    <row r="13" spans="1:1" ht="53.25" x14ac:dyDescent="0.2">
      <c r="A13" s="224" t="s">
        <v>1203</v>
      </c>
    </row>
    <row r="14" spans="1:1" ht="53.25" x14ac:dyDescent="0.2">
      <c r="A14" s="224" t="s">
        <v>1204</v>
      </c>
    </row>
    <row r="15" spans="1:1" ht="53.25" x14ac:dyDescent="0.2">
      <c r="A15" s="224" t="s">
        <v>1205</v>
      </c>
    </row>
    <row r="16" spans="1:1" ht="53.25" x14ac:dyDescent="0.2">
      <c r="A16" s="224" t="s">
        <v>1206</v>
      </c>
    </row>
    <row r="17" spans="1:1" ht="53.25" x14ac:dyDescent="0.2">
      <c r="A17" s="224" t="s">
        <v>1207</v>
      </c>
    </row>
    <row r="18" spans="1:1" ht="53.25" x14ac:dyDescent="0.2">
      <c r="A18" s="224" t="s">
        <v>1208</v>
      </c>
    </row>
    <row r="19" spans="1:1" ht="53.25" x14ac:dyDescent="0.2">
      <c r="A19" s="224" t="s">
        <v>1209</v>
      </c>
    </row>
    <row r="20" spans="1:1" ht="53.25" x14ac:dyDescent="0.2">
      <c r="A20" s="224" t="s">
        <v>1210</v>
      </c>
    </row>
    <row r="21" spans="1:1" ht="53.25" x14ac:dyDescent="0.2">
      <c r="A21" s="224" t="s">
        <v>1211</v>
      </c>
    </row>
    <row r="22" spans="1:1" ht="53.25" x14ac:dyDescent="0.2">
      <c r="A22" s="224" t="s">
        <v>1212</v>
      </c>
    </row>
    <row r="23" spans="1:1" ht="53.25" x14ac:dyDescent="0.2">
      <c r="A23" s="224" t="s">
        <v>1213</v>
      </c>
    </row>
    <row r="24" spans="1:1" ht="53.25" x14ac:dyDescent="0.2">
      <c r="A24" s="224" t="s">
        <v>1214</v>
      </c>
    </row>
    <row r="25" spans="1:1" ht="53.25" x14ac:dyDescent="0.2">
      <c r="A25" s="224" t="s">
        <v>1215</v>
      </c>
    </row>
    <row r="26" spans="1:1" ht="53.25" x14ac:dyDescent="0.2">
      <c r="A26" s="224" t="s">
        <v>1216</v>
      </c>
    </row>
    <row r="27" spans="1:1" ht="53.25" x14ac:dyDescent="0.2">
      <c r="A27" s="224" t="s">
        <v>1217</v>
      </c>
    </row>
    <row r="28" spans="1:1" ht="53.25" x14ac:dyDescent="0.2">
      <c r="A28" s="224" t="s">
        <v>1218</v>
      </c>
    </row>
    <row r="29" spans="1:1" ht="53.25" x14ac:dyDescent="0.2">
      <c r="A29" s="224" t="s">
        <v>1219</v>
      </c>
    </row>
    <row r="30" spans="1:1" ht="53.25" x14ac:dyDescent="0.2">
      <c r="A30" s="224" t="s">
        <v>1220</v>
      </c>
    </row>
    <row r="31" spans="1:1" ht="53.25" x14ac:dyDescent="0.2">
      <c r="A31" s="224" t="s">
        <v>1221</v>
      </c>
    </row>
    <row r="32" spans="1:1" ht="53.25" x14ac:dyDescent="0.2">
      <c r="A32" s="224" t="s">
        <v>1222</v>
      </c>
    </row>
    <row r="33" spans="1:1" ht="53.25" x14ac:dyDescent="0.2">
      <c r="A33" s="224" t="s">
        <v>1223</v>
      </c>
    </row>
    <row r="34" spans="1:1" ht="53.25" x14ac:dyDescent="0.2">
      <c r="A34" s="224" t="s">
        <v>1224</v>
      </c>
    </row>
    <row r="35" spans="1:1" ht="53.25" x14ac:dyDescent="0.2">
      <c r="A35" s="224" t="s">
        <v>1225</v>
      </c>
    </row>
    <row r="36" spans="1:1" ht="53.25" x14ac:dyDescent="0.2">
      <c r="A36" s="224" t="s">
        <v>1226</v>
      </c>
    </row>
    <row r="37" spans="1:1" ht="53.25" x14ac:dyDescent="0.2">
      <c r="A37" s="224" t="s">
        <v>1227</v>
      </c>
    </row>
    <row r="38" spans="1:1" ht="53.25" x14ac:dyDescent="0.2">
      <c r="A38" s="224" t="s">
        <v>1228</v>
      </c>
    </row>
    <row r="39" spans="1:1" ht="53.25" x14ac:dyDescent="0.2">
      <c r="A39" s="224" t="s">
        <v>1229</v>
      </c>
    </row>
    <row r="40" spans="1:1" ht="53.25" x14ac:dyDescent="0.2">
      <c r="A40" s="224" t="s">
        <v>1230</v>
      </c>
    </row>
    <row r="41" spans="1:1" ht="53.25" x14ac:dyDescent="0.2">
      <c r="A41" s="224" t="s">
        <v>1231</v>
      </c>
    </row>
    <row r="42" spans="1:1" ht="53.25" x14ac:dyDescent="0.2">
      <c r="A42" s="224" t="s">
        <v>1232</v>
      </c>
    </row>
    <row r="43" spans="1:1" ht="53.25" x14ac:dyDescent="0.2">
      <c r="A43" s="224" t="s">
        <v>1233</v>
      </c>
    </row>
    <row r="44" spans="1:1" ht="53.25" x14ac:dyDescent="0.2">
      <c r="A44" s="224" t="s">
        <v>1234</v>
      </c>
    </row>
    <row r="45" spans="1:1" ht="53.25" x14ac:dyDescent="0.2">
      <c r="A45" s="224" t="s">
        <v>1235</v>
      </c>
    </row>
    <row r="46" spans="1:1" ht="53.25" x14ac:dyDescent="0.2">
      <c r="A46" s="224" t="s">
        <v>1236</v>
      </c>
    </row>
    <row r="47" spans="1:1" ht="53.25" x14ac:dyDescent="0.2">
      <c r="A47" s="224" t="s">
        <v>1237</v>
      </c>
    </row>
    <row r="48" spans="1:1" ht="53.25" x14ac:dyDescent="0.2">
      <c r="A48" s="224" t="s">
        <v>1238</v>
      </c>
    </row>
    <row r="49" spans="1:1" ht="53.25" x14ac:dyDescent="0.2">
      <c r="A49" s="224" t="s">
        <v>1239</v>
      </c>
    </row>
    <row r="50" spans="1:1" ht="53.25" x14ac:dyDescent="0.2">
      <c r="A50" s="224" t="s">
        <v>1240</v>
      </c>
    </row>
    <row r="51" spans="1:1" ht="53.25" x14ac:dyDescent="0.2">
      <c r="A51" s="224" t="s">
        <v>1241</v>
      </c>
    </row>
    <row r="52" spans="1:1" ht="53.25" x14ac:dyDescent="0.2">
      <c r="A52" s="224" t="s">
        <v>1242</v>
      </c>
    </row>
    <row r="53" spans="1:1" ht="53.25" x14ac:dyDescent="0.2">
      <c r="A53" s="224" t="s">
        <v>1243</v>
      </c>
    </row>
    <row r="54" spans="1:1" ht="53.25" x14ac:dyDescent="0.2">
      <c r="A54" s="224" t="s">
        <v>1244</v>
      </c>
    </row>
    <row r="55" spans="1:1" ht="53.25" x14ac:dyDescent="0.2">
      <c r="A55" s="224" t="s">
        <v>1245</v>
      </c>
    </row>
    <row r="56" spans="1:1" ht="53.25" x14ac:dyDescent="0.2">
      <c r="A56" s="224" t="s">
        <v>1246</v>
      </c>
    </row>
    <row r="57" spans="1:1" ht="53.25" x14ac:dyDescent="0.2">
      <c r="A57" s="224" t="s">
        <v>1247</v>
      </c>
    </row>
    <row r="58" spans="1:1" ht="53.25" x14ac:dyDescent="0.2">
      <c r="A58" s="224" t="s">
        <v>1248</v>
      </c>
    </row>
    <row r="59" spans="1:1" ht="53.25" x14ac:dyDescent="0.2">
      <c r="A59" s="224" t="s">
        <v>1249</v>
      </c>
    </row>
    <row r="60" spans="1:1" ht="53.25" x14ac:dyDescent="0.2">
      <c r="A60" s="224" t="s">
        <v>1250</v>
      </c>
    </row>
    <row r="61" spans="1:1" ht="53.25" x14ac:dyDescent="0.2">
      <c r="A61" s="224" t="s">
        <v>1251</v>
      </c>
    </row>
    <row r="62" spans="1:1" ht="53.25" x14ac:dyDescent="0.2">
      <c r="A62" s="224" t="s">
        <v>1252</v>
      </c>
    </row>
    <row r="63" spans="1:1" ht="53.25" x14ac:dyDescent="0.2">
      <c r="A63" s="224" t="s">
        <v>962</v>
      </c>
    </row>
    <row r="64" spans="1:1" ht="53.25" x14ac:dyDescent="0.2">
      <c r="A64" s="224" t="s">
        <v>656</v>
      </c>
    </row>
    <row r="65" spans="1:1" ht="53.25" x14ac:dyDescent="0.2">
      <c r="A65" s="224" t="s">
        <v>657</v>
      </c>
    </row>
    <row r="66" spans="1:1" ht="53.25" x14ac:dyDescent="0.2">
      <c r="A66" s="224" t="s">
        <v>658</v>
      </c>
    </row>
    <row r="67" spans="1:1" ht="53.25" x14ac:dyDescent="0.2">
      <c r="A67" s="224" t="s">
        <v>659</v>
      </c>
    </row>
    <row r="68" spans="1:1" ht="53.25" x14ac:dyDescent="0.2">
      <c r="A68" s="224" t="s">
        <v>660</v>
      </c>
    </row>
    <row r="69" spans="1:1" ht="53.25" x14ac:dyDescent="0.2">
      <c r="A69" s="224" t="s">
        <v>1135</v>
      </c>
    </row>
    <row r="70" spans="1:1" ht="53.25" x14ac:dyDescent="0.2">
      <c r="A70" s="224" t="s">
        <v>1151</v>
      </c>
    </row>
    <row r="71" spans="1:1" ht="53.25" x14ac:dyDescent="0.2">
      <c r="A71" s="224" t="s">
        <v>661</v>
      </c>
    </row>
    <row r="72" spans="1:1" ht="53.25" x14ac:dyDescent="0.2">
      <c r="A72" s="224" t="s">
        <v>662</v>
      </c>
    </row>
    <row r="73" spans="1:1" ht="53.25" x14ac:dyDescent="0.2">
      <c r="A73" s="224" t="s">
        <v>663</v>
      </c>
    </row>
    <row r="74" spans="1:1" ht="53.25" x14ac:dyDescent="0.2">
      <c r="A74" s="224" t="s">
        <v>664</v>
      </c>
    </row>
    <row r="75" spans="1:1" ht="53.25" x14ac:dyDescent="0.2">
      <c r="A75" s="224" t="s">
        <v>665</v>
      </c>
    </row>
    <row r="76" spans="1:1" ht="53.25" x14ac:dyDescent="0.2">
      <c r="A76" s="224" t="s">
        <v>1152</v>
      </c>
    </row>
    <row r="77" spans="1:1" ht="53.25" x14ac:dyDescent="0.2">
      <c r="A77" s="224" t="s">
        <v>1153</v>
      </c>
    </row>
    <row r="78" spans="1:1" ht="53.25" x14ac:dyDescent="0.2">
      <c r="A78" s="224" t="s">
        <v>666</v>
      </c>
    </row>
    <row r="79" spans="1:1" ht="53.25" x14ac:dyDescent="0.2">
      <c r="A79" s="224" t="s">
        <v>667</v>
      </c>
    </row>
    <row r="80" spans="1:1" ht="53.25" x14ac:dyDescent="0.2">
      <c r="A80" s="224" t="s">
        <v>668</v>
      </c>
    </row>
    <row r="81" spans="1:1" ht="53.25" x14ac:dyDescent="0.2">
      <c r="A81" s="224" t="s">
        <v>669</v>
      </c>
    </row>
    <row r="82" spans="1:1" ht="53.25" x14ac:dyDescent="0.2">
      <c r="A82" s="224" t="s">
        <v>670</v>
      </c>
    </row>
    <row r="83" spans="1:1" ht="53.25" x14ac:dyDescent="0.2">
      <c r="A83" s="224" t="s">
        <v>1154</v>
      </c>
    </row>
    <row r="84" spans="1:1" ht="53.25" x14ac:dyDescent="0.2">
      <c r="A84" s="224" t="s">
        <v>1155</v>
      </c>
    </row>
    <row r="85" spans="1:1" ht="53.25" x14ac:dyDescent="0.2">
      <c r="A85" s="224" t="s">
        <v>671</v>
      </c>
    </row>
    <row r="86" spans="1:1" ht="53.25" x14ac:dyDescent="0.2">
      <c r="A86" s="224" t="s">
        <v>672</v>
      </c>
    </row>
    <row r="87" spans="1:1" ht="53.25" x14ac:dyDescent="0.2">
      <c r="A87" s="224" t="s">
        <v>673</v>
      </c>
    </row>
    <row r="88" spans="1:1" ht="53.25" x14ac:dyDescent="0.2">
      <c r="A88" s="224" t="s">
        <v>674</v>
      </c>
    </row>
    <row r="89" spans="1:1" ht="53.25" x14ac:dyDescent="0.2">
      <c r="A89" s="224" t="s">
        <v>675</v>
      </c>
    </row>
    <row r="90" spans="1:1" ht="53.25" x14ac:dyDescent="0.2">
      <c r="A90" s="224" t="s">
        <v>1165</v>
      </c>
    </row>
    <row r="91" spans="1:1" ht="53.25" x14ac:dyDescent="0.2">
      <c r="A91" s="224" t="s">
        <v>1166</v>
      </c>
    </row>
    <row r="92" spans="1:1" ht="53.25" x14ac:dyDescent="0.2">
      <c r="A92" s="224" t="s">
        <v>676</v>
      </c>
    </row>
    <row r="93" spans="1:1" ht="53.25" x14ac:dyDescent="0.2">
      <c r="A93" s="224" t="s">
        <v>677</v>
      </c>
    </row>
    <row r="94" spans="1:1" ht="53.25" x14ac:dyDescent="0.2">
      <c r="A94" s="224" t="s">
        <v>678</v>
      </c>
    </row>
    <row r="95" spans="1:1" ht="53.25" x14ac:dyDescent="0.2">
      <c r="A95" s="224" t="s">
        <v>679</v>
      </c>
    </row>
    <row r="96" spans="1:1" ht="53.25" x14ac:dyDescent="0.2">
      <c r="A96" s="224" t="s">
        <v>680</v>
      </c>
    </row>
    <row r="97" spans="1:1" ht="53.25" x14ac:dyDescent="0.2">
      <c r="A97" s="224" t="s">
        <v>1159</v>
      </c>
    </row>
    <row r="98" spans="1:1" ht="53.25" x14ac:dyDescent="0.2">
      <c r="A98" s="224" t="s">
        <v>681</v>
      </c>
    </row>
    <row r="99" spans="1:1" ht="53.25" x14ac:dyDescent="0.2">
      <c r="A99" s="224" t="s">
        <v>682</v>
      </c>
    </row>
    <row r="100" spans="1:1" ht="53.25" x14ac:dyDescent="0.2">
      <c r="A100" s="224" t="s">
        <v>683</v>
      </c>
    </row>
    <row r="101" spans="1:1" ht="53.25" x14ac:dyDescent="0.2">
      <c r="A101" s="224" t="s">
        <v>684</v>
      </c>
    </row>
    <row r="102" spans="1:1" ht="53.25" x14ac:dyDescent="0.2">
      <c r="A102" s="224" t="s">
        <v>686</v>
      </c>
    </row>
    <row r="103" spans="1:1" ht="53.25" x14ac:dyDescent="0.2">
      <c r="A103" s="224" t="s">
        <v>1167</v>
      </c>
    </row>
    <row r="104" spans="1:1" ht="53.25" x14ac:dyDescent="0.2">
      <c r="A104" s="224" t="s">
        <v>1168</v>
      </c>
    </row>
    <row r="105" spans="1:1" ht="53.25" x14ac:dyDescent="0.2">
      <c r="A105" s="224" t="s">
        <v>687</v>
      </c>
    </row>
    <row r="106" spans="1:1" ht="53.25" x14ac:dyDescent="0.2">
      <c r="A106" s="224" t="s">
        <v>688</v>
      </c>
    </row>
    <row r="107" spans="1:1" ht="53.25" x14ac:dyDescent="0.2">
      <c r="A107" s="224" t="s">
        <v>689</v>
      </c>
    </row>
    <row r="108" spans="1:1" ht="53.25" x14ac:dyDescent="0.2">
      <c r="A108" s="224" t="s">
        <v>690</v>
      </c>
    </row>
    <row r="109" spans="1:1" ht="53.25" x14ac:dyDescent="0.2">
      <c r="A109" s="224" t="s">
        <v>691</v>
      </c>
    </row>
    <row r="110" spans="1:1" ht="53.25" x14ac:dyDescent="0.2">
      <c r="A110" s="224" t="s">
        <v>3319</v>
      </c>
    </row>
    <row r="111" spans="1:1" ht="53.25" x14ac:dyDescent="0.2">
      <c r="A111" s="224" t="s">
        <v>692</v>
      </c>
    </row>
    <row r="112" spans="1:1" ht="53.25" x14ac:dyDescent="0.2">
      <c r="A112" s="224" t="s">
        <v>693</v>
      </c>
    </row>
    <row r="113" spans="1:1" ht="53.25" x14ac:dyDescent="0.2">
      <c r="A113" s="224" t="s">
        <v>694</v>
      </c>
    </row>
    <row r="114" spans="1:1" ht="53.25" x14ac:dyDescent="0.2">
      <c r="A114" s="224" t="s">
        <v>695</v>
      </c>
    </row>
    <row r="115" spans="1:1" ht="53.25" x14ac:dyDescent="0.2">
      <c r="A115" s="224" t="s">
        <v>696</v>
      </c>
    </row>
    <row r="116" spans="1:1" ht="53.25" x14ac:dyDescent="0.2">
      <c r="A116" s="224" t="s">
        <v>697</v>
      </c>
    </row>
    <row r="117" spans="1:1" ht="53.25" x14ac:dyDescent="0.2">
      <c r="A117" s="224" t="s">
        <v>698</v>
      </c>
    </row>
    <row r="118" spans="1:1" ht="53.25" x14ac:dyDescent="0.2">
      <c r="A118" s="224" t="s">
        <v>699</v>
      </c>
    </row>
    <row r="119" spans="1:1" ht="53.25" x14ac:dyDescent="0.2">
      <c r="A119" s="224" t="s">
        <v>700</v>
      </c>
    </row>
    <row r="120" spans="1:1" ht="53.25" x14ac:dyDescent="0.2">
      <c r="A120" s="224" t="s">
        <v>701</v>
      </c>
    </row>
    <row r="121" spans="1:1" ht="53.25" x14ac:dyDescent="0.2">
      <c r="A121" s="224" t="s">
        <v>702</v>
      </c>
    </row>
    <row r="122" spans="1:1" ht="53.25" x14ac:dyDescent="0.2">
      <c r="A122" s="224" t="s">
        <v>703</v>
      </c>
    </row>
    <row r="123" spans="1:1" ht="53.25" x14ac:dyDescent="0.2">
      <c r="A123" s="224" t="s">
        <v>704</v>
      </c>
    </row>
    <row r="124" spans="1:1" ht="53.25" x14ac:dyDescent="0.2">
      <c r="A124" s="224" t="s">
        <v>705</v>
      </c>
    </row>
    <row r="125" spans="1:1" ht="53.25" x14ac:dyDescent="0.2">
      <c r="A125" s="224" t="s">
        <v>706</v>
      </c>
    </row>
    <row r="126" spans="1:1" ht="53.25" x14ac:dyDescent="0.2">
      <c r="A126" s="224" t="s">
        <v>707</v>
      </c>
    </row>
    <row r="127" spans="1:1" ht="53.25" x14ac:dyDescent="0.2">
      <c r="A127" s="224" t="s">
        <v>708</v>
      </c>
    </row>
    <row r="128" spans="1:1" ht="53.25" x14ac:dyDescent="0.2">
      <c r="A128" s="224" t="s">
        <v>709</v>
      </c>
    </row>
    <row r="129" spans="1:1" ht="53.25" x14ac:dyDescent="0.2">
      <c r="A129" s="224" t="s">
        <v>710</v>
      </c>
    </row>
    <row r="130" spans="1:1" ht="53.25" x14ac:dyDescent="0.2">
      <c r="A130" s="224" t="s">
        <v>711</v>
      </c>
    </row>
    <row r="131" spans="1:1" ht="53.25" x14ac:dyDescent="0.2">
      <c r="A131" s="224" t="s">
        <v>712</v>
      </c>
    </row>
    <row r="132" spans="1:1" ht="53.25" x14ac:dyDescent="0.2">
      <c r="A132" s="224" t="s">
        <v>713</v>
      </c>
    </row>
    <row r="133" spans="1:1" ht="53.25" x14ac:dyDescent="0.2">
      <c r="A133" s="224" t="s">
        <v>714</v>
      </c>
    </row>
    <row r="134" spans="1:1" ht="53.25" x14ac:dyDescent="0.2">
      <c r="A134" s="224" t="s">
        <v>715</v>
      </c>
    </row>
    <row r="135" spans="1:1" ht="53.25" x14ac:dyDescent="0.2">
      <c r="A135" s="224" t="s">
        <v>725</v>
      </c>
    </row>
    <row r="136" spans="1:1" ht="53.25" x14ac:dyDescent="0.2">
      <c r="A136" s="224" t="s">
        <v>726</v>
      </c>
    </row>
    <row r="137" spans="1:1" ht="53.25" x14ac:dyDescent="0.2">
      <c r="A137" s="224" t="s">
        <v>727</v>
      </c>
    </row>
    <row r="138" spans="1:1" ht="53.25" x14ac:dyDescent="0.2">
      <c r="A138" s="224" t="s">
        <v>728</v>
      </c>
    </row>
    <row r="139" spans="1:1" ht="53.25" x14ac:dyDescent="0.2">
      <c r="A139" s="224" t="s">
        <v>729</v>
      </c>
    </row>
    <row r="140" spans="1:1" ht="53.25" x14ac:dyDescent="0.2">
      <c r="A140" s="224" t="s">
        <v>730</v>
      </c>
    </row>
    <row r="141" spans="1:1" ht="53.25" x14ac:dyDescent="0.2">
      <c r="A141" s="224" t="s">
        <v>731</v>
      </c>
    </row>
    <row r="142" spans="1:1" ht="53.25" x14ac:dyDescent="0.2">
      <c r="A142" s="224" t="s">
        <v>732</v>
      </c>
    </row>
    <row r="143" spans="1:1" ht="53.25" x14ac:dyDescent="0.2">
      <c r="A143" s="224" t="s">
        <v>733</v>
      </c>
    </row>
    <row r="144" spans="1:1" ht="53.25" x14ac:dyDescent="0.2">
      <c r="A144" s="224" t="s">
        <v>1136</v>
      </c>
    </row>
    <row r="145" spans="1:1" ht="53.25" x14ac:dyDescent="0.2">
      <c r="A145" s="224" t="s">
        <v>1137</v>
      </c>
    </row>
    <row r="146" spans="1:1" ht="53.25" x14ac:dyDescent="0.2">
      <c r="A146" s="224" t="s">
        <v>1138</v>
      </c>
    </row>
    <row r="147" spans="1:1" ht="53.25" x14ac:dyDescent="0.2">
      <c r="A147" s="224" t="s">
        <v>1253</v>
      </c>
    </row>
    <row r="148" spans="1:1" ht="53.25" x14ac:dyDescent="0.2">
      <c r="A148" s="224" t="s">
        <v>1254</v>
      </c>
    </row>
    <row r="149" spans="1:1" ht="53.25" x14ac:dyDescent="0.2">
      <c r="A149" s="224" t="s">
        <v>1255</v>
      </c>
    </row>
    <row r="150" spans="1:1" ht="53.25" x14ac:dyDescent="0.2">
      <c r="A150" s="224" t="s">
        <v>1256</v>
      </c>
    </row>
    <row r="151" spans="1:1" ht="53.25" x14ac:dyDescent="0.2">
      <c r="A151" s="224" t="s">
        <v>1257</v>
      </c>
    </row>
    <row r="152" spans="1:1" ht="53.25" x14ac:dyDescent="0.2">
      <c r="A152" s="224" t="s">
        <v>1258</v>
      </c>
    </row>
    <row r="153" spans="1:1" ht="53.25" x14ac:dyDescent="0.2">
      <c r="A153" s="224" t="s">
        <v>1259</v>
      </c>
    </row>
    <row r="154" spans="1:1" ht="53.25" x14ac:dyDescent="0.2">
      <c r="A154" s="224" t="s">
        <v>1260</v>
      </c>
    </row>
    <row r="155" spans="1:1" ht="53.25" x14ac:dyDescent="0.2">
      <c r="A155" s="224" t="s">
        <v>1261</v>
      </c>
    </row>
    <row r="156" spans="1:1" ht="53.25" x14ac:dyDescent="0.2">
      <c r="A156" s="224" t="s">
        <v>1262</v>
      </c>
    </row>
    <row r="157" spans="1:1" ht="53.25" x14ac:dyDescent="0.2">
      <c r="A157" s="224" t="s">
        <v>1263</v>
      </c>
    </row>
    <row r="158" spans="1:1" ht="53.25" x14ac:dyDescent="0.2">
      <c r="A158" s="224" t="s">
        <v>1264</v>
      </c>
    </row>
    <row r="159" spans="1:1" ht="53.25" x14ac:dyDescent="0.2">
      <c r="A159" s="224" t="s">
        <v>1265</v>
      </c>
    </row>
    <row r="160" spans="1:1" ht="53.25" x14ac:dyDescent="0.2">
      <c r="A160" s="224" t="s">
        <v>1266</v>
      </c>
    </row>
    <row r="161" spans="1:1" ht="53.25" x14ac:dyDescent="0.2">
      <c r="A161" s="224" t="s">
        <v>1267</v>
      </c>
    </row>
    <row r="162" spans="1:1" ht="53.25" x14ac:dyDescent="0.2">
      <c r="A162" s="224" t="s">
        <v>1268</v>
      </c>
    </row>
    <row r="163" spans="1:1" ht="53.25" x14ac:dyDescent="0.2">
      <c r="A163" s="224" t="s">
        <v>1269</v>
      </c>
    </row>
    <row r="164" spans="1:1" ht="53.25" x14ac:dyDescent="0.2">
      <c r="A164" s="224" t="s">
        <v>1270</v>
      </c>
    </row>
    <row r="165" spans="1:1" ht="53.25" x14ac:dyDescent="0.2">
      <c r="A165" s="224" t="s">
        <v>1271</v>
      </c>
    </row>
    <row r="166" spans="1:1" ht="53.25" x14ac:dyDescent="0.2">
      <c r="A166" s="224" t="s">
        <v>1272</v>
      </c>
    </row>
    <row r="167" spans="1:1" ht="53.25" x14ac:dyDescent="0.2">
      <c r="A167" s="224" t="s">
        <v>1273</v>
      </c>
    </row>
    <row r="168" spans="1:1" ht="53.25" x14ac:dyDescent="0.2">
      <c r="A168" s="224" t="s">
        <v>1274</v>
      </c>
    </row>
    <row r="169" spans="1:1" ht="53.25" x14ac:dyDescent="0.2">
      <c r="A169" s="224" t="s">
        <v>1275</v>
      </c>
    </row>
    <row r="170" spans="1:1" ht="53.25" x14ac:dyDescent="0.2">
      <c r="A170" s="224" t="s">
        <v>1276</v>
      </c>
    </row>
    <row r="171" spans="1:1" ht="53.25" x14ac:dyDescent="0.2">
      <c r="A171" s="224" t="s">
        <v>1277</v>
      </c>
    </row>
    <row r="172" spans="1:1" ht="53.25" x14ac:dyDescent="0.2">
      <c r="A172" s="224" t="s">
        <v>1278</v>
      </c>
    </row>
    <row r="173" spans="1:1" ht="53.25" x14ac:dyDescent="0.2">
      <c r="A173" s="224" t="s">
        <v>1279</v>
      </c>
    </row>
    <row r="174" spans="1:1" ht="53.25" x14ac:dyDescent="0.2">
      <c r="A174" s="224" t="s">
        <v>1280</v>
      </c>
    </row>
    <row r="175" spans="1:1" ht="53.25" x14ac:dyDescent="0.2">
      <c r="A175" s="224" t="s">
        <v>1281</v>
      </c>
    </row>
    <row r="176" spans="1:1" ht="53.25" x14ac:dyDescent="0.2">
      <c r="A176" s="224" t="s">
        <v>1282</v>
      </c>
    </row>
    <row r="177" spans="1:1" ht="53.25" x14ac:dyDescent="0.2">
      <c r="A177" s="224" t="s">
        <v>1283</v>
      </c>
    </row>
    <row r="178" spans="1:1" ht="53.25" x14ac:dyDescent="0.2">
      <c r="A178" s="224" t="s">
        <v>1284</v>
      </c>
    </row>
    <row r="179" spans="1:1" ht="53.25" x14ac:dyDescent="0.2">
      <c r="A179" s="224" t="s">
        <v>1285</v>
      </c>
    </row>
    <row r="180" spans="1:1" ht="53.25" x14ac:dyDescent="0.2">
      <c r="A180" s="224" t="s">
        <v>1286</v>
      </c>
    </row>
    <row r="181" spans="1:1" ht="53.25" x14ac:dyDescent="0.2">
      <c r="A181" s="224" t="s">
        <v>1287</v>
      </c>
    </row>
    <row r="182" spans="1:1" ht="53.25" x14ac:dyDescent="0.2">
      <c r="A182" s="224" t="s">
        <v>1288</v>
      </c>
    </row>
    <row r="183" spans="1:1" ht="53.25" x14ac:dyDescent="0.2">
      <c r="A183" s="224" t="s">
        <v>1289</v>
      </c>
    </row>
    <row r="184" spans="1:1" ht="53.25" x14ac:dyDescent="0.2">
      <c r="A184" s="224" t="s">
        <v>1290</v>
      </c>
    </row>
    <row r="185" spans="1:1" ht="53.25" x14ac:dyDescent="0.2">
      <c r="A185" s="224" t="s">
        <v>1291</v>
      </c>
    </row>
    <row r="186" spans="1:1" ht="53.25" x14ac:dyDescent="0.2">
      <c r="A186" s="224" t="s">
        <v>1292</v>
      </c>
    </row>
    <row r="187" spans="1:1" ht="53.25" x14ac:dyDescent="0.2">
      <c r="A187" s="224" t="s">
        <v>1293</v>
      </c>
    </row>
    <row r="188" spans="1:1" ht="53.25" x14ac:dyDescent="0.2">
      <c r="A188" s="224" t="s">
        <v>1294</v>
      </c>
    </row>
    <row r="189" spans="1:1" ht="53.25" x14ac:dyDescent="0.2">
      <c r="A189" s="224" t="s">
        <v>1295</v>
      </c>
    </row>
    <row r="190" spans="1:1" ht="53.25" x14ac:dyDescent="0.2">
      <c r="A190" s="224" t="s">
        <v>1296</v>
      </c>
    </row>
    <row r="191" spans="1:1" ht="53.25" x14ac:dyDescent="0.2">
      <c r="A191" s="224" t="s">
        <v>1297</v>
      </c>
    </row>
    <row r="192" spans="1:1" ht="53.25" x14ac:dyDescent="0.2">
      <c r="A192" s="224" t="s">
        <v>1298</v>
      </c>
    </row>
    <row r="193" spans="1:1" ht="53.25" x14ac:dyDescent="0.2">
      <c r="A193" s="224" t="s">
        <v>1299</v>
      </c>
    </row>
    <row r="194" spans="1:1" ht="53.25" x14ac:dyDescent="0.2">
      <c r="A194" s="224" t="s">
        <v>1300</v>
      </c>
    </row>
    <row r="195" spans="1:1" ht="53.25" x14ac:dyDescent="0.2">
      <c r="A195" s="224" t="s">
        <v>1301</v>
      </c>
    </row>
    <row r="196" spans="1:1" ht="53.25" x14ac:dyDescent="0.2">
      <c r="A196" s="224" t="s">
        <v>1302</v>
      </c>
    </row>
    <row r="197" spans="1:1" ht="53.25" x14ac:dyDescent="0.2">
      <c r="A197" s="224" t="s">
        <v>1303</v>
      </c>
    </row>
    <row r="198" spans="1:1" ht="53.25" x14ac:dyDescent="0.2">
      <c r="A198" s="224" t="s">
        <v>1304</v>
      </c>
    </row>
    <row r="199" spans="1:1" ht="53.25" x14ac:dyDescent="0.2">
      <c r="A199" s="224" t="s">
        <v>1305</v>
      </c>
    </row>
    <row r="200" spans="1:1" ht="53.25" x14ac:dyDescent="0.2">
      <c r="A200" s="224" t="s">
        <v>1306</v>
      </c>
    </row>
    <row r="201" spans="1:1" ht="53.25" x14ac:dyDescent="0.2">
      <c r="A201" s="224" t="s">
        <v>1307</v>
      </c>
    </row>
    <row r="202" spans="1:1" ht="53.25" x14ac:dyDescent="0.2">
      <c r="A202" s="224" t="s">
        <v>1308</v>
      </c>
    </row>
    <row r="203" spans="1:1" ht="53.25" x14ac:dyDescent="0.2">
      <c r="A203" s="224" t="s">
        <v>1309</v>
      </c>
    </row>
    <row r="204" spans="1:1" ht="53.25" x14ac:dyDescent="0.2">
      <c r="A204" s="224" t="s">
        <v>1310</v>
      </c>
    </row>
    <row r="205" spans="1:1" ht="53.25" x14ac:dyDescent="0.2">
      <c r="A205" s="224" t="s">
        <v>1311</v>
      </c>
    </row>
    <row r="206" spans="1:1" ht="53.25" x14ac:dyDescent="0.2">
      <c r="A206" s="224" t="s">
        <v>1312</v>
      </c>
    </row>
    <row r="207" spans="1:1" ht="53.25" x14ac:dyDescent="0.2">
      <c r="A207" s="224" t="s">
        <v>1313</v>
      </c>
    </row>
    <row r="208" spans="1:1" ht="53.25" x14ac:dyDescent="0.2">
      <c r="A208" s="224" t="s">
        <v>1314</v>
      </c>
    </row>
    <row r="209" spans="1:1" ht="53.25" x14ac:dyDescent="0.2">
      <c r="A209" s="224" t="s">
        <v>3324</v>
      </c>
    </row>
    <row r="210" spans="1:1" ht="53.25" x14ac:dyDescent="0.2">
      <c r="A210" s="224" t="s">
        <v>3325</v>
      </c>
    </row>
    <row r="211" spans="1:1" ht="53.25" x14ac:dyDescent="0.2">
      <c r="A211" s="224" t="s">
        <v>3326</v>
      </c>
    </row>
    <row r="212" spans="1:1" ht="53.25" x14ac:dyDescent="0.2">
      <c r="A212" s="224" t="s">
        <v>3327</v>
      </c>
    </row>
    <row r="213" spans="1:1" ht="53.25" x14ac:dyDescent="0.2">
      <c r="A213" s="224" t="s">
        <v>3328</v>
      </c>
    </row>
    <row r="214" spans="1:1" ht="53.25" x14ac:dyDescent="0.2">
      <c r="A214" s="224" t="s">
        <v>3329</v>
      </c>
    </row>
    <row r="215" spans="1:1" ht="53.25" x14ac:dyDescent="0.2">
      <c r="A215" s="224" t="s">
        <v>3330</v>
      </c>
    </row>
    <row r="216" spans="1:1" ht="53.25" x14ac:dyDescent="0.2">
      <c r="A216" s="224" t="s">
        <v>3331</v>
      </c>
    </row>
    <row r="217" spans="1:1" ht="53.25" x14ac:dyDescent="0.2">
      <c r="A217" s="224" t="s">
        <v>3332</v>
      </c>
    </row>
    <row r="218" spans="1:1" ht="53.25" x14ac:dyDescent="0.2">
      <c r="A218" s="224" t="s">
        <v>3333</v>
      </c>
    </row>
    <row r="219" spans="1:1" ht="53.25" x14ac:dyDescent="0.2">
      <c r="A219" s="224" t="s">
        <v>3334</v>
      </c>
    </row>
    <row r="220" spans="1:1" ht="53.25" x14ac:dyDescent="0.2">
      <c r="A220" s="224" t="s">
        <v>3335</v>
      </c>
    </row>
    <row r="221" spans="1:1" ht="53.25" x14ac:dyDescent="0.2">
      <c r="A221" s="224" t="s">
        <v>3336</v>
      </c>
    </row>
    <row r="222" spans="1:1" ht="53.25" x14ac:dyDescent="0.2">
      <c r="A222" s="224" t="s">
        <v>3337</v>
      </c>
    </row>
    <row r="223" spans="1:1" ht="53.25" x14ac:dyDescent="0.2">
      <c r="A223" s="224" t="s">
        <v>3338</v>
      </c>
    </row>
    <row r="224" spans="1:1" ht="53.25" x14ac:dyDescent="0.2">
      <c r="A224" s="224" t="s">
        <v>3339</v>
      </c>
    </row>
    <row r="225" spans="1:1" ht="53.25" x14ac:dyDescent="0.2">
      <c r="A225" s="224" t="s">
        <v>3340</v>
      </c>
    </row>
    <row r="226" spans="1:1" ht="53.25" x14ac:dyDescent="0.2">
      <c r="A226" s="224" t="s">
        <v>3341</v>
      </c>
    </row>
    <row r="227" spans="1:1" ht="53.25" x14ac:dyDescent="0.2">
      <c r="A227" s="224" t="s">
        <v>3342</v>
      </c>
    </row>
    <row r="228" spans="1:1" ht="53.25" x14ac:dyDescent="0.2">
      <c r="A228" s="224" t="s">
        <v>3343</v>
      </c>
    </row>
    <row r="229" spans="1:1" ht="53.25" x14ac:dyDescent="0.2">
      <c r="A229" s="224" t="s">
        <v>3344</v>
      </c>
    </row>
    <row r="230" spans="1:1" ht="53.25" x14ac:dyDescent="0.2">
      <c r="A230" s="224" t="s">
        <v>3345</v>
      </c>
    </row>
    <row r="231" spans="1:1" ht="53.25" x14ac:dyDescent="0.2">
      <c r="A231" s="224" t="s">
        <v>3346</v>
      </c>
    </row>
    <row r="232" spans="1:1" ht="53.25" x14ac:dyDescent="0.2">
      <c r="A232" s="224" t="s">
        <v>3347</v>
      </c>
    </row>
    <row r="233" spans="1:1" ht="53.25" x14ac:dyDescent="0.2">
      <c r="A233" s="224" t="s">
        <v>3348</v>
      </c>
    </row>
    <row r="234" spans="1:1" ht="53.25" x14ac:dyDescent="0.2">
      <c r="A234" s="224" t="s">
        <v>3349</v>
      </c>
    </row>
    <row r="235" spans="1:1" ht="53.25" x14ac:dyDescent="0.2">
      <c r="A235" s="224" t="s">
        <v>3350</v>
      </c>
    </row>
    <row r="236" spans="1:1" ht="53.25" x14ac:dyDescent="0.2">
      <c r="A236" s="224" t="s">
        <v>3351</v>
      </c>
    </row>
    <row r="237" spans="1:1" ht="53.25" x14ac:dyDescent="0.2">
      <c r="A237" s="224" t="s">
        <v>3352</v>
      </c>
    </row>
    <row r="238" spans="1:1" ht="54" thickBot="1" x14ac:dyDescent="0.25">
      <c r="A238" s="225" t="s">
        <v>3353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2"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197" t="s">
        <v>605</v>
      </c>
      <c r="L2" s="197"/>
      <c r="M2" s="197"/>
      <c r="N2" s="197"/>
      <c r="O2" s="197"/>
      <c r="P2" s="197"/>
      <c r="Q2" s="197"/>
      <c r="AF2" s="192" t="s">
        <v>79</v>
      </c>
      <c r="AG2" s="124" t="s">
        <v>929</v>
      </c>
      <c r="AH2" s="89"/>
      <c r="AI2" s="15"/>
      <c r="AO2" s="1" t="s">
        <v>438</v>
      </c>
      <c r="AP2" s="1" t="str">
        <f t="array" ref="AP2">IFERROR(INDEX(CONTROL[Color1],MATCH(ConBodega&amp;ConCodigo,CONTROL[BODEGA]&amp;CONTROL[CODIGO],0)),"")</f>
        <v>R</v>
      </c>
      <c r="AS2" s="117" t="s">
        <v>3</v>
      </c>
      <c r="AT2" s="68" t="s">
        <v>513</v>
      </c>
    </row>
    <row r="3" spans="11:46" ht="15" x14ac:dyDescent="0.25">
      <c r="K3" s="175" t="str">
        <f>$AG$1</f>
        <v>Bodega Central Agrota</v>
      </c>
      <c r="L3" s="167" t="str">
        <f>$AG$2</f>
        <v>10000000974</v>
      </c>
      <c r="M3" s="180" t="str">
        <f t="array" ref="M3">IFERROR(INDEX(CONTROL[DESCRIPCION],MATCH(ConBodega&amp;ConCodigo,CONTROL[BODEGA]&amp;CONTROL[CODIGO],0)),"")</f>
        <v>DESMALEZADORA B450 AUS</v>
      </c>
      <c r="N3" s="181"/>
      <c r="O3" s="181"/>
      <c r="P3" s="181"/>
      <c r="Q3" s="182"/>
      <c r="AH3" s="89"/>
      <c r="AI3" s="15"/>
      <c r="AO3" s="1" t="s">
        <v>503</v>
      </c>
      <c r="AP3" t="s">
        <v>510</v>
      </c>
      <c r="AS3" s="117" t="s">
        <v>515</v>
      </c>
      <c r="AT3" s="68" t="s">
        <v>513</v>
      </c>
    </row>
    <row r="4" spans="11:46" x14ac:dyDescent="0.2">
      <c r="K4" s="159" t="s">
        <v>403</v>
      </c>
      <c r="L4" s="103">
        <f>IFERROR(INDEX(CONTROL[Estatus],fila),"")</f>
        <v>0</v>
      </c>
      <c r="M4" s="94"/>
      <c r="AF4" s="124"/>
      <c r="AG4" s="192" t="s">
        <v>85</v>
      </c>
      <c r="AH4" s="124"/>
      <c r="AI4" s="124"/>
      <c r="AJ4" s="124"/>
      <c r="AK4" s="124"/>
      <c r="AL4" s="124"/>
      <c r="AM4" s="124"/>
      <c r="AO4" s="1" t="s">
        <v>504</v>
      </c>
      <c r="AP4" t="s">
        <v>511</v>
      </c>
      <c r="AS4" s="117" t="s">
        <v>514</v>
      </c>
      <c r="AT4" s="68" t="s">
        <v>513</v>
      </c>
    </row>
    <row r="5" spans="11:46" ht="15" x14ac:dyDescent="0.25">
      <c r="K5" s="159" t="s">
        <v>432</v>
      </c>
      <c r="L5" s="107">
        <f>IFERROR(INDEX(CONTROL[PV],fila),"")</f>
        <v>762.73</v>
      </c>
      <c r="M5" s="107">
        <v>12.37</v>
      </c>
      <c r="AF5" s="192" t="s">
        <v>417</v>
      </c>
      <c r="AG5" s="124" t="s">
        <v>381</v>
      </c>
      <c r="AH5" s="124" t="s">
        <v>1</v>
      </c>
      <c r="AI5" s="124" t="s">
        <v>0</v>
      </c>
      <c r="AJ5" s="124" t="s">
        <v>386</v>
      </c>
      <c r="AK5" s="124" t="s">
        <v>387</v>
      </c>
      <c r="AL5" s="124" t="s">
        <v>383</v>
      </c>
      <c r="AM5" s="124" t="s">
        <v>382</v>
      </c>
    </row>
    <row r="6" spans="11:46" ht="15" x14ac:dyDescent="0.25">
      <c r="K6" s="159" t="s">
        <v>58</v>
      </c>
      <c r="L6" s="107">
        <f>IFERROR(INDEX(CONTROL[CTV],fila),"")</f>
        <v>293.10000000000002</v>
      </c>
      <c r="M6" s="107">
        <v>7.95</v>
      </c>
      <c r="N6" s="197" t="s">
        <v>610</v>
      </c>
      <c r="O6" s="197"/>
      <c r="P6" s="197"/>
      <c r="AF6" s="193" t="s">
        <v>685</v>
      </c>
      <c r="AG6" s="194"/>
      <c r="AH6" s="194"/>
      <c r="AI6" s="194"/>
      <c r="AJ6" s="194"/>
      <c r="AK6" s="194"/>
      <c r="AL6" s="194"/>
      <c r="AM6" s="194"/>
      <c r="AS6" s="117" t="s">
        <v>417</v>
      </c>
    </row>
    <row r="7" spans="11:46" ht="15" x14ac:dyDescent="0.25">
      <c r="K7" s="159" t="s">
        <v>490</v>
      </c>
      <c r="L7" s="174">
        <f>IFERROR(INDEX(CONTROL[Responsable],fila),"")</f>
        <v>0</v>
      </c>
      <c r="M7" s="101"/>
      <c r="N7" s="161" t="s">
        <v>485</v>
      </c>
      <c r="O7" s="103" t="str">
        <f>IFERROR(INDEX(CONTROL[Etapa],fila),"")</f>
        <v>LIBRE-98</v>
      </c>
      <c r="P7" s="101"/>
      <c r="Q7" s="68"/>
      <c r="AF7" s="195" t="s">
        <v>718</v>
      </c>
      <c r="AG7" s="194"/>
      <c r="AH7" s="194"/>
      <c r="AI7" s="194"/>
      <c r="AJ7" s="194"/>
      <c r="AK7" s="194"/>
      <c r="AL7" s="194"/>
      <c r="AM7" s="194"/>
    </row>
    <row r="8" spans="11:46" x14ac:dyDescent="0.2">
      <c r="N8" s="159" t="s">
        <v>441</v>
      </c>
      <c r="O8" s="103">
        <f>IFERROR(INDEX(CONTROL[Horizonte],fila),"")</f>
        <v>10</v>
      </c>
      <c r="P8" s="101"/>
      <c r="AF8" s="196" t="s">
        <v>1106</v>
      </c>
      <c r="AG8" s="194">
        <v>140</v>
      </c>
      <c r="AH8" s="194">
        <v>93</v>
      </c>
      <c r="AI8" s="194">
        <v>46</v>
      </c>
      <c r="AJ8" s="194"/>
      <c r="AK8" s="194"/>
      <c r="AL8" s="194">
        <v>141</v>
      </c>
      <c r="AM8" s="194">
        <v>93</v>
      </c>
    </row>
    <row r="9" spans="11:46" x14ac:dyDescent="0.2">
      <c r="K9" s="197" t="s">
        <v>606</v>
      </c>
      <c r="L9" s="197"/>
      <c r="M9" s="197"/>
      <c r="N9" s="161" t="s">
        <v>615</v>
      </c>
      <c r="O9" s="103" t="str">
        <f>IFERROR(INDEX(CONTROL[Estado Reposiciones],fila),"")</f>
        <v>MAC MFR-46</v>
      </c>
      <c r="P9" s="101"/>
      <c r="AF9" s="196" t="s">
        <v>1107</v>
      </c>
      <c r="AG9" s="194">
        <v>140</v>
      </c>
      <c r="AH9" s="194">
        <v>93</v>
      </c>
      <c r="AI9" s="194">
        <v>46</v>
      </c>
      <c r="AJ9" s="194"/>
      <c r="AK9" s="194"/>
      <c r="AL9" s="194">
        <v>141</v>
      </c>
      <c r="AM9" s="194">
        <v>93</v>
      </c>
    </row>
    <row r="10" spans="11:46" ht="15.75" x14ac:dyDescent="0.25">
      <c r="K10" s="160" t="s">
        <v>99</v>
      </c>
      <c r="L10" s="198">
        <f>IFERROR(INDEX(CONTROL[Buff Act],fila),"")</f>
        <v>140</v>
      </c>
      <c r="M10" s="101"/>
      <c r="N10" s="161" t="s">
        <v>419</v>
      </c>
      <c r="O10" s="103" t="str">
        <f>IFERROR(INDEX(CONTROL[Nuevo Buff Sug],fila),"")</f>
        <v/>
      </c>
      <c r="P10" s="101"/>
      <c r="AF10" s="196" t="s">
        <v>719</v>
      </c>
      <c r="AG10" s="194">
        <v>140</v>
      </c>
      <c r="AH10" s="194">
        <v>93</v>
      </c>
      <c r="AI10" s="194">
        <v>46</v>
      </c>
      <c r="AJ10" s="194"/>
      <c r="AK10" s="194"/>
      <c r="AL10" s="194">
        <v>141</v>
      </c>
      <c r="AM10" s="194">
        <v>93</v>
      </c>
    </row>
    <row r="11" spans="11:46" x14ac:dyDescent="0.2">
      <c r="K11" s="9" t="s">
        <v>435</v>
      </c>
      <c r="L11" s="106">
        <f>IFERROR(INDEX(CONTROL[Zona Amar],fila),"")</f>
        <v>93</v>
      </c>
      <c r="M11" s="101"/>
      <c r="N11" s="172" t="s">
        <v>379</v>
      </c>
      <c r="O11" s="103" t="str">
        <f>IFERROR(INDEX(CONTROL[Comportamiento],fila),"")</f>
        <v>BUF</v>
      </c>
      <c r="P11" s="101"/>
      <c r="AF11" s="196" t="s">
        <v>1108</v>
      </c>
      <c r="AG11" s="194">
        <v>140</v>
      </c>
      <c r="AH11" s="194">
        <v>93</v>
      </c>
      <c r="AI11" s="194">
        <v>46</v>
      </c>
      <c r="AJ11" s="194"/>
      <c r="AK11" s="194"/>
      <c r="AL11" s="194">
        <v>141</v>
      </c>
      <c r="AM11" s="194">
        <v>93</v>
      </c>
    </row>
    <row r="12" spans="11:46" x14ac:dyDescent="0.2">
      <c r="K12" s="102" t="s">
        <v>436</v>
      </c>
      <c r="L12" s="106">
        <f>IFERROR(INDEX(CONTROL[Zona Roja],fila),"")</f>
        <v>46</v>
      </c>
      <c r="M12" s="101"/>
      <c r="N12" s="172" t="s">
        <v>447</v>
      </c>
      <c r="O12" s="103">
        <f>IFERROR(INDEX(CONTROL[Consumo],fila),"")</f>
        <v>0</v>
      </c>
      <c r="P12" s="103">
        <v>1</v>
      </c>
      <c r="AF12" s="196" t="s">
        <v>1109</v>
      </c>
      <c r="AG12" s="194">
        <v>140</v>
      </c>
      <c r="AH12" s="194">
        <v>93</v>
      </c>
      <c r="AI12" s="194">
        <v>46</v>
      </c>
      <c r="AJ12" s="194"/>
      <c r="AK12" s="194"/>
      <c r="AL12" s="194">
        <v>141</v>
      </c>
      <c r="AM12" s="194">
        <v>93</v>
      </c>
    </row>
    <row r="13" spans="11:46" ht="14.25" x14ac:dyDescent="0.2">
      <c r="K13" s="158" t="s">
        <v>48</v>
      </c>
      <c r="L13" s="101" t="str">
        <f>IFERROR(INDEX(CONTROL[Proveedor],fila),"")</f>
        <v>Echo</v>
      </c>
      <c r="M13" s="101" t="s">
        <v>509</v>
      </c>
      <c r="N13" s="168" t="s">
        <v>401</v>
      </c>
      <c r="O13" s="110">
        <f>IFERROR(INDEX(CONTROL[Buff Calc],fila),"")</f>
        <v>0</v>
      </c>
      <c r="P13" s="110">
        <f>IFERROR(ROUND(ConConsumoSemanalUsuario*ConFactorPicoUsuario*(ConTrepUsuario+ConFrepUsuario),0),"")</f>
        <v>24</v>
      </c>
      <c r="AF13" s="196" t="s">
        <v>1110</v>
      </c>
      <c r="AG13" s="194">
        <v>140</v>
      </c>
      <c r="AH13" s="194">
        <v>93</v>
      </c>
      <c r="AI13" s="194">
        <v>46</v>
      </c>
      <c r="AJ13" s="194"/>
      <c r="AK13" s="194"/>
      <c r="AL13" s="194">
        <v>141</v>
      </c>
      <c r="AM13" s="194">
        <v>93</v>
      </c>
    </row>
    <row r="14" spans="11:46" x14ac:dyDescent="0.2">
      <c r="K14" s="158" t="s">
        <v>234</v>
      </c>
      <c r="L14" s="101" t="str">
        <f>IFERROR(INDEX(CONTROL[Perfil],fila),"")</f>
        <v>USA ECHO</v>
      </c>
      <c r="M14" s="101"/>
      <c r="N14" s="168" t="s">
        <v>424</v>
      </c>
      <c r="O14" s="103">
        <f>IFERROR(INDEX(CONTROL[Ult Buffer],fila),"")</f>
        <v>160</v>
      </c>
      <c r="P14" s="101"/>
      <c r="AF14" s="196" t="s">
        <v>1111</v>
      </c>
      <c r="AG14" s="194">
        <v>140</v>
      </c>
      <c r="AH14" s="194">
        <v>93</v>
      </c>
      <c r="AI14" s="194">
        <v>46</v>
      </c>
      <c r="AJ14" s="194"/>
      <c r="AK14" s="194"/>
      <c r="AL14" s="194">
        <v>158</v>
      </c>
      <c r="AM14" s="194">
        <v>93</v>
      </c>
    </row>
    <row r="15" spans="11:46" x14ac:dyDescent="0.2">
      <c r="K15" s="158" t="s">
        <v>421</v>
      </c>
      <c r="L15" s="103" t="str">
        <f>IFERROR((""&amp;INDEX(CONTROL[Buff Min],fila))*1,"")</f>
        <v/>
      </c>
      <c r="M15" s="101"/>
      <c r="N15" s="179" t="s">
        <v>426</v>
      </c>
      <c r="O15" s="171">
        <f>IFERROR(INDEX(CONTROL[Ult Cambio],fila),"")</f>
        <v>43087</v>
      </c>
      <c r="P15" s="101"/>
      <c r="AF15" s="196" t="s">
        <v>720</v>
      </c>
      <c r="AG15" s="194">
        <v>140</v>
      </c>
      <c r="AH15" s="194">
        <v>93</v>
      </c>
      <c r="AI15" s="194">
        <v>46</v>
      </c>
      <c r="AJ15" s="194"/>
      <c r="AK15" s="194"/>
      <c r="AL15" s="194">
        <v>155</v>
      </c>
      <c r="AM15" s="194">
        <v>90</v>
      </c>
    </row>
    <row r="16" spans="11:46" x14ac:dyDescent="0.2">
      <c r="K16" s="158" t="s">
        <v>422</v>
      </c>
      <c r="L16" s="103" t="str">
        <f>IFERROR((""&amp;INDEX(CONTROL[Buff Max],fila))*1,"")</f>
        <v/>
      </c>
      <c r="M16" s="101"/>
      <c r="AF16" s="196" t="s">
        <v>721</v>
      </c>
      <c r="AG16" s="194">
        <v>140</v>
      </c>
      <c r="AH16" s="194">
        <v>93</v>
      </c>
      <c r="AI16" s="194">
        <v>46</v>
      </c>
      <c r="AJ16" s="194"/>
      <c r="AK16" s="194"/>
      <c r="AL16" s="194">
        <v>155</v>
      </c>
      <c r="AM16" s="194">
        <v>90</v>
      </c>
    </row>
    <row r="17" spans="1:39" x14ac:dyDescent="0.2">
      <c r="K17" s="158" t="s">
        <v>418</v>
      </c>
      <c r="L17" s="106">
        <f>IFERROR(INDEX(CONTROL[PEDID Min],fila),"")</f>
        <v>1</v>
      </c>
      <c r="M17" s="103">
        <v>200</v>
      </c>
      <c r="N17" s="197" t="s">
        <v>611</v>
      </c>
      <c r="O17" s="197"/>
      <c r="P17" s="197"/>
      <c r="AF17" s="196" t="s">
        <v>722</v>
      </c>
      <c r="AG17" s="194">
        <v>140</v>
      </c>
      <c r="AH17" s="194">
        <v>93</v>
      </c>
      <c r="AI17" s="194">
        <v>46</v>
      </c>
      <c r="AJ17" s="194"/>
      <c r="AK17" s="194"/>
      <c r="AL17" s="194">
        <v>155</v>
      </c>
      <c r="AM17" s="194">
        <v>90</v>
      </c>
    </row>
    <row r="18" spans="1:39" x14ac:dyDescent="0.2">
      <c r="K18" s="158" t="s">
        <v>423</v>
      </c>
      <c r="L18" s="106" t="str">
        <f>IFERROR((""&amp;INDEX(CONTROL[PEDID Min Grupo],fila))*1,"")</f>
        <v/>
      </c>
      <c r="M18" s="101"/>
      <c r="N18" s="166" t="s">
        <v>163</v>
      </c>
      <c r="O18" s="91">
        <f>IFERROR(INDEX(CONTROL[Calendario Estacional],fila),"")</f>
        <v>0</v>
      </c>
      <c r="P18" s="91"/>
      <c r="AF18" s="196" t="s">
        <v>1112</v>
      </c>
      <c r="AG18" s="194">
        <v>140</v>
      </c>
      <c r="AH18" s="194">
        <v>93</v>
      </c>
      <c r="AI18" s="194">
        <v>46</v>
      </c>
      <c r="AJ18" s="194"/>
      <c r="AK18" s="194"/>
      <c r="AL18" s="194">
        <v>152</v>
      </c>
      <c r="AM18" s="194">
        <v>87</v>
      </c>
    </row>
    <row r="19" spans="1:39" x14ac:dyDescent="0.2">
      <c r="K19" s="158" t="s">
        <v>263</v>
      </c>
      <c r="L19" s="103">
        <f>IFERROR(INDEX(CONTROL[Unidad Empaque],fila),"")</f>
        <v>2</v>
      </c>
      <c r="M19" s="101"/>
      <c r="N19" s="169" t="s">
        <v>200</v>
      </c>
      <c r="O19" s="176" t="str">
        <f>IFERROR(INDEX(CONTROL[Acción Estacional],fila),"")</f>
        <v/>
      </c>
      <c r="P19" s="177"/>
      <c r="Q19" s="178"/>
      <c r="AF19" s="196" t="s">
        <v>1113</v>
      </c>
      <c r="AG19" s="194">
        <v>140</v>
      </c>
      <c r="AH19" s="194">
        <v>93</v>
      </c>
      <c r="AI19" s="194">
        <v>46</v>
      </c>
      <c r="AJ19" s="194"/>
      <c r="AK19" s="194"/>
      <c r="AL19" s="194">
        <v>104</v>
      </c>
      <c r="AM19" s="194">
        <v>87</v>
      </c>
    </row>
    <row r="20" spans="1:39" x14ac:dyDescent="0.2">
      <c r="N20" s="169" t="s">
        <v>199</v>
      </c>
      <c r="O20" s="176" t="str">
        <f>IFERROR(INDEX(CONTROL[Etapa Estacional],fila),"")</f>
        <v/>
      </c>
      <c r="P20" s="177"/>
      <c r="Q20" s="178"/>
      <c r="AF20" s="196" t="s">
        <v>1114</v>
      </c>
      <c r="AG20" s="194">
        <v>140</v>
      </c>
      <c r="AH20" s="194">
        <v>93</v>
      </c>
      <c r="AI20" s="194">
        <v>46</v>
      </c>
      <c r="AJ20" s="194"/>
      <c r="AK20" s="194"/>
      <c r="AL20" s="194">
        <v>117</v>
      </c>
      <c r="AM20" s="194">
        <v>117</v>
      </c>
    </row>
    <row r="21" spans="1:39" x14ac:dyDescent="0.2">
      <c r="K21" s="197" t="s">
        <v>607</v>
      </c>
      <c r="L21" s="197"/>
      <c r="M21" s="197"/>
      <c r="N21" s="168" t="s">
        <v>162</v>
      </c>
      <c r="O21" s="94">
        <f>IFERROR(INDEX(CONTROL[Buff Estacional],fila),0)</f>
        <v>0</v>
      </c>
      <c r="P21" s="94"/>
      <c r="AF21" s="196" t="s">
        <v>1115</v>
      </c>
      <c r="AG21" s="194">
        <v>140</v>
      </c>
      <c r="AH21" s="194">
        <v>93</v>
      </c>
      <c r="AI21" s="194">
        <v>46</v>
      </c>
      <c r="AJ21" s="194"/>
      <c r="AK21" s="194"/>
      <c r="AL21" s="194">
        <v>117</v>
      </c>
      <c r="AM21" s="194">
        <v>117</v>
      </c>
    </row>
    <row r="22" spans="1:39" x14ac:dyDescent="0.2">
      <c r="K22" s="166" t="s">
        <v>382</v>
      </c>
      <c r="L22" s="162">
        <f>IFERROR(INDEX(CONTROL[Inv Fís Act],fila),"")</f>
        <v>0</v>
      </c>
      <c r="M22" s="101"/>
      <c r="N22" s="168" t="s">
        <v>443</v>
      </c>
      <c r="O22" s="111">
        <f>IFERROR(INDEX(CONTROL[Buff Ant Estacion],fila),"")</f>
        <v>0</v>
      </c>
      <c r="P22" s="101"/>
      <c r="AF22" s="196" t="s">
        <v>1116</v>
      </c>
      <c r="AG22" s="194">
        <v>140</v>
      </c>
      <c r="AH22" s="194">
        <v>93</v>
      </c>
      <c r="AI22" s="194">
        <v>46</v>
      </c>
      <c r="AJ22" s="194"/>
      <c r="AK22" s="194"/>
      <c r="AL22" s="194">
        <v>117</v>
      </c>
      <c r="AM22" s="194">
        <v>117</v>
      </c>
    </row>
    <row r="23" spans="1:39" x14ac:dyDescent="0.2">
      <c r="K23" s="166" t="s">
        <v>429</v>
      </c>
      <c r="L23" s="163">
        <f>IFERROR(INDEX(CONTROL[Tráns Act],fila),"")</f>
        <v>17</v>
      </c>
      <c r="M23" s="101"/>
      <c r="AF23" s="196" t="s">
        <v>1117</v>
      </c>
      <c r="AG23" s="194">
        <v>140</v>
      </c>
      <c r="AH23" s="194">
        <v>93</v>
      </c>
      <c r="AI23" s="194">
        <v>46</v>
      </c>
      <c r="AJ23" s="194"/>
      <c r="AK23" s="194"/>
      <c r="AL23" s="194">
        <v>117</v>
      </c>
      <c r="AM23" s="194">
        <v>117</v>
      </c>
    </row>
    <row r="24" spans="1:39" x14ac:dyDescent="0.2">
      <c r="K24" s="165" t="s">
        <v>354</v>
      </c>
      <c r="L24" s="164">
        <f>IFERROR(INDEX(CONTROL[Negociación],fila),"")</f>
        <v>0</v>
      </c>
      <c r="M24" s="101"/>
      <c r="N24" s="197" t="s">
        <v>612</v>
      </c>
      <c r="O24" s="197"/>
      <c r="P24" s="197"/>
      <c r="AF24" s="196" t="s">
        <v>1118</v>
      </c>
      <c r="AG24" s="194">
        <v>140</v>
      </c>
      <c r="AH24" s="194">
        <v>93</v>
      </c>
      <c r="AI24" s="194">
        <v>46</v>
      </c>
      <c r="AJ24" s="194"/>
      <c r="AK24" s="194"/>
      <c r="AL24" s="194">
        <v>112</v>
      </c>
      <c r="AM24" s="194">
        <v>112</v>
      </c>
    </row>
    <row r="25" spans="1:39" x14ac:dyDescent="0.2">
      <c r="K25" s="165" t="s">
        <v>355</v>
      </c>
      <c r="L25" s="164">
        <f>IFERROR(INDEX(CONTROL[Producción],fila),"")</f>
        <v>0</v>
      </c>
      <c r="M25" s="101"/>
      <c r="N25" s="170" t="s">
        <v>372</v>
      </c>
      <c r="O25" s="104">
        <f>IFERROR(INDEX(CONTROL[Cobertura Buffer],fila),"")</f>
        <v>0</v>
      </c>
      <c r="P25" s="101"/>
      <c r="AF25" s="196" t="s">
        <v>723</v>
      </c>
      <c r="AG25" s="194">
        <v>140</v>
      </c>
      <c r="AH25" s="194">
        <v>93</v>
      </c>
      <c r="AI25" s="194">
        <v>46</v>
      </c>
      <c r="AJ25" s="194"/>
      <c r="AK25" s="194"/>
      <c r="AL25" s="194">
        <v>101</v>
      </c>
      <c r="AM25" s="194">
        <v>101</v>
      </c>
    </row>
    <row r="26" spans="1:39" x14ac:dyDescent="0.2">
      <c r="K26" s="165" t="s">
        <v>356</v>
      </c>
      <c r="L26" s="164">
        <f>IFERROR(INDEX(CONTROL[Embarcado],fila),"")</f>
        <v>0</v>
      </c>
      <c r="M26" s="101"/>
      <c r="N26" s="170" t="s">
        <v>442</v>
      </c>
      <c r="O26" s="104">
        <f>IFERROR(INDEX(CONTROL[Cobertura Inv Proy],fila),"")</f>
        <v>0</v>
      </c>
      <c r="P26" s="101"/>
      <c r="AF26" s="196" t="s">
        <v>724</v>
      </c>
      <c r="AG26" s="194">
        <v>140</v>
      </c>
      <c r="AH26" s="194">
        <v>93</v>
      </c>
      <c r="AI26" s="194">
        <v>46</v>
      </c>
      <c r="AJ26" s="194"/>
      <c r="AK26" s="194"/>
      <c r="AL26" s="194">
        <v>95</v>
      </c>
      <c r="AM26" s="194">
        <v>95</v>
      </c>
    </row>
    <row r="27" spans="1:39" x14ac:dyDescent="0.2">
      <c r="K27" s="166" t="s">
        <v>430</v>
      </c>
      <c r="L27" s="163">
        <f>IFERROR(INDEX(CONTROL[Comprom],fila),"")</f>
        <v>0</v>
      </c>
      <c r="M27" s="101"/>
      <c r="N27" s="170" t="s">
        <v>420</v>
      </c>
      <c r="O27" s="104">
        <f>IFERROR(INDEX(CONTROL[Cobertura Ped Min],fila),"")</f>
        <v>0</v>
      </c>
      <c r="P27" s="101"/>
      <c r="AF27" s="196" t="s">
        <v>1119</v>
      </c>
      <c r="AG27" s="194">
        <v>140</v>
      </c>
      <c r="AH27" s="194">
        <v>93</v>
      </c>
      <c r="AI27" s="194">
        <v>46</v>
      </c>
      <c r="AJ27" s="194"/>
      <c r="AK27" s="194"/>
      <c r="AL27" s="194">
        <v>94</v>
      </c>
      <c r="AM27" s="194">
        <v>94</v>
      </c>
    </row>
    <row r="28" spans="1:39" x14ac:dyDescent="0.2">
      <c r="K28" s="166" t="s">
        <v>431</v>
      </c>
      <c r="L28" s="163">
        <f>IFERROR(INDEX(CONTROL[Backorders],fila),"")</f>
        <v>0</v>
      </c>
      <c r="M28" s="101"/>
      <c r="N28" s="173" t="s">
        <v>78</v>
      </c>
      <c r="O28" s="105">
        <f>IFERROR(INDEX(CONTROL[Servicio],fila),"")</f>
        <v>0.26</v>
      </c>
      <c r="P28" s="101"/>
      <c r="AF28" s="195" t="s">
        <v>1120</v>
      </c>
      <c r="AG28" s="194"/>
      <c r="AH28" s="194"/>
      <c r="AI28" s="194"/>
      <c r="AJ28" s="194"/>
      <c r="AK28" s="194"/>
      <c r="AL28" s="194"/>
      <c r="AM28" s="194"/>
    </row>
    <row r="29" spans="1:39" x14ac:dyDescent="0.2">
      <c r="K29" s="166" t="s">
        <v>383</v>
      </c>
      <c r="L29" s="162">
        <f>IFERROR(INDEX(CONTROL[Inv Proy Act],fila),"")</f>
        <v>17</v>
      </c>
      <c r="M29" s="101"/>
      <c r="N29" s="173" t="s">
        <v>427</v>
      </c>
      <c r="O29" s="105">
        <f>IFERROR(INDEX(CONTROL[Rentabilid],fila),"")</f>
        <v>0</v>
      </c>
      <c r="P29" s="101"/>
      <c r="AF29" s="196" t="s">
        <v>1121</v>
      </c>
      <c r="AG29" s="194">
        <v>140</v>
      </c>
      <c r="AH29" s="194">
        <v>93</v>
      </c>
      <c r="AI29" s="194">
        <v>46</v>
      </c>
      <c r="AJ29" s="194"/>
      <c r="AK29" s="194"/>
      <c r="AL29" s="194">
        <v>94</v>
      </c>
      <c r="AM29" s="194">
        <v>94</v>
      </c>
    </row>
    <row r="30" spans="1:39" x14ac:dyDescent="0.2">
      <c r="A30" s="117" t="s">
        <v>63</v>
      </c>
      <c r="B30" s="68" t="s">
        <v>513</v>
      </c>
      <c r="K30" s="166" t="s">
        <v>425</v>
      </c>
      <c r="L30" s="103">
        <f>IFERROR(INDEX(CONTROL[Inv Proveed],fila),"")</f>
        <v>1000000000</v>
      </c>
      <c r="M30" s="101"/>
      <c r="N30" s="173" t="s">
        <v>428</v>
      </c>
      <c r="O30" s="105">
        <f>IFERROR(INDEX(CONTROL[Rentabilidad Proy],fila),"")</f>
        <v>7.690972364380757</v>
      </c>
      <c r="P30" s="101"/>
      <c r="AF30" s="196" t="s">
        <v>1122</v>
      </c>
      <c r="AG30" s="194">
        <v>140</v>
      </c>
      <c r="AH30" s="194">
        <v>93</v>
      </c>
      <c r="AI30" s="194">
        <v>46</v>
      </c>
      <c r="AJ30" s="194"/>
      <c r="AK30" s="194"/>
      <c r="AL30" s="194">
        <v>93</v>
      </c>
      <c r="AM30" s="194">
        <v>93</v>
      </c>
    </row>
    <row r="31" spans="1:39" x14ac:dyDescent="0.2">
      <c r="A31" s="117" t="s">
        <v>3</v>
      </c>
      <c r="B31" s="68" t="s">
        <v>513</v>
      </c>
      <c r="K31" s="166" t="s">
        <v>434</v>
      </c>
      <c r="L31" s="103">
        <f>IFERROR(INDEX(CONTROL[PEDID Prom],fila),"")</f>
        <v>28</v>
      </c>
      <c r="M31" s="101"/>
      <c r="N31" s="108" t="s">
        <v>444</v>
      </c>
      <c r="O31" s="103">
        <f>1.5</f>
        <v>1.5</v>
      </c>
      <c r="P31" s="103">
        <v>2.4</v>
      </c>
      <c r="AF31" s="196" t="s">
        <v>1123</v>
      </c>
      <c r="AG31" s="194">
        <v>140</v>
      </c>
      <c r="AH31" s="194">
        <v>93</v>
      </c>
      <c r="AI31" s="194">
        <v>46</v>
      </c>
      <c r="AJ31" s="194"/>
      <c r="AK31" s="194"/>
      <c r="AL31" s="194">
        <v>74</v>
      </c>
      <c r="AM31" s="194">
        <v>74</v>
      </c>
    </row>
    <row r="32" spans="1:39" ht="15.75" x14ac:dyDescent="0.25">
      <c r="K32" s="168" t="s">
        <v>433</v>
      </c>
      <c r="L32" s="198">
        <f>IFERROR(INDEX(CONTROL[PEDIDCalc],fila),"")</f>
        <v>124</v>
      </c>
      <c r="M32" s="101"/>
      <c r="N32" s="108" t="s">
        <v>445</v>
      </c>
      <c r="O32" s="107">
        <f>IFERROR(ConPVP-ConCTV,"")</f>
        <v>469.63</v>
      </c>
      <c r="P32" s="107">
        <f>IFERROR(ConPVPUsuario-ConCTVUsuario,"")</f>
        <v>4.419999999999999</v>
      </c>
      <c r="AF32" s="196" t="s">
        <v>1124</v>
      </c>
      <c r="AG32" s="194">
        <v>140</v>
      </c>
      <c r="AH32" s="194">
        <v>93</v>
      </c>
      <c r="AI32" s="194">
        <v>46</v>
      </c>
      <c r="AJ32" s="194"/>
      <c r="AK32" s="194"/>
      <c r="AL32" s="194">
        <v>91</v>
      </c>
      <c r="AM32" s="194">
        <v>74</v>
      </c>
    </row>
    <row r="33" spans="1:39" x14ac:dyDescent="0.2">
      <c r="A33" s="117" t="s">
        <v>417</v>
      </c>
      <c r="B33" s="90" t="s">
        <v>506</v>
      </c>
      <c r="C33" s="90" t="s">
        <v>508</v>
      </c>
      <c r="D33" s="90" t="s">
        <v>507</v>
      </c>
      <c r="F33" s="218" t="s">
        <v>439</v>
      </c>
      <c r="G33" s="177"/>
      <c r="H33" s="178"/>
      <c r="I33" s="218" t="s">
        <v>717</v>
      </c>
      <c r="J33" s="178"/>
      <c r="K33" s="159" t="s">
        <v>160</v>
      </c>
      <c r="L33" s="103">
        <f>IFERROR(INDEX(CONTROL[T Suministro],fila),"")</f>
        <v>8</v>
      </c>
      <c r="M33" s="222">
        <f>ConTRep</f>
        <v>8</v>
      </c>
      <c r="N33" s="108" t="s">
        <v>448</v>
      </c>
      <c r="O33" s="103">
        <f>IFERROR(ROUND(ConConsumoPromedio*52,0),"")</f>
        <v>0</v>
      </c>
      <c r="P33" s="103">
        <f>IFERROR(ConConsumoSemanalUsuario*52,"")</f>
        <v>52</v>
      </c>
      <c r="AF33" s="196" t="s">
        <v>1125</v>
      </c>
      <c r="AG33" s="194">
        <v>140</v>
      </c>
      <c r="AH33" s="194">
        <v>93</v>
      </c>
      <c r="AI33" s="194">
        <v>46</v>
      </c>
      <c r="AJ33" s="194"/>
      <c r="AK33" s="194"/>
      <c r="AL33" s="194">
        <v>91</v>
      </c>
      <c r="AM33" s="194">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19" t="s">
        <v>716</v>
      </c>
      <c r="J34" s="215">
        <v>1</v>
      </c>
      <c r="K34" s="159" t="s">
        <v>440</v>
      </c>
      <c r="L34" s="103">
        <f>IFERROR(INDEX(CONTROL[Frec Repos],fila),"")</f>
        <v>2</v>
      </c>
      <c r="M34" s="222">
        <f>ConFRep</f>
        <v>2</v>
      </c>
      <c r="N34" s="108" t="s">
        <v>446</v>
      </c>
      <c r="O34" s="109">
        <f t="array" ref="O34">IFERROR(ConConsumoAnualProyectado*ConTruputUnitario,"")</f>
        <v>0</v>
      </c>
      <c r="P34" s="109">
        <f>IFERROR(ConTruputUnitarioUsuario*ConConsumoAnualProyectadoUsuario,"")</f>
        <v>229.83999999999995</v>
      </c>
      <c r="AF34" s="196" t="s">
        <v>1126</v>
      </c>
      <c r="AG34" s="194">
        <v>140</v>
      </c>
      <c r="AH34" s="194">
        <v>93</v>
      </c>
      <c r="AI34" s="194">
        <v>46</v>
      </c>
      <c r="AJ34" s="194"/>
      <c r="AK34" s="194"/>
      <c r="AL34" s="194">
        <v>89</v>
      </c>
      <c r="AM34" s="194">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0" t="s">
        <v>444</v>
      </c>
      <c r="J35" s="216">
        <v>1</v>
      </c>
      <c r="K35" s="173" t="s">
        <v>608</v>
      </c>
      <c r="L35" s="171">
        <f>IFERROR(INDEX(CONTROL[Ult Transfer Inicial],fila),"")</f>
        <v>43195</v>
      </c>
      <c r="M35" s="101"/>
      <c r="N35" s="108" t="s">
        <v>449</v>
      </c>
      <c r="O35" s="109">
        <f>IFERROR(ConBufferActual*ConCTV,"")</f>
        <v>41034</v>
      </c>
      <c r="P35" s="109">
        <f>IFERROR(ConBufferCalcUsuario*ConCTVUsuario,"")</f>
        <v>190.8</v>
      </c>
      <c r="AF35" s="196" t="s">
        <v>1127</v>
      </c>
      <c r="AG35" s="194">
        <v>140</v>
      </c>
      <c r="AH35" s="194">
        <v>93</v>
      </c>
      <c r="AI35" s="194">
        <v>46</v>
      </c>
      <c r="AJ35" s="194"/>
      <c r="AK35" s="194"/>
      <c r="AL35" s="194">
        <v>86</v>
      </c>
      <c r="AM35" s="194">
        <v>69</v>
      </c>
    </row>
    <row r="36" spans="1:39" x14ac:dyDescent="0.2">
      <c r="A36" s="118">
        <v>43101</v>
      </c>
      <c r="B36" s="27">
        <v>28</v>
      </c>
      <c r="C36" s="27">
        <v>0</v>
      </c>
      <c r="D36" s="27">
        <v>0</v>
      </c>
      <c r="F36" s="94" t="s">
        <v>401</v>
      </c>
      <c r="G36" s="98">
        <f ca="1">IFERROR(ROUND(ConConsumoCalculado*ConPicoCalculado*(ConTRep+ConFRep),0),0)</f>
        <v>168</v>
      </c>
      <c r="H36" s="95" t="s">
        <v>398</v>
      </c>
      <c r="I36" s="221" t="s">
        <v>401</v>
      </c>
      <c r="J36" s="217">
        <f>(Promedio_Mensual_Usuario/4)*Factor_Pico_Usuario*(ConTrepUsuario+ConFrepUsuario)</f>
        <v>2.5</v>
      </c>
      <c r="K36" s="173" t="s">
        <v>609</v>
      </c>
      <c r="L36" s="171">
        <f>IFERROR(INDEX(CONTROL[Ult Transfer Final],fila),"")</f>
        <v>43179</v>
      </c>
      <c r="M36" s="101"/>
      <c r="N36" s="108" t="s">
        <v>450</v>
      </c>
      <c r="O36" s="105">
        <f>IFERROR(ConTruputAnualProyectado/ConInversion,"")</f>
        <v>0</v>
      </c>
      <c r="P36" s="105">
        <f>IFERROR(ConTruputAnualProyectadoUsuario/ConInversionUsuario,"")</f>
        <v>1.2046121593291401</v>
      </c>
      <c r="AF36" s="196" t="s">
        <v>1128</v>
      </c>
      <c r="AG36" s="194">
        <v>140</v>
      </c>
      <c r="AH36" s="194">
        <v>93</v>
      </c>
      <c r="AI36" s="194">
        <v>46</v>
      </c>
      <c r="AJ36" s="194"/>
      <c r="AK36" s="194"/>
      <c r="AL36" s="194">
        <v>86</v>
      </c>
      <c r="AM36" s="194">
        <v>69</v>
      </c>
    </row>
    <row r="37" spans="1:39" x14ac:dyDescent="0.2">
      <c r="A37" s="118">
        <v>43132</v>
      </c>
      <c r="B37" s="27">
        <v>54</v>
      </c>
      <c r="C37" s="27">
        <v>0</v>
      </c>
      <c r="D37" s="27">
        <v>0</v>
      </c>
      <c r="AF37" s="196" t="s">
        <v>1129</v>
      </c>
      <c r="AG37" s="194">
        <v>140</v>
      </c>
      <c r="AH37" s="194">
        <v>93</v>
      </c>
      <c r="AI37" s="194">
        <v>46</v>
      </c>
      <c r="AJ37" s="194"/>
      <c r="AK37" s="194"/>
      <c r="AL37" s="194">
        <v>86</v>
      </c>
      <c r="AM37" s="194">
        <v>69</v>
      </c>
    </row>
    <row r="38" spans="1:39" x14ac:dyDescent="0.2">
      <c r="A38" s="118">
        <v>43160</v>
      </c>
      <c r="B38" s="27">
        <v>33</v>
      </c>
      <c r="C38" s="27">
        <v>0</v>
      </c>
      <c r="D38" s="27">
        <v>0</v>
      </c>
      <c r="AF38" s="196" t="s">
        <v>1130</v>
      </c>
      <c r="AG38" s="194">
        <v>140</v>
      </c>
      <c r="AH38" s="194">
        <v>93</v>
      </c>
      <c r="AI38" s="194">
        <v>46</v>
      </c>
      <c r="AJ38" s="194"/>
      <c r="AK38" s="194"/>
      <c r="AL38" s="194">
        <v>85</v>
      </c>
      <c r="AM38" s="194">
        <v>68</v>
      </c>
    </row>
    <row r="39" spans="1:39" x14ac:dyDescent="0.2">
      <c r="A39" s="118">
        <v>43191</v>
      </c>
      <c r="B39" s="27">
        <v>68</v>
      </c>
      <c r="C39" s="27">
        <v>0</v>
      </c>
      <c r="D39" s="27">
        <v>0</v>
      </c>
      <c r="AF39" s="196" t="s">
        <v>1131</v>
      </c>
      <c r="AG39" s="194">
        <v>140</v>
      </c>
      <c r="AH39" s="194">
        <v>93</v>
      </c>
      <c r="AI39" s="194">
        <v>46</v>
      </c>
      <c r="AJ39" s="194"/>
      <c r="AK39" s="194"/>
      <c r="AL39" s="194">
        <v>85</v>
      </c>
      <c r="AM39" s="194">
        <v>68</v>
      </c>
    </row>
    <row r="40" spans="1:39" x14ac:dyDescent="0.2">
      <c r="A40" s="118">
        <v>43221</v>
      </c>
      <c r="B40" s="27">
        <v>17</v>
      </c>
      <c r="C40" s="27">
        <v>0</v>
      </c>
      <c r="D40" s="27">
        <v>0</v>
      </c>
      <c r="AF40" s="196" t="s">
        <v>1132</v>
      </c>
      <c r="AG40" s="194">
        <v>140</v>
      </c>
      <c r="AH40" s="194">
        <v>93</v>
      </c>
      <c r="AI40" s="194">
        <v>46</v>
      </c>
      <c r="AJ40" s="194"/>
      <c r="AK40" s="194"/>
      <c r="AL40" s="194">
        <v>85</v>
      </c>
      <c r="AM40" s="194">
        <v>68</v>
      </c>
    </row>
    <row r="41" spans="1:39" x14ac:dyDescent="0.2">
      <c r="A41" s="2" t="s">
        <v>84</v>
      </c>
      <c r="B41" s="27">
        <v>269</v>
      </c>
      <c r="C41" s="27">
        <v>0</v>
      </c>
      <c r="D41" s="27">
        <v>0</v>
      </c>
      <c r="AF41" s="196" t="s">
        <v>1133</v>
      </c>
      <c r="AG41" s="194">
        <v>140</v>
      </c>
      <c r="AH41" s="194">
        <v>93</v>
      </c>
      <c r="AI41" s="194">
        <v>46</v>
      </c>
      <c r="AJ41" s="194"/>
      <c r="AK41" s="194"/>
      <c r="AL41" s="194">
        <v>85</v>
      </c>
      <c r="AM41" s="194">
        <v>68</v>
      </c>
    </row>
    <row r="42" spans="1:39" x14ac:dyDescent="0.2">
      <c r="AF42" s="196" t="s">
        <v>1134</v>
      </c>
      <c r="AG42" s="194">
        <v>140</v>
      </c>
      <c r="AH42" s="194">
        <v>93</v>
      </c>
      <c r="AI42" s="194">
        <v>46</v>
      </c>
      <c r="AJ42" s="194"/>
      <c r="AK42" s="194"/>
      <c r="AL42" s="194">
        <v>85</v>
      </c>
      <c r="AM42" s="194">
        <v>68</v>
      </c>
    </row>
    <row r="43" spans="1:39" x14ac:dyDescent="0.2">
      <c r="AF43" s="196" t="s">
        <v>1139</v>
      </c>
      <c r="AG43" s="194">
        <v>140</v>
      </c>
      <c r="AH43" s="194">
        <v>93</v>
      </c>
      <c r="AI43" s="194">
        <v>46</v>
      </c>
      <c r="AJ43" s="194"/>
      <c r="AK43" s="194"/>
      <c r="AL43" s="194">
        <v>85</v>
      </c>
      <c r="AM43" s="194">
        <v>68</v>
      </c>
    </row>
    <row r="44" spans="1:39" x14ac:dyDescent="0.2">
      <c r="AF44" s="196" t="s">
        <v>1140</v>
      </c>
      <c r="AG44" s="194">
        <v>140</v>
      </c>
      <c r="AH44" s="194">
        <v>93</v>
      </c>
      <c r="AI44" s="194">
        <v>46</v>
      </c>
      <c r="AJ44" s="194"/>
      <c r="AK44" s="194"/>
      <c r="AL44" s="194">
        <v>85</v>
      </c>
      <c r="AM44" s="194">
        <v>68</v>
      </c>
    </row>
    <row r="45" spans="1:39" x14ac:dyDescent="0.2">
      <c r="AF45" s="196" t="s">
        <v>1141</v>
      </c>
      <c r="AG45" s="194">
        <v>140</v>
      </c>
      <c r="AH45" s="194">
        <v>93</v>
      </c>
      <c r="AI45" s="194">
        <v>46</v>
      </c>
      <c r="AJ45" s="194"/>
      <c r="AK45" s="194"/>
      <c r="AL45" s="194">
        <v>85</v>
      </c>
      <c r="AM45" s="194">
        <v>68</v>
      </c>
    </row>
    <row r="46" spans="1:39" x14ac:dyDescent="0.2">
      <c r="AF46" s="196" t="s">
        <v>1142</v>
      </c>
      <c r="AG46" s="194">
        <v>140</v>
      </c>
      <c r="AH46" s="194">
        <v>93</v>
      </c>
      <c r="AI46" s="194">
        <v>46</v>
      </c>
      <c r="AJ46" s="194"/>
      <c r="AK46" s="194"/>
      <c r="AL46" s="194">
        <v>85</v>
      </c>
      <c r="AM46" s="194">
        <v>68</v>
      </c>
    </row>
    <row r="47" spans="1:39" x14ac:dyDescent="0.2">
      <c r="AF47" s="196" t="s">
        <v>1143</v>
      </c>
      <c r="AG47" s="194">
        <v>140</v>
      </c>
      <c r="AH47" s="194">
        <v>93</v>
      </c>
      <c r="AI47" s="194">
        <v>46</v>
      </c>
      <c r="AJ47" s="194"/>
      <c r="AK47" s="194"/>
      <c r="AL47" s="194">
        <v>85</v>
      </c>
      <c r="AM47" s="194">
        <v>68</v>
      </c>
    </row>
    <row r="48" spans="1:39" x14ac:dyDescent="0.2">
      <c r="AF48" s="195" t="s">
        <v>1144</v>
      </c>
      <c r="AG48" s="194"/>
      <c r="AH48" s="194"/>
      <c r="AI48" s="194"/>
      <c r="AJ48" s="194"/>
      <c r="AK48" s="194"/>
      <c r="AL48" s="194"/>
      <c r="AM48" s="194"/>
    </row>
    <row r="49" spans="8:39" x14ac:dyDescent="0.2">
      <c r="H49" s="68"/>
      <c r="I49" s="68"/>
      <c r="L49"/>
      <c r="M49"/>
      <c r="S49" s="68"/>
      <c r="T49" s="68"/>
      <c r="U49" s="68"/>
      <c r="V49" s="68"/>
      <c r="AA49"/>
      <c r="AB49"/>
      <c r="AC49"/>
      <c r="AD49"/>
      <c r="AF49" s="196" t="s">
        <v>1145</v>
      </c>
      <c r="AG49" s="194">
        <v>140</v>
      </c>
      <c r="AH49" s="194">
        <v>93</v>
      </c>
      <c r="AI49" s="194">
        <v>46</v>
      </c>
      <c r="AJ49" s="194"/>
      <c r="AK49" s="194"/>
      <c r="AL49" s="194">
        <v>85</v>
      </c>
      <c r="AM49" s="194">
        <v>68</v>
      </c>
    </row>
    <row r="50" spans="8:39" x14ac:dyDescent="0.2">
      <c r="H50" s="68"/>
      <c r="I50" s="68"/>
      <c r="L50"/>
      <c r="M50"/>
      <c r="S50" s="68"/>
      <c r="T50" s="68"/>
      <c r="U50" s="68"/>
      <c r="V50" s="68"/>
      <c r="AA50"/>
      <c r="AB50"/>
      <c r="AC50"/>
      <c r="AD50"/>
      <c r="AF50" s="196" t="s">
        <v>1146</v>
      </c>
      <c r="AG50" s="194">
        <v>140</v>
      </c>
      <c r="AH50" s="194">
        <v>93</v>
      </c>
      <c r="AI50" s="194">
        <v>46</v>
      </c>
      <c r="AJ50" s="194"/>
      <c r="AK50" s="194"/>
      <c r="AL50" s="194">
        <v>85</v>
      </c>
      <c r="AM50" s="194">
        <v>68</v>
      </c>
    </row>
    <row r="51" spans="8:39" x14ac:dyDescent="0.2">
      <c r="H51" s="68"/>
      <c r="I51" s="68"/>
      <c r="L51"/>
      <c r="M51"/>
      <c r="S51" s="68"/>
      <c r="T51" s="68"/>
      <c r="U51" s="68"/>
      <c r="V51" s="68"/>
      <c r="AA51"/>
      <c r="AB51"/>
      <c r="AC51"/>
      <c r="AD51"/>
      <c r="AF51" s="196" t="s">
        <v>1147</v>
      </c>
      <c r="AG51" s="194">
        <v>140</v>
      </c>
      <c r="AH51" s="194">
        <v>93</v>
      </c>
      <c r="AI51" s="194">
        <v>46</v>
      </c>
      <c r="AJ51" s="194"/>
      <c r="AK51" s="194"/>
      <c r="AL51" s="194">
        <v>26</v>
      </c>
      <c r="AM51" s="194">
        <v>9</v>
      </c>
    </row>
    <row r="52" spans="8:39" x14ac:dyDescent="0.2">
      <c r="H52" s="68"/>
      <c r="I52" s="68"/>
      <c r="L52"/>
      <c r="M52"/>
      <c r="S52" s="68"/>
      <c r="T52" s="68"/>
      <c r="U52" s="68"/>
      <c r="V52" s="68"/>
      <c r="AA52"/>
      <c r="AB52"/>
      <c r="AC52"/>
      <c r="AD52"/>
      <c r="AF52" s="196" t="s">
        <v>1148</v>
      </c>
      <c r="AG52" s="194">
        <v>140</v>
      </c>
      <c r="AH52" s="194">
        <v>93</v>
      </c>
      <c r="AI52" s="194">
        <v>46</v>
      </c>
      <c r="AJ52" s="194"/>
      <c r="AK52" s="194"/>
      <c r="AL52" s="194">
        <v>26</v>
      </c>
      <c r="AM52" s="194">
        <v>9</v>
      </c>
    </row>
    <row r="53" spans="8:39" x14ac:dyDescent="0.2">
      <c r="H53" s="68"/>
      <c r="I53" s="68"/>
      <c r="L53"/>
      <c r="M53"/>
      <c r="S53" s="68"/>
      <c r="T53" s="68"/>
      <c r="U53" s="68"/>
      <c r="V53" s="68"/>
      <c r="AA53"/>
      <c r="AB53"/>
      <c r="AC53"/>
      <c r="AD53"/>
      <c r="AF53" s="196" t="s">
        <v>1149</v>
      </c>
      <c r="AG53" s="194">
        <v>140</v>
      </c>
      <c r="AH53" s="194">
        <v>93</v>
      </c>
      <c r="AI53" s="194">
        <v>46</v>
      </c>
      <c r="AJ53" s="194"/>
      <c r="AK53" s="194"/>
      <c r="AL53" s="194">
        <v>25</v>
      </c>
      <c r="AM53" s="194">
        <v>8</v>
      </c>
    </row>
    <row r="54" spans="8:39" x14ac:dyDescent="0.2">
      <c r="H54" s="68"/>
      <c r="I54" s="68"/>
      <c r="L54"/>
      <c r="M54"/>
      <c r="S54" s="68"/>
      <c r="T54" s="68"/>
      <c r="U54" s="68"/>
      <c r="V54" s="68"/>
      <c r="AA54"/>
      <c r="AB54"/>
      <c r="AC54"/>
      <c r="AD54"/>
      <c r="AF54" s="196" t="s">
        <v>1150</v>
      </c>
      <c r="AG54" s="194">
        <v>140</v>
      </c>
      <c r="AH54" s="194">
        <v>93</v>
      </c>
      <c r="AI54" s="194">
        <v>46</v>
      </c>
      <c r="AJ54" s="194"/>
      <c r="AK54" s="194"/>
      <c r="AL54" s="194">
        <v>25</v>
      </c>
      <c r="AM54" s="194">
        <v>8</v>
      </c>
    </row>
    <row r="55" spans="8:39" x14ac:dyDescent="0.2">
      <c r="H55" s="68"/>
      <c r="I55" s="68"/>
      <c r="L55"/>
      <c r="M55"/>
      <c r="S55" s="68"/>
      <c r="T55" s="68"/>
      <c r="U55" s="68"/>
      <c r="V55" s="68"/>
      <c r="AA55"/>
      <c r="AB55"/>
      <c r="AC55"/>
      <c r="AD55"/>
      <c r="AF55" s="193" t="s">
        <v>84</v>
      </c>
      <c r="AG55" s="194">
        <v>6300</v>
      </c>
      <c r="AH55" s="194">
        <v>4185</v>
      </c>
      <c r="AI55" s="194">
        <v>2070</v>
      </c>
      <c r="AJ55" s="194"/>
      <c r="AK55" s="194"/>
      <c r="AL55" s="194">
        <v>4507</v>
      </c>
      <c r="AM55" s="194">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553" priority="77" operator="equal">
      <formula>0</formula>
    </cfRule>
  </conditionalFormatting>
  <conditionalFormatting sqref="L22">
    <cfRule type="expression" dxfId="552" priority="70">
      <formula>$AP$1="G"</formula>
    </cfRule>
    <cfRule type="expression" dxfId="551" priority="72">
      <formula>$AP$1="N"</formula>
    </cfRule>
    <cfRule type="expression" dxfId="550" priority="73">
      <formula>$AP$1="L"</formula>
    </cfRule>
    <cfRule type="expression" dxfId="549" priority="74">
      <formula>$AP$1="R"</formula>
    </cfRule>
    <cfRule type="expression" dxfId="548" priority="75">
      <formula>$AP$1="A"</formula>
    </cfRule>
    <cfRule type="expression" dxfId="547" priority="76">
      <formula>$AP$1="V"</formula>
    </cfRule>
  </conditionalFormatting>
  <conditionalFormatting sqref="L29">
    <cfRule type="expression" dxfId="546" priority="64">
      <formula>$AP$2="G"</formula>
    </cfRule>
    <cfRule type="expression" dxfId="545" priority="65">
      <formula>$AP$2="N"</formula>
    </cfRule>
    <cfRule type="expression" dxfId="544" priority="66">
      <formula>$AP$2="L"</formula>
    </cfRule>
    <cfRule type="expression" dxfId="543" priority="67">
      <formula>$AP$2="R"</formula>
    </cfRule>
    <cfRule type="expression" dxfId="542" priority="68">
      <formula>$AP$2="A"</formula>
    </cfRule>
    <cfRule type="expression" dxfId="541" priority="69">
      <formula>$AP$2="V"</formula>
    </cfRule>
  </conditionalFormatting>
  <conditionalFormatting sqref="L30">
    <cfRule type="expression" dxfId="540" priority="63">
      <formula>$L$30=10000000000</formula>
    </cfRule>
  </conditionalFormatting>
  <conditionalFormatting sqref="O10">
    <cfRule type="expression" dxfId="539" priority="61">
      <formula>ConGDB&lt;ConBufferActual</formula>
    </cfRule>
    <cfRule type="expression" dxfId="538" priority="62">
      <formula>ConGDB&gt;ConBufferActual</formula>
    </cfRule>
  </conditionalFormatting>
  <conditionalFormatting sqref="O13">
    <cfRule type="expression" dxfId="537" priority="59">
      <formula>ConBufferCalcCB&lt;ConBufferActual</formula>
    </cfRule>
    <cfRule type="expression" dxfId="536" priority="60">
      <formula>ConBufferCalcCB&gt;ConBufferActual</formula>
    </cfRule>
  </conditionalFormatting>
  <conditionalFormatting sqref="M5">
    <cfRule type="cellIs" dxfId="535" priority="58" operator="equal">
      <formula>0</formula>
    </cfRule>
  </conditionalFormatting>
  <conditionalFormatting sqref="P13">
    <cfRule type="expression" dxfId="534" priority="56">
      <formula>ConBufferCalcUsuario&lt;ConBufferActual</formula>
    </cfRule>
    <cfRule type="expression" dxfId="533" priority="57">
      <formula>ConBufferCalcUsuario&gt;ConBufferActual</formula>
    </cfRule>
  </conditionalFormatting>
  <conditionalFormatting sqref="O15">
    <cfRule type="expression" dxfId="532" priority="54">
      <formula>$O$15=0</formula>
    </cfRule>
  </conditionalFormatting>
  <conditionalFormatting sqref="O18">
    <cfRule type="expression" dxfId="531" priority="53">
      <formula>$O$18=0</formula>
    </cfRule>
  </conditionalFormatting>
  <conditionalFormatting sqref="K13:K14 K33:K34 N8 N10:N11">
    <cfRule type="expression" dxfId="530" priority="51">
      <formula>COUNTIF(K8,"*/*")</formula>
    </cfRule>
    <cfRule type="expression" dxfId="529" priority="52">
      <formula>K8="*/*"</formula>
    </cfRule>
  </conditionalFormatting>
  <conditionalFormatting sqref="K15:K16">
    <cfRule type="expression" dxfId="528" priority="49">
      <formula>COUNTIF(K15,"*/*")</formula>
    </cfRule>
    <cfRule type="expression" dxfId="527" priority="50">
      <formula>K15="*/*"</formula>
    </cfRule>
  </conditionalFormatting>
  <conditionalFormatting sqref="K17:K19">
    <cfRule type="expression" dxfId="526" priority="47">
      <formula>COUNTIF(K17,"*/*")</formula>
    </cfRule>
    <cfRule type="expression" dxfId="525" priority="48">
      <formula>K17="*/*"</formula>
    </cfRule>
  </conditionalFormatting>
  <conditionalFormatting sqref="K4">
    <cfRule type="expression" dxfId="524" priority="45">
      <formula>COUNTIF(K4,"*/*")</formula>
    </cfRule>
    <cfRule type="expression" dxfId="523" priority="46">
      <formula>K4="*/*"</formula>
    </cfRule>
  </conditionalFormatting>
  <conditionalFormatting sqref="K5:K7">
    <cfRule type="expression" dxfId="522" priority="43">
      <formula>COUNTIF(K5,"*/*")</formula>
    </cfRule>
    <cfRule type="expression" dxfId="521" priority="44">
      <formula>K5="*/*"</formula>
    </cfRule>
  </conditionalFormatting>
  <conditionalFormatting sqref="N7">
    <cfRule type="expression" dxfId="520" priority="41">
      <formula>COUNTIF(N7,"*/*")</formula>
    </cfRule>
    <cfRule type="expression" dxfId="519" priority="42">
      <formula>N7="*/*"</formula>
    </cfRule>
  </conditionalFormatting>
  <conditionalFormatting sqref="K22:K29">
    <cfRule type="expression" dxfId="518" priority="39">
      <formula>COUNTIF(K22,"*/*")</formula>
    </cfRule>
    <cfRule type="expression" dxfId="517" priority="40">
      <formula>K22="*/*"</formula>
    </cfRule>
  </conditionalFormatting>
  <conditionalFormatting sqref="K30">
    <cfRule type="expression" dxfId="516" priority="37">
      <formula>COUNTIF(K30,"*/*")</formula>
    </cfRule>
    <cfRule type="expression" dxfId="515" priority="38">
      <formula>K30="*/*"</formula>
    </cfRule>
  </conditionalFormatting>
  <conditionalFormatting sqref="K3">
    <cfRule type="expression" dxfId="514" priority="33">
      <formula>COUNTIF(K3,"*/*")</formula>
    </cfRule>
    <cfRule type="expression" dxfId="513" priority="34">
      <formula>K3="*/*"</formula>
    </cfRule>
  </conditionalFormatting>
  <conditionalFormatting sqref="N14">
    <cfRule type="expression" dxfId="512" priority="31">
      <formula>COUNTIF(N14,"*/*")</formula>
    </cfRule>
    <cfRule type="expression" dxfId="511" priority="32">
      <formula>N14="*/*"</formula>
    </cfRule>
  </conditionalFormatting>
  <conditionalFormatting sqref="K32">
    <cfRule type="expression" dxfId="510" priority="29">
      <formula>COUNTIF(K32,"*/*")</formula>
    </cfRule>
    <cfRule type="expression" dxfId="509" priority="30">
      <formula>K32="*/*"</formula>
    </cfRule>
  </conditionalFormatting>
  <conditionalFormatting sqref="N21:N22">
    <cfRule type="expression" dxfId="508" priority="27">
      <formula>COUNTIF(N21,"*/*")</formula>
    </cfRule>
    <cfRule type="expression" dxfId="507" priority="28">
      <formula>N21="*/*"</formula>
    </cfRule>
  </conditionalFormatting>
  <conditionalFormatting sqref="N18">
    <cfRule type="expression" dxfId="506" priority="25">
      <formula>COUNTIF(N18,"*/*")</formula>
    </cfRule>
    <cfRule type="expression" dxfId="505" priority="26">
      <formula>N18="*/*"</formula>
    </cfRule>
  </conditionalFormatting>
  <conditionalFormatting sqref="N19:N20">
    <cfRule type="expression" dxfId="504" priority="23">
      <formula>COUNTIF(N19,"*/*")</formula>
    </cfRule>
    <cfRule type="expression" dxfId="503" priority="24">
      <formula>N19="*/*"</formula>
    </cfRule>
  </conditionalFormatting>
  <conditionalFormatting sqref="N25:N27">
    <cfRule type="expression" dxfId="502" priority="21">
      <formula>COUNTIF(N25,"*/*")</formula>
    </cfRule>
    <cfRule type="expression" dxfId="501" priority="22">
      <formula>N25="*/*"</formula>
    </cfRule>
  </conditionalFormatting>
  <conditionalFormatting sqref="N15">
    <cfRule type="expression" dxfId="500" priority="19">
      <formula>COUNTIF(N15,"*/*")</formula>
    </cfRule>
    <cfRule type="expression" dxfId="499" priority="20">
      <formula>N15="*/*"</formula>
    </cfRule>
  </conditionalFormatting>
  <conditionalFormatting sqref="N28">
    <cfRule type="expression" dxfId="498" priority="15">
      <formula>COUNTIF(N28,"*/*")</formula>
    </cfRule>
    <cfRule type="expression" dxfId="497" priority="16">
      <formula>N28="*/*"</formula>
    </cfRule>
  </conditionalFormatting>
  <conditionalFormatting sqref="N13">
    <cfRule type="expression" dxfId="496" priority="13">
      <formula>COUNTIF(N13,"*/*")</formula>
    </cfRule>
    <cfRule type="expression" dxfId="495" priority="14">
      <formula>N13="*/*"</formula>
    </cfRule>
  </conditionalFormatting>
  <conditionalFormatting sqref="N29:N30">
    <cfRule type="expression" dxfId="494" priority="11">
      <formula>COUNTIF(N29,"*/*")</formula>
    </cfRule>
    <cfRule type="expression" dxfId="493" priority="12">
      <formula>N29="*/*"</formula>
    </cfRule>
  </conditionalFormatting>
  <conditionalFormatting sqref="N12">
    <cfRule type="expression" dxfId="492" priority="9">
      <formula>COUNTIF(N12,"*/*")</formula>
    </cfRule>
    <cfRule type="expression" dxfId="491" priority="10">
      <formula>N12="*/*"</formula>
    </cfRule>
  </conditionalFormatting>
  <conditionalFormatting sqref="K31">
    <cfRule type="expression" dxfId="490" priority="7">
      <formula>COUNTIF(K31,"*/*")</formula>
    </cfRule>
    <cfRule type="expression" dxfId="489" priority="8">
      <formula>K31="*/*"</formula>
    </cfRule>
  </conditionalFormatting>
  <conditionalFormatting sqref="K35">
    <cfRule type="expression" dxfId="488" priority="5">
      <formula>COUNTIF(K35,"*/*")</formula>
    </cfRule>
    <cfRule type="expression" dxfId="487" priority="6">
      <formula>K35="*/*"</formula>
    </cfRule>
  </conditionalFormatting>
  <conditionalFormatting sqref="K36">
    <cfRule type="expression" dxfId="486" priority="3">
      <formula>COUNTIF(K36,"*/*")</formula>
    </cfRule>
    <cfRule type="expression" dxfId="485" priority="4">
      <formula>K36="*/*"</formula>
    </cfRule>
  </conditionalFormatting>
  <conditionalFormatting sqref="N9">
    <cfRule type="expression" dxfId="484" priority="1">
      <formula>COUNTIF(N9,"*/*")</formula>
    </cfRule>
    <cfRule type="expression" dxfId="483"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E1" sqref="E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AB6B8DC2-87D9-4AE6-8906-49F752AE4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2018-06-12T17:37:31Z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