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F3" i="30"/>
  <c r="G3" i="30"/>
  <c r="J3" i="30"/>
  <c r="K3" i="30"/>
  <c r="L3" i="30"/>
  <c r="M3" i="30"/>
  <c r="N3" i="30"/>
  <c r="O3" i="30"/>
  <c r="P3" i="30"/>
  <c r="H2" i="30"/>
  <c r="H3"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<sst xmlns="http://schemas.openxmlformats.org/spreadsheetml/2006/main" count="473" uniqueCount="199">
  <si>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</si>
  <si>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</si>
  <si>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</si>
  <si>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</si>
  <si>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</si>
  <si>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</si>
  <si>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</si>
  <si>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</si>
  <si>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</si>
  <si>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</si>
  <si>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</si>
  <si>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</si>
  <si>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</si>
  <si>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</si>
  <si>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</si>
  <si>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</si>
  <si>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</si>
  <si>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</si>
  <si>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</si>
  <si>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</si>
  <si>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</si>
  <si>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</si>
  <si>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</si>
  <si>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</si>
  <si>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</si>
  <si>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</si>
  <si>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</si>
  <si>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</si>
  <si>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</si>
  <si>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</si>
  <si>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</si>
  <si>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</si>
  <si>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</si>
  <si>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</si>
  <si>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</si>
  <si>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</si>
  <si>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</si>
  <si>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</si>
  <si>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</si>
  <si>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</si>
  <si>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</si>
  <si>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</si>
  <si>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</si>
  <si>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</si>
  <si>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</si>
  <si>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</si>
  <si>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</si>
  <si>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</si>
  <si>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</si>
  <si>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</si>
  <si>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</si>
  <si>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</si>
  <si>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</si>
  <si>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</si>
  <si>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</si>
  <si>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</si>
  <si>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</si>
  <si>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</si>
  <si>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</si>
  <si>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</si>
  <si>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</si>
  <si>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</si>
  <si>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</si>
  <si>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</si>
  <si>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</si>
  <si>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</si>
  <si>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</si>
  <si>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</si>
  <si>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</si>
  <si>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</si>
  <si>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</si>
  <si>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</si>
  <si>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</si>
  <si>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</si>
  <si>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</si>
  <si>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</si>
  <si>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</si>
  <si>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</si>
  <si>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</si>
  <si>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</si>
  <si>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</si>
  <si>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</si>
  <si>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</si>
  <si>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</si>
  <si>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</si>
  <si>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</si>
  <si>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</si>
  <si>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</si>
  <si>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</si>
  <si>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</si>
  <si>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</si>
  <si>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</si>
  <si>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</si>
  <si>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</si>
  <si>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</si>
  <si>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</si>
  <si>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</si>
  <si>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</si>
  <si>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</si>
  <si>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</si>
  <si>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</si>
  <si>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</si>
  <si>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</si>
  <si>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</si>
  <si>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</si>
  <si>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</si>
  <si>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</si>
  <si>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</si>
  <si>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</si>
  <si>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</si>
  <si>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</si>
  <si>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</si>
  <si>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</si>
  <si>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</si>
  <si>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</si>
  <si>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</si>
  <si>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</si>
  <si>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</si>
  <si>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</si>
  <si>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</si>
  <si>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</si>
  <si>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</si>
  <si>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</si>
  <si>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</si>
  <si>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</si>
  <si>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</si>
  <si>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</si>
  <si>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</si>
  <si>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</si>
  <si>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</si>
  <si>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</si>
  <si>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</si>
  <si>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</si>
  <si>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</si>
  <si>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</si>
  <si>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</si>
  <si>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</si>
  <si>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</si>
  <si>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</si>
  <si>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</si>
  <si>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</si>
  <si>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</si>
  <si>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</si>
  <si>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</si>
  <si>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</si>
  <si>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</si>
  <si>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</si>
  <si>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</si>
  <si>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</si>
  <si>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</si>
  <si>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</si>
  <si>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</si>
  <si>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</si>
  <si>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</si>
  <si>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</si>
  <si>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</si>
  <si>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</si>
  <si>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</si>
  <si>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</si>
  <si>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</si>
  <si>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</si>
  <si>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</si>
  <si>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</si>
  <si>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</si>
  <si>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</si>
  <si>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</si>
  <si>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</si>
  <si>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</si>
  <si>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</si>
  <si>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</si>
  <si>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</si>
  <si>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</si>
  <si>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</si>
  <si>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</si>
  <si>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</si>
  <si>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</si>
  <si>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</si>
  <si>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</si>
  <si>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</si>
  <si>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</si>
  <si>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</si>
  <si>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</si>
  <si>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Clínica Kennedy</t>
  </si>
  <si>
    <t>Kennedy.xlsm</t>
  </si>
  <si>
    <t>O:\Kennedy.xlsm</t>
  </si>
  <si>
    <t>HOSPICARE.xlsm</t>
  </si>
  <si>
    <t>O:\HOSPICARE.xlsm</t>
  </si>
  <si>
    <t>Junta</t>
  </si>
  <si>
    <t>Junta.xlsm</t>
  </si>
  <si>
    <t>O:\Junta.xlsm</t>
  </si>
  <si>
    <t>Luis Vern</t>
  </si>
  <si>
    <t>Luis Vernaza.xlsm</t>
  </si>
  <si>
    <t>O:\Luis Vernaza.xlsm</t>
  </si>
  <si>
    <t>Metropolitano</t>
  </si>
  <si>
    <t>Metropolitano.xlsm</t>
  </si>
  <si>
    <t>O:\Metropolitano.xlsm</t>
  </si>
  <si>
    <t>Comportamiento especial</t>
  </si>
  <si>
    <t>En Proceso</t>
  </si>
  <si>
    <t>Todas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</si>
</sst>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3"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5.emf"/><Relationship Id="rId18" Type="http://schemas.openxmlformats.org/officeDocument/2006/relationships/image" Target="../media/image9.emf"/><Relationship Id="rId26" Type="http://schemas.openxmlformats.org/officeDocument/2006/relationships/image" Target="../media/image1.emf"/><Relationship Id="rId3" Type="http://schemas.openxmlformats.org/officeDocument/2006/relationships/image" Target="../media/image20.emf"/><Relationship Id="rId21" Type="http://schemas.openxmlformats.org/officeDocument/2006/relationships/image" Target="../media/image6.emf"/><Relationship Id="rId7" Type="http://schemas.openxmlformats.org/officeDocument/2006/relationships/image" Target="../media/image23.emf"/><Relationship Id="rId12" Type="http://schemas.openxmlformats.org/officeDocument/2006/relationships/image" Target="../media/image13.emf"/><Relationship Id="rId17" Type="http://schemas.openxmlformats.org/officeDocument/2006/relationships/image" Target="../media/image10.emf"/><Relationship Id="rId25" Type="http://schemas.openxmlformats.org/officeDocument/2006/relationships/image" Target="../media/image2.emf"/><Relationship Id="rId2" Type="http://schemas.openxmlformats.org/officeDocument/2006/relationships/image" Target="../media/image19.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18.emf"/><Relationship Id="rId6" Type="http://schemas.openxmlformats.org/officeDocument/2006/relationships/image" Target="../media/image22.emf"/><Relationship Id="rId11" Type="http://schemas.openxmlformats.org/officeDocument/2006/relationships/image" Target="../media/image24.emf"/><Relationship Id="rId24" Type="http://schemas.openxmlformats.org/officeDocument/2006/relationships/image" Target="../media/image3.emf"/><Relationship Id="rId5" Type="http://schemas.openxmlformats.org/officeDocument/2006/relationships/image" Target="../media/image21.emf"/><Relationship Id="rId15" Type="http://schemas.openxmlformats.org/officeDocument/2006/relationships/image" Target="../media/image12.emf"/><Relationship Id="rId23" Type="http://schemas.openxmlformats.org/officeDocument/2006/relationships/image" Target="../media/image4.emf"/><Relationship Id="rId10" Type="http://schemas.openxmlformats.org/officeDocument/2006/relationships/image" Target="../media/image14.emf"/><Relationship Id="rId19" Type="http://schemas.openxmlformats.org/officeDocument/2006/relationships/image" Target="../media/image8.emf"/><Relationship Id="rId4" Type="http://schemas.openxmlformats.org/officeDocument/2006/relationships/image" Target="../media/image17.emf"/><Relationship Id="rId9" Type="http://schemas.openxmlformats.org/officeDocument/2006/relationships/image" Target="../media/image15.emf"/><Relationship Id="rId14" Type="http://schemas.openxmlformats.org/officeDocument/2006/relationships/image" Target="../media/image26.emf"/><Relationship Id="rId22" Type="http://schemas.openxmlformats.org/officeDocument/2006/relationships/image" Target="../media/image5.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908"/>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55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3" totalsRowCount="1" headerRowDxfId="78">
  <autoFilter ref="B1:P2"/>
  <sortState ref="B2:P2">
    <sortCondition descending="1" ref="G1:G2"/>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3" totalsRowShown="0">
  <autoFilter ref="A1:A3"/>
  <tableColumns count="1">
    <tableColumn id="1" name="HOSPICARE.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6" totalsRowShown="0">
  <autoFilter ref="A1:C6"/>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N22" sqref="N22"/>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Incompleto</v>
      </c>
    </row>
    <row r="6" spans="1:15" ht="18" thickBot="1" x14ac:dyDescent="0.35">
      <c r="A6" s="44"/>
      <c r="B6" s="31"/>
      <c r="C6" s="31"/>
      <c r="D6" s="31"/>
      <c r="E6" s="31"/>
      <c r="F6" s="32"/>
      <c r="G6" s="45" t="s">
        <v>61</v>
      </c>
      <c r="H6" s="46"/>
      <c r="I6" s="62">
        <v>42847</v>
      </c>
    </row>
    <row r="7" spans="1:15" ht="15.75" thickBot="1" x14ac:dyDescent="0.3">
      <c r="A7" s="33"/>
      <c r="B7" s="34"/>
      <c r="C7" s="34"/>
      <c r="D7" s="34"/>
      <c r="E7" s="34"/>
      <c r="F7" s="34"/>
      <c r="G7" s="45" t="s">
        <v>67</v>
      </c>
      <c r="H7" s="46"/>
      <c r="I7" s="47" t="str">
        <f>DURACIONREFRESCADO</f>
        <v/>
      </c>
    </row>
    <row r="8" spans="1:15" ht="15.75" thickBot="1" x14ac:dyDescent="0.3">
      <c r="A8" s="33"/>
      <c r="B8" s="34"/>
      <c r="C8" s="36"/>
      <c r="D8" s="36"/>
      <c r="E8" s="48"/>
      <c r="F8" s="36"/>
      <c r="G8" s="33" t="s">
        <v>62</v>
      </c>
      <c r="H8" s="35"/>
      <c r="I8" s="63">
        <v>42774</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42767</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42767</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42767</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5" t="s">
        <v>68</v>
      </c>
      <c r="H13" s="46"/>
      <c r="I13" s="69">
        <v>0.16666666666666666</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0.99305555555555547</v>
      </c>
    </row>
    <row r="15" spans="1:15" ht="15" customHeight="1" thickBot="1" x14ac:dyDescent="0.3">
      <c r="A15" s="70"/>
      <c r="B15" s="34"/>
      <c r="C15" s="34"/>
      <c r="D15" s="34"/>
      <c r="E15" s="34"/>
      <c r="F15" s="34"/>
      <c r="G15" s="45" t="s">
        <v>149</v>
      </c>
      <c r="H15" s="46"/>
      <c r="I15" s="69">
        <v>6.25E-2</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198</v>
      </c>
    </row>
  </sheetData>
  <sheetProtection algorithmName="SHA-512" hashValue="Qt2qkjUlj0N+EJEgUc16Gw12FFeSf4goIAW5IhTOspe4UpCHw3nAgikbBS7YpnIObJpSFylppBQIC0tOBdDkbA==" saltValue="Yrr0+2AJPzIoxE5CichKvA=="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7</xdr:row>
                <xdr:rowOff>9525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266700</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428625</xdr:colOff>
                <xdr:row>4</xdr:row>
                <xdr:rowOff>19050</xdr:rowOff>
              </from>
              <to>
                <xdr:col>5</xdr:col>
                <xdr:colOff>733425</xdr:colOff>
                <xdr:row>4</xdr:row>
                <xdr:rowOff>276225</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3"/>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151</v>
      </c>
      <c r="C2" t="s">
        <v>185</v>
      </c>
      <c r="D2" s="6">
        <v>1</v>
      </c>
      <c r="E2" s="6" t="s">
        <v>104</v>
      </c>
      <c r="F2" s="26">
        <v>42837.476851851854</v>
      </c>
      <c r="G2" s="26">
        <v>42837.477256944447</v>
      </c>
      <c r="H2" s="25">
        <f>tbl_Fechas_Refrescado[[#This Row],[FIN]]-tbl_Fechas_Refrescado[[#This Row],[INICIO]]</f>
        <v>4.0509259270038456E-4</v>
      </c>
      <c r="I2" s="25"/>
      <c r="J2" s="22">
        <v>777</v>
      </c>
      <c r="K2" s="22">
        <v>0</v>
      </c>
      <c r="L2" s="22">
        <v>287</v>
      </c>
      <c r="M2" s="22">
        <v>48</v>
      </c>
      <c r="N2" s="23">
        <v>43059</v>
      </c>
      <c r="O2" s="23">
        <v>42110</v>
      </c>
      <c r="P2" s="23">
        <v>3169</v>
      </c>
      <c r="U2" s="24"/>
    </row>
    <row r="3" spans="2:21" x14ac:dyDescent="0.25">
      <c r="B3" t="s">
        <v>105</v>
      </c>
      <c r="C3" s="6">
        <f>SUBTOTAL(103,tbl_Fechas_Refrescado[HOJA CB])</f>
        <v>1</v>
      </c>
      <c r="D3" s="6"/>
      <c r="E3" s="6"/>
      <c r="F3" s="26">
        <f>SUBTOTAL(105,tbl_Fechas_Refrescado[INICIO])</f>
        <v>42837.476851851854</v>
      </c>
      <c r="G3" s="26">
        <f>SUBTOTAL(104,tbl_Fechas_Refrescado[FIN])</f>
        <v>42837.477256944447</v>
      </c>
      <c r="H3" s="25">
        <f>SUBTOTAL(109,tbl_Fechas_Refrescado[DURACIÓN])</f>
        <v>4.0509259270038456E-4</v>
      </c>
      <c r="I3" s="25"/>
      <c r="J3" s="6">
        <f>SUBTOTAL(104,tbl_Fechas_Refrescado[DIAS PERIODO])</f>
        <v>777</v>
      </c>
      <c r="K3" s="6">
        <f>SUBTOTAL(109,tbl_Fechas_Refrescado[DUPLICADOS])</f>
        <v>0</v>
      </c>
      <c r="L3" s="6">
        <f>SUBTOTAL(109,tbl_Fechas_Refrescado[SKUs Totales])</f>
        <v>287</v>
      </c>
      <c r="M3" s="6">
        <f>SUBTOTAL(109,tbl_Fechas_Refrescado[SKUs Buffer])</f>
        <v>48</v>
      </c>
      <c r="N3" s="23">
        <f>SUBTOTAL(109,tbl_Fechas_Refrescado[COSTO BUFFER])</f>
        <v>43059</v>
      </c>
      <c r="O3" s="23">
        <f>SUBTOTAL(109,tbl_Fechas_Refrescado[COSTO FISICO])</f>
        <v>42110</v>
      </c>
      <c r="P3" s="23">
        <f>SUBTOTAL(109,tbl_Fechas_Refrescado[COSTO TRANSITO])</f>
        <v>3169</v>
      </c>
    </row>
  </sheetData>
  <sheetProtection sort="0" autoFilter="0"/>
  <conditionalFormatting sqref="B2:P2">
    <cfRule type="expression" dxfId="17" priority="3">
      <formula>OR(AND($D2=1,(DATE(YEAR($G2),MONTH($G2),DAY($G2)))&lt;&gt;TODAY()),$D2=0)</formula>
    </cfRule>
  </conditionalFormatting>
  <conditionalFormatting sqref="K2">
    <cfRule type="expression" dxfId="16" priority="2">
      <formula>K2&lt;&gt;0</formula>
    </cfRule>
  </conditionalFormatting>
  <conditionalFormatting sqref="E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151</v>
      </c>
    </row>
    <row r="3" spans="1:1" x14ac:dyDescent="0.25">
      <c r="A3" t="s">
        <v>152</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151</v>
      </c>
      <c r="B2" t="s">
        <v>153</v>
      </c>
      <c r="C2" t="s">
        <v>154</v>
      </c>
      <c r="D2">
        <v>1</v>
      </c>
    </row>
    <row r="3" spans="1:4" x14ac:dyDescent="0.25">
      <c r="A3" t="s">
        <v>151</v>
      </c>
      <c r="B3" t="s">
        <v>153</v>
      </c>
      <c r="C3" t="s">
        <v>155</v>
      </c>
      <c r="D3">
        <v>2</v>
      </c>
    </row>
    <row r="4" spans="1:4" x14ac:dyDescent="0.25">
      <c r="A4" t="s">
        <v>151</v>
      </c>
      <c r="B4" t="s">
        <v>153</v>
      </c>
      <c r="C4" t="s">
        <v>156</v>
      </c>
      <c r="D4">
        <v>3</v>
      </c>
    </row>
    <row r="5" spans="1:4" x14ac:dyDescent="0.25">
      <c r="A5" t="s">
        <v>151</v>
      </c>
      <c r="B5" t="s">
        <v>153</v>
      </c>
      <c r="C5" t="s">
        <v>157</v>
      </c>
      <c r="D5">
        <v>4</v>
      </c>
    </row>
    <row r="6" spans="1:4" x14ac:dyDescent="0.25">
      <c r="A6" t="s">
        <v>151</v>
      </c>
      <c r="B6" t="s">
        <v>153</v>
      </c>
      <c r="C6" t="s">
        <v>158</v>
      </c>
      <c r="D6">
        <v>5</v>
      </c>
    </row>
    <row r="7" spans="1:4" x14ac:dyDescent="0.25">
      <c r="A7" t="s">
        <v>151</v>
      </c>
      <c r="B7" t="s">
        <v>153</v>
      </c>
      <c r="C7" t="s">
        <v>159</v>
      </c>
      <c r="D7">
        <v>6</v>
      </c>
    </row>
    <row r="8" spans="1:4" x14ac:dyDescent="0.25">
      <c r="A8" t="s">
        <v>151</v>
      </c>
      <c r="B8" t="s">
        <v>153</v>
      </c>
      <c r="C8" t="s">
        <v>160</v>
      </c>
      <c r="D8">
        <v>7</v>
      </c>
    </row>
    <row r="9" spans="1:4" x14ac:dyDescent="0.25">
      <c r="A9" t="s">
        <v>151</v>
      </c>
      <c r="B9" t="s">
        <v>153</v>
      </c>
      <c r="C9" t="s">
        <v>161</v>
      </c>
      <c r="D9">
        <v>8</v>
      </c>
    </row>
    <row r="10" spans="1:4" x14ac:dyDescent="0.25">
      <c r="A10" t="s">
        <v>151</v>
      </c>
      <c r="B10" t="s">
        <v>153</v>
      </c>
      <c r="C10" t="s">
        <v>162</v>
      </c>
      <c r="D10">
        <v>9</v>
      </c>
    </row>
    <row r="11" spans="1:4" x14ac:dyDescent="0.25">
      <c r="A11" t="s">
        <v>151</v>
      </c>
      <c r="B11" t="s">
        <v>153</v>
      </c>
      <c r="C11" t="s">
        <v>163</v>
      </c>
      <c r="D11">
        <v>10</v>
      </c>
    </row>
    <row r="12" spans="1:4" x14ac:dyDescent="0.25">
      <c r="A12" t="s">
        <v>152</v>
      </c>
      <c r="B12" t="s">
        <v>153</v>
      </c>
      <c r="C12" t="s">
        <v>159</v>
      </c>
      <c r="D12">
        <v>1</v>
      </c>
    </row>
    <row r="13" spans="1:4" x14ac:dyDescent="0.25">
      <c r="A13" t="s">
        <v>152</v>
      </c>
      <c r="B13" t="s">
        <v>153</v>
      </c>
      <c r="C13" t="s">
        <v>164</v>
      </c>
      <c r="D13">
        <v>2</v>
      </c>
    </row>
    <row r="14" spans="1:4" x14ac:dyDescent="0.25">
      <c r="A14" t="s">
        <v>152</v>
      </c>
      <c r="B14" t="s">
        <v>153</v>
      </c>
      <c r="C14" t="s">
        <v>165</v>
      </c>
      <c r="D14">
        <v>3</v>
      </c>
    </row>
    <row r="15" spans="1:4" x14ac:dyDescent="0.25">
      <c r="A15" t="s">
        <v>152</v>
      </c>
      <c r="B15" t="s">
        <v>153</v>
      </c>
      <c r="C15" t="s">
        <v>162</v>
      </c>
      <c r="D15">
        <v>4</v>
      </c>
    </row>
    <row r="16" spans="1:4" x14ac:dyDescent="0.25">
      <c r="A16" t="s">
        <v>152</v>
      </c>
      <c r="B16" t="s">
        <v>153</v>
      </c>
      <c r="C16" t="s">
        <v>166</v>
      </c>
      <c r="D16">
        <v>5</v>
      </c>
    </row>
    <row r="17" spans="1:4" x14ac:dyDescent="0.25">
      <c r="A17" t="s">
        <v>152</v>
      </c>
      <c r="B17" t="s">
        <v>153</v>
      </c>
      <c r="C17" t="s">
        <v>167</v>
      </c>
      <c r="D17">
        <v>6</v>
      </c>
    </row>
    <row r="18" spans="1:4" x14ac:dyDescent="0.25">
      <c r="A18" t="s">
        <v>152</v>
      </c>
      <c r="B18" t="s">
        <v>153</v>
      </c>
      <c r="C18" t="s">
        <v>168</v>
      </c>
      <c r="D18">
        <v>8</v>
      </c>
    </row>
    <row r="19" spans="1:4" x14ac:dyDescent="0.25">
      <c r="A19" t="s">
        <v>152</v>
      </c>
      <c r="B19" t="s">
        <v>153</v>
      </c>
      <c r="C19" t="s">
        <v>169</v>
      </c>
      <c r="D19">
        <v>9</v>
      </c>
    </row>
    <row r="20" spans="1:4" x14ac:dyDescent="0.25">
      <c r="A20" t="s">
        <v>152</v>
      </c>
      <c r="B20" t="s">
        <v>153</v>
      </c>
      <c r="C20" t="s">
        <v>170</v>
      </c>
      <c r="D20">
        <v>10</v>
      </c>
    </row>
    <row r="21" spans="1:4" x14ac:dyDescent="0.25">
      <c r="A21" t="s">
        <v>152</v>
      </c>
      <c r="B21" t="s">
        <v>153</v>
      </c>
      <c r="C21" t="s">
        <v>171</v>
      </c>
      <c r="D21">
        <v>11</v>
      </c>
    </row>
    <row r="22" spans="1:4" x14ac:dyDescent="0.25">
      <c r="A22" t="s">
        <v>152</v>
      </c>
      <c r="B22" t="s">
        <v>153</v>
      </c>
      <c r="C22" t="s">
        <v>172</v>
      </c>
      <c r="D22">
        <v>12</v>
      </c>
    </row>
    <row r="23" spans="1:4" x14ac:dyDescent="0.25">
      <c r="A23" t="s">
        <v>152</v>
      </c>
      <c r="B23" t="s">
        <v>153</v>
      </c>
      <c r="C23" t="s">
        <v>173</v>
      </c>
      <c r="D23">
        <v>13</v>
      </c>
    </row>
    <row r="24" spans="1:4" x14ac:dyDescent="0.25">
      <c r="A24" t="s">
        <v>152</v>
      </c>
      <c r="B24" t="s">
        <v>153</v>
      </c>
      <c r="C24" t="s">
        <v>174</v>
      </c>
      <c r="D24">
        <v>14</v>
      </c>
    </row>
    <row r="25" spans="1:4" x14ac:dyDescent="0.25">
      <c r="A25" t="s">
        <v>152</v>
      </c>
      <c r="B25" t="s">
        <v>153</v>
      </c>
      <c r="C25" t="s">
        <v>175</v>
      </c>
      <c r="D25">
        <v>15</v>
      </c>
    </row>
    <row r="26" spans="1:4" x14ac:dyDescent="0.25">
      <c r="A26" t="s">
        <v>152</v>
      </c>
      <c r="B26" t="s">
        <v>153</v>
      </c>
      <c r="C26" t="s">
        <v>176</v>
      </c>
      <c r="D26">
        <v>16</v>
      </c>
    </row>
    <row r="27" spans="1:4" x14ac:dyDescent="0.25">
      <c r="A27" t="s">
        <v>152</v>
      </c>
      <c r="B27" t="s">
        <v>177</v>
      </c>
      <c r="C27" t="s">
        <v>178</v>
      </c>
      <c r="D27">
        <v>1</v>
      </c>
    </row>
    <row r="28" spans="1:4" x14ac:dyDescent="0.25">
      <c r="A28" t="s">
        <v>152</v>
      </c>
      <c r="B28" t="s">
        <v>177</v>
      </c>
      <c r="C28" t="s">
        <v>174</v>
      </c>
      <c r="D28">
        <v>2</v>
      </c>
    </row>
    <row r="29" spans="1:4" x14ac:dyDescent="0.25">
      <c r="A29" t="s">
        <v>152</v>
      </c>
      <c r="B29" t="s">
        <v>177</v>
      </c>
      <c r="C29" t="s">
        <v>162</v>
      </c>
      <c r="D29">
        <v>3</v>
      </c>
    </row>
    <row r="30" spans="1:4" x14ac:dyDescent="0.25">
      <c r="A30" t="s">
        <v>152</v>
      </c>
      <c r="B30" t="s">
        <v>177</v>
      </c>
      <c r="C30" t="s">
        <v>166</v>
      </c>
      <c r="D30">
        <v>4</v>
      </c>
    </row>
    <row r="31" spans="1:4" x14ac:dyDescent="0.25">
      <c r="A31" t="s">
        <v>152</v>
      </c>
      <c r="B31" t="s">
        <v>177</v>
      </c>
      <c r="C31" t="s">
        <v>170</v>
      </c>
      <c r="D31">
        <v>9</v>
      </c>
    </row>
    <row r="32" spans="1:4" x14ac:dyDescent="0.25">
      <c r="A32" t="s">
        <v>152</v>
      </c>
      <c r="B32" t="s">
        <v>177</v>
      </c>
      <c r="C32" t="s">
        <v>175</v>
      </c>
      <c r="D32">
        <v>14</v>
      </c>
    </row>
    <row r="33" spans="1:4" x14ac:dyDescent="0.25">
      <c r="A33" t="s">
        <v>152</v>
      </c>
      <c r="B33" t="s">
        <v>177</v>
      </c>
      <c r="C33" t="s">
        <v>176</v>
      </c>
      <c r="D33">
        <v>15</v>
      </c>
    </row>
    <row r="34" spans="1:4" x14ac:dyDescent="0.25">
      <c r="A34" t="s">
        <v>152</v>
      </c>
      <c r="B34" t="s">
        <v>178</v>
      </c>
      <c r="C34" t="s">
        <v>176</v>
      </c>
      <c r="D34">
        <v>1</v>
      </c>
    </row>
    <row r="35" spans="1:4" x14ac:dyDescent="0.25">
      <c r="A35" t="s">
        <v>152</v>
      </c>
      <c r="B35" t="s">
        <v>178</v>
      </c>
      <c r="C35" t="s">
        <v>159</v>
      </c>
      <c r="D35">
        <v>2</v>
      </c>
    </row>
    <row r="36" spans="1:4" x14ac:dyDescent="0.25">
      <c r="A36" t="s">
        <v>152</v>
      </c>
      <c r="B36" t="s">
        <v>178</v>
      </c>
      <c r="C36" t="s">
        <v>164</v>
      </c>
      <c r="D36">
        <v>3</v>
      </c>
    </row>
    <row r="37" spans="1:4" x14ac:dyDescent="0.25">
      <c r="A37" t="s">
        <v>152</v>
      </c>
      <c r="B37" t="s">
        <v>178</v>
      </c>
      <c r="C37" t="s">
        <v>165</v>
      </c>
      <c r="D37">
        <v>4</v>
      </c>
    </row>
    <row r="38" spans="1:4" x14ac:dyDescent="0.25">
      <c r="A38" t="s">
        <v>152</v>
      </c>
      <c r="B38" t="s">
        <v>178</v>
      </c>
      <c r="C38" t="s">
        <v>162</v>
      </c>
      <c r="D38">
        <v>5</v>
      </c>
    </row>
    <row r="39" spans="1:4" x14ac:dyDescent="0.25">
      <c r="A39" t="s">
        <v>152</v>
      </c>
      <c r="B39" t="s">
        <v>178</v>
      </c>
      <c r="C39" t="s">
        <v>166</v>
      </c>
      <c r="D39">
        <v>6</v>
      </c>
    </row>
    <row r="40" spans="1:4" x14ac:dyDescent="0.25">
      <c r="A40" t="s">
        <v>152</v>
      </c>
      <c r="B40" t="s">
        <v>178</v>
      </c>
      <c r="C40" t="s">
        <v>167</v>
      </c>
      <c r="D40">
        <v>7</v>
      </c>
    </row>
    <row r="41" spans="1:4" x14ac:dyDescent="0.25">
      <c r="A41" t="s">
        <v>152</v>
      </c>
      <c r="B41" t="s">
        <v>178</v>
      </c>
      <c r="C41" t="s">
        <v>168</v>
      </c>
      <c r="D41">
        <v>9</v>
      </c>
    </row>
    <row r="42" spans="1:4" x14ac:dyDescent="0.25">
      <c r="A42" t="s">
        <v>152</v>
      </c>
      <c r="B42" t="s">
        <v>178</v>
      </c>
      <c r="C42" t="s">
        <v>169</v>
      </c>
      <c r="D42">
        <v>10</v>
      </c>
    </row>
    <row r="43" spans="1:4" x14ac:dyDescent="0.25">
      <c r="A43" t="s">
        <v>152</v>
      </c>
      <c r="B43" t="s">
        <v>178</v>
      </c>
      <c r="C43" t="s">
        <v>170</v>
      </c>
      <c r="D43">
        <v>11</v>
      </c>
    </row>
    <row r="44" spans="1:4" x14ac:dyDescent="0.25">
      <c r="A44" t="s">
        <v>152</v>
      </c>
      <c r="B44" t="s">
        <v>178</v>
      </c>
      <c r="C44" t="s">
        <v>171</v>
      </c>
      <c r="D44">
        <v>12</v>
      </c>
    </row>
    <row r="45" spans="1:4" x14ac:dyDescent="0.25">
      <c r="A45" t="s">
        <v>152</v>
      </c>
      <c r="B45" t="s">
        <v>178</v>
      </c>
      <c r="C45" t="s">
        <v>172</v>
      </c>
      <c r="D45">
        <v>13</v>
      </c>
    </row>
    <row r="46" spans="1:4" x14ac:dyDescent="0.25">
      <c r="A46" t="s">
        <v>152</v>
      </c>
      <c r="B46" t="s">
        <v>178</v>
      </c>
      <c r="C46" t="s">
        <v>173</v>
      </c>
      <c r="D46">
        <v>14</v>
      </c>
    </row>
    <row r="47" spans="1:4" x14ac:dyDescent="0.25">
      <c r="A47" t="s">
        <v>152</v>
      </c>
      <c r="B47" t="s">
        <v>178</v>
      </c>
      <c r="C47" t="s">
        <v>174</v>
      </c>
      <c r="D47">
        <v>15</v>
      </c>
    </row>
    <row r="48" spans="1:4" x14ac:dyDescent="0.25">
      <c r="A48" t="s">
        <v>152</v>
      </c>
      <c r="B48" t="s">
        <v>178</v>
      </c>
      <c r="C48" t="s">
        <v>175</v>
      </c>
      <c r="D48">
        <v>16</v>
      </c>
    </row>
    <row r="49" spans="1:4" x14ac:dyDescent="0.25">
      <c r="A49" t="s">
        <v>152</v>
      </c>
      <c r="B49" t="s">
        <v>179</v>
      </c>
      <c r="C49" t="s">
        <v>178</v>
      </c>
      <c r="D49">
        <v>17</v>
      </c>
    </row>
    <row r="50" spans="1:4" x14ac:dyDescent="0.25">
      <c r="A50" t="s">
        <v>152</v>
      </c>
      <c r="B50" t="s">
        <v>180</v>
      </c>
      <c r="C50" t="s">
        <v>174</v>
      </c>
      <c r="D50">
        <v>1</v>
      </c>
    </row>
    <row r="51" spans="1:4" x14ac:dyDescent="0.25">
      <c r="A51" t="s">
        <v>152</v>
      </c>
      <c r="B51" t="s">
        <v>180</v>
      </c>
      <c r="C51" t="s">
        <v>175</v>
      </c>
      <c r="D51">
        <v>2</v>
      </c>
    </row>
    <row r="52" spans="1:4" x14ac:dyDescent="0.25">
      <c r="A52" t="s">
        <v>152</v>
      </c>
      <c r="B52" t="s">
        <v>180</v>
      </c>
      <c r="C52" t="s">
        <v>176</v>
      </c>
      <c r="D52">
        <v>3</v>
      </c>
    </row>
    <row r="53" spans="1:4" x14ac:dyDescent="0.25">
      <c r="A53" t="s">
        <v>152</v>
      </c>
      <c r="B53" t="s">
        <v>180</v>
      </c>
      <c r="C53" t="s">
        <v>159</v>
      </c>
      <c r="D53">
        <v>4</v>
      </c>
    </row>
    <row r="54" spans="1:4" x14ac:dyDescent="0.25">
      <c r="A54" t="s">
        <v>152</v>
      </c>
      <c r="B54" t="s">
        <v>180</v>
      </c>
      <c r="C54" t="s">
        <v>164</v>
      </c>
      <c r="D54">
        <v>5</v>
      </c>
    </row>
    <row r="55" spans="1:4" x14ac:dyDescent="0.25">
      <c r="A55" t="s">
        <v>152</v>
      </c>
      <c r="B55" t="s">
        <v>180</v>
      </c>
      <c r="C55" t="s">
        <v>165</v>
      </c>
      <c r="D55">
        <v>6</v>
      </c>
    </row>
    <row r="56" spans="1:4" x14ac:dyDescent="0.25">
      <c r="A56" t="s">
        <v>152</v>
      </c>
      <c r="B56" t="s">
        <v>180</v>
      </c>
      <c r="C56" t="s">
        <v>162</v>
      </c>
      <c r="D56">
        <v>7</v>
      </c>
    </row>
    <row r="57" spans="1:4" x14ac:dyDescent="0.25">
      <c r="A57" t="s">
        <v>152</v>
      </c>
      <c r="B57" t="s">
        <v>180</v>
      </c>
      <c r="C57" t="s">
        <v>166</v>
      </c>
      <c r="D57">
        <v>8</v>
      </c>
    </row>
    <row r="58" spans="1:4" x14ac:dyDescent="0.25">
      <c r="A58" t="s">
        <v>152</v>
      </c>
      <c r="B58" t="s">
        <v>180</v>
      </c>
      <c r="C58" t="s">
        <v>167</v>
      </c>
      <c r="D58">
        <v>9</v>
      </c>
    </row>
    <row r="59" spans="1:4" x14ac:dyDescent="0.25">
      <c r="A59" t="s">
        <v>152</v>
      </c>
      <c r="B59" t="s">
        <v>180</v>
      </c>
      <c r="C59" t="s">
        <v>168</v>
      </c>
      <c r="D59">
        <v>11</v>
      </c>
    </row>
    <row r="60" spans="1:4" x14ac:dyDescent="0.25">
      <c r="A60" t="s">
        <v>152</v>
      </c>
      <c r="B60" t="s">
        <v>180</v>
      </c>
      <c r="C60" t="s">
        <v>169</v>
      </c>
      <c r="D60">
        <v>12</v>
      </c>
    </row>
    <row r="61" spans="1:4" x14ac:dyDescent="0.25">
      <c r="A61" t="s">
        <v>152</v>
      </c>
      <c r="B61" t="s">
        <v>180</v>
      </c>
      <c r="C61" t="s">
        <v>170</v>
      </c>
      <c r="D61">
        <v>13</v>
      </c>
    </row>
    <row r="62" spans="1:4" x14ac:dyDescent="0.25">
      <c r="A62" t="s">
        <v>152</v>
      </c>
      <c r="B62" t="s">
        <v>180</v>
      </c>
      <c r="C62" t="s">
        <v>171</v>
      </c>
      <c r="D62">
        <v>14</v>
      </c>
    </row>
    <row r="63" spans="1:4" x14ac:dyDescent="0.25">
      <c r="A63" t="s">
        <v>152</v>
      </c>
      <c r="B63" t="s">
        <v>180</v>
      </c>
      <c r="C63" t="s">
        <v>172</v>
      </c>
      <c r="D63">
        <v>15</v>
      </c>
    </row>
    <row r="64" spans="1:4" x14ac:dyDescent="0.25">
      <c r="A64" t="s">
        <v>152</v>
      </c>
      <c r="B64" t="s">
        <v>180</v>
      </c>
      <c r="C64" t="s">
        <v>173</v>
      </c>
      <c r="D64">
        <v>16</v>
      </c>
    </row>
    <row r="65" spans="1:4" x14ac:dyDescent="0.25">
      <c r="A65" t="s">
        <v>152</v>
      </c>
      <c r="B65" t="s">
        <v>180</v>
      </c>
      <c r="C65" t="s">
        <v>153</v>
      </c>
      <c r="D65">
        <v>18</v>
      </c>
    </row>
    <row r="66" spans="1:4" x14ac:dyDescent="0.25">
      <c r="A66" t="s">
        <v>152</v>
      </c>
      <c r="B66" t="s">
        <v>181</v>
      </c>
      <c r="C66" t="s">
        <v>175</v>
      </c>
      <c r="D66">
        <v>1</v>
      </c>
    </row>
    <row r="67" spans="1:4" x14ac:dyDescent="0.25">
      <c r="A67" t="s">
        <v>152</v>
      </c>
      <c r="B67" t="s">
        <v>181</v>
      </c>
      <c r="C67" t="s">
        <v>176</v>
      </c>
      <c r="D67">
        <v>2</v>
      </c>
    </row>
    <row r="68" spans="1:4" x14ac:dyDescent="0.25">
      <c r="A68" t="s">
        <v>152</v>
      </c>
      <c r="B68" t="s">
        <v>181</v>
      </c>
      <c r="C68" t="s">
        <v>159</v>
      </c>
      <c r="D68">
        <v>3</v>
      </c>
    </row>
    <row r="69" spans="1:4" x14ac:dyDescent="0.25">
      <c r="A69" t="s">
        <v>152</v>
      </c>
      <c r="B69" t="s">
        <v>181</v>
      </c>
      <c r="C69" t="s">
        <v>164</v>
      </c>
      <c r="D69">
        <v>4</v>
      </c>
    </row>
    <row r="70" spans="1:4" x14ac:dyDescent="0.25">
      <c r="A70" t="s">
        <v>152</v>
      </c>
      <c r="B70" t="s">
        <v>181</v>
      </c>
      <c r="C70" t="s">
        <v>165</v>
      </c>
      <c r="D70">
        <v>5</v>
      </c>
    </row>
    <row r="71" spans="1:4" x14ac:dyDescent="0.25">
      <c r="A71" t="s">
        <v>152</v>
      </c>
      <c r="B71" t="s">
        <v>181</v>
      </c>
      <c r="C71" t="s">
        <v>162</v>
      </c>
      <c r="D71">
        <v>6</v>
      </c>
    </row>
    <row r="72" spans="1:4" x14ac:dyDescent="0.25">
      <c r="A72" t="s">
        <v>152</v>
      </c>
      <c r="B72" t="s">
        <v>181</v>
      </c>
      <c r="C72" t="s">
        <v>166</v>
      </c>
      <c r="D72">
        <v>7</v>
      </c>
    </row>
    <row r="73" spans="1:4" x14ac:dyDescent="0.25">
      <c r="A73" t="s">
        <v>152</v>
      </c>
      <c r="B73" t="s">
        <v>181</v>
      </c>
      <c r="C73" t="s">
        <v>167</v>
      </c>
      <c r="D73">
        <v>8</v>
      </c>
    </row>
    <row r="74" spans="1:4" x14ac:dyDescent="0.25">
      <c r="A74" t="s">
        <v>152</v>
      </c>
      <c r="B74" t="s">
        <v>181</v>
      </c>
      <c r="C74" t="s">
        <v>168</v>
      </c>
      <c r="D74">
        <v>10</v>
      </c>
    </row>
    <row r="75" spans="1:4" x14ac:dyDescent="0.25">
      <c r="A75" t="s">
        <v>152</v>
      </c>
      <c r="B75" t="s">
        <v>181</v>
      </c>
      <c r="C75" t="s">
        <v>169</v>
      </c>
      <c r="D75">
        <v>11</v>
      </c>
    </row>
    <row r="76" spans="1:4" x14ac:dyDescent="0.25">
      <c r="A76" t="s">
        <v>152</v>
      </c>
      <c r="B76" t="s">
        <v>181</v>
      </c>
      <c r="C76" t="s">
        <v>170</v>
      </c>
      <c r="D76">
        <v>12</v>
      </c>
    </row>
    <row r="77" spans="1:4" x14ac:dyDescent="0.25">
      <c r="A77" t="s">
        <v>152</v>
      </c>
      <c r="B77" t="s">
        <v>181</v>
      </c>
      <c r="C77" t="s">
        <v>171</v>
      </c>
      <c r="D77">
        <v>13</v>
      </c>
    </row>
    <row r="78" spans="1:4" x14ac:dyDescent="0.25">
      <c r="A78" t="s">
        <v>152</v>
      </c>
      <c r="B78" t="s">
        <v>181</v>
      </c>
      <c r="C78" t="s">
        <v>172</v>
      </c>
      <c r="D78">
        <v>14</v>
      </c>
    </row>
    <row r="79" spans="1:4" x14ac:dyDescent="0.25">
      <c r="A79" t="s">
        <v>152</v>
      </c>
      <c r="B79" t="s">
        <v>181</v>
      </c>
      <c r="C79" t="s">
        <v>173</v>
      </c>
      <c r="D79">
        <v>15</v>
      </c>
    </row>
    <row r="80" spans="1:4" x14ac:dyDescent="0.25">
      <c r="A80" t="s">
        <v>152</v>
      </c>
      <c r="B80" t="s">
        <v>181</v>
      </c>
      <c r="C80" t="s">
        <v>174</v>
      </c>
      <c r="D80">
        <v>16</v>
      </c>
    </row>
  </sheetData>
  <conditionalFormatting sqref="A2:D80">
    <cfRule type="expression" dxfId="1" priority="2">
      <formula>ISBLANK(A2)</formula>
    </cfRule>
  </conditionalFormatting>
  <conditionalFormatting sqref="A2:A80">
    <cfRule type="expression" dxfId="0" priority="2415">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-995</v>
      </c>
    </row>
    <row r="4" spans="1:3" x14ac:dyDescent="0.25">
      <c r="A4" s="1" t="s">
        <v>75</v>
      </c>
      <c r="B4" s="16">
        <v>41866</v>
      </c>
      <c r="C4" s="7">
        <f ca="1">Tabla_DIAS_RESTANTES[[#This Row],[FIN PERÍODO]]-TODAY()</f>
        <v>-981</v>
      </c>
    </row>
    <row r="5" spans="1:3" x14ac:dyDescent="0.25">
      <c r="A5" s="1" t="s">
        <v>77</v>
      </c>
      <c r="B5" s="16">
        <v>41866</v>
      </c>
      <c r="C5" s="7">
        <f ca="1">Tabla_DIAS_RESTANTES[[#This Row],[FIN PERÍODO]]-TODAY()</f>
        <v>-981</v>
      </c>
    </row>
    <row r="6" spans="1:3" x14ac:dyDescent="0.25">
      <c r="A6" s="1" t="s">
        <v>72</v>
      </c>
      <c r="B6" s="16">
        <v>41873</v>
      </c>
      <c r="C6" s="7">
        <f ca="1">Tabla_DIAS_RESTANTES[[#This Row],[FIN PERÍODO]]-TODAY()</f>
        <v>-974</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42837.892291666663</v>
      </c>
    </row>
    <row r="2" spans="1:2" x14ac:dyDescent="0.25">
      <c r="A2" t="s">
        <v>66</v>
      </c>
      <c r="B2" s="17">
        <v>42837.477384259262</v>
      </c>
    </row>
    <row r="4" spans="1:2" x14ac:dyDescent="0.25">
      <c r="A4" t="s">
        <v>67</v>
      </c>
      <c r="B4" s="18" t="str">
        <f>IF((FINREFRESCADO-INICIOREFRESCADO)&gt;0,FINREFRESCADO-INICIOREFRESCADO,"")</f>
        <v/>
      </c>
    </row>
    <row r="6" spans="1:2" x14ac:dyDescent="0.25">
      <c r="A6" t="s">
        <v>126</v>
      </c>
      <c r="B6" t="s">
        <v>197</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3"/>
  <sheetViews>
    <sheetView showGridLines="0" workbookViewId="0">
      <selection activeCell="B1" sqref="B1"/>
    </sheetView>
  </sheetViews>
  <sheetFormatPr baseColWidth="10" defaultColWidth="11.42578125" defaultRowHeight="15" x14ac:dyDescent="0.25"/>
  <cols>
    <col min="1" max="1" width="24.140625" bestFit="1" customWidth="1"/>
  </cols>
  <sheetData>
    <row r="1" spans="1:1" ht="38.25" customHeight="1" x14ac:dyDescent="0.25">
      <c r="A1" t="s">
        <v>185</v>
      </c>
    </row>
    <row r="2" spans="1:1" x14ac:dyDescent="0.25">
      <c r="A2" t="s">
        <v>150</v>
      </c>
    </row>
    <row r="3" spans="1:1" x14ac:dyDescent="0.25">
      <c r="A3" t="s">
        <v>196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6"/>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182</v>
      </c>
      <c r="B2" t="s">
        <v>183</v>
      </c>
      <c r="C2" t="s">
        <v>184</v>
      </c>
    </row>
    <row r="3" spans="1:3" x14ac:dyDescent="0.25">
      <c r="A3" t="s">
        <v>151</v>
      </c>
      <c r="B3" t="s">
        <v>185</v>
      </c>
      <c r="C3" t="s">
        <v>186</v>
      </c>
    </row>
    <row r="4" spans="1:3" x14ac:dyDescent="0.25">
      <c r="A4" t="s">
        <v>187</v>
      </c>
      <c r="B4" t="s">
        <v>188</v>
      </c>
      <c r="C4" t="s">
        <v>189</v>
      </c>
    </row>
    <row r="5" spans="1:3" x14ac:dyDescent="0.25">
      <c r="A5" t="s">
        <v>190</v>
      </c>
      <c r="B5" t="s">
        <v>191</v>
      </c>
      <c r="C5" t="s">
        <v>192</v>
      </c>
    </row>
    <row r="6" spans="1:3" x14ac:dyDescent="0.25">
      <c r="A6" t="s">
        <v>193</v>
      </c>
      <c r="B6" t="s">
        <v>194</v>
      </c>
      <c r="C6" t="s">
        <v>195</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7516DD-9ECE-491D-BAA6-366F5C3FA6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2017-04-22T18:09:25Z</dcterms:modified>
</cp:coreProperties>
</file>