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28.xml" ContentType="application/vnd.ms-office.activeX+xml"/>
  <Override PartName="/xl/activeX/activeX28.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tables/table16.xml" ContentType="application/vnd.openxmlformats-officedocument.spreadsheetml.table+xml"/>
  <Override PartName="/xl/drawings/drawing9.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3.xml" ContentType="application/vnd.ms-office.activeX+xml"/>
  <Override PartName="/xl/activeX/activeX3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 name="version">CENTROCONTROL!$I$3</definedName>
  </definedNames>
  <calcPr calcId="152511"/>
</workbook>
</file>

<file path=xl/calcChain.xml><?xml version="1.0" encoding="utf-8"?>
<calcChain xmlns="http://schemas.openxmlformats.org/spreadsheetml/2006/main">
  <c r="C2" i="24" l="1"/>
  <c r="C3" i="24"/>
  <c r="C4" i="24"/>
  <c r="C5" i="24"/>
  <c r="C6" i="24"/>
  <c r="C5" i="30" l="1"/>
  <c r="G5" i="30"/>
  <c r="H5" i="30"/>
  <c r="K5" i="30"/>
  <c r="L5" i="30"/>
  <c r="M5" i="30"/>
  <c r="N5" i="30"/>
  <c r="O5" i="30"/>
  <c r="P5" i="30"/>
  <c r="Q5" i="30"/>
  <c r="I2" i="30"/>
  <c r="I5" i="30" s="1"/>
  <c r="I4" i="30"/>
  <c r="I3" i="30"/>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<sst xmlns="http://schemas.openxmlformats.org/spreadsheetml/2006/main" count="526" uniqueCount="261">
  <si>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</si>
  <si>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</si>
  <si>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</si>
  <si>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</si>
  <si>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</si>
  <si>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</si>
  <si>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</si>
  <si>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</si>
  <si>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</si>
  <si>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</si>
  <si>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</si>
  <si>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</si>
  <si>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</si>
  <si>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</si>
  <si>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</si>
  <si>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</si>
  <si>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</si>
  <si>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</si>
  <si>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</si>
  <si>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</si>
  <si>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</si>
  <si>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</si>
  <si>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</si>
  <si>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</si>
  <si>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</si>
  <si>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</si>
  <si>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</si>
  <si>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</si>
  <si>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</si>
  <si>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</si>
  <si>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</si>
  <si>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</si>
  <si>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</si>
  <si>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</si>
  <si>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</si>
  <si>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</si>
  <si>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</si>
  <si>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</si>
  <si>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</si>
  <si>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</si>
  <si>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</si>
  <si>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</si>
  <si>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</si>
  <si>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</si>
  <si>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</si>
  <si>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</si>
  <si>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</si>
  <si>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</si>
  <si>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</si>
  <si>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</si>
  <si>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</si>
  <si>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</si>
  <si>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</si>
  <si>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</si>
  <si>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</si>
  <si>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</si>
  <si>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</si>
  <si>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</si>
  <si>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</si>
  <si>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</si>
  <si>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</si>
  <si>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</si>
  <si>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</si>
  <si>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</si>
  <si>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</si>
  <si>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</si>
  <si>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</si>
  <si>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</si>
  <si>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</si>
  <si>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</si>
  <si>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</si>
  <si>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</si>
  <si>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</si>
  <si>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</si>
  <si>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</si>
  <si>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</si>
  <si>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</si>
  <si>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</si>
  <si>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</si>
  <si>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</si>
  <si>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</si>
  <si>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</si>
  <si>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</si>
  <si>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</si>
  <si>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</si>
  <si>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</si>
  <si>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</si>
  <si>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</si>
  <si>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</si>
  <si>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</si>
  <si>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</si>
  <si>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</si>
  <si>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</si>
  <si>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</si>
  <si>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</si>
  <si>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</si>
  <si>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</si>
  <si>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</si>
  <si>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</si>
  <si>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</si>
  <si>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</si>
  <si>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</si>
  <si>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</si>
  <si>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</si>
  <si>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</si>
  <si>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</si>
  <si>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</si>
  <si>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</si>
  <si>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</si>
  <si>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</si>
  <si>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</si>
  <si>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</si>
  <si>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</si>
  <si>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</si>
  <si>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</si>
  <si>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</si>
  <si>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</si>
  <si>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</si>
  <si>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</si>
  <si>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</si>
  <si>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</si>
  <si>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</si>
  <si>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</si>
  <si>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</si>
  <si>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</si>
  <si>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</si>
  <si>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</si>
  <si>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</si>
  <si>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</si>
  <si>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</si>
  <si>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</si>
  <si>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</si>
  <si>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</si>
  <si>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</si>
  <si>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</si>
  <si>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</si>
  <si>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</si>
  <si>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</si>
  <si>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</si>
  <si>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</si>
  <si>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</si>
  <si>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</si>
  <si>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</si>
  <si>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</si>
  <si>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</si>
  <si>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</si>
  <si>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</si>
  <si>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</si>
  <si>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</si>
  <si>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</si>
  <si>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</si>
  <si>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</si>
  <si>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</si>
  <si>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</si>
  <si>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</si>
  <si>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</si>
  <si>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</si>
  <si>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</si>
  <si>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</si>
  <si>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</si>
  <si>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</si>
  <si>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</si>
  <si>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</si>
  <si>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</si>
  <si>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</si>
  <si>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</si>
  <si>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</si>
  <si>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</si>
  <si>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</si>
  <si>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</si>
  <si>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</si>
  <si>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</si>
  <si>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</si>
  <si>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</si>
  <si>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</si>
  <si>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</si>
  <si>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</si>
  <si>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</si>
  <si>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</si>
  <si>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</si>
  <si>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</si>
  <si>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</si>
  <si>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</si>
  <si>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</si>
  <si>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</si>
  <si>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</si>
  <si>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</si>
  <si>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</si>
  <si>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</si>
  <si>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</si>
  <si>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</si>
  <si>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</si>
  <si>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</si>
  <si>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</si>
  <si>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</si>
  <si>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</si>
  <si>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</si>
  <si>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</si>
  <si>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</si>
  <si>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</si>
  <si>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</si>
  <si>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</si>
  <si>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</si>
  <si>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</si>
  <si>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</si>
  <si>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</si>
  <si>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</si>
  <si>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</si>
  <si>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</si>
  <si>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</si>
  <si>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</si>
  <si>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</si>
  <si>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</si>
  <si>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</si>
  <si>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</si>
  <si>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</si>
  <si>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</si>
  <si>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</si>
  <si>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</si>
  <si>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</si>
  <si>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</si>
  <si>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</si>
  <si>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</si>
  <si>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</si>
  <si>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</si>
  <si>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</si>
  <si>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</si>
  <si>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</si>
  <si>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</si>
  <si>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</si>
  <si>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</si>
  <si>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</si>
  <si>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</si>
  <si>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</si>
  <si>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</si>
  <si>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</si>
  <si>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</si>
  <si>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</si>
  <si>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</si>
  <si>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</si>
  <si>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</si>
  <si>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</si>
  <si>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</si>
  <si>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</si>
  <si>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</si>
  <si>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</si>
  <si>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</si>
  <si>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</si>
  <si>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</si>
  <si>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</si>
  <si>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</si>
  <si>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</si>
  <si>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</si>
  <si>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v. 3.8.3     05/2018</t>
  </si>
  <si>
    <t>YYY</t>
  </si>
  <si>
    <t>En Proceso</t>
  </si>
  <si>
    <t>Hojas CB</t>
  </si>
  <si>
    <t>Accesorios.xlsm</t>
  </si>
  <si>
    <t>Agroinsumos Riera.xlsm</t>
  </si>
  <si>
    <t>O:\Accesorios.xlsm</t>
  </si>
  <si>
    <t>O:\Agroinsumos Riera.xlsm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</si>
</sst>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5">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xf numFmtId="0" fontId="11" fillId="5" borderId="4" xfId="0" applyFont="1" applyFill="1" applyBorder="1" applyAlignment="1">
      <alignment horizontal="right"/>
    </xf>
  </cellXfs>
  <cellStyles count="4">
    <cellStyle name="Hipervínculo" xfId="1" builtinId="8"/>
    <cellStyle name="Normal" xfId="0" builtinId="0"/>
    <cellStyle name="Normal 2" xfId="2"/>
    <cellStyle name="Título" xfId="3" builtinId="15"/>
  </cellStyles>
  <dxfs count="8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ECF1F8"/>
      <color rgb="FF800080"/>
      <color rgb="FFAFC2FF"/>
      <color rgb="FF8FAAFF"/>
      <color rgb="FFCDCEFF"/>
      <color rgb="FF99CCFF"/>
      <color rgb="FFEAEAEA"/>
      <color rgb="FFFF5050"/>
      <color rgb="FF00660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6" noThreeD="1" sel="0" val="0"/>
</file>

<file path=xl/ctrlProps/ctrlProp5.xml><?xml version="1.0" encoding="utf-8"?>
<formControlPr xmlns="http://schemas.microsoft.com/office/spreadsheetml/2009/9/main" objectType="List" dx="22" fmlaLink="CENTROCONTROL!$K$20" fmlaRange="AUX!$P$2:$P$4" noThreeD="1" sel="3"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7.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5.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6.emf"/><Relationship Id="rId6" Type="http://schemas.openxmlformats.org/officeDocument/2006/relationships/image" Target="../media/image2.emf"/><Relationship Id="rId11" Type="http://schemas.openxmlformats.org/officeDocument/2006/relationships/image" Target="../media/image12.emf"/><Relationship Id="rId24" Type="http://schemas.openxmlformats.org/officeDocument/2006/relationships/image" Target="../media/image25.emf"/><Relationship Id="rId5" Type="http://schemas.openxmlformats.org/officeDocument/2006/relationships/image" Target="../media/image3.emf"/><Relationship Id="rId15" Type="http://schemas.openxmlformats.org/officeDocument/2006/relationships/image" Target="../media/image16.emf"/><Relationship Id="rId23" Type="http://schemas.openxmlformats.org/officeDocument/2006/relationships/image" Target="../media/image1.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4.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_Titulo"/>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315"/>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15</xdr:row>
          <xdr:rowOff>9525</xdr:rowOff>
        </xdr:from>
        <xdr:to>
          <xdr:col>7</xdr:col>
          <xdr:colOff>476250</xdr:colOff>
          <xdr:row>15</xdr:row>
          <xdr:rowOff>161925</xdr:rowOff>
        </xdr:to>
        <xdr:sp macro="" textlink="">
          <xdr:nvSpPr>
            <xdr:cNvPr id="170283" name="Button 3371"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28575</xdr:colOff>
          <xdr:row>5</xdr:row>
          <xdr:rowOff>28575</xdr:rowOff>
        </xdr:from>
        <xdr:to>
          <xdr:col>5</xdr:col>
          <xdr:colOff>733425</xdr:colOff>
          <xdr:row>6</xdr:row>
          <xdr:rowOff>95250</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xdr:row>
          <xdr:rowOff>180975</xdr:rowOff>
        </xdr:from>
        <xdr:to>
          <xdr:col>0</xdr:col>
          <xdr:colOff>962025</xdr:colOff>
          <xdr:row>2</xdr:row>
          <xdr:rowOff>142875</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32014</xdr:rowOff>
    </xdr:from>
    <xdr:to>
      <xdr:col>1</xdr:col>
      <xdr:colOff>1057744</xdr:colOff>
      <xdr:row>4</xdr:row>
      <xdr:rowOff>248014</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oneCell">
        <xdr:from>
          <xdr:col>7</xdr:col>
          <xdr:colOff>228600</xdr:colOff>
          <xdr:row>17</xdr:row>
          <xdr:rowOff>28575</xdr:rowOff>
        </xdr:from>
        <xdr:to>
          <xdr:col>8</xdr:col>
          <xdr:colOff>800100</xdr:colOff>
          <xdr:row>18</xdr:row>
          <xdr:rowOff>114300</xdr:rowOff>
        </xdr:to>
        <xdr:sp macro="" textlink="">
          <xdr:nvSpPr>
            <xdr:cNvPr id="170306" name="cbo_Lista_Empresas" hidden="1">
              <a:extLst>
                <a:ext uri="{63B3BB69-23CF-44E3-9099-C40C66FF867C}">
                  <a14:compatExt spid="_x0000_s17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333375</xdr:colOff>
          <xdr:row>19</xdr:row>
          <xdr:rowOff>28575</xdr:rowOff>
        </xdr:from>
        <xdr:to>
          <xdr:col>8</xdr:col>
          <xdr:colOff>1000125</xdr:colOff>
          <xdr:row>28</xdr:row>
          <xdr:rowOff>28575</xdr:rowOff>
        </xdr:to>
        <xdr:sp macro="" textlink="">
          <xdr:nvSpPr>
            <xdr:cNvPr id="170307" name="lst_Empresas_Formulario" hidden="1">
              <a:extLst>
                <a:ext uri="{63B3BB69-23CF-44E3-9099-C40C66FF867C}">
                  <a14:compatExt spid="_x0000_s17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523875</xdr:colOff>
          <xdr:row>17</xdr:row>
          <xdr:rowOff>123825</xdr:rowOff>
        </xdr:from>
        <xdr:to>
          <xdr:col>6</xdr:col>
          <xdr:colOff>904875</xdr:colOff>
          <xdr:row>18</xdr:row>
          <xdr:rowOff>104775</xdr:rowOff>
        </xdr:to>
        <xdr:sp macro="" textlink="">
          <xdr:nvSpPr>
            <xdr:cNvPr id="170308" name="Button 3396" hidden="1">
              <a:extLst>
                <a:ext uri="{63B3BB69-23CF-44E3-9099-C40C66FF867C}">
                  <a14:compatExt spid="_x0000_s170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Botón 3396</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243"/>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5" totalsRowCount="1" headerRowDxfId="80">
  <autoFilter ref="B1:Q4"/>
  <sortState ref="B2:Q4">
    <sortCondition descending="1" ref="H1:H4"/>
  </sortState>
  <tableColumns count="16">
    <tableColumn id="1" name="EMPRESA" totalsRowLabel="Total"/>
    <tableColumn id="2" name="HOJA CB" totalsRowFunction="count" totalsRowDxfId="79"/>
    <tableColumn id="3" name="REFRESCADO" dataDxfId="78" totalsRowDxfId="77"/>
    <tableColumn id="14" name="TIPO" dataDxfId="76" totalsRowDxfId="75"/>
    <tableColumn id="16" name="BASE DATOS"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7.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8.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9.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20.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xml"/><Relationship Id="rId55" Type="http://schemas.openxmlformats.org/officeDocument/2006/relationships/ctrlProp" Target="../ctrlProps/ctrlProp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ctrlProp" Target="../ctrlProps/ctrlProp2.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28.emf"/><Relationship Id="rId4" Type="http://schemas.openxmlformats.org/officeDocument/2006/relationships/control" Target="../activeX/activeX2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6.xml"/><Relationship Id="rId5" Type="http://schemas.openxmlformats.org/officeDocument/2006/relationships/image" Target="../media/image29.emf"/><Relationship Id="rId4" Type="http://schemas.openxmlformats.org/officeDocument/2006/relationships/control" Target="../activeX/activeX2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1.emf"/><Relationship Id="rId4" Type="http://schemas.openxmlformats.org/officeDocument/2006/relationships/control" Target="../activeX/activeX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2.emf"/><Relationship Id="rId4" Type="http://schemas.openxmlformats.org/officeDocument/2006/relationships/control" Target="../activeX/activeX28.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4.emf"/><Relationship Id="rId5" Type="http://schemas.openxmlformats.org/officeDocument/2006/relationships/control" Target="../activeX/activeX30.xml"/><Relationship Id="rId4" Type="http://schemas.openxmlformats.org/officeDocument/2006/relationships/image" Target="../media/image33.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36.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2.xml"/><Relationship Id="rId5" Type="http://schemas.openxmlformats.org/officeDocument/2006/relationships/image" Target="../media/image35.emf"/><Relationship Id="rId4" Type="http://schemas.openxmlformats.org/officeDocument/2006/relationships/control" Target="../activeX/activeX3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9.xml"/><Relationship Id="rId5" Type="http://schemas.openxmlformats.org/officeDocument/2006/relationships/image" Target="../media/image37.emf"/><Relationship Id="rId4" Type="http://schemas.openxmlformats.org/officeDocument/2006/relationships/control" Target="../activeX/activeX3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74" t="s">
        <v>253</v>
      </c>
    </row>
    <row r="4" spans="1:15" ht="15.75" customHeight="1" thickBot="1" x14ac:dyDescent="0.35">
      <c r="A4" s="33"/>
      <c r="B4" s="71" t="s">
        <v>159</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43230</v>
      </c>
    </row>
    <row r="7" spans="1:15" ht="15.75" thickBot="1" x14ac:dyDescent="0.3">
      <c r="A7" s="33"/>
      <c r="B7" s="34"/>
      <c r="C7" s="34"/>
      <c r="D7" s="34"/>
      <c r="E7" s="34"/>
      <c r="F7" s="34"/>
      <c r="G7" s="40" t="s">
        <v>67</v>
      </c>
      <c r="H7" s="41"/>
      <c r="I7" s="42" t="str">
        <f>DURACIONREFRESCADO</f>
        <v/>
      </c>
    </row>
    <row r="8" spans="1:15" ht="15.75" thickBot="1" x14ac:dyDescent="0.3">
      <c r="A8" s="33"/>
      <c r="B8" s="34"/>
      <c r="C8" s="36"/>
      <c r="D8" s="36"/>
      <c r="E8" s="43"/>
      <c r="F8" s="36"/>
      <c r="G8" s="33" t="s">
        <v>62</v>
      </c>
      <c r="H8" s="35"/>
      <c r="I8" s="58">
        <v>43229</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43229</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43229</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43227</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0.50624999999999998</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145</v>
      </c>
      <c r="H15" s="41"/>
      <c r="I15" s="64">
        <v>0.16666666666666666</v>
      </c>
      <c r="J15" s="27" t="s">
        <v>112</v>
      </c>
    </row>
    <row r="16" spans="1:15" ht="15" customHeight="1" thickBot="1" x14ac:dyDescent="0.3">
      <c r="A16" s="33"/>
      <c r="B16" s="34"/>
      <c r="C16" s="34"/>
      <c r="D16" s="34"/>
      <c r="E16" s="34"/>
      <c r="F16" s="34"/>
      <c r="G16" s="40"/>
      <c r="H16" s="41"/>
      <c r="I16" s="42"/>
    </row>
    <row r="17" spans="1:11" ht="15" customHeight="1" x14ac:dyDescent="0.25">
      <c r="A17" s="33"/>
      <c r="B17" s="34"/>
      <c r="C17" s="34"/>
      <c r="D17" s="34"/>
      <c r="E17" s="34"/>
      <c r="F17" s="34"/>
      <c r="G17" s="34"/>
      <c r="H17" s="34"/>
      <c r="I17" s="35"/>
    </row>
    <row r="18" spans="1:11" ht="15" customHeight="1" x14ac:dyDescent="0.25">
      <c r="A18" s="33"/>
      <c r="B18" s="34"/>
      <c r="C18" s="34"/>
      <c r="D18" s="34"/>
      <c r="E18" s="34"/>
      <c r="F18" s="34"/>
      <c r="G18" s="34"/>
      <c r="H18" s="34"/>
      <c r="I18" s="35"/>
    </row>
    <row r="19" spans="1:11" ht="15" customHeight="1" x14ac:dyDescent="0.25">
      <c r="A19" s="33"/>
      <c r="B19" s="34"/>
      <c r="C19" s="34"/>
      <c r="D19" s="34"/>
      <c r="E19" s="34"/>
      <c r="F19" s="34"/>
      <c r="G19" s="34"/>
      <c r="H19" s="34"/>
      <c r="I19" s="35"/>
    </row>
    <row r="20" spans="1:11" ht="15" customHeight="1" x14ac:dyDescent="0.25">
      <c r="A20" s="33"/>
      <c r="B20" s="34"/>
      <c r="C20" s="34"/>
      <c r="D20" s="34"/>
      <c r="E20" s="34"/>
      <c r="F20" s="34"/>
      <c r="G20" s="34"/>
      <c r="H20" s="56"/>
      <c r="I20" s="35"/>
      <c r="K20" s="27">
        <v>3</v>
      </c>
    </row>
    <row r="21" spans="1:11" ht="15" customHeight="1" x14ac:dyDescent="0.25">
      <c r="A21" s="33"/>
      <c r="B21" s="34"/>
      <c r="C21" s="34"/>
      <c r="D21" s="34"/>
      <c r="E21" s="34"/>
      <c r="F21" s="34"/>
      <c r="G21" s="34"/>
      <c r="H21" s="34"/>
      <c r="I21" s="35"/>
      <c r="J21" s="29"/>
    </row>
    <row r="22" spans="1:11" ht="15" customHeight="1" x14ac:dyDescent="0.25">
      <c r="A22" s="33"/>
      <c r="B22" s="34"/>
      <c r="C22" s="34"/>
      <c r="D22" s="34"/>
      <c r="E22" s="34"/>
      <c r="F22" s="34"/>
      <c r="G22" s="34"/>
      <c r="H22" s="34"/>
      <c r="I22" s="35"/>
    </row>
    <row r="23" spans="1:11" ht="15" customHeight="1" x14ac:dyDescent="0.25">
      <c r="A23" s="33"/>
      <c r="B23" s="34"/>
      <c r="C23" s="34"/>
      <c r="D23" s="34"/>
      <c r="E23" s="34"/>
      <c r="F23" s="34"/>
      <c r="G23" s="34"/>
      <c r="H23" s="34"/>
      <c r="I23" s="35"/>
    </row>
    <row r="24" spans="1:11" ht="15" customHeight="1" x14ac:dyDescent="0.25">
      <c r="A24" s="33"/>
      <c r="B24" s="34"/>
      <c r="C24" s="34"/>
      <c r="D24" s="34"/>
      <c r="E24" s="34"/>
      <c r="F24" s="34"/>
      <c r="G24" s="34"/>
      <c r="H24" s="34"/>
      <c r="I24" s="35"/>
    </row>
    <row r="25" spans="1:11" ht="15" customHeight="1" x14ac:dyDescent="0.25">
      <c r="A25" s="33"/>
      <c r="B25" s="34"/>
      <c r="C25" s="34"/>
      <c r="D25" s="34"/>
      <c r="E25" s="34"/>
      <c r="F25" s="34"/>
      <c r="G25" s="34"/>
      <c r="H25" s="34"/>
      <c r="I25" s="35"/>
    </row>
    <row r="26" spans="1:11" ht="15" customHeight="1" x14ac:dyDescent="0.25">
      <c r="A26" s="33"/>
      <c r="B26" s="34"/>
      <c r="C26" s="34"/>
      <c r="D26" s="34"/>
      <c r="E26" s="34"/>
      <c r="F26" s="34"/>
      <c r="G26" s="34"/>
      <c r="H26" s="34"/>
      <c r="I26" s="35"/>
    </row>
    <row r="27" spans="1:11" ht="15" customHeight="1" x14ac:dyDescent="0.25">
      <c r="A27" s="33"/>
      <c r="B27" s="34"/>
      <c r="C27" s="34"/>
      <c r="D27" s="34"/>
      <c r="E27" s="34"/>
      <c r="F27" s="34"/>
      <c r="G27" s="34"/>
      <c r="H27" s="34"/>
      <c r="I27" s="35"/>
    </row>
    <row r="28" spans="1:11" ht="15" customHeight="1" x14ac:dyDescent="0.25">
      <c r="A28" s="33"/>
      <c r="B28" s="34"/>
      <c r="C28" s="34"/>
      <c r="D28" s="34"/>
      <c r="E28" s="34"/>
      <c r="F28" s="34"/>
      <c r="G28" s="34"/>
      <c r="H28" s="34"/>
      <c r="I28" s="35"/>
    </row>
    <row r="29" spans="1:11" x14ac:dyDescent="0.25">
      <c r="A29" s="33"/>
      <c r="B29" s="34"/>
      <c r="C29" s="34"/>
      <c r="D29" s="34"/>
      <c r="E29" s="34"/>
      <c r="F29" s="34"/>
      <c r="G29" s="34"/>
      <c r="H29" s="34"/>
      <c r="I29" s="35"/>
    </row>
    <row r="30" spans="1:11" x14ac:dyDescent="0.25">
      <c r="A30" s="33"/>
      <c r="B30" s="34"/>
      <c r="C30" s="34"/>
      <c r="D30" s="34"/>
      <c r="E30" s="34"/>
      <c r="F30" s="34"/>
      <c r="G30" s="34"/>
      <c r="H30" s="34"/>
      <c r="I30" s="35"/>
    </row>
    <row r="31" spans="1:11" x14ac:dyDescent="0.25">
      <c r="A31" s="33"/>
      <c r="B31" s="34"/>
      <c r="C31" s="34"/>
      <c r="D31" s="34"/>
      <c r="E31" s="34"/>
      <c r="F31" s="34"/>
      <c r="G31" s="34"/>
      <c r="H31" s="34"/>
      <c r="I31" s="35"/>
    </row>
    <row r="32" spans="1:11"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195</v>
      </c>
      <c r="Q1048569" s="27" t="s">
        <v>146</v>
      </c>
    </row>
  </sheetData>
  <sheetProtection algorithmName="SHA-512" hashValue="pMBF4/JWYsLYiQdXomrFi1fbtQpNsFQHNbBquSso8f/O5/WTsdyg252FvauTHUbbtgpF/1BFOE3K81wAbcxE5g==" saltValue="ZkrA8dnYc4R6ssBDXAfuI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1061" r:id="rId6" name="Refrescar_Alertas">
          <controlPr defaultSize="0" autoLine="0" r:id="rId7">
            <anchor>
              <from>
                <xdr:col>4</xdr:col>
                <xdr:colOff>600075</xdr:colOff>
                <xdr:row>10</xdr:row>
                <xdr:rowOff>0</xdr:rowOff>
              </from>
              <to>
                <xdr:col>4</xdr:col>
                <xdr:colOff>895350</xdr:colOff>
                <xdr:row>10</xdr:row>
                <xdr:rowOff>171450</xdr:rowOff>
              </to>
            </anchor>
          </controlPr>
        </control>
      </mc:Choice>
      <mc:Fallback>
        <control shapeId="1061" r:id="rId6" name="Refrescar_Alertas"/>
      </mc:Fallback>
    </mc:AlternateContent>
    <mc:AlternateContent xmlns:mc="http://schemas.openxmlformats.org/markup-compatibility/2006">
      <mc:Choice Requires="x14">
        <control shapeId="1060" r:id="rId8" name="cmd_refresca_items">
          <controlPr defaultSize="0" autoLine="0" r:id="rId9">
            <anchor>
              <from>
                <xdr:col>3</xdr:col>
                <xdr:colOff>28575</xdr:colOff>
                <xdr:row>4</xdr:row>
                <xdr:rowOff>19050</xdr:rowOff>
              </from>
              <to>
                <xdr:col>3</xdr:col>
                <xdr:colOff>714375</xdr:colOff>
                <xdr:row>4</xdr:row>
                <xdr:rowOff>276225</xdr:rowOff>
              </to>
            </anchor>
          </controlPr>
        </control>
      </mc:Choice>
      <mc:Fallback>
        <control shapeId="1060" r:id="rId8" name="cmd_refresca_items"/>
      </mc:Fallback>
    </mc:AlternateContent>
    <mc:AlternateContent xmlns:mc="http://schemas.openxmlformats.org/markup-compatibility/2006">
      <mc:Choice Requires="x14">
        <control shapeId="1057" r:id="rId10" name="cmdMantenimiento">
          <controlPr defaultSize="0" autoLine="0" r:id="rId11">
            <anchor>
              <from>
                <xdr:col>4</xdr:col>
                <xdr:colOff>447675</xdr:colOff>
                <xdr:row>4</xdr:row>
                <xdr:rowOff>19050</xdr:rowOff>
              </from>
              <to>
                <xdr:col>5</xdr:col>
                <xdr:colOff>733425</xdr:colOff>
                <xdr:row>4</xdr:row>
                <xdr:rowOff>285750</xdr:rowOff>
              </to>
            </anchor>
          </controlPr>
        </control>
      </mc:Choice>
      <mc:Fallback>
        <control shapeId="1057" r:id="rId10" name="cmdMantenimiento"/>
      </mc:Fallback>
    </mc:AlternateContent>
    <mc:AlternateContent xmlns:mc="http://schemas.openxmlformats.org/markup-compatibility/2006">
      <mc:Choice Requires="x14">
        <control shapeId="1053" r:id="rId12" name="cmdControl">
          <controlPr defaultSize="0" autoLine="0" r:id="rId13">
            <anchor>
              <from>
                <xdr:col>0</xdr:col>
                <xdr:colOff>28575</xdr:colOff>
                <xdr:row>5</xdr:row>
                <xdr:rowOff>28575</xdr:rowOff>
              </from>
              <to>
                <xdr:col>0</xdr:col>
                <xdr:colOff>904875</xdr:colOff>
                <xdr:row>7</xdr:row>
                <xdr:rowOff>171450</xdr:rowOff>
              </to>
            </anchor>
          </controlPr>
        </control>
      </mc:Choice>
      <mc:Fallback>
        <control shapeId="1053" r:id="rId12" name="cmdControl"/>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9525</xdr:rowOff>
              </from>
              <to>
                <xdr:col>0</xdr:col>
                <xdr:colOff>1266825</xdr:colOff>
                <xdr:row>4</xdr:row>
                <xdr:rowOff>257175</xdr:rowOff>
              </to>
            </anchor>
          </controlPr>
        </control>
      </mc:Choice>
      <mc:Fallback>
        <control shapeId="1034" r:id="rId14" name="cboEmpresa"/>
      </mc:Fallback>
    </mc:AlternateContent>
    <mc:AlternateContent xmlns:mc="http://schemas.openxmlformats.org/markup-compatibility/2006">
      <mc:Choice Requires="x14">
        <control shapeId="1056" r:id="rId16" name="cmdTransferencias">
          <controlPr defaultSize="0" autoLine="0" r:id="rId17">
            <anchor>
              <from>
                <xdr:col>0</xdr:col>
                <xdr:colOff>923925</xdr:colOff>
                <xdr:row>5</xdr:row>
                <xdr:rowOff>28575</xdr:rowOff>
              </from>
              <to>
                <xdr:col>1</xdr:col>
                <xdr:colOff>19050</xdr:colOff>
                <xdr:row>7</xdr:row>
                <xdr:rowOff>171450</xdr:rowOff>
              </to>
            </anchor>
          </controlPr>
        </control>
      </mc:Choice>
      <mc:Fallback>
        <control shapeId="1056" r:id="rId16" name="cmdTransferencias"/>
      </mc:Fallback>
    </mc:AlternateContent>
    <mc:AlternateContent xmlns:mc="http://schemas.openxmlformats.org/markup-compatibility/2006">
      <mc:Choice Requires="x14">
        <control shapeId="1062" r:id="rId18" name="cmd_Alertas_Actuales">
          <controlPr defaultSize="0" autoLine="0" r:id="rId19">
            <anchor>
              <from>
                <xdr:col>4</xdr:col>
                <xdr:colOff>266700</xdr:colOff>
                <xdr:row>10</xdr:row>
                <xdr:rowOff>0</xdr:rowOff>
              </from>
              <to>
                <xdr:col>4</xdr:col>
                <xdr:colOff>609600</xdr:colOff>
                <xdr:row>10</xdr:row>
                <xdr:rowOff>171450</xdr:rowOff>
              </to>
            </anchor>
          </controlPr>
        </control>
      </mc:Choice>
      <mc:Fallback>
        <control shapeId="1062" r:id="rId18" name="cmd_Alertas_Actuales"/>
      </mc:Fallback>
    </mc:AlternateContent>
    <mc:AlternateContent xmlns:mc="http://schemas.openxmlformats.org/markup-compatibility/2006">
      <mc:Choice Requires="x14">
        <control shapeId="1064" r:id="rId20" name="lstArchivos">
          <controlPr defaultSize="0" autoLine="0" autoPict="0" r:id="rId21">
            <anchor moveWithCells="1">
              <from>
                <xdr:col>0</xdr:col>
                <xdr:colOff>57150</xdr:colOff>
                <xdr:row>14</xdr:row>
                <xdr:rowOff>0</xdr:rowOff>
              </from>
              <to>
                <xdr:col>5</xdr:col>
                <xdr:colOff>9525</xdr:colOff>
                <xdr:row>32</xdr:row>
                <xdr:rowOff>190500</xdr:rowOff>
              </to>
            </anchor>
          </controlPr>
        </control>
      </mc:Choice>
      <mc:Fallback>
        <control shapeId="1064" r:id="rId20" name="lstArchivos"/>
      </mc:Fallback>
    </mc:AlternateContent>
    <mc:AlternateContent xmlns:mc="http://schemas.openxmlformats.org/markup-compatibility/2006">
      <mc:Choice Requires="x14">
        <control shapeId="1517" r:id="rId22" name="cmdTraeFechasRefrescado">
          <controlPr defaultSize="0" autoLine="0" r:id="rId23">
            <anchor>
              <from>
                <xdr:col>2</xdr:col>
                <xdr:colOff>28575</xdr:colOff>
                <xdr:row>4</xdr:row>
                <xdr:rowOff>19050</xdr:rowOff>
              </from>
              <to>
                <xdr:col>2</xdr:col>
                <xdr:colOff>704850</xdr:colOff>
                <xdr:row>4</xdr:row>
                <xdr:rowOff>276225</xdr:rowOff>
              </to>
            </anchor>
          </controlPr>
        </control>
      </mc:Choice>
      <mc:Fallback>
        <control shapeId="1517" r:id="rId22" name="cmdTraeFechasRefrescado"/>
      </mc:Fallback>
    </mc:AlternateContent>
    <mc:AlternateContent xmlns:mc="http://schemas.openxmlformats.org/markup-compatibility/2006">
      <mc:Choice Requires="x14">
        <control shapeId="49451" r:id="rId24" name="cmd_Reportaje">
          <controlPr defaultSize="0" autoLine="0" r:id="rId25">
            <anchor>
              <from>
                <xdr:col>1</xdr:col>
                <xdr:colOff>390525</xdr:colOff>
                <xdr:row>5</xdr:row>
                <xdr:rowOff>28575</xdr:rowOff>
              </from>
              <to>
                <xdr:col>2</xdr:col>
                <xdr:colOff>228600</xdr:colOff>
                <xdr:row>7</xdr:row>
                <xdr:rowOff>171450</xdr:rowOff>
              </to>
            </anchor>
          </controlPr>
        </control>
      </mc:Choice>
      <mc:Fallback>
        <control shapeId="49451" r:id="rId24" name="cmd_Reportaje"/>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96603" r:id="rId28" name="CommandButton1">
          <controlPr defaultSize="0" autoLine="0" r:id="rId29">
            <anchor>
              <from>
                <xdr:col>248</xdr:col>
                <xdr:colOff>304800</xdr:colOff>
                <xdr:row>17966</xdr:row>
                <xdr:rowOff>142875</xdr:rowOff>
              </from>
              <to>
                <xdr:col>249</xdr:col>
                <xdr:colOff>238125</xdr:colOff>
                <xdr:row>17969</xdr:row>
                <xdr:rowOff>142875</xdr:rowOff>
              </to>
            </anchor>
          </controlPr>
        </control>
      </mc:Choice>
      <mc:Fallback>
        <control shapeId="96603" r:id="rId28" name="CommandButton1"/>
      </mc:Fallback>
    </mc:AlternateContent>
    <mc:AlternateContent xmlns:mc="http://schemas.openxmlformats.org/markup-compatibility/2006">
      <mc:Choice Requires="x14">
        <control shapeId="96604" r:id="rId30" name="ComboBox1">
          <controlPr autoLine="0" r:id="rId31">
            <anchor>
              <from>
                <xdr:col>241</xdr:col>
                <xdr:colOff>400050</xdr:colOff>
                <xdr:row>17959</xdr:row>
                <xdr:rowOff>104775</xdr:rowOff>
              </from>
              <to>
                <xdr:col>252</xdr:col>
                <xdr:colOff>142875</xdr:colOff>
                <xdr:row>17960</xdr:row>
                <xdr:rowOff>180975</xdr:rowOff>
              </to>
            </anchor>
          </controlPr>
        </control>
      </mc:Choice>
      <mc:Fallback>
        <control shapeId="96604" r:id="rId30" name="ComboBox1"/>
      </mc:Fallback>
    </mc:AlternateContent>
    <mc:AlternateContent xmlns:mc="http://schemas.openxmlformats.org/markup-compatibility/2006">
      <mc:Choice Requires="x14">
        <control shapeId="96605" r:id="rId32" name="CommandButton2">
          <controlPr defaultSize="0" autoLine="0" r:id="rId33">
            <anchor>
              <from>
                <xdr:col>243</xdr:col>
                <xdr:colOff>200025</xdr:colOff>
                <xdr:row>17976</xdr:row>
                <xdr:rowOff>123825</xdr:rowOff>
              </from>
              <to>
                <xdr:col>245</xdr:col>
                <xdr:colOff>200025</xdr:colOff>
                <xdr:row>17977</xdr:row>
                <xdr:rowOff>180975</xdr:rowOff>
              </to>
            </anchor>
          </controlPr>
        </control>
      </mc:Choice>
      <mc:Fallback>
        <control shapeId="96605" r:id="rId32" name="CommandButton2"/>
      </mc:Fallback>
    </mc:AlternateContent>
    <mc:AlternateContent xmlns:mc="http://schemas.openxmlformats.org/markup-compatibility/2006">
      <mc:Choice Requires="x14">
        <control shapeId="96606" r:id="rId34" name="CommandButton3">
          <controlPr defaultSize="0" autoLine="0" r:id="rId35">
            <anchor>
              <from>
                <xdr:col>243</xdr:col>
                <xdr:colOff>200025</xdr:colOff>
                <xdr:row>17975</xdr:row>
                <xdr:rowOff>66675</xdr:rowOff>
              </from>
              <to>
                <xdr:col>245</xdr:col>
                <xdr:colOff>200025</xdr:colOff>
                <xdr:row>17976</xdr:row>
                <xdr:rowOff>123825</xdr:rowOff>
              </to>
            </anchor>
          </controlPr>
        </control>
      </mc:Choice>
      <mc:Fallback>
        <control shapeId="96606" r:id="rId34" name="CommandButton3"/>
      </mc:Fallback>
    </mc:AlternateContent>
    <mc:AlternateContent xmlns:mc="http://schemas.openxmlformats.org/markup-compatibility/2006">
      <mc:Choice Requires="x14">
        <control shapeId="96607" r:id="rId36" name="CommandButton4">
          <controlPr defaultSize="0" autoLine="0" r:id="rId37">
            <anchor>
              <from>
                <xdr:col>243</xdr:col>
                <xdr:colOff>200025</xdr:colOff>
                <xdr:row>17973</xdr:row>
                <xdr:rowOff>161925</xdr:rowOff>
              </from>
              <to>
                <xdr:col>245</xdr:col>
                <xdr:colOff>200025</xdr:colOff>
                <xdr:row>17975</xdr:row>
                <xdr:rowOff>28575</xdr:rowOff>
              </to>
            </anchor>
          </controlPr>
        </control>
      </mc:Choice>
      <mc:Fallback>
        <control shapeId="96607" r:id="rId36" name="CommandButton4"/>
      </mc:Fallback>
    </mc:AlternateContent>
    <mc:AlternateContent xmlns:mc="http://schemas.openxmlformats.org/markup-compatibility/2006">
      <mc:Choice Requires="x14">
        <control shapeId="96608" r:id="rId38" name="ListBox1">
          <controlPr defaultSize="0" autoLine="0" r:id="rId39">
            <anchor>
              <from>
                <xdr:col>243</xdr:col>
                <xdr:colOff>171450</xdr:colOff>
                <xdr:row>17980</xdr:row>
                <xdr:rowOff>123825</xdr:rowOff>
              </from>
              <to>
                <xdr:col>246</xdr:col>
                <xdr:colOff>133350</xdr:colOff>
                <xdr:row>17990</xdr:row>
                <xdr:rowOff>19050</xdr:rowOff>
              </to>
            </anchor>
          </controlPr>
        </control>
      </mc:Choice>
      <mc:Fallback>
        <control shapeId="96608" r:id="rId38" name="ListBox1"/>
      </mc:Fallback>
    </mc:AlternateContent>
    <mc:AlternateContent xmlns:mc="http://schemas.openxmlformats.org/markup-compatibility/2006">
      <mc:Choice Requires="x14">
        <control shapeId="96609" r:id="rId40" name="Label1">
          <controlPr autoLine="0" r:id="rId41">
            <anchor moveWithCells="1">
              <from>
                <xdr:col>243</xdr:col>
                <xdr:colOff>142875</xdr:colOff>
                <xdr:row>17979</xdr:row>
                <xdr:rowOff>66675</xdr:rowOff>
              </from>
              <to>
                <xdr:col>244</xdr:col>
                <xdr:colOff>685800</xdr:colOff>
                <xdr:row>17980</xdr:row>
                <xdr:rowOff>104775</xdr:rowOff>
              </to>
            </anchor>
          </controlPr>
        </control>
      </mc:Choice>
      <mc:Fallback>
        <control shapeId="96609" r:id="rId40" name="Label1"/>
      </mc:Fallback>
    </mc:AlternateContent>
    <mc:AlternateContent xmlns:mc="http://schemas.openxmlformats.org/markup-compatibility/2006">
      <mc:Choice Requires="x14">
        <control shapeId="96610" r:id="rId42" name="CommandButton5">
          <controlPr defaultSize="0" autoLine="0" r:id="rId43">
            <anchor moveWithCells="1">
              <from>
                <xdr:col>245</xdr:col>
                <xdr:colOff>457200</xdr:colOff>
                <xdr:row>17979</xdr:row>
                <xdr:rowOff>66675</xdr:rowOff>
              </from>
              <to>
                <xdr:col>246</xdr:col>
                <xdr:colOff>180975</xdr:colOff>
                <xdr:row>17980</xdr:row>
                <xdr:rowOff>152400</xdr:rowOff>
              </to>
            </anchor>
          </controlPr>
        </control>
      </mc:Choice>
      <mc:Fallback>
        <control shapeId="96610" r:id="rId42" name="CommandButton5"/>
      </mc:Fallback>
    </mc:AlternateContent>
    <mc:AlternateContent xmlns:mc="http://schemas.openxmlformats.org/markup-compatibility/2006">
      <mc:Choice Requires="x14">
        <control shapeId="96611" r:id="rId44" name="CommandButton6">
          <controlPr defaultSize="0" autoLine="0" r:id="rId45">
            <anchor>
              <from>
                <xdr:col>243</xdr:col>
                <xdr:colOff>200025</xdr:colOff>
                <xdr:row>17978</xdr:row>
                <xdr:rowOff>19050</xdr:rowOff>
              </from>
              <to>
                <xdr:col>245</xdr:col>
                <xdr:colOff>200025</xdr:colOff>
                <xdr:row>17979</xdr:row>
                <xdr:rowOff>76200</xdr:rowOff>
              </to>
            </anchor>
          </controlPr>
        </control>
      </mc:Choice>
      <mc:Fallback>
        <control shapeId="96611" r:id="rId44" name="CommandButton6"/>
      </mc:Fallback>
    </mc:AlternateContent>
    <mc:AlternateContent xmlns:mc="http://schemas.openxmlformats.org/markup-compatibility/2006">
      <mc:Choice Requires="x14">
        <control shapeId="96612" r:id="rId46" name="CommandButton7">
          <controlPr defaultSize="0" autoLine="0" r:id="rId47">
            <anchor>
              <from>
                <xdr:col>244</xdr:col>
                <xdr:colOff>190500</xdr:colOff>
                <xdr:row>17967</xdr:row>
                <xdr:rowOff>161925</xdr:rowOff>
              </from>
              <to>
                <xdr:col>245</xdr:col>
                <xdr:colOff>333375</xdr:colOff>
                <xdr:row>17970</xdr:row>
                <xdr:rowOff>161925</xdr:rowOff>
              </to>
            </anchor>
          </controlPr>
        </control>
      </mc:Choice>
      <mc:Fallback>
        <control shapeId="96612" r:id="rId46" name="CommandButton7"/>
      </mc:Fallback>
    </mc:AlternateContent>
    <mc:AlternateContent xmlns:mc="http://schemas.openxmlformats.org/markup-compatibility/2006">
      <mc:Choice Requires="x14">
        <control shapeId="96613" r:id="rId48" name="CommandButton8">
          <controlPr defaultSize="0" disabled="1" autoLine="0" r:id="rId49">
            <anchor>
              <from>
                <xdr:col>243</xdr:col>
                <xdr:colOff>638175</xdr:colOff>
                <xdr:row>17961</xdr:row>
                <xdr:rowOff>142875</xdr:rowOff>
              </from>
              <to>
                <xdr:col>244</xdr:col>
                <xdr:colOff>171450</xdr:colOff>
                <xdr:row>17963</xdr:row>
                <xdr:rowOff>9525</xdr:rowOff>
              </to>
            </anchor>
          </controlPr>
        </control>
      </mc:Choice>
      <mc:Fallback>
        <control shapeId="96613" r:id="rId48" name="CommandButton8"/>
      </mc:Fallback>
    </mc:AlternateContent>
    <mc:AlternateContent xmlns:mc="http://schemas.openxmlformats.org/markup-compatibility/2006">
      <mc:Choice Requires="x14">
        <control shapeId="170283" r:id="rId50" name="Button 3371">
          <controlPr defaultSize="0" print="0" autoFill="0" autoPict="0" macro="[0]!Trae_Datos_del_ERP">
            <anchor>
              <from>
                <xdr:col>6</xdr:col>
                <xdr:colOff>47625</xdr:colOff>
                <xdr:row>15</xdr:row>
                <xdr:rowOff>9525</xdr:rowOff>
              </from>
              <to>
                <xdr:col>7</xdr:col>
                <xdr:colOff>476250</xdr:colOff>
                <xdr:row>15</xdr:row>
                <xdr:rowOff>161925</xdr:rowOff>
              </to>
            </anchor>
          </controlPr>
        </control>
      </mc:Choice>
    </mc:AlternateContent>
    <mc:AlternateContent xmlns:mc="http://schemas.openxmlformats.org/markup-compatibility/2006">
      <mc:Choice Requires="x14">
        <control shapeId="170289" r:id="rId51" name="cmd_Ayuda_CCB">
          <controlPr defaultSize="0" print="0" autoFill="0" autoPict="0" macro="[0]!Abre_Ayuda_de_Centrocontrol">
            <anchor>
              <from>
                <xdr:col>5</xdr:col>
                <xdr:colOff>28575</xdr:colOff>
                <xdr:row>5</xdr:row>
                <xdr:rowOff>28575</xdr:rowOff>
              </from>
              <to>
                <xdr:col>5</xdr:col>
                <xdr:colOff>733425</xdr:colOff>
                <xdr:row>6</xdr:row>
                <xdr:rowOff>95250</xdr:rowOff>
              </to>
            </anchor>
          </controlPr>
        </control>
      </mc:Choice>
    </mc:AlternateContent>
    <mc:AlternateContent xmlns:mc="http://schemas.openxmlformats.org/markup-compatibility/2006">
      <mc:Choice Requires="x14">
        <control shapeId="170298" r:id="rId52" name="cmd_Cambia_Usuario">
          <controlPr defaultSize="0" print="0" autoFill="0" autoPict="0" macro="[0]!Cambia_Usuario">
            <anchor>
              <from>
                <xdr:col>0</xdr:col>
                <xdr:colOff>19050</xdr:colOff>
                <xdr:row>1</xdr:row>
                <xdr:rowOff>180975</xdr:rowOff>
              </from>
              <to>
                <xdr:col>0</xdr:col>
                <xdr:colOff>962025</xdr:colOff>
                <xdr:row>2</xdr:row>
                <xdr:rowOff>142875</xdr:rowOff>
              </to>
            </anchor>
          </controlPr>
        </control>
      </mc:Choice>
    </mc:AlternateContent>
    <mc:AlternateContent xmlns:mc="http://schemas.openxmlformats.org/markup-compatibility/2006">
      <mc:Choice Requires="x14">
        <control shapeId="170306" r:id="rId53" name="cbo_Lista_Empresas">
          <controlPr defaultSize="0" autoLine="0" autoPict="0">
            <anchor moveWithCells="1">
              <from>
                <xdr:col>7</xdr:col>
                <xdr:colOff>228600</xdr:colOff>
                <xdr:row>17</xdr:row>
                <xdr:rowOff>28575</xdr:rowOff>
              </from>
              <to>
                <xdr:col>8</xdr:col>
                <xdr:colOff>800100</xdr:colOff>
                <xdr:row>18</xdr:row>
                <xdr:rowOff>114300</xdr:rowOff>
              </to>
            </anchor>
          </controlPr>
        </control>
      </mc:Choice>
    </mc:AlternateContent>
    <mc:AlternateContent xmlns:mc="http://schemas.openxmlformats.org/markup-compatibility/2006">
      <mc:Choice Requires="x14">
        <control shapeId="170307" r:id="rId54" name="lst_Empresas_Formulario">
          <controlPr defaultSize="0" autoLine="0" autoPict="0">
            <anchor>
              <from>
                <xdr:col>5</xdr:col>
                <xdr:colOff>333375</xdr:colOff>
                <xdr:row>19</xdr:row>
                <xdr:rowOff>28575</xdr:rowOff>
              </from>
              <to>
                <xdr:col>8</xdr:col>
                <xdr:colOff>1000125</xdr:colOff>
                <xdr:row>28</xdr:row>
                <xdr:rowOff>28575</xdr:rowOff>
              </to>
            </anchor>
          </controlPr>
        </control>
      </mc:Choice>
    </mc:AlternateContent>
    <mc:AlternateContent xmlns:mc="http://schemas.openxmlformats.org/markup-compatibility/2006">
      <mc:Choice Requires="x14">
        <control shapeId="170308" r:id="rId55" name="Button 3396">
          <controlPr defaultSize="0" print="0" autoFill="0" autoPict="0" macro="[0]!Llena_Listado_HojasCB_Formulario">
            <anchor moveWithCells="1" sizeWithCells="1">
              <from>
                <xdr:col>5</xdr:col>
                <xdr:colOff>523875</xdr:colOff>
                <xdr:row>17</xdr:row>
                <xdr:rowOff>123825</xdr:rowOff>
              </from>
              <to>
                <xdr:col>6</xdr:col>
                <xdr:colOff>904875</xdr:colOff>
                <xdr:row>18</xdr:row>
                <xdr:rowOff>104775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149</v>
      </c>
      <c r="B1" t="s">
        <v>147</v>
      </c>
      <c r="C1" t="s">
        <v>148</v>
      </c>
    </row>
    <row r="2" spans="1:3" x14ac:dyDescent="0.25">
      <c r="A2">
        <f>ROW()-ROW(Indicaciones[[#Headers],[ID]])</f>
        <v>1</v>
      </c>
      <c r="C2" t="s">
        <v>185</v>
      </c>
    </row>
    <row r="3" spans="1:3" x14ac:dyDescent="0.25">
      <c r="A3">
        <f>ROW()-ROW(Indicaciones[[#Headers],[ID]])</f>
        <v>2</v>
      </c>
      <c r="C3" t="s">
        <v>186</v>
      </c>
    </row>
    <row r="4" spans="1:3" x14ac:dyDescent="0.25">
      <c r="A4" s="2">
        <f>ROW()-ROW(Indicaciones[[#Headers],[ID]])</f>
        <v>3</v>
      </c>
      <c r="C4" t="s">
        <v>188</v>
      </c>
    </row>
    <row r="5" spans="1:3" x14ac:dyDescent="0.25">
      <c r="A5" s="2">
        <f>ROW()-ROW(Indicaciones[[#Headers],[ID]])</f>
        <v>4</v>
      </c>
      <c r="C5" t="s">
        <v>150</v>
      </c>
    </row>
    <row r="6" spans="1:3" x14ac:dyDescent="0.25">
      <c r="A6" s="2">
        <f>ROW()-ROW(Indicaciones[[#Headers],[ID]])</f>
        <v>5</v>
      </c>
      <c r="C6" t="s">
        <v>151</v>
      </c>
    </row>
    <row r="7" spans="1:3" x14ac:dyDescent="0.25">
      <c r="A7" s="2">
        <f>ROW()-ROW(Indicaciones[[#Headers],[ID]])</f>
        <v>6</v>
      </c>
      <c r="C7" t="s">
        <v>152</v>
      </c>
    </row>
    <row r="8" spans="1:3" x14ac:dyDescent="0.25">
      <c r="A8" s="2">
        <f>ROW()-ROW(Indicaciones[[#Headers],[ID]])</f>
        <v>7</v>
      </c>
      <c r="C8" t="s">
        <v>189</v>
      </c>
    </row>
    <row r="9" spans="1:3" x14ac:dyDescent="0.25">
      <c r="A9" s="2">
        <f>ROW()-ROW(Indicaciones[[#Headers],[ID]])</f>
        <v>8</v>
      </c>
      <c r="C9" t="s">
        <v>153</v>
      </c>
    </row>
    <row r="10" spans="1:3" x14ac:dyDescent="0.25">
      <c r="A10" s="2">
        <f>ROW()-ROW(Indicaciones[[#Headers],[ID]])</f>
        <v>9</v>
      </c>
      <c r="C10" t="s">
        <v>154</v>
      </c>
    </row>
    <row r="11" spans="1:3" x14ac:dyDescent="0.25">
      <c r="A11" s="2">
        <f>ROW()-ROW(Indicaciones[[#Headers],[ID]])</f>
        <v>10</v>
      </c>
      <c r="C11" t="s">
        <v>177</v>
      </c>
    </row>
    <row r="12" spans="1:3" x14ac:dyDescent="0.25">
      <c r="A12" s="2">
        <f>ROW()-ROW(Indicaciones[[#Headers],[ID]])</f>
        <v>11</v>
      </c>
      <c r="C12" t="s">
        <v>178</v>
      </c>
    </row>
    <row r="13" spans="1:3" x14ac:dyDescent="0.25">
      <c r="A13" s="2">
        <f>ROW()-ROW(Indicaciones[[#Headers],[ID]])</f>
        <v>12</v>
      </c>
      <c r="C13" t="s">
        <v>155</v>
      </c>
    </row>
    <row r="14" spans="1:3" x14ac:dyDescent="0.25">
      <c r="A14" s="2">
        <f>ROW()-ROW(Indicaciones[[#Headers],[ID]])</f>
        <v>13</v>
      </c>
      <c r="C14" t="s">
        <v>156</v>
      </c>
    </row>
    <row r="15" spans="1:3" x14ac:dyDescent="0.25">
      <c r="A15" s="2">
        <f>ROW()-ROW(Indicaciones[[#Headers],[ID]])</f>
        <v>14</v>
      </c>
      <c r="C15" t="s">
        <v>157</v>
      </c>
    </row>
    <row r="16" spans="1:3" x14ac:dyDescent="0.25">
      <c r="A16" s="2">
        <f>ROW()-ROW(Indicaciones[[#Headers],[ID]])</f>
        <v>15</v>
      </c>
      <c r="C16" t="s">
        <v>158</v>
      </c>
    </row>
    <row r="17" spans="1:3" x14ac:dyDescent="0.25">
      <c r="A17" s="2">
        <f>ROW()-ROW(Indicaciones[[#Headers],[ID]])</f>
        <v>16</v>
      </c>
      <c r="C17" t="s">
        <v>159</v>
      </c>
    </row>
    <row r="18" spans="1:3" x14ac:dyDescent="0.25">
      <c r="A18" s="2">
        <f>ROW()-ROW(Indicaciones[[#Headers],[ID]])</f>
        <v>17</v>
      </c>
      <c r="C18" t="s">
        <v>192</v>
      </c>
    </row>
    <row r="19" spans="1:3" x14ac:dyDescent="0.25">
      <c r="A19" s="2">
        <f>ROW()-ROW(Indicaciones[[#Headers],[ID]])</f>
        <v>18</v>
      </c>
      <c r="C19" t="s">
        <v>160</v>
      </c>
    </row>
    <row r="20" spans="1:3" x14ac:dyDescent="0.25">
      <c r="A20" s="2">
        <f>ROW()-ROW(Indicaciones[[#Headers],[ID]])</f>
        <v>19</v>
      </c>
      <c r="C20" t="s">
        <v>161</v>
      </c>
    </row>
    <row r="21" spans="1:3" x14ac:dyDescent="0.25">
      <c r="A21" s="2">
        <f>ROW()-ROW(Indicaciones[[#Headers],[ID]])</f>
        <v>20</v>
      </c>
      <c r="C21" t="s">
        <v>162</v>
      </c>
    </row>
    <row r="22" spans="1:3" x14ac:dyDescent="0.25">
      <c r="A22" s="2">
        <f>ROW()-ROW(Indicaciones[[#Headers],[ID]])</f>
        <v>21</v>
      </c>
      <c r="C22" t="s">
        <v>163</v>
      </c>
    </row>
    <row r="23" spans="1:3" x14ac:dyDescent="0.25">
      <c r="A23" s="2">
        <f>ROW()-ROW(Indicaciones[[#Headers],[ID]])</f>
        <v>22</v>
      </c>
      <c r="C23" t="s">
        <v>164</v>
      </c>
    </row>
    <row r="24" spans="1:3" x14ac:dyDescent="0.25">
      <c r="A24" s="2">
        <f>ROW()-ROW(Indicaciones[[#Headers],[ID]])</f>
        <v>23</v>
      </c>
      <c r="C24" t="s">
        <v>165</v>
      </c>
    </row>
    <row r="25" spans="1:3" x14ac:dyDescent="0.25">
      <c r="A25" s="2">
        <f>ROW()-ROW(Indicaciones[[#Headers],[ID]])</f>
        <v>24</v>
      </c>
      <c r="C25" t="s">
        <v>166</v>
      </c>
    </row>
    <row r="26" spans="1:3" x14ac:dyDescent="0.25">
      <c r="A26" s="2">
        <f>ROW()-ROW(Indicaciones[[#Headers],[ID]])</f>
        <v>25</v>
      </c>
      <c r="C26" t="s">
        <v>167</v>
      </c>
    </row>
    <row r="27" spans="1:3" x14ac:dyDescent="0.25">
      <c r="A27" s="2">
        <f>ROW()-ROW(Indicaciones[[#Headers],[ID]])</f>
        <v>26</v>
      </c>
      <c r="C27" t="s">
        <v>168</v>
      </c>
    </row>
    <row r="28" spans="1:3" x14ac:dyDescent="0.25">
      <c r="A28" s="2">
        <f>ROW()-ROW(Indicaciones[[#Headers],[ID]])</f>
        <v>27</v>
      </c>
      <c r="C28" t="s">
        <v>169</v>
      </c>
    </row>
    <row r="29" spans="1:3" x14ac:dyDescent="0.25">
      <c r="A29" s="2">
        <f>ROW()-ROW(Indicaciones[[#Headers],[ID]])</f>
        <v>28</v>
      </c>
      <c r="C29" t="s">
        <v>170</v>
      </c>
    </row>
    <row r="30" spans="1:3" x14ac:dyDescent="0.25">
      <c r="A30" s="2">
        <f>ROW()-ROW(Indicaciones[[#Headers],[ID]])</f>
        <v>29</v>
      </c>
      <c r="C30" t="s">
        <v>171</v>
      </c>
    </row>
    <row r="31" spans="1:3" x14ac:dyDescent="0.25">
      <c r="A31" s="2">
        <f>ROW()-ROW(Indicaciones[[#Headers],[ID]])</f>
        <v>30</v>
      </c>
      <c r="C31" t="s">
        <v>172</v>
      </c>
    </row>
    <row r="32" spans="1:3" x14ac:dyDescent="0.25">
      <c r="A32" s="2">
        <f>ROW()-ROW(Indicaciones[[#Headers],[ID]])</f>
        <v>31</v>
      </c>
      <c r="C32" t="s">
        <v>173</v>
      </c>
    </row>
    <row r="33" spans="1:3" x14ac:dyDescent="0.25">
      <c r="A33" s="2">
        <f>ROW()-ROW(Indicaciones[[#Headers],[ID]])</f>
        <v>32</v>
      </c>
      <c r="C33" t="s">
        <v>174</v>
      </c>
    </row>
    <row r="34" spans="1:3" x14ac:dyDescent="0.25">
      <c r="A34" s="2">
        <f>ROW()-ROW(Indicaciones[[#Headers],[ID]])</f>
        <v>33</v>
      </c>
      <c r="C34" t="s">
        <v>175</v>
      </c>
    </row>
    <row r="35" spans="1:3" x14ac:dyDescent="0.25">
      <c r="A35" s="2">
        <f>ROW()-ROW(Indicaciones[[#Headers],[ID]])</f>
        <v>34</v>
      </c>
      <c r="C35" t="s">
        <v>176</v>
      </c>
    </row>
    <row r="36" spans="1:3" x14ac:dyDescent="0.25">
      <c r="A36" s="2">
        <f>ROW()-ROW(Indicaciones[[#Headers],[ID]])</f>
        <v>35</v>
      </c>
      <c r="C36" t="s">
        <v>179</v>
      </c>
    </row>
    <row r="37" spans="1:3" x14ac:dyDescent="0.25">
      <c r="A37" s="2">
        <f>ROW()-ROW(Indicaciones[[#Headers],[ID]])</f>
        <v>36</v>
      </c>
      <c r="C37" t="s">
        <v>180</v>
      </c>
    </row>
    <row r="38" spans="1:3" x14ac:dyDescent="0.25">
      <c r="A38" s="2">
        <f>ROW()-ROW(Indicaciones[[#Headers],[ID]])</f>
        <v>37</v>
      </c>
      <c r="C38" t="s">
        <v>181</v>
      </c>
    </row>
    <row r="39" spans="1:3" x14ac:dyDescent="0.25">
      <c r="A39" s="2">
        <f>ROW()-ROW(Indicaciones[[#Headers],[ID]])</f>
        <v>38</v>
      </c>
      <c r="C39" t="s">
        <v>182</v>
      </c>
    </row>
    <row r="40" spans="1:3" x14ac:dyDescent="0.25">
      <c r="A40" s="2">
        <f>ROW()-ROW(Indicaciones[[#Headers],[ID]])</f>
        <v>39</v>
      </c>
      <c r="C40" t="s">
        <v>183</v>
      </c>
    </row>
    <row r="41" spans="1:3" x14ac:dyDescent="0.25">
      <c r="A41" s="2">
        <f>ROW()-ROW(Indicaciones[[#Headers],[ID]])</f>
        <v>40</v>
      </c>
      <c r="C41" t="s">
        <v>184</v>
      </c>
    </row>
    <row r="42" spans="1:3" x14ac:dyDescent="0.25">
      <c r="A42" s="2">
        <f>ROW()-ROW(Indicaciones[[#Headers],[ID]])</f>
        <v>41</v>
      </c>
      <c r="C42" t="s">
        <v>187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60" t="s">
        <v>113</v>
      </c>
    </row>
    <row r="24" spans="3:4" x14ac:dyDescent="0.25">
      <c r="C24">
        <v>1</v>
      </c>
      <c r="D24" t="s">
        <v>114</v>
      </c>
    </row>
    <row r="25" spans="3:4" x14ac:dyDescent="0.25">
      <c r="C25">
        <v>2</v>
      </c>
      <c r="D25" t="s">
        <v>115</v>
      </c>
    </row>
    <row r="26" spans="3:4" x14ac:dyDescent="0.25">
      <c r="C26">
        <v>3</v>
      </c>
      <c r="D26" t="s">
        <v>125</v>
      </c>
    </row>
    <row r="27" spans="3:4" x14ac:dyDescent="0.25">
      <c r="C27">
        <v>4</v>
      </c>
      <c r="D27" t="s">
        <v>116</v>
      </c>
    </row>
    <row r="28" spans="3:4" x14ac:dyDescent="0.25">
      <c r="C28">
        <v>5</v>
      </c>
      <c r="D28" t="s">
        <v>117</v>
      </c>
    </row>
    <row r="29" spans="3:4" x14ac:dyDescent="0.25">
      <c r="C29">
        <v>6</v>
      </c>
      <c r="D29" t="s">
        <v>118</v>
      </c>
    </row>
    <row r="30" spans="3:4" x14ac:dyDescent="0.25">
      <c r="C30">
        <v>7</v>
      </c>
      <c r="D30" t="s">
        <v>119</v>
      </c>
    </row>
    <row r="31" spans="3:4" x14ac:dyDescent="0.25">
      <c r="C31">
        <v>8</v>
      </c>
      <c r="D31" t="s">
        <v>120</v>
      </c>
    </row>
    <row r="32" spans="3:4" x14ac:dyDescent="0.25">
      <c r="C32">
        <v>9</v>
      </c>
      <c r="D32" t="s">
        <v>121</v>
      </c>
    </row>
    <row r="33" spans="3:4" x14ac:dyDescent="0.25">
      <c r="C33">
        <v>10</v>
      </c>
      <c r="D33" t="s">
        <v>122</v>
      </c>
    </row>
    <row r="34" spans="3:4" x14ac:dyDescent="0.25">
      <c r="C34">
        <v>10.1</v>
      </c>
      <c r="D34" t="s">
        <v>144</v>
      </c>
    </row>
    <row r="35" spans="3:4" x14ac:dyDescent="0.25">
      <c r="C35">
        <v>10.199999999999999</v>
      </c>
      <c r="D35" t="s">
        <v>190</v>
      </c>
    </row>
    <row r="36" spans="3:4" x14ac:dyDescent="0.25">
      <c r="C36">
        <v>11</v>
      </c>
      <c r="D36" t="s">
        <v>123</v>
      </c>
    </row>
    <row r="37" spans="3:4" x14ac:dyDescent="0.25">
      <c r="C37">
        <v>12</v>
      </c>
      <c r="D37" t="s">
        <v>126</v>
      </c>
    </row>
    <row r="38" spans="3:4" x14ac:dyDescent="0.25">
      <c r="C38">
        <v>13</v>
      </c>
      <c r="D38" t="s">
        <v>127</v>
      </c>
    </row>
    <row r="39" spans="3:4" x14ac:dyDescent="0.25">
      <c r="C39">
        <v>14</v>
      </c>
      <c r="D39" t="s">
        <v>128</v>
      </c>
    </row>
    <row r="40" spans="3:4" x14ac:dyDescent="0.25">
      <c r="C40">
        <v>15</v>
      </c>
      <c r="D40" t="s">
        <v>129</v>
      </c>
    </row>
    <row r="41" spans="3:4" x14ac:dyDescent="0.25">
      <c r="C41">
        <v>16</v>
      </c>
      <c r="D41" t="s">
        <v>130</v>
      </c>
    </row>
    <row r="42" spans="3:4" x14ac:dyDescent="0.25">
      <c r="C42">
        <v>17</v>
      </c>
      <c r="D42" t="s">
        <v>131</v>
      </c>
    </row>
    <row r="43" spans="3:4" x14ac:dyDescent="0.25">
      <c r="C43">
        <v>18</v>
      </c>
      <c r="D43" t="s">
        <v>132</v>
      </c>
    </row>
    <row r="44" spans="3:4" x14ac:dyDescent="0.25">
      <c r="C44">
        <v>19</v>
      </c>
      <c r="D44" t="s">
        <v>133</v>
      </c>
    </row>
    <row r="45" spans="3:4" x14ac:dyDescent="0.25">
      <c r="C45">
        <v>20</v>
      </c>
      <c r="D45" t="s">
        <v>135</v>
      </c>
    </row>
    <row r="46" spans="3:4" x14ac:dyDescent="0.25">
      <c r="C46">
        <v>21</v>
      </c>
      <c r="D46" t="s">
        <v>134</v>
      </c>
    </row>
    <row r="47" spans="3:4" x14ac:dyDescent="0.25">
      <c r="C47">
        <v>22</v>
      </c>
      <c r="D47" t="s">
        <v>136</v>
      </c>
    </row>
    <row r="48" spans="3:4" x14ac:dyDescent="0.25">
      <c r="C48">
        <v>23</v>
      </c>
      <c r="D48" t="s">
        <v>137</v>
      </c>
    </row>
    <row r="49" spans="3:4" x14ac:dyDescent="0.25">
      <c r="C49">
        <v>24</v>
      </c>
      <c r="D49" t="s">
        <v>138</v>
      </c>
    </row>
    <row r="50" spans="3:4" x14ac:dyDescent="0.25">
      <c r="C50">
        <v>25</v>
      </c>
      <c r="D50" t="s">
        <v>139</v>
      </c>
    </row>
    <row r="51" spans="3:4" x14ac:dyDescent="0.25">
      <c r="C51">
        <v>26</v>
      </c>
      <c r="D51" t="s">
        <v>141</v>
      </c>
    </row>
    <row r="52" spans="3:4" x14ac:dyDescent="0.25">
      <c r="C52">
        <v>27</v>
      </c>
      <c r="D52" t="s">
        <v>142</v>
      </c>
    </row>
    <row r="53" spans="3:4" x14ac:dyDescent="0.25">
      <c r="C53">
        <v>28</v>
      </c>
      <c r="D53" t="s">
        <v>140</v>
      </c>
    </row>
    <row r="54" spans="3:4" x14ac:dyDescent="0.25">
      <c r="C54">
        <v>29</v>
      </c>
      <c r="D54" t="s">
        <v>191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193</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251</v>
      </c>
      <c r="D2" s="6">
        <v>1</v>
      </c>
      <c r="E2" s="6" t="s">
        <v>104</v>
      </c>
      <c r="F2" s="6">
        <v>1</v>
      </c>
      <c r="G2" s="26">
        <v>43230.450335648151</v>
      </c>
      <c r="H2" s="26">
        <v>43230.451527777775</v>
      </c>
      <c r="I2" s="25">
        <f>tbl_Fechas_Refrescado[[#This Row],[FIN]]-tbl_Fechas_Refrescado[[#This Row],[INICIO]]</f>
        <v>1.1921296245418489E-3</v>
      </c>
      <c r="J2" s="25"/>
      <c r="K2" s="22">
        <v>173</v>
      </c>
      <c r="L2" s="22">
        <v>0</v>
      </c>
      <c r="M2" s="22">
        <v>57</v>
      </c>
      <c r="N2" s="22">
        <v>45</v>
      </c>
      <c r="O2" s="23">
        <v>884097</v>
      </c>
      <c r="P2" s="23">
        <v>291318</v>
      </c>
      <c r="Q2" s="23">
        <v>209423</v>
      </c>
      <c r="V2" s="24"/>
    </row>
    <row r="3" spans="2:22" x14ac:dyDescent="0.25">
      <c r="B3" t="s">
        <v>0</v>
      </c>
      <c r="C3" t="s">
        <v>257</v>
      </c>
      <c r="D3" s="6">
        <v>1</v>
      </c>
      <c r="E3" s="6" t="s">
        <v>104</v>
      </c>
      <c r="F3" s="6">
        <v>1</v>
      </c>
      <c r="G3" s="26">
        <v>43230.50681712963</v>
      </c>
      <c r="H3" s="26">
        <v>43208.726111111115</v>
      </c>
      <c r="I3" s="25">
        <f>tbl_Fechas_Refrescado[[#This Row],[FIN]]-tbl_Fechas_Refrescado[[#This Row],[INICIO]]</f>
        <v>-21.780706018515048</v>
      </c>
      <c r="J3" s="25"/>
      <c r="K3" s="22">
        <v>187</v>
      </c>
      <c r="L3" s="22">
        <v>0</v>
      </c>
      <c r="M3" s="22">
        <v>79</v>
      </c>
      <c r="N3" s="22">
        <v>63</v>
      </c>
      <c r="O3" s="23">
        <v>107442</v>
      </c>
      <c r="P3" s="23">
        <v>28454</v>
      </c>
      <c r="Q3" s="23">
        <v>66430</v>
      </c>
    </row>
    <row r="4" spans="2:22" x14ac:dyDescent="0.25">
      <c r="B4" t="s">
        <v>0</v>
      </c>
      <c r="C4" t="s">
        <v>258</v>
      </c>
      <c r="D4" s="6">
        <v>1</v>
      </c>
      <c r="E4" s="6" t="s">
        <v>104</v>
      </c>
      <c r="F4" s="6">
        <v>0</v>
      </c>
      <c r="G4" s="26">
        <v>42887.209340277775</v>
      </c>
      <c r="H4" s="26">
        <v>42887.209560185183</v>
      </c>
      <c r="I4" s="25">
        <f>tbl_Fechas_Refrescado[[#This Row],[FIN]]-tbl_Fechas_Refrescado[[#This Row],[INICIO]]</f>
        <v>2.1990740788169205E-4</v>
      </c>
      <c r="J4" s="25"/>
      <c r="K4" s="22">
        <v>74</v>
      </c>
      <c r="L4" s="22">
        <v>0</v>
      </c>
      <c r="M4" s="22">
        <v>16</v>
      </c>
      <c r="N4" s="22">
        <v>0</v>
      </c>
      <c r="O4" s="23">
        <v>0</v>
      </c>
      <c r="P4" s="23">
        <v>0</v>
      </c>
      <c r="Q4" s="23">
        <v>0</v>
      </c>
    </row>
    <row r="5" spans="2:22" x14ac:dyDescent="0.25">
      <c r="B5" t="s">
        <v>105</v>
      </c>
      <c r="C5" s="6">
        <f>SUBTOTAL(103,tbl_Fechas_Refrescado[HOJA CB])</f>
        <v>3</v>
      </c>
      <c r="D5" s="6"/>
      <c r="E5" s="6"/>
      <c r="F5" s="6"/>
      <c r="G5" s="26">
        <f>SUBTOTAL(105,tbl_Fechas_Refrescado[INICIO])</f>
        <v>42887.209340277775</v>
      </c>
      <c r="H5" s="26">
        <f>SUBTOTAL(104,tbl_Fechas_Refrescado[FIN])</f>
        <v>43230.451527777775</v>
      </c>
      <c r="I5" s="25">
        <f>SUBTOTAL(109,tbl_Fechas_Refrescado[DURACIÓN])</f>
        <v>-21.779293981482624</v>
      </c>
      <c r="J5" s="25"/>
      <c r="K5" s="6">
        <f>SUBTOTAL(104,tbl_Fechas_Refrescado[DIAS PERIODO])</f>
        <v>187</v>
      </c>
      <c r="L5" s="6">
        <f>SUBTOTAL(109,tbl_Fechas_Refrescado[DUPLICADOS])</f>
        <v>0</v>
      </c>
      <c r="M5" s="6">
        <f>SUBTOTAL(109,tbl_Fechas_Refrescado[SKUs Totales])</f>
        <v>152</v>
      </c>
      <c r="N5" s="6">
        <f>SUBTOTAL(109,tbl_Fechas_Refrescado[SKUs Buffer])</f>
        <v>108</v>
      </c>
      <c r="O5" s="23">
        <f>SUBTOTAL(109,tbl_Fechas_Refrescado[COSTO BUFFER])</f>
        <v>991539</v>
      </c>
      <c r="P5" s="23">
        <f>SUBTOTAL(109,tbl_Fechas_Refrescado[COSTO FISICO])</f>
        <v>319772</v>
      </c>
      <c r="Q5" s="23">
        <f>SUBTOTAL(109,tbl_Fechas_Refrescado[COSTO TRANSITO])</f>
        <v>275853</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197</v>
      </c>
      <c r="C2" t="s">
        <v>198</v>
      </c>
      <c r="D2">
        <v>1</v>
      </c>
    </row>
    <row r="3" spans="1:4" x14ac:dyDescent="0.25">
      <c r="A3" t="s">
        <v>0</v>
      </c>
      <c r="B3" t="s">
        <v>199</v>
      </c>
      <c r="C3" t="s">
        <v>198</v>
      </c>
      <c r="D3">
        <v>1</v>
      </c>
    </row>
    <row r="4" spans="1:4" x14ac:dyDescent="0.25">
      <c r="A4" t="s">
        <v>0</v>
      </c>
      <c r="B4" t="s">
        <v>200</v>
      </c>
      <c r="C4" t="s">
        <v>198</v>
      </c>
      <c r="D4">
        <v>1</v>
      </c>
    </row>
    <row r="5" spans="1:4" x14ac:dyDescent="0.25">
      <c r="A5" t="s">
        <v>0</v>
      </c>
      <c r="B5" t="s">
        <v>200</v>
      </c>
      <c r="C5" t="s">
        <v>201</v>
      </c>
      <c r="D5">
        <v>2</v>
      </c>
    </row>
    <row r="6" spans="1:4" x14ac:dyDescent="0.25">
      <c r="A6" t="s">
        <v>0</v>
      </c>
      <c r="B6" t="s">
        <v>202</v>
      </c>
      <c r="C6" t="s">
        <v>198</v>
      </c>
      <c r="D6">
        <v>1</v>
      </c>
    </row>
    <row r="7" spans="1:4" x14ac:dyDescent="0.25">
      <c r="A7" t="s">
        <v>0</v>
      </c>
      <c r="B7" t="s">
        <v>202</v>
      </c>
      <c r="C7" t="s">
        <v>201</v>
      </c>
      <c r="D7">
        <v>2</v>
      </c>
    </row>
    <row r="8" spans="1:4" x14ac:dyDescent="0.25">
      <c r="A8" t="s">
        <v>0</v>
      </c>
      <c r="B8" t="s">
        <v>202</v>
      </c>
      <c r="C8" t="s">
        <v>203</v>
      </c>
      <c r="D8">
        <v>4</v>
      </c>
    </row>
    <row r="9" spans="1:4" x14ac:dyDescent="0.25">
      <c r="A9" t="s">
        <v>0</v>
      </c>
      <c r="B9" t="s">
        <v>204</v>
      </c>
      <c r="C9" t="s">
        <v>198</v>
      </c>
      <c r="D9">
        <v>1</v>
      </c>
    </row>
    <row r="10" spans="1:4" x14ac:dyDescent="0.25">
      <c r="A10" t="s">
        <v>0</v>
      </c>
      <c r="B10" t="s">
        <v>205</v>
      </c>
      <c r="C10" t="s">
        <v>198</v>
      </c>
      <c r="D10">
        <v>1</v>
      </c>
    </row>
    <row r="11" spans="1:4" x14ac:dyDescent="0.25">
      <c r="A11" t="s">
        <v>0</v>
      </c>
      <c r="B11" t="s">
        <v>206</v>
      </c>
      <c r="C11" t="s">
        <v>198</v>
      </c>
      <c r="D11">
        <v>1</v>
      </c>
    </row>
    <row r="12" spans="1:4" x14ac:dyDescent="0.25">
      <c r="A12" t="s">
        <v>0</v>
      </c>
      <c r="B12" t="s">
        <v>206</v>
      </c>
      <c r="C12" t="s">
        <v>203</v>
      </c>
      <c r="D12">
        <v>9</v>
      </c>
    </row>
    <row r="13" spans="1:4" x14ac:dyDescent="0.25">
      <c r="A13" t="s">
        <v>0</v>
      </c>
      <c r="B13" t="s">
        <v>207</v>
      </c>
      <c r="C13" t="s">
        <v>198</v>
      </c>
      <c r="D13">
        <v>1</v>
      </c>
    </row>
    <row r="14" spans="1:4" x14ac:dyDescent="0.25">
      <c r="A14" t="s">
        <v>0</v>
      </c>
      <c r="B14" t="s">
        <v>208</v>
      </c>
      <c r="C14" t="s">
        <v>198</v>
      </c>
      <c r="D14">
        <v>1</v>
      </c>
    </row>
    <row r="15" spans="1:4" x14ac:dyDescent="0.25">
      <c r="A15" t="s">
        <v>0</v>
      </c>
      <c r="B15" t="s">
        <v>209</v>
      </c>
      <c r="C15" t="s">
        <v>198</v>
      </c>
      <c r="D15">
        <v>1</v>
      </c>
    </row>
    <row r="16" spans="1:4" x14ac:dyDescent="0.25">
      <c r="A16" t="s">
        <v>0</v>
      </c>
      <c r="B16" t="s">
        <v>209</v>
      </c>
      <c r="C16" t="s">
        <v>203</v>
      </c>
      <c r="D16">
        <v>2</v>
      </c>
    </row>
    <row r="17" spans="1:4" x14ac:dyDescent="0.25">
      <c r="A17" t="s">
        <v>0</v>
      </c>
      <c r="B17" t="s">
        <v>203</v>
      </c>
      <c r="C17" t="s">
        <v>210</v>
      </c>
      <c r="D17">
        <v>1</v>
      </c>
    </row>
    <row r="18" spans="1:4" x14ac:dyDescent="0.25">
      <c r="A18" t="s">
        <v>0</v>
      </c>
      <c r="B18" t="s">
        <v>203</v>
      </c>
      <c r="C18" t="s">
        <v>211</v>
      </c>
      <c r="D18">
        <v>2</v>
      </c>
    </row>
    <row r="19" spans="1:4" x14ac:dyDescent="0.25">
      <c r="A19" t="s">
        <v>0</v>
      </c>
      <c r="B19" t="s">
        <v>203</v>
      </c>
      <c r="C19" t="s">
        <v>212</v>
      </c>
      <c r="D19">
        <v>3</v>
      </c>
    </row>
    <row r="20" spans="1:4" x14ac:dyDescent="0.25">
      <c r="A20" t="s">
        <v>0</v>
      </c>
      <c r="B20" t="s">
        <v>203</v>
      </c>
      <c r="C20" t="s">
        <v>213</v>
      </c>
      <c r="D20">
        <v>4</v>
      </c>
    </row>
    <row r="21" spans="1:4" x14ac:dyDescent="0.25">
      <c r="A21" t="s">
        <v>0</v>
      </c>
      <c r="B21" t="s">
        <v>203</v>
      </c>
      <c r="C21" t="s">
        <v>214</v>
      </c>
      <c r="D21">
        <v>5</v>
      </c>
    </row>
    <row r="22" spans="1:4" x14ac:dyDescent="0.25">
      <c r="A22" t="s">
        <v>0</v>
      </c>
      <c r="B22" t="s">
        <v>203</v>
      </c>
      <c r="C22" t="s">
        <v>215</v>
      </c>
      <c r="D22">
        <v>6</v>
      </c>
    </row>
    <row r="23" spans="1:4" x14ac:dyDescent="0.25">
      <c r="A23" t="s">
        <v>0</v>
      </c>
      <c r="B23" t="s">
        <v>203</v>
      </c>
      <c r="C23" t="s">
        <v>216</v>
      </c>
      <c r="D23">
        <v>7</v>
      </c>
    </row>
    <row r="24" spans="1:4" x14ac:dyDescent="0.25">
      <c r="A24" t="s">
        <v>0</v>
      </c>
      <c r="B24" t="s">
        <v>198</v>
      </c>
      <c r="C24" t="s">
        <v>210</v>
      </c>
      <c r="D24">
        <v>1</v>
      </c>
    </row>
    <row r="25" spans="1:4" x14ac:dyDescent="0.25">
      <c r="A25" t="s">
        <v>0</v>
      </c>
      <c r="B25" t="s">
        <v>198</v>
      </c>
      <c r="C25" t="s">
        <v>217</v>
      </c>
      <c r="D25">
        <v>2</v>
      </c>
    </row>
    <row r="26" spans="1:4" x14ac:dyDescent="0.25">
      <c r="A26" t="s">
        <v>0</v>
      </c>
      <c r="B26" t="s">
        <v>198</v>
      </c>
      <c r="C26" t="s">
        <v>211</v>
      </c>
      <c r="D26">
        <v>3</v>
      </c>
    </row>
    <row r="27" spans="1:4" x14ac:dyDescent="0.25">
      <c r="A27" t="s">
        <v>0</v>
      </c>
      <c r="B27" t="s">
        <v>198</v>
      </c>
      <c r="C27" t="s">
        <v>212</v>
      </c>
      <c r="D27">
        <v>4</v>
      </c>
    </row>
    <row r="28" spans="1:4" x14ac:dyDescent="0.25">
      <c r="A28" t="s">
        <v>0</v>
      </c>
      <c r="B28" t="s">
        <v>198</v>
      </c>
      <c r="C28" t="s">
        <v>215</v>
      </c>
      <c r="D28">
        <v>5</v>
      </c>
    </row>
    <row r="29" spans="1:4" x14ac:dyDescent="0.25">
      <c r="A29" t="s">
        <v>0</v>
      </c>
      <c r="B29" t="s">
        <v>198</v>
      </c>
      <c r="C29" t="s">
        <v>214</v>
      </c>
      <c r="D29">
        <v>6</v>
      </c>
    </row>
    <row r="30" spans="1:4" x14ac:dyDescent="0.25">
      <c r="A30" t="s">
        <v>0</v>
      </c>
      <c r="B30" t="s">
        <v>198</v>
      </c>
      <c r="C30" t="s">
        <v>213</v>
      </c>
      <c r="D30">
        <v>7</v>
      </c>
    </row>
    <row r="31" spans="1:4" x14ac:dyDescent="0.25">
      <c r="A31" t="s">
        <v>0</v>
      </c>
      <c r="B31" t="s">
        <v>198</v>
      </c>
      <c r="C31" t="s">
        <v>216</v>
      </c>
      <c r="D31">
        <v>8</v>
      </c>
    </row>
    <row r="32" spans="1:4" x14ac:dyDescent="0.25">
      <c r="A32" t="s">
        <v>0</v>
      </c>
      <c r="B32" t="s">
        <v>198</v>
      </c>
      <c r="C32" t="s">
        <v>218</v>
      </c>
      <c r="D32">
        <v>9</v>
      </c>
    </row>
    <row r="33" spans="1:4" x14ac:dyDescent="0.25">
      <c r="A33" t="s">
        <v>0</v>
      </c>
      <c r="B33" t="s">
        <v>198</v>
      </c>
      <c r="C33" t="s">
        <v>219</v>
      </c>
      <c r="D33">
        <v>10</v>
      </c>
    </row>
    <row r="34" spans="1:4" x14ac:dyDescent="0.25">
      <c r="A34" t="s">
        <v>0</v>
      </c>
      <c r="B34" t="s">
        <v>198</v>
      </c>
      <c r="C34" t="s">
        <v>220</v>
      </c>
      <c r="D34">
        <v>11</v>
      </c>
    </row>
    <row r="35" spans="1:4" x14ac:dyDescent="0.25">
      <c r="A35" t="s">
        <v>0</v>
      </c>
      <c r="B35" t="s">
        <v>198</v>
      </c>
      <c r="C35" t="s">
        <v>221</v>
      </c>
      <c r="D35">
        <v>12</v>
      </c>
    </row>
    <row r="36" spans="1:4" x14ac:dyDescent="0.25">
      <c r="A36" t="s">
        <v>0</v>
      </c>
      <c r="B36" t="s">
        <v>198</v>
      </c>
      <c r="C36" t="s">
        <v>222</v>
      </c>
      <c r="D36">
        <v>13</v>
      </c>
    </row>
    <row r="37" spans="1:4" x14ac:dyDescent="0.25">
      <c r="A37" t="s">
        <v>0</v>
      </c>
      <c r="B37" t="s">
        <v>198</v>
      </c>
      <c r="C37" t="s">
        <v>223</v>
      </c>
      <c r="D37">
        <v>14</v>
      </c>
    </row>
    <row r="38" spans="1:4" x14ac:dyDescent="0.25">
      <c r="A38" t="s">
        <v>0</v>
      </c>
      <c r="B38" t="s">
        <v>198</v>
      </c>
      <c r="C38" t="s">
        <v>224</v>
      </c>
      <c r="D38">
        <v>15</v>
      </c>
    </row>
    <row r="39" spans="1:4" x14ac:dyDescent="0.25">
      <c r="A39" t="s">
        <v>0</v>
      </c>
      <c r="B39" t="s">
        <v>198</v>
      </c>
      <c r="C39" t="s">
        <v>225</v>
      </c>
      <c r="D39">
        <v>16</v>
      </c>
    </row>
    <row r="40" spans="1:4" x14ac:dyDescent="0.25">
      <c r="A40" t="s">
        <v>0</v>
      </c>
      <c r="B40" t="s">
        <v>198</v>
      </c>
      <c r="C40" t="s">
        <v>226</v>
      </c>
      <c r="D40">
        <v>18</v>
      </c>
    </row>
    <row r="41" spans="1:4" x14ac:dyDescent="0.25">
      <c r="A41" t="s">
        <v>0</v>
      </c>
      <c r="B41" t="s">
        <v>198</v>
      </c>
      <c r="C41" t="s">
        <v>227</v>
      </c>
      <c r="D41">
        <v>19</v>
      </c>
    </row>
    <row r="42" spans="1:4" x14ac:dyDescent="0.25">
      <c r="A42" t="s">
        <v>0</v>
      </c>
      <c r="B42" t="s">
        <v>201</v>
      </c>
      <c r="C42" t="s">
        <v>210</v>
      </c>
      <c r="D42">
        <v>1</v>
      </c>
    </row>
    <row r="43" spans="1:4" x14ac:dyDescent="0.25">
      <c r="A43" t="s">
        <v>0</v>
      </c>
      <c r="B43" t="s">
        <v>201</v>
      </c>
      <c r="C43" t="s">
        <v>211</v>
      </c>
      <c r="D43">
        <v>2</v>
      </c>
    </row>
    <row r="44" spans="1:4" x14ac:dyDescent="0.25">
      <c r="A44" t="s">
        <v>0</v>
      </c>
      <c r="B44" t="s">
        <v>201</v>
      </c>
      <c r="C44" t="s">
        <v>213</v>
      </c>
      <c r="D44">
        <v>3</v>
      </c>
    </row>
    <row r="45" spans="1:4" x14ac:dyDescent="0.25">
      <c r="A45" t="s">
        <v>0</v>
      </c>
      <c r="B45" t="s">
        <v>201</v>
      </c>
      <c r="C45" t="s">
        <v>212</v>
      </c>
      <c r="D45">
        <v>4</v>
      </c>
    </row>
    <row r="46" spans="1:4" x14ac:dyDescent="0.25">
      <c r="A46" t="s">
        <v>0</v>
      </c>
      <c r="B46" t="s">
        <v>201</v>
      </c>
      <c r="C46" t="s">
        <v>214</v>
      </c>
      <c r="D46">
        <v>5</v>
      </c>
    </row>
    <row r="47" spans="1:4" x14ac:dyDescent="0.25">
      <c r="A47" t="s">
        <v>0</v>
      </c>
      <c r="B47" t="s">
        <v>201</v>
      </c>
      <c r="C47" t="s">
        <v>215</v>
      </c>
      <c r="D47">
        <v>6</v>
      </c>
    </row>
    <row r="48" spans="1:4" x14ac:dyDescent="0.25">
      <c r="A48" t="s">
        <v>0</v>
      </c>
      <c r="B48" t="s">
        <v>201</v>
      </c>
      <c r="C48" t="s">
        <v>228</v>
      </c>
      <c r="D48">
        <v>7</v>
      </c>
    </row>
    <row r="49" spans="1:4" x14ac:dyDescent="0.25">
      <c r="A49" t="s">
        <v>0</v>
      </c>
      <c r="B49" t="s">
        <v>201</v>
      </c>
      <c r="C49" t="s">
        <v>229</v>
      </c>
      <c r="D49">
        <v>8</v>
      </c>
    </row>
    <row r="50" spans="1:4" x14ac:dyDescent="0.25">
      <c r="A50" t="s">
        <v>0</v>
      </c>
      <c r="B50" t="s">
        <v>201</v>
      </c>
      <c r="C50" t="s">
        <v>230</v>
      </c>
      <c r="D50">
        <v>9</v>
      </c>
    </row>
    <row r="51" spans="1:4" x14ac:dyDescent="0.25">
      <c r="A51" t="s">
        <v>0</v>
      </c>
      <c r="B51" t="s">
        <v>222</v>
      </c>
      <c r="C51" t="s">
        <v>229</v>
      </c>
      <c r="D51">
        <v>1</v>
      </c>
    </row>
    <row r="52" spans="1:4" x14ac:dyDescent="0.25">
      <c r="A52" t="s">
        <v>0</v>
      </c>
      <c r="B52" t="s">
        <v>231</v>
      </c>
      <c r="C52" t="s">
        <v>198</v>
      </c>
      <c r="D52">
        <v>4</v>
      </c>
    </row>
    <row r="53" spans="1:4" x14ac:dyDescent="0.25">
      <c r="A53" t="s">
        <v>0</v>
      </c>
      <c r="B53" t="s">
        <v>232</v>
      </c>
      <c r="C53" t="s">
        <v>198</v>
      </c>
      <c r="D53">
        <v>4</v>
      </c>
    </row>
    <row r="54" spans="1:4" x14ac:dyDescent="0.25">
      <c r="A54" t="s">
        <v>0</v>
      </c>
      <c r="B54" t="s">
        <v>233</v>
      </c>
      <c r="C54" t="s">
        <v>198</v>
      </c>
      <c r="D54">
        <v>4</v>
      </c>
    </row>
    <row r="55" spans="1:4" x14ac:dyDescent="0.25">
      <c r="A55" t="s">
        <v>0</v>
      </c>
      <c r="B55" t="s">
        <v>234</v>
      </c>
      <c r="C55" t="s">
        <v>230</v>
      </c>
      <c r="D55">
        <v>2</v>
      </c>
    </row>
    <row r="56" spans="1:4" x14ac:dyDescent="0.25">
      <c r="A56" t="s">
        <v>0</v>
      </c>
      <c r="B56" t="s">
        <v>234</v>
      </c>
      <c r="C56" t="s">
        <v>229</v>
      </c>
      <c r="D56">
        <v>5</v>
      </c>
    </row>
    <row r="57" spans="1:4" x14ac:dyDescent="0.25">
      <c r="A57" t="s">
        <v>0</v>
      </c>
      <c r="B57" t="s">
        <v>234</v>
      </c>
      <c r="C57" t="s">
        <v>222</v>
      </c>
      <c r="D57">
        <v>7</v>
      </c>
    </row>
    <row r="58" spans="1:4" x14ac:dyDescent="0.25">
      <c r="A58" t="s">
        <v>0</v>
      </c>
      <c r="B58" t="s">
        <v>235</v>
      </c>
      <c r="C58" t="s">
        <v>198</v>
      </c>
      <c r="D58">
        <v>1</v>
      </c>
    </row>
    <row r="59" spans="1:4" x14ac:dyDescent="0.25">
      <c r="A59" t="s">
        <v>0</v>
      </c>
      <c r="B59" t="s">
        <v>236</v>
      </c>
      <c r="C59" t="s">
        <v>198</v>
      </c>
      <c r="D59">
        <v>4</v>
      </c>
    </row>
    <row r="60" spans="1:4" x14ac:dyDescent="0.25">
      <c r="A60" t="s">
        <v>0</v>
      </c>
      <c r="B60" t="s">
        <v>237</v>
      </c>
      <c r="C60" t="s">
        <v>198</v>
      </c>
      <c r="D60">
        <v>1</v>
      </c>
    </row>
    <row r="61" spans="1:4" x14ac:dyDescent="0.25">
      <c r="A61" t="s">
        <v>0</v>
      </c>
      <c r="B61" t="s">
        <v>238</v>
      </c>
      <c r="C61" t="s">
        <v>198</v>
      </c>
      <c r="D61">
        <v>1</v>
      </c>
    </row>
    <row r="62" spans="1:4" x14ac:dyDescent="0.25">
      <c r="A62" t="s">
        <v>0</v>
      </c>
      <c r="B62" t="s">
        <v>239</v>
      </c>
      <c r="C62" t="s">
        <v>198</v>
      </c>
      <c r="D62">
        <v>1</v>
      </c>
    </row>
    <row r="63" spans="1:4" x14ac:dyDescent="0.25">
      <c r="A63" t="s">
        <v>0</v>
      </c>
      <c r="B63" t="s">
        <v>240</v>
      </c>
      <c r="C63" t="s">
        <v>198</v>
      </c>
      <c r="D63">
        <v>2</v>
      </c>
    </row>
    <row r="64" spans="1:4" x14ac:dyDescent="0.25">
      <c r="A64" t="s">
        <v>0</v>
      </c>
      <c r="B64" t="s">
        <v>241</v>
      </c>
      <c r="C64" t="s">
        <v>198</v>
      </c>
      <c r="D64">
        <v>1</v>
      </c>
    </row>
    <row r="65" spans="1:4" x14ac:dyDescent="0.25">
      <c r="A65" t="s">
        <v>0</v>
      </c>
      <c r="B65" t="s">
        <v>230</v>
      </c>
      <c r="C65" t="s">
        <v>229</v>
      </c>
      <c r="D65">
        <v>1</v>
      </c>
    </row>
    <row r="66" spans="1:4" x14ac:dyDescent="0.25">
      <c r="A66" t="s">
        <v>0</v>
      </c>
      <c r="B66" t="s">
        <v>230</v>
      </c>
      <c r="C66" t="s">
        <v>217</v>
      </c>
      <c r="D66">
        <v>2</v>
      </c>
    </row>
    <row r="67" spans="1:4" x14ac:dyDescent="0.25">
      <c r="A67" t="s">
        <v>0</v>
      </c>
      <c r="B67" t="s">
        <v>230</v>
      </c>
      <c r="C67" t="s">
        <v>228</v>
      </c>
      <c r="D67">
        <v>3</v>
      </c>
    </row>
    <row r="68" spans="1:4" x14ac:dyDescent="0.25">
      <c r="A68" t="s">
        <v>0</v>
      </c>
      <c r="B68" t="s">
        <v>230</v>
      </c>
      <c r="C68" t="s">
        <v>242</v>
      </c>
      <c r="D68">
        <v>4</v>
      </c>
    </row>
    <row r="69" spans="1:4" x14ac:dyDescent="0.25">
      <c r="A69" t="s">
        <v>0</v>
      </c>
      <c r="B69" t="s">
        <v>230</v>
      </c>
      <c r="C69" t="s">
        <v>243</v>
      </c>
      <c r="D69">
        <v>5</v>
      </c>
    </row>
    <row r="70" spans="1:4" x14ac:dyDescent="0.25">
      <c r="A70" t="s">
        <v>0</v>
      </c>
      <c r="B70" t="s">
        <v>230</v>
      </c>
      <c r="C70" t="s">
        <v>244</v>
      </c>
      <c r="D70">
        <v>6</v>
      </c>
    </row>
    <row r="71" spans="1:4" x14ac:dyDescent="0.25">
      <c r="A71" t="s">
        <v>0</v>
      </c>
      <c r="B71" t="s">
        <v>230</v>
      </c>
      <c r="C71" t="s">
        <v>245</v>
      </c>
      <c r="D71">
        <v>7</v>
      </c>
    </row>
    <row r="72" spans="1:4" x14ac:dyDescent="0.25">
      <c r="A72" t="s">
        <v>0</v>
      </c>
      <c r="B72" t="s">
        <v>230</v>
      </c>
      <c r="C72" t="s">
        <v>222</v>
      </c>
      <c r="D72">
        <v>8</v>
      </c>
    </row>
    <row r="73" spans="1:4" x14ac:dyDescent="0.25">
      <c r="A73" t="s">
        <v>0</v>
      </c>
      <c r="B73" t="s">
        <v>230</v>
      </c>
      <c r="C73" t="s">
        <v>234</v>
      </c>
      <c r="D73">
        <v>11</v>
      </c>
    </row>
    <row r="74" spans="1:4" x14ac:dyDescent="0.25">
      <c r="A74" t="s">
        <v>0</v>
      </c>
      <c r="B74" t="s">
        <v>246</v>
      </c>
      <c r="C74" t="s">
        <v>230</v>
      </c>
      <c r="D74">
        <v>1</v>
      </c>
    </row>
    <row r="75" spans="1:4" x14ac:dyDescent="0.25">
      <c r="A75" t="s">
        <v>0</v>
      </c>
      <c r="B75" t="s">
        <v>246</v>
      </c>
      <c r="C75" t="s">
        <v>247</v>
      </c>
      <c r="D75">
        <v>3</v>
      </c>
    </row>
    <row r="76" spans="1:4" x14ac:dyDescent="0.25">
      <c r="A76" t="s">
        <v>0</v>
      </c>
      <c r="B76" t="s">
        <v>246</v>
      </c>
      <c r="C76" t="s">
        <v>248</v>
      </c>
      <c r="D76">
        <v>4</v>
      </c>
    </row>
    <row r="77" spans="1:4" x14ac:dyDescent="0.25">
      <c r="A77" t="s">
        <v>0</v>
      </c>
      <c r="B77" t="s">
        <v>246</v>
      </c>
      <c r="C77" t="s">
        <v>244</v>
      </c>
      <c r="D77">
        <v>5</v>
      </c>
    </row>
    <row r="78" spans="1:4" x14ac:dyDescent="0.25">
      <c r="A78" t="s">
        <v>0</v>
      </c>
      <c r="B78" t="s">
        <v>246</v>
      </c>
      <c r="C78" t="s">
        <v>201</v>
      </c>
      <c r="D78">
        <v>6</v>
      </c>
    </row>
    <row r="79" spans="1:4" x14ac:dyDescent="0.25">
      <c r="A79" t="s">
        <v>0</v>
      </c>
      <c r="B79" t="s">
        <v>246</v>
      </c>
      <c r="C79" t="s">
        <v>213</v>
      </c>
      <c r="D79">
        <v>9</v>
      </c>
    </row>
    <row r="80" spans="1:4" x14ac:dyDescent="0.25">
      <c r="A80" t="s">
        <v>0</v>
      </c>
      <c r="B80" t="s">
        <v>246</v>
      </c>
      <c r="C80" t="s">
        <v>249</v>
      </c>
      <c r="D80">
        <v>15</v>
      </c>
    </row>
    <row r="81" spans="1:4" x14ac:dyDescent="0.25">
      <c r="A81" t="s">
        <v>28</v>
      </c>
      <c r="B81" t="s">
        <v>250</v>
      </c>
      <c r="C81" t="s">
        <v>198</v>
      </c>
      <c r="D81">
        <v>1</v>
      </c>
    </row>
  </sheetData>
  <conditionalFormatting sqref="A2:D81">
    <cfRule type="expression" dxfId="1" priority="2">
      <formula>ISBLANK(A2)</formula>
    </cfRule>
  </conditionalFormatting>
  <conditionalFormatting sqref="A2:A81">
    <cfRule type="expression" dxfId="0" priority="2722">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-1378</v>
      </c>
    </row>
    <row r="4" spans="1:3" x14ac:dyDescent="0.25">
      <c r="A4" s="1" t="s">
        <v>75</v>
      </c>
      <c r="B4" s="16">
        <v>41866</v>
      </c>
      <c r="C4" s="7">
        <f ca="1">Tabla_DIAS_RESTANTES[[#This Row],[FIN PERÍODO]]-TODAY()</f>
        <v>-1364</v>
      </c>
    </row>
    <row r="5" spans="1:3" x14ac:dyDescent="0.25">
      <c r="A5" s="1" t="s">
        <v>77</v>
      </c>
      <c r="B5" s="16">
        <v>41866</v>
      </c>
      <c r="C5" s="7">
        <f ca="1">Tabla_DIAS_RESTANTES[[#This Row],[FIN PERÍODO]]-TODAY()</f>
        <v>-1364</v>
      </c>
    </row>
    <row r="6" spans="1:3" x14ac:dyDescent="0.25">
      <c r="A6" s="1" t="s">
        <v>72</v>
      </c>
      <c r="B6" s="16">
        <v>41873</v>
      </c>
      <c r="C6" s="7">
        <f ca="1">Tabla_DIAS_RESTANTES[[#This Row],[FIN PERÍODO]]-TODAY()</f>
        <v>-1357</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256</v>
      </c>
      <c r="R1">
        <v>1</v>
      </c>
    </row>
    <row r="2" spans="1:18" x14ac:dyDescent="0.25">
      <c r="P2" t="s">
        <v>257</v>
      </c>
    </row>
    <row r="3" spans="1:18" x14ac:dyDescent="0.25">
      <c r="P3" t="s">
        <v>258</v>
      </c>
    </row>
    <row r="4" spans="1:18" x14ac:dyDescent="0.25">
      <c r="P4" t="s">
        <v>251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43230.506296296298</v>
      </c>
    </row>
    <row r="2" spans="1:2" x14ac:dyDescent="0.25">
      <c r="A2" t="s">
        <v>66</v>
      </c>
      <c r="B2" s="17">
        <v>43230.451655092591</v>
      </c>
    </row>
    <row r="4" spans="1:2" x14ac:dyDescent="0.25">
      <c r="A4" t="s">
        <v>67</v>
      </c>
      <c r="B4" s="18" t="str">
        <f>IF((FINREFRESCADO-INICIOREFRESCADO)&gt;0,FINREFRESCADO-INICIOREFRESCADO,"")</f>
        <v/>
      </c>
    </row>
    <row r="6" spans="1:2" x14ac:dyDescent="0.25">
      <c r="A6" t="s">
        <v>124</v>
      </c>
      <c r="B6" t="s">
        <v>255</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194</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34.85546875" bestFit="1" customWidth="1"/>
  </cols>
  <sheetData>
    <row r="1" spans="1:1" ht="38.25" customHeight="1" x14ac:dyDescent="0.25">
      <c r="A1" t="s">
        <v>254</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257</v>
      </c>
      <c r="C2" t="s">
        <v>259</v>
      </c>
    </row>
    <row r="3" spans="1:3" x14ac:dyDescent="0.25">
      <c r="A3" t="s">
        <v>0</v>
      </c>
      <c r="B3" t="s">
        <v>258</v>
      </c>
      <c r="C3" t="s">
        <v>260</v>
      </c>
    </row>
    <row r="4" spans="1:3" x14ac:dyDescent="0.25">
      <c r="A4" t="s">
        <v>0</v>
      </c>
      <c r="B4" t="s">
        <v>251</v>
      </c>
      <c r="C4" t="s">
        <v>252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2DEE479-7E7D-40CF-83BC-78898C8876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33</vt:i4>
      </vt:variant>
    </vt:vector>
  </HeadingPairs>
  <TitlesOfParts>
    <vt:vector size="48"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2018-05-10T19:18:25Z</dcterms:modified>
</cp:coreProperties>
</file>