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3"/>
  </bookViews>
  <sheets>
    <sheet name="Összesítő" sheetId="1" state="visible" r:id="rId2"/>
    <sheet name="K_11" sheetId="2" state="visible" r:id="rId3"/>
    <sheet name="K_5" sheetId="3" state="visible" r:id="rId4"/>
    <sheet name="K_7" sheetId="4" state="visible" r:id="rId5"/>
  </sheets>
  <definedNames>
    <definedName function="false" hidden="false" name="hely" vbProcedure="false">#REF!</definedName>
    <definedName function="false" hidden="false" name="hossz" vbProcedure="false">#REF!</definedName>
    <definedName function="false" hidden="false" name="kabel" vbProcedure="false">#REF!</definedName>
    <definedName function="false" hidden="false" name="kivitel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<sst xmlns="http://schemas.openxmlformats.org/spreadsheetml/2006/main" count="447" uniqueCount="178">
  <si>
    <t xml:space="preserve">VEKOP kategória</t>
  </si>
  <si>
    <t xml:space="preserve">Kivitelező</t>
  </si>
  <si>
    <t xml:space="preserve">VEKOP
Anyag költség, Ft</t>
  </si>
  <si>
    <t xml:space="preserve">VEKOP
Munka költség, Ft</t>
  </si>
  <si>
    <t xml:space="preserve">VEKOP
 Önerő költség, Ft</t>
  </si>
  <si>
    <t xml:space="preserve">Nem támogatott költség, Ft</t>
  </si>
  <si>
    <t xml:space="preserve">Munka/Anyag</t>
  </si>
  <si>
    <t xml:space="preserve">Megjegyzés</t>
  </si>
  <si>
    <t xml:space="preserve">K_11</t>
  </si>
  <si>
    <t xml:space="preserve">Tibivill</t>
  </si>
  <si>
    <t xml:space="preserve">A sütő, főző, vízmelegítő berendezések</t>
  </si>
  <si>
    <t xml:space="preserve">K_5</t>
  </si>
  <si>
    <t xml:space="preserve">%</t>
  </si>
  <si>
    <t xml:space="preserve">K_7</t>
  </si>
  <si>
    <t xml:space="preserve">Egyéb: K1, K3 és a fölgáz kikötés miatt szükséges</t>
  </si>
  <si>
    <t xml:space="preserve">Összes költség kategóriánként</t>
  </si>
  <si>
    <t xml:space="preserve">Összes költség</t>
  </si>
  <si>
    <t xml:space="preserve">Ft</t>
  </si>
  <si>
    <t xml:space="preserve">max</t>
  </si>
  <si>
    <t xml:space="preserve">Összes hitel</t>
  </si>
  <si>
    <t xml:space="preserve">Összes önerő</t>
  </si>
  <si>
    <t xml:space="preserve">min</t>
  </si>
  <si>
    <t xml:space="preserve">Összes saját költség</t>
  </si>
  <si>
    <t xml:space="preserve">Önerő aránya</t>
  </si>
  <si>
    <t xml:space="preserve">Kifizethető szállítói előleg összesen</t>
  </si>
  <si>
    <t xml:space="preserve">Nem előlegezhető anyag költség összesen</t>
  </si>
  <si>
    <t xml:space="preserve">Hőtermelő berendezések korszerűsítése I</t>
  </si>
  <si>
    <t xml:space="preserve">Gyártó</t>
  </si>
  <si>
    <t xml:space="preserve">Típus</t>
  </si>
  <si>
    <t xml:space="preserve">Mennyiség</t>
  </si>
  <si>
    <t xml:space="preserve">Méret</t>
  </si>
  <si>
    <t xml:space="preserve">Ár/egység, Ft</t>
  </si>
  <si>
    <t xml:space="preserve">Nem támogatott, Ft</t>
  </si>
  <si>
    <t xml:space="preserve">Link</t>
  </si>
  <si>
    <t xml:space="preserve">Összes költség, Ft</t>
  </si>
  <si>
    <t xml:space="preserve">18.01.24</t>
  </si>
  <si>
    <t xml:space="preserve">A</t>
  </si>
  <si>
    <t xml:space="preserve">Vízmelegítő</t>
  </si>
  <si>
    <t xml:space="preserve">Hajdu</t>
  </si>
  <si>
    <t xml:space="preserve">FTA-5 Alsó elhelyezésű</t>
  </si>
  <si>
    <t xml:space="preserve">db</t>
  </si>
  <si>
    <t xml:space="preserve">260x396x200</t>
  </si>
  <si>
    <t xml:space="preserve">mm</t>
  </si>
  <si>
    <t xml:space="preserve">http://www.kazanwebaruhaz.hu/</t>
  </si>
  <si>
    <t xml:space="preserve">Bojler</t>
  </si>
  <si>
    <t xml:space="preserve">Ariston</t>
  </si>
  <si>
    <t xml:space="preserve">Velis EVO Wifi 100EU </t>
  </si>
  <si>
    <t xml:space="preserve">1251x506x270</t>
  </si>
  <si>
    <t xml:space="preserve">105625</t>
  </si>
  <si>
    <t xml:space="preserve">https://netkazan.hu/</t>
  </si>
  <si>
    <t xml:space="preserve">Sütő</t>
  </si>
  <si>
    <t xml:space="preserve">AEG</t>
  </si>
  <si>
    <t xml:space="preserve">BP501352HM </t>
  </si>
  <si>
    <t xml:space="preserve">594x594x567</t>
  </si>
  <si>
    <t xml:space="preserve">https://euronics.hu/</t>
  </si>
  <si>
    <t xml:space="preserve">Főzőlap</t>
  </si>
  <si>
    <t xml:space="preserve">HK764400FB</t>
  </si>
  <si>
    <t xml:space="preserve">710x520x55</t>
  </si>
  <si>
    <t xml:space="preserve">https://www.konyhagepmarkabolt.hu/</t>
  </si>
  <si>
    <t xml:space="preserve">M</t>
  </si>
  <si>
    <t xml:space="preserve">Hőtermelő berendezések telepítése</t>
  </si>
  <si>
    <t xml:space="preserve">Fényforrások, világítótestek és előtétek cseréje</t>
  </si>
  <si>
    <t xml:space="preserve">18.01.31</t>
  </si>
  <si>
    <t xml:space="preserve">Mennyezet világítás</t>
  </si>
  <si>
    <t xml:space="preserve">Eglo</t>
  </si>
  <si>
    <t xml:space="preserve">Aleandro (24W)</t>
  </si>
  <si>
    <t xml:space="preserve">https://www.mentavill.hu/catalog/details/18352</t>
  </si>
  <si>
    <t xml:space="preserve">Fali világítás, háló</t>
  </si>
  <si>
    <t xml:space="preserve">Plasteri (4W)</t>
  </si>
  <si>
    <t xml:space="preserve">http://www.lampahaz.hu/hu/eglo-pasteri-falikar-94933</t>
  </si>
  <si>
    <t xml:space="preserve">Fali világítás, előszoba, fürdő,erkély, konyha, WC</t>
  </si>
  <si>
    <t xml:space="preserve">Rábalux</t>
  </si>
  <si>
    <t xml:space="preserve">ATALANTA (2x9W)</t>
  </si>
  <si>
    <t xml:space="preserve">https://www.praktiker.hu/lakberendezes-vilagitas-butor/lampa-izzo/kulteri-lampa/300732-rabalux-atalanta-kulteri-fali-2e27-60w-ip44-inox</t>
  </si>
  <si>
    <t xml:space="preserve">18.02.11</t>
  </si>
  <si>
    <t xml:space="preserve">LED világítótest, konyha</t>
  </si>
  <si>
    <t xml:space="preserve">IKEA</t>
  </si>
  <si>
    <t xml:space="preserve">UTRUSTA 40cm (5.3W)</t>
  </si>
  <si>
    <t xml:space="preserve">http://www.ikea.com</t>
  </si>
  <si>
    <t xml:space="preserve">LED világítótest, konyha, fürdő</t>
  </si>
  <si>
    <t xml:space="preserve">UTRUSTA 80cm (10W)</t>
  </si>
  <si>
    <t xml:space="preserve">18.02.24.</t>
  </si>
  <si>
    <t xml:space="preserve">LED világítótest, nappali könyvespolcok</t>
  </si>
  <si>
    <t xml:space="preserve">MAGLEHULT (2.8W)</t>
  </si>
  <si>
    <t xml:space="preserve">Tápegység, nappali könyvespolcok</t>
  </si>
  <si>
    <t xml:space="preserve">ANSLUTA 10W, 3 kimenet</t>
  </si>
  <si>
    <t xml:space="preserve">LED világítótest, nappali gardrób</t>
  </si>
  <si>
    <t xml:space="preserve">NORRFLY 55cm</t>
  </si>
  <si>
    <t xml:space="preserve">Tápegység, nappali gardrób</t>
  </si>
  <si>
    <t xml:space="preserve">LED világítótest,előszobai gardrób</t>
  </si>
  <si>
    <t xml:space="preserve">Tápegység, előszobai gardrób</t>
  </si>
  <si>
    <t xml:space="preserve">LED világítótest, kamra</t>
  </si>
  <si>
    <t xml:space="preserve">Tápegység, kamra</t>
  </si>
  <si>
    <t xml:space="preserve">LED világítótest, előszoba öltöző</t>
  </si>
  <si>
    <t xml:space="preserve">Tápegység, előszoba öltöző</t>
  </si>
  <si>
    <t xml:space="preserve">LED világítótest, háló gardrób</t>
  </si>
  <si>
    <t xml:space="preserve">NORRFLY 92cm</t>
  </si>
  <si>
    <t xml:space="preserve">Tápegység, háló gardrób</t>
  </si>
  <si>
    <t xml:space="preserve">Világítótestek szerelése</t>
  </si>
  <si>
    <t xml:space="preserve">Villamos hálózat fejlesztése</t>
  </si>
  <si>
    <t xml:space="preserve">18.02.03</t>
  </si>
  <si>
    <t xml:space="preserve">S</t>
  </si>
  <si>
    <t xml:space="preserve">ethernet kábel</t>
  </si>
  <si>
    <t xml:space="preserve">CAT6</t>
  </si>
  <si>
    <t xml:space="preserve">m</t>
  </si>
  <si>
    <t xml:space="preserve">https://perfektpc.hu/index.php?option=com_virtuemart&amp;lang=hu&amp;view=productdetails&amp;virtuemart_category_id=851&amp;virtuemart_product_id=53785</t>
  </si>
  <si>
    <t xml:space="preserve">Koax kábel</t>
  </si>
  <si>
    <t xml:space="preserve">RG6</t>
  </si>
  <si>
    <t xml:space="preserve">http://www.mixvill.hu/</t>
  </si>
  <si>
    <t xml:space="preserve">MBCu3x1.5</t>
  </si>
  <si>
    <t xml:space="preserve">MBCu3x2.5</t>
  </si>
  <si>
    <t xml:space="preserve">MBCu5x4</t>
  </si>
  <si>
    <t xml:space="preserve">Gipszkarton kötődoboz</t>
  </si>
  <si>
    <t xml:space="preserve">IP40, csavaros fedéllel</t>
  </si>
  <si>
    <t xml:space="preserve">200x150x75</t>
  </si>
  <si>
    <t xml:space="preserve">3f fi relé</t>
  </si>
  <si>
    <t xml:space="preserve">XBS</t>
  </si>
  <si>
    <t xml:space="preserve">40A, 100mA</t>
  </si>
  <si>
    <t xml:space="preserve">modul</t>
  </si>
  <si>
    <t xml:space="preserve">18.01.26</t>
  </si>
  <si>
    <t xml:space="preserve">Elosztó szekrény</t>
  </si>
  <si>
    <t xml:space="preserve">36 modulos</t>
  </si>
  <si>
    <t xml:space="preserve">ST32-310/36</t>
  </si>
  <si>
    <t xml:space="preserve">480x300x100</t>
  </si>
  <si>
    <t xml:space="preserve">http://agiron.unas.hu/spd/unas_127999/07-ST32-310-36-sullyesztett-lakaseloszto-kiseloszt</t>
  </si>
  <si>
    <t xml:space="preserve">18.02.04</t>
  </si>
  <si>
    <t xml:space="preserve">Kismegszakító</t>
  </si>
  <si>
    <t xml:space="preserve">MENTAVILL</t>
  </si>
  <si>
    <t xml:space="preserve">TSM6 1P C6</t>
  </si>
  <si>
    <t xml:space="preserve">https://www.mentavill.hu/</t>
  </si>
  <si>
    <t xml:space="preserve">TSM6 1P B6</t>
  </si>
  <si>
    <t xml:space="preserve">TSM6 1P C10</t>
  </si>
  <si>
    <t xml:space="preserve">TSM6 1P C16</t>
  </si>
  <si>
    <t xml:space="preserve">TSM6 3P C20</t>
  </si>
  <si>
    <t xml:space="preserve">Sorolósín</t>
  </si>
  <si>
    <t xml:space="preserve">Stilo</t>
  </si>
  <si>
    <t xml:space="preserve">1P. 12 modul, 63A, csapos</t>
  </si>
  <si>
    <t xml:space="preserve">https://daniella.hu/segedanyagok-kis-es-nagykereskedes/sorolok/fesus-sin-1p-csapos-63a-12-modul-2305</t>
  </si>
  <si>
    <t xml:space="preserve">18.01.29</t>
  </si>
  <si>
    <t xml:space="preserve">Szerelvényboboz</t>
  </si>
  <si>
    <t xml:space="preserve">Dietzel</t>
  </si>
  <si>
    <t xml:space="preserve">Univolt, sorolható</t>
  </si>
  <si>
    <t xml:space="preserve">D65</t>
  </si>
  <si>
    <t xml:space="preserve">http://elektro-shop.hu/termek/univolt-sorolhato-szerelvenydoboz-75-65mm-kulso-belso-asd70-20912/?</t>
  </si>
  <si>
    <t xml:space="preserve">Földelt dugalj betét</t>
  </si>
  <si>
    <t xml:space="preserve">Schneider-electric</t>
  </si>
  <si>
    <t xml:space="preserve">SDN3000521 SEDNA</t>
  </si>
  <si>
    <t xml:space="preserve">http://kapcs.hu/</t>
  </si>
  <si>
    <t xml:space="preserve">Dugalj keret 1-es, fehér</t>
  </si>
  <si>
    <t xml:space="preserve">SDN5800121 SEDNA</t>
  </si>
  <si>
    <t xml:space="preserve">Dugalj keret 2-es vízszintes</t>
  </si>
  <si>
    <t xml:space="preserve">SDN5800321 SEDNA</t>
  </si>
  <si>
    <t xml:space="preserve">Dugalj keret 3-as vízszintes</t>
  </si>
  <si>
    <t xml:space="preserve">SDN5800521 SEDNA</t>
  </si>
  <si>
    <t xml:space="preserve">Dugalj keret 4-es vízszintes</t>
  </si>
  <si>
    <t xml:space="preserve">SDN5800721 SEDNA</t>
  </si>
  <si>
    <t xml:space="preserve">RJ45 betét</t>
  </si>
  <si>
    <t xml:space="preserve">SDN4800121 SEDNA 2xRJ45 CAT6</t>
  </si>
  <si>
    <t xml:space="preserve">TV csatlakozó betét</t>
  </si>
  <si>
    <t xml:space="preserve">SDN3201821 SEDNA</t>
  </si>
  <si>
    <t xml:space="preserve">18.02.01</t>
  </si>
  <si>
    <t xml:space="preserve">Összekötő sorkapocs</t>
  </si>
  <si>
    <t xml:space="preserve">WAGO</t>
  </si>
  <si>
    <t xml:space="preserve">5x0.2..4, 221-415</t>
  </si>
  <si>
    <t xml:space="preserve">3x0.2..4, 221-413</t>
  </si>
  <si>
    <t xml:space="preserve">2x0.2..4, 221-412</t>
  </si>
  <si>
    <t xml:space="preserve">18.02.16</t>
  </si>
  <si>
    <t xml:space="preserve">Mérőóra csere</t>
  </si>
  <si>
    <t xml:space="preserve">ELMŰ</t>
  </si>
  <si>
    <t xml:space="preserve">18.02.15</t>
  </si>
  <si>
    <t xml:space="preserve">O</t>
  </si>
  <si>
    <t xml:space="preserve">Teljesítmény bővítés tarifa</t>
  </si>
  <si>
    <t xml:space="preserve">Felszálló vezeték cseréje, szabványosítás</t>
  </si>
  <si>
    <t xml:space="preserve">Belső villamos korszerűsítés</t>
  </si>
  <si>
    <t xml:space="preserve">18.02.14</t>
  </si>
  <si>
    <t xml:space="preserve">Külső villamos terv</t>
  </si>
  <si>
    <t xml:space="preserve">18.02.12</t>
  </si>
  <si>
    <t xml:space="preserve">Hiteles térképmásolat beszerzése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</si>
</sst>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#"/>
    <numFmt numFmtId="167" formatCode="0.000"/>
    <numFmt numFmtId="168" formatCode="0.0"/>
  </numFmts>
  <fonts count="18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mbria"/>
      <family val="1"/>
      <charset val="1"/>
    </font>
    <font>
      <sz val="11"/>
      <color rgb="FF000000"/>
      <name val="Cambria"/>
      <family val="1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Cambria"/>
      <family val="1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3"/>
      <color rgb="FF000000"/>
      <name val="Arial"/>
      <family val="2"/>
      <charset val="1"/>
    </font>
    <font>
      <b val="true"/>
      <sz val="13"/>
      <color rgb="FF000000"/>
      <name val="Open Sans"/>
      <family val="2"/>
      <charset val="238"/>
    </font>
    <font>
      <u val="single"/>
      <sz val="10"/>
      <color rgb="FF000000"/>
      <name val="Arial"/>
      <family val="2"/>
      <charset val="1"/>
    </font>
    <font>
      <u val="single"/>
      <sz val="11"/>
      <color rgb="FF0000FF"/>
      <name val="Arial"/>
      <family val="2"/>
      <charset val="1"/>
    </font>
    <font>
      <sz val="10"/>
      <color rgb="FFFF0000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CCFF66"/>
        <bgColor rgb="FFFFFF66"/>
      </patternFill>
    </fill>
    <fill>
      <patternFill patternType="solid">
        <fgColor rgb="FFFFFF66"/>
        <bgColor rgb="FFCCFF6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9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9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10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9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2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8" fontId="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699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66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kazanwebaruhaz.hu/hajdu-fta5-villanybojler-szabad-kifolyasu-also-elhelyezesu?gclid=EAIaIQobChMI7MWDzpzG2AIVS2wbCh1g4A6qEAAYAiAAEgLGGfD_BwE" TargetMode="External"/><Relationship Id="rId2" Type="http://schemas.openxmlformats.org/officeDocument/2006/relationships/hyperlink" Target="https://netkazan.hu/termek/5738/ariston-velis-evo-wifi-100eu-elektromos-vizmelegito?gclid=EAIaIQobChMI3-Gj47Sy2AIV4RbTCh3ceQ2jEAAYASAAEgKhH_D_BwE" TargetMode="External"/><Relationship Id="rId3" Type="http://schemas.openxmlformats.org/officeDocument/2006/relationships/hyperlink" Target="https://euronics.hu/termekek/aeg-bp501352hm-beepitheto-suto/p/205046" TargetMode="External"/><Relationship Id="rId4" Type="http://schemas.openxmlformats.org/officeDocument/2006/relationships/hyperlink" Target="https://www.konyhagepmarkabolt.hu/vasarlas/fozolapok/onallo-indukcios-fozolapok/aeg-hk764400fb?gclid=EAIaIQobChMI_4-nyJDw2AIViDLTCh1QpAlSEAAYASAAEgISOPD_BwE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praktiker.hu/lakberendezes-vilagitas-butor/lampa-izzo/kulteri-lampa/300732-rabalux-atalanta-kulteri-fali-2e27-60w-ip44-inox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www.mixvill.hu/" TargetMode="External"/><Relationship Id="rId2" Type="http://schemas.openxmlformats.org/officeDocument/2006/relationships/hyperlink" Target="http://www.mixvill.hu/" TargetMode="External"/><Relationship Id="rId3" Type="http://schemas.openxmlformats.org/officeDocument/2006/relationships/hyperlink" Target="http://www.mixvill.hu/" TargetMode="External"/><Relationship Id="rId4" Type="http://schemas.openxmlformats.org/officeDocument/2006/relationships/hyperlink" Target="http://www.mixvill.hu/" TargetMode="External"/><Relationship Id="rId5" Type="http://schemas.openxmlformats.org/officeDocument/2006/relationships/hyperlink" Target="http://www.mixvill.hu/" TargetMode="External"/><Relationship Id="rId6" Type="http://schemas.openxmlformats.org/officeDocument/2006/relationships/hyperlink" Target="http://www.mixvill.hu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1:1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F22" activeCellId="0" sqref="F22"/>
    </sheetView>
  </sheetViews>
  <sheetFormatPr defaultRowHeight="12.8"/>
  <cols>
    <col collapsed="false" hidden="false" max="1" min="1" style="1" width="4.92093023255814"/>
    <col collapsed="false" hidden="false" max="2" min="2" style="2" width="77.6511627906977"/>
    <col collapsed="false" hidden="false" max="3" min="3" style="2" width="14.153488372093"/>
    <col collapsed="false" hidden="false" max="5" min="4" style="3" width="14.153488372093"/>
    <col collapsed="false" hidden="false" max="6" min="6" style="4" width="14.153488372093"/>
    <col collapsed="false" hidden="false" max="7" min="7" style="2" width="14.153488372093"/>
    <col collapsed="false" hidden="false" max="8" min="8" style="5" width="14.153488372093"/>
    <col collapsed="false" hidden="false" max="9" min="9" style="2" width="14.153488372093"/>
    <col collapsed="false" hidden="false" max="10" min="10" style="2" width="60.4232558139535"/>
    <col collapsed="false" hidden="false" max="11" min="11" style="2" width="15.6279069767442"/>
    <col collapsed="false" hidden="false" max="12" min="12" style="2" width="4.67441860465116"/>
    <col collapsed="false" hidden="false" max="13" min="13" style="2" width="11.0744186046512"/>
    <col collapsed="false" hidden="false" max="15" min="14" style="2" width="4.06046511627907"/>
    <col collapsed="false" hidden="false" max="16" min="16" style="2" width="20.4279069767442"/>
    <col collapsed="false" hidden="false" max="1022" min="17" style="2" width="27.8139534883721"/>
    <col collapsed="false" hidden="false" max="1025" min="1023" style="0" width="11.2"/>
  </cols>
  <sheetData>
    <row r="1" customFormat="false" ht="101" hidden="false" customHeight="true" outlineLevel="0" collapsed="false">
      <c r="A1" s="6"/>
      <c r="B1" s="7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9" t="s">
        <v>5</v>
      </c>
      <c r="H1" s="9" t="s">
        <v>6</v>
      </c>
      <c r="I1" s="9"/>
      <c r="J1" s="9" t="s">
        <v>7</v>
      </c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</row>
    <row r="2" customFormat="false" ht="13.8" hidden="false" customHeight="false" outlineLevel="0" collapsed="false">
      <c r="A2" s="10" t="s">
        <v>8</v>
      </c>
      <c r="B2" s="11" t="str">
        <f aca="false">K_11!$C$1</f>
        <v>Hőtermelő berendezések korszerűsítése I</v>
      </c>
      <c r="C2" s="11" t="s">
        <v>9</v>
      </c>
      <c r="D2" s="12" t="n">
        <f aca="false">SUM(K_11!K$3)</f>
        <v>441356</v>
      </c>
      <c r="E2" s="12" t="n">
        <f aca="false">SUM(K_11!L$3)</f>
        <v>50000</v>
      </c>
      <c r="F2" s="12"/>
      <c r="G2" s="12"/>
      <c r="H2" s="0"/>
      <c r="I2" s="4"/>
      <c r="J2" s="2" t="s">
        <v>10</v>
      </c>
      <c r="K2" s="13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</row>
    <row r="3" customFormat="false" ht="13.8" hidden="false" customHeight="false" outlineLevel="0" collapsed="false">
      <c r="A3" s="10" t="s">
        <v>11</v>
      </c>
      <c r="B3" s="11" t="str">
        <f aca="false">K_5!$C$1</f>
        <v>Fényforrások, világítótestek és előtétek cseréje</v>
      </c>
      <c r="C3" s="11" t="s">
        <v>9</v>
      </c>
      <c r="D3" s="12" t="n">
        <f aca="false">SUM(K_5!K$3)</f>
        <v>344682</v>
      </c>
      <c r="E3" s="12" t="n">
        <f aca="false">SUM(K_5!L$3)</f>
        <v>20000</v>
      </c>
      <c r="F3" s="12" t="n">
        <f aca="false">SUM(K_5!M$3)</f>
        <v>0</v>
      </c>
      <c r="G3" s="12" t="n">
        <f aca="false">SUM(K_5!N$3)</f>
        <v>0</v>
      </c>
      <c r="H3" s="5" t="n">
        <f aca="false">IF(Összesítő!D3&lt;&gt;0,100*Összesítő!E3/Összesítő!D3,0)</f>
        <v>5.80244979430316</v>
      </c>
      <c r="I3" s="4" t="s">
        <v>12</v>
      </c>
      <c r="J3" s="0"/>
      <c r="K3" s="13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</row>
    <row r="4" customFormat="false" ht="13.8" hidden="false" customHeight="false" outlineLevel="0" collapsed="false">
      <c r="A4" s="10" t="s">
        <v>13</v>
      </c>
      <c r="B4" s="11" t="str">
        <f aca="false">K_7!$C$1</f>
        <v>Villamos hálózat fejlesztése</v>
      </c>
      <c r="C4" s="11" t="s">
        <v>9</v>
      </c>
      <c r="D4" s="12" t="n">
        <f aca="false">SUM(K_7!K$3)</f>
        <v>317458.36</v>
      </c>
      <c r="E4" s="12" t="n">
        <f aca="false">SUM(K_7!L$3)</f>
        <v>100000</v>
      </c>
      <c r="F4" s="12" t="n">
        <f aca="false">SUM(K_7!M$3)</f>
        <v>385608</v>
      </c>
      <c r="G4" s="12" t="n">
        <f aca="false">SUM(K_7!N$3)</f>
        <v>45258</v>
      </c>
      <c r="H4" s="5" t="n">
        <f aca="false">IF(Összesítő!D4&lt;&gt;0,100*Összesítő!E4/Összesítő!D4,0)</f>
        <v>31.5001942301976</v>
      </c>
      <c r="I4" s="4" t="s">
        <v>12</v>
      </c>
      <c r="J4" s="2" t="s">
        <v>14</v>
      </c>
      <c r="K4" s="13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</row>
    <row r="5" s="17" customFormat="true" ht="13.8" hidden="false" customHeight="false" outlineLevel="0" collapsed="false">
      <c r="A5" s="14"/>
      <c r="B5" s="15" t="s">
        <v>15</v>
      </c>
      <c r="C5" s="15"/>
      <c r="D5" s="15" t="n">
        <f aca="false">SUM(Összesítő!D2:D4)</f>
        <v>1103496.36</v>
      </c>
      <c r="E5" s="15" t="n">
        <f aca="false">SUM(Összesítő!E2:E4)</f>
        <v>170000</v>
      </c>
      <c r="F5" s="15" t="n">
        <f aca="false">SUM(Összesítő!F2:F4)</f>
        <v>385608</v>
      </c>
      <c r="G5" s="15" t="n">
        <f aca="false">SUM(Összesítő!G2:G4)</f>
        <v>45258</v>
      </c>
      <c r="H5" s="16"/>
      <c r="I5" s="16"/>
      <c r="J5" s="16"/>
      <c r="AMI5" s="0"/>
      <c r="AMJ5" s="0"/>
    </row>
    <row r="6" s="2" customFormat="true" ht="13.8" hidden="false" customHeight="false" outlineLevel="0" collapsed="false">
      <c r="A6" s="10"/>
      <c r="AMI6" s="0"/>
      <c r="AMJ6" s="0"/>
    </row>
    <row r="7" customFormat="false" ht="13.8" hidden="false" customHeight="false" outlineLevel="0" collapsed="false">
      <c r="A7" s="10"/>
      <c r="B7" s="18" t="s">
        <v>16</v>
      </c>
      <c r="C7" s="18"/>
      <c r="D7" s="5" t="n">
        <f aca="false">SUM(Összesítő!D5:G5)</f>
        <v>1704362.36</v>
      </c>
      <c r="E7" s="3" t="s">
        <v>17</v>
      </c>
      <c r="F7" s="1" t="n">
        <v>5500000</v>
      </c>
      <c r="G7" s="1" t="s">
        <v>18</v>
      </c>
    </row>
    <row r="8" customFormat="false" ht="13.8" hidden="false" customHeight="false" outlineLevel="0" collapsed="false">
      <c r="A8" s="10"/>
      <c r="B8" s="18" t="s">
        <v>19</v>
      </c>
      <c r="C8" s="18"/>
      <c r="D8" s="5" t="n">
        <f aca="false">SUM(Összesítő!D5:E5)</f>
        <v>1273496.36</v>
      </c>
      <c r="E8" s="3" t="s">
        <v>17</v>
      </c>
      <c r="F8" s="1" t="n">
        <v>5000000</v>
      </c>
      <c r="G8" s="1" t="s">
        <v>18</v>
      </c>
    </row>
    <row r="9" customFormat="false" ht="13.8" hidden="false" customHeight="false" outlineLevel="0" collapsed="false">
      <c r="A9" s="10"/>
      <c r="B9" s="18" t="s">
        <v>20</v>
      </c>
      <c r="C9" s="18"/>
      <c r="D9" s="5" t="n">
        <f aca="false">SUM(Összesítő!F5)</f>
        <v>385608</v>
      </c>
      <c r="E9" s="3" t="s">
        <v>17</v>
      </c>
      <c r="F9" s="19" t="n">
        <f aca="false">INT(0.1*Összesítő!D8)</f>
        <v>127349</v>
      </c>
      <c r="G9" s="1" t="s">
        <v>21</v>
      </c>
    </row>
    <row r="10" customFormat="false" ht="13.8" hidden="false" customHeight="false" outlineLevel="0" collapsed="false">
      <c r="A10" s="10"/>
      <c r="B10" s="18" t="s">
        <v>22</v>
      </c>
      <c r="C10" s="18"/>
      <c r="D10" s="5" t="n">
        <f aca="false">SUM(Összesítő!F5:G5)</f>
        <v>430866</v>
      </c>
      <c r="E10" s="3" t="s">
        <v>17</v>
      </c>
      <c r="F10" s="19" t="n">
        <v>1000000</v>
      </c>
      <c r="G10" s="1" t="s">
        <v>18</v>
      </c>
    </row>
    <row r="11" customFormat="false" ht="13.8" hidden="false" customHeight="false" outlineLevel="0" collapsed="false">
      <c r="A11" s="10"/>
      <c r="B11" s="18" t="s">
        <v>23</v>
      </c>
      <c r="C11" s="18"/>
      <c r="D11" s="5" t="n">
        <f aca="false">100*Összesítő!F5/Összesítő!D8</f>
        <v>30.2794740614728</v>
      </c>
      <c r="E11" s="3" t="s">
        <v>12</v>
      </c>
      <c r="F11" s="20" t="n">
        <v>10</v>
      </c>
      <c r="G11" s="1" t="s">
        <v>21</v>
      </c>
    </row>
    <row r="12" customFormat="false" ht="13.8" hidden="false" customHeight="false" outlineLevel="0" collapsed="false">
      <c r="A12" s="10"/>
      <c r="B12" s="18" t="s">
        <v>24</v>
      </c>
      <c r="C12" s="18"/>
      <c r="D12" s="5" t="n">
        <f aca="false">D8*0.5</f>
        <v>636748.18</v>
      </c>
      <c r="E12" s="3" t="s">
        <v>17</v>
      </c>
      <c r="F12" s="20"/>
      <c r="G12" s="1"/>
    </row>
    <row r="13" customFormat="false" ht="13.8" hidden="false" customHeight="false" outlineLevel="0" collapsed="false">
      <c r="A13" s="10"/>
      <c r="B13" s="18" t="s">
        <v>25</v>
      </c>
      <c r="C13" s="18"/>
      <c r="D13" s="5" t="n">
        <f aca="false">D5-D12-1500000</f>
        <v>-1033251.82</v>
      </c>
      <c r="E13" s="3" t="s">
        <v>17</v>
      </c>
      <c r="F13" s="20"/>
      <c r="G13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669900"/>
    <pageSetUpPr fitToPage="false"/>
  </sheetPr>
  <dimension ref="1: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H12" activeCellId="0" sqref="H12"/>
    </sheetView>
  </sheetViews>
  <sheetFormatPr defaultRowHeight="13.8"/>
  <cols>
    <col collapsed="false" hidden="false" max="1" min="1" style="21" width="13.7813953488372"/>
    <col collapsed="false" hidden="false" max="2" min="2" style="22" width="4.06046511627907"/>
    <col collapsed="false" hidden="false" max="3" min="3" style="23" width="44.1813953488372"/>
    <col collapsed="false" hidden="false" max="4" min="4" style="23" width="14.8883720930233"/>
    <col collapsed="false" hidden="false" max="5" min="5" style="23" width="36.0558139534884"/>
    <col collapsed="false" hidden="false" max="6" min="6" style="24" width="7.38604651162791"/>
    <col collapsed="false" hidden="false" max="7" min="7" style="24" width="9.47441860465116"/>
    <col collapsed="false" hidden="false" max="8" min="8" style="24" width="17.4744186046512"/>
    <col collapsed="false" hidden="false" max="9" min="9" style="24" width="4.43255813953488"/>
    <col collapsed="false" hidden="false" max="10" min="10" style="24" width="10.4604651162791"/>
    <col collapsed="false" hidden="false" max="13" min="11" style="25" width="10.4604651162791"/>
    <col collapsed="false" hidden="false" max="14" min="14" style="23" width="10.4604651162791"/>
    <col collapsed="false" hidden="false" max="15" min="15" style="23" width="14.5209302325581"/>
    <col collapsed="false" hidden="false" max="16" min="16" style="23" width="43.3162790697674"/>
    <col collapsed="false" hidden="false" max="1023" min="17" style="23" width="14.5209302325581"/>
    <col collapsed="false" hidden="false" max="1025" min="1024" style="0" width="14.5209302325581"/>
  </cols>
  <sheetData>
    <row r="1" s="29" customFormat="true" ht="37.1" hidden="false" customHeight="true" outlineLevel="0" collapsed="false">
      <c r="A1" s="26"/>
      <c r="B1" s="27"/>
      <c r="C1" s="28" t="s">
        <v>26</v>
      </c>
      <c r="F1" s="30"/>
      <c r="G1" s="30"/>
      <c r="K1" s="31"/>
      <c r="L1" s="31"/>
      <c r="M1" s="31"/>
      <c r="N1" s="31"/>
      <c r="O1" s="31"/>
      <c r="AMJ1" s="0"/>
    </row>
    <row r="2" s="33" customFormat="true" ht="66.3" hidden="false" customHeight="true" outlineLevel="0" collapsed="false">
      <c r="A2" s="32"/>
      <c r="B2" s="32"/>
      <c r="D2" s="34" t="s">
        <v>27</v>
      </c>
      <c r="E2" s="34" t="s">
        <v>28</v>
      </c>
      <c r="F2" s="34" t="s">
        <v>29</v>
      </c>
      <c r="G2" s="34"/>
      <c r="H2" s="34" t="s">
        <v>30</v>
      </c>
      <c r="I2" s="34"/>
      <c r="J2" s="34" t="s">
        <v>31</v>
      </c>
      <c r="K2" s="35" t="s">
        <v>2</v>
      </c>
      <c r="L2" s="35" t="s">
        <v>3</v>
      </c>
      <c r="M2" s="35" t="s">
        <v>4</v>
      </c>
      <c r="N2" s="34" t="s">
        <v>32</v>
      </c>
      <c r="P2" s="33" t="s">
        <v>33</v>
      </c>
      <c r="AMJ2" s="0"/>
    </row>
    <row r="3" s="36" customFormat="true" ht="13.8" hidden="false" customHeight="false" outlineLevel="0" collapsed="false">
      <c r="A3" s="32"/>
      <c r="B3" s="32"/>
      <c r="C3" s="32" t="s">
        <v>34</v>
      </c>
      <c r="K3" s="37" t="n">
        <f aca="false">SUM(K_11!K4:K16)</f>
        <v>441356</v>
      </c>
      <c r="L3" s="37" t="n">
        <f aca="false">SUM(K_11!L4:L16)</f>
        <v>50000</v>
      </c>
      <c r="M3" s="37" t="n">
        <f aca="false">SUM(K_11!M4:M16)</f>
        <v>0</v>
      </c>
      <c r="N3" s="37" t="n">
        <f aca="false">SUM(K_11!N4:N16)</f>
        <v>0</v>
      </c>
      <c r="AMJ3" s="0"/>
    </row>
    <row r="4" customFormat="false" ht="13.8" hidden="false" customHeight="false" outlineLevel="0" collapsed="false">
      <c r="A4" s="22" t="s">
        <v>35</v>
      </c>
      <c r="B4" s="22" t="s">
        <v>36</v>
      </c>
      <c r="C4" s="38" t="s">
        <v>37</v>
      </c>
      <c r="D4" s="23" t="s">
        <v>38</v>
      </c>
      <c r="E4" s="38" t="s">
        <v>39</v>
      </c>
      <c r="F4" s="39" t="n">
        <v>1</v>
      </c>
      <c r="G4" s="39" t="s">
        <v>40</v>
      </c>
      <c r="H4" s="39" t="s">
        <v>41</v>
      </c>
      <c r="I4" s="39" t="s">
        <v>42</v>
      </c>
      <c r="J4" s="39" t="n">
        <v>25832</v>
      </c>
      <c r="K4" s="40" t="n">
        <f aca="false">IF(K_11!$B4&lt;&gt;"A","",K_11!$J4*K_11!$F4)</f>
        <v>25832</v>
      </c>
      <c r="L4" s="40" t="str">
        <f aca="false">IF(K_11!$B4&lt;&gt;"M","",K_11!$J4*K_11!$F4)</f>
        <v/>
      </c>
      <c r="M4" s="40" t="str">
        <f aca="false">IF(K_11!$B4&lt;&gt;"O","",K_11!$J4*K_11!$F4)</f>
        <v/>
      </c>
      <c r="N4" s="40" t="str">
        <f aca="false">IF(K_11!$B4&lt;&gt;"S","",K_11!$J4*K_11!$F4)</f>
        <v/>
      </c>
      <c r="O4" s="40"/>
      <c r="P4" s="41" t="s">
        <v>43</v>
      </c>
      <c r="Q4" s="42"/>
      <c r="R4" s="43"/>
      <c r="S4" s="43"/>
      <c r="T4" s="43"/>
      <c r="U4" s="0"/>
      <c r="V4" s="43"/>
      <c r="W4" s="44"/>
      <c r="X4" s="44"/>
      <c r="Y4" s="44"/>
      <c r="AA4" s="43"/>
    </row>
    <row r="5" customFormat="false" ht="13.8" hidden="false" customHeight="false" outlineLevel="0" collapsed="false">
      <c r="A5" s="22" t="s">
        <v>35</v>
      </c>
      <c r="B5" s="22" t="s">
        <v>36</v>
      </c>
      <c r="C5" s="38" t="s">
        <v>44</v>
      </c>
      <c r="D5" s="23" t="s">
        <v>45</v>
      </c>
      <c r="E5" s="38" t="s">
        <v>46</v>
      </c>
      <c r="F5" s="39" t="n">
        <v>1</v>
      </c>
      <c r="G5" s="39" t="s">
        <v>40</v>
      </c>
      <c r="H5" s="39" t="s">
        <v>47</v>
      </c>
      <c r="I5" s="39" t="s">
        <v>42</v>
      </c>
      <c r="J5" s="39" t="s">
        <v>48</v>
      </c>
      <c r="K5" s="40" t="n">
        <f aca="false">IF(K_11!$B5&lt;&gt;"A","",K_11!$J5*K_11!$F5)</f>
        <v>105625</v>
      </c>
      <c r="L5" s="40" t="str">
        <f aca="false">IF(K_11!$B5&lt;&gt;"M","",K_11!$J5*K_11!$F5)</f>
        <v/>
      </c>
      <c r="M5" s="40" t="str">
        <f aca="false">IF(K_11!$B5&lt;&gt;"O","",K_11!$J5*K_11!$F5)</f>
        <v/>
      </c>
      <c r="N5" s="40" t="str">
        <f aca="false">IF(K_11!$B5&lt;&gt;"S","",K_11!$J5*K_11!$F5)</f>
        <v/>
      </c>
      <c r="O5" s="40"/>
      <c r="P5" s="41" t="s">
        <v>49</v>
      </c>
      <c r="Q5" s="42"/>
      <c r="R5" s="43"/>
      <c r="S5" s="0"/>
      <c r="T5" s="43"/>
      <c r="U5" s="0"/>
      <c r="V5" s="0"/>
      <c r="W5" s="0"/>
      <c r="X5" s="0"/>
      <c r="Y5" s="0"/>
      <c r="AA5" s="43"/>
    </row>
    <row r="6" customFormat="false" ht="13.8" hidden="false" customHeight="false" outlineLevel="0" collapsed="false">
      <c r="A6" s="22" t="s">
        <v>35</v>
      </c>
      <c r="B6" s="22" t="s">
        <v>36</v>
      </c>
      <c r="C6" s="45" t="s">
        <v>50</v>
      </c>
      <c r="D6" s="23" t="s">
        <v>51</v>
      </c>
      <c r="E6" s="38" t="s">
        <v>52</v>
      </c>
      <c r="F6" s="24" t="n">
        <v>1</v>
      </c>
      <c r="G6" s="24" t="s">
        <v>40</v>
      </c>
      <c r="H6" s="39" t="s">
        <v>53</v>
      </c>
      <c r="I6" s="39" t="s">
        <v>42</v>
      </c>
      <c r="J6" s="24" t="n">
        <v>149999</v>
      </c>
      <c r="K6" s="40" t="n">
        <f aca="false">IF(K_11!$B6&lt;&gt;"A","",K_11!$J6*K_11!$F6)</f>
        <v>149999</v>
      </c>
      <c r="L6" s="40" t="str">
        <f aca="false">IF(K_11!$B6&lt;&gt;"M","",K_11!$J6*K_11!$F6)</f>
        <v/>
      </c>
      <c r="M6" s="40" t="str">
        <f aca="false">IF(K_11!$B6&lt;&gt;"O","",K_11!$J6*K_11!$F6)</f>
        <v/>
      </c>
      <c r="N6" s="40" t="str">
        <f aca="false">IF(K_11!$B6&lt;&gt;"S","",K_11!$J6*K_11!$F6)</f>
        <v/>
      </c>
      <c r="O6" s="40"/>
      <c r="P6" s="41" t="s">
        <v>54</v>
      </c>
      <c r="Q6" s="46"/>
      <c r="R6" s="24"/>
      <c r="S6" s="43"/>
      <c r="T6" s="43"/>
      <c r="U6" s="43"/>
      <c r="V6" s="47"/>
      <c r="W6" s="48"/>
      <c r="X6" s="48"/>
      <c r="Y6" s="48"/>
      <c r="AA6" s="43"/>
    </row>
    <row r="7" customFormat="false" ht="13.8" hidden="false" customHeight="false" outlineLevel="0" collapsed="false">
      <c r="A7" s="22" t="s">
        <v>35</v>
      </c>
      <c r="B7" s="22" t="s">
        <v>36</v>
      </c>
      <c r="C7" s="45" t="s">
        <v>55</v>
      </c>
      <c r="D7" s="23" t="s">
        <v>51</v>
      </c>
      <c r="E7" s="38" t="s">
        <v>56</v>
      </c>
      <c r="F7" s="24" t="n">
        <v>1</v>
      </c>
      <c r="G7" s="24" t="s">
        <v>40</v>
      </c>
      <c r="H7" s="39" t="s">
        <v>57</v>
      </c>
      <c r="I7" s="39" t="s">
        <v>42</v>
      </c>
      <c r="J7" s="24" t="n">
        <v>159900</v>
      </c>
      <c r="K7" s="40" t="n">
        <f aca="false">IF(K_11!$B7&lt;&gt;"A","",K_11!$J7*K_11!$F7)</f>
        <v>159900</v>
      </c>
      <c r="L7" s="40" t="str">
        <f aca="false">IF(K_11!$B7&lt;&gt;"M","",K_11!$J7*K_11!$F7)</f>
        <v/>
      </c>
      <c r="M7" s="40" t="str">
        <f aca="false">IF(K_11!$B7&lt;&gt;"O","",K_11!$J7*K_11!$F7)</f>
        <v/>
      </c>
      <c r="N7" s="40" t="str">
        <f aca="false">IF(K_11!$B7&lt;&gt;"S","",K_11!$J7*K_11!$F7)</f>
        <v/>
      </c>
      <c r="O7" s="40"/>
      <c r="P7" s="41" t="s">
        <v>58</v>
      </c>
      <c r="Q7" s="46"/>
      <c r="R7" s="24"/>
      <c r="S7" s="43"/>
      <c r="T7" s="43"/>
      <c r="U7" s="43"/>
      <c r="V7" s="47"/>
      <c r="W7" s="48"/>
      <c r="X7" s="48"/>
      <c r="Y7" s="48"/>
      <c r="AA7" s="43"/>
    </row>
    <row r="8" customFormat="false" ht="13.8" hidden="false" customHeight="false" outlineLevel="0" collapsed="false">
      <c r="A8" s="22"/>
      <c r="B8" s="22" t="s">
        <v>59</v>
      </c>
      <c r="C8" s="23" t="s">
        <v>60</v>
      </c>
      <c r="F8" s="39" t="n">
        <v>1</v>
      </c>
      <c r="G8" s="39" t="s">
        <v>40</v>
      </c>
      <c r="J8" s="23" t="n">
        <v>50000</v>
      </c>
      <c r="K8" s="40" t="str">
        <f aca="false">IF(K_11!$B8&lt;&gt;"A","",K_11!$J8*K_11!$F8)</f>
        <v/>
      </c>
      <c r="L8" s="40" t="n">
        <f aca="false">IF(K_11!$B8&lt;&gt;"M","",K_11!$J8*K_11!$F8)</f>
        <v>50000</v>
      </c>
      <c r="M8" s="40" t="str">
        <f aca="false">IF(K_11!$B8&lt;&gt;"O","",K_11!$J8*K_11!$F8)</f>
        <v/>
      </c>
      <c r="N8" s="40" t="str">
        <f aca="false">IF(K_11!$B8&lt;&gt;"S","",K_11!$J8*K_11!$F8)</f>
        <v/>
      </c>
      <c r="O8" s="40"/>
      <c r="P8" s="41"/>
    </row>
  </sheetData>
  <hyperlinks>
    <hyperlink ref="P4" r:id="rId1" display="http://www.kazanwebaruhaz.hu/"/>
    <hyperlink ref="P5" r:id="rId2" display="https://netkazan.hu/"/>
    <hyperlink ref="P6" r:id="rId3" display="https://euronics.hu/"/>
    <hyperlink ref="P7" r:id="rId4" display="https://www.konyhagepmarkabolt.h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669900"/>
    <pageSetUpPr fitToPage="false"/>
  </sheetPr>
  <dimension ref="1: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21" width="13.7813953488372"/>
    <col collapsed="false" hidden="false" max="2" min="2" style="22" width="4.06046511627907"/>
    <col collapsed="false" hidden="false" max="3" min="3" style="23" width="61.4093023255814"/>
    <col collapsed="false" hidden="false" max="4" min="4" style="23" width="14.8883720930233"/>
    <col collapsed="false" hidden="false" max="5" min="5" style="23" width="36.0558139534884"/>
    <col collapsed="false" hidden="false" max="6" min="6" style="24" width="7.38604651162791"/>
    <col collapsed="false" hidden="false" max="7" min="7" style="24" width="9.47441860465116"/>
    <col collapsed="false" hidden="false" max="8" min="8" style="24" width="17.4744186046512"/>
    <col collapsed="false" hidden="false" max="9" min="9" style="24" width="4.43255813953488"/>
    <col collapsed="false" hidden="false" max="10" min="10" style="24" width="10.4604651162791"/>
    <col collapsed="false" hidden="false" max="13" min="11" style="25" width="10.4604651162791"/>
    <col collapsed="false" hidden="false" max="14" min="14" style="23" width="10.4604651162791"/>
    <col collapsed="false" hidden="false" max="15" min="15" style="23" width="14.5209302325581"/>
    <col collapsed="false" hidden="false" max="16" min="16" style="23" width="43.3162790697674"/>
    <col collapsed="false" hidden="false" max="1023" min="17" style="23" width="14.5209302325581"/>
    <col collapsed="false" hidden="false" max="1025" min="1024" style="0" width="14.5209302325581"/>
  </cols>
  <sheetData>
    <row r="1" s="29" customFormat="true" ht="37.1" hidden="false" customHeight="true" outlineLevel="0" collapsed="false">
      <c r="A1" s="26"/>
      <c r="B1" s="27"/>
      <c r="C1" s="28" t="s">
        <v>61</v>
      </c>
      <c r="F1" s="30"/>
      <c r="G1" s="30"/>
      <c r="K1" s="31"/>
      <c r="L1" s="31"/>
      <c r="M1" s="31"/>
      <c r="N1" s="31"/>
      <c r="O1" s="31"/>
      <c r="AMJ1" s="26"/>
    </row>
    <row r="2" s="33" customFormat="true" ht="66.3" hidden="false" customHeight="true" outlineLevel="0" collapsed="false">
      <c r="A2" s="32"/>
      <c r="B2" s="32"/>
      <c r="D2" s="34" t="s">
        <v>27</v>
      </c>
      <c r="E2" s="34" t="s">
        <v>28</v>
      </c>
      <c r="F2" s="34" t="s">
        <v>29</v>
      </c>
      <c r="G2" s="34"/>
      <c r="H2" s="34" t="s">
        <v>30</v>
      </c>
      <c r="I2" s="34"/>
      <c r="J2" s="34" t="s">
        <v>31</v>
      </c>
      <c r="K2" s="35" t="s">
        <v>2</v>
      </c>
      <c r="L2" s="35" t="s">
        <v>3</v>
      </c>
      <c r="M2" s="35" t="s">
        <v>4</v>
      </c>
      <c r="N2" s="34" t="s">
        <v>32</v>
      </c>
      <c r="P2" s="33" t="s">
        <v>33</v>
      </c>
      <c r="AMJ2" s="0"/>
    </row>
    <row r="3" customFormat="false" ht="13.8" hidden="false" customHeight="false" outlineLevel="0" collapsed="false">
      <c r="A3" s="32"/>
      <c r="B3" s="32"/>
      <c r="C3" s="32" t="s">
        <v>34</v>
      </c>
      <c r="D3" s="0"/>
      <c r="E3" s="0"/>
      <c r="F3" s="0"/>
      <c r="G3" s="0"/>
      <c r="H3" s="0"/>
      <c r="I3" s="0"/>
      <c r="J3" s="0"/>
      <c r="K3" s="37" t="n">
        <f aca="false">SUM(K_5!K4:K26)</f>
        <v>344682</v>
      </c>
      <c r="L3" s="37" t="n">
        <f aca="false">SUM(K_5!L4:L26)</f>
        <v>20000</v>
      </c>
      <c r="M3" s="37" t="n">
        <f aca="false">SUM(K_5!M4:M26)</f>
        <v>0</v>
      </c>
      <c r="N3" s="37" t="n">
        <f aca="false">SUM(K_5!N4:N26)</f>
        <v>0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s="36" customFormat="true" ht="13.8" hidden="false" customHeight="false" outlineLevel="0" collapsed="false">
      <c r="A4" s="22" t="s">
        <v>62</v>
      </c>
      <c r="B4" s="22" t="s">
        <v>36</v>
      </c>
      <c r="C4" s="38" t="s">
        <v>63</v>
      </c>
      <c r="D4" s="36" t="s">
        <v>64</v>
      </c>
      <c r="E4" s="38" t="s">
        <v>65</v>
      </c>
      <c r="F4" s="39" t="n">
        <v>2</v>
      </c>
      <c r="G4" s="39" t="s">
        <v>40</v>
      </c>
      <c r="H4" s="39"/>
      <c r="I4" s="39"/>
      <c r="J4" s="23" t="n">
        <v>20101</v>
      </c>
      <c r="K4" s="40" t="n">
        <f aca="false">IF(K_5!$B4&lt;&gt;"A","",K_5!$J4*K_5!$F4)</f>
        <v>40202</v>
      </c>
      <c r="L4" s="40" t="str">
        <f aca="false">IF(K_5!$B4&lt;&gt;"M","",K_5!$J4*K_5!$F4)</f>
        <v/>
      </c>
      <c r="M4" s="40" t="str">
        <f aca="false">IF(K_5!$B4&lt;&gt;"O","",K_5!$J4*K_5!$F4)</f>
        <v/>
      </c>
      <c r="N4" s="40" t="str">
        <f aca="false">IF(K_5!$B4&lt;&gt;"S","",K_5!$J4*K_5!$F4)</f>
        <v/>
      </c>
      <c r="O4" s="40" t="str">
        <f aca="false">IF(K_5!$D4&lt;&gt;"S","",#REF!*#REF!)</f>
        <v/>
      </c>
      <c r="P4" s="49" t="s">
        <v>66</v>
      </c>
      <c r="Q4" s="42"/>
      <c r="R4" s="39"/>
      <c r="S4" s="43"/>
      <c r="T4" s="43"/>
      <c r="AA4" s="43"/>
    </row>
    <row r="5" customFormat="false" ht="13.8" hidden="false" customHeight="false" outlineLevel="0" collapsed="false">
      <c r="A5" s="22" t="s">
        <v>62</v>
      </c>
      <c r="B5" s="22" t="s">
        <v>36</v>
      </c>
      <c r="C5" s="38" t="s">
        <v>67</v>
      </c>
      <c r="D5" s="36" t="s">
        <v>64</v>
      </c>
      <c r="E5" s="38" t="s">
        <v>68</v>
      </c>
      <c r="F5" s="39" t="n">
        <v>2</v>
      </c>
      <c r="G5" s="39" t="s">
        <v>40</v>
      </c>
      <c r="H5" s="39"/>
      <c r="I5" s="39"/>
      <c r="J5" s="39" t="n">
        <v>19900</v>
      </c>
      <c r="K5" s="40" t="n">
        <f aca="false">IF(K_5!$B5&lt;&gt;"A","",K_5!$J5*K_5!$F5)</f>
        <v>39800</v>
      </c>
      <c r="L5" s="40" t="str">
        <f aca="false">IF(K_5!$B5&lt;&gt;"M","",K_5!$J5*K_5!$F5)</f>
        <v/>
      </c>
      <c r="M5" s="40" t="str">
        <f aca="false">IF(K_5!$B5&lt;&gt;"O","",K_5!$J5*K_5!$F5)</f>
        <v/>
      </c>
      <c r="N5" s="40" t="str">
        <f aca="false">IF(K_5!$B5&lt;&gt;"S","",K_5!$J5*K_5!$F5)</f>
        <v/>
      </c>
      <c r="O5" s="40" t="str">
        <f aca="false">IF(K_5!$D5&lt;&gt;"S","",#REF!*#REF!)</f>
        <v/>
      </c>
      <c r="P5" s="49" t="s">
        <v>69</v>
      </c>
      <c r="Q5" s="42"/>
      <c r="R5" s="39"/>
      <c r="S5" s="43"/>
      <c r="T5" s="43"/>
      <c r="U5" s="0"/>
      <c r="V5" s="0"/>
      <c r="W5" s="0"/>
      <c r="X5" s="0"/>
      <c r="Y5" s="0"/>
      <c r="Z5" s="0"/>
      <c r="AA5" s="43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3.8" hidden="false" customHeight="false" outlineLevel="0" collapsed="false">
      <c r="A6" s="22" t="s">
        <v>62</v>
      </c>
      <c r="B6" s="22" t="s">
        <v>36</v>
      </c>
      <c r="C6" s="38" t="s">
        <v>70</v>
      </c>
      <c r="D6" s="36" t="s">
        <v>71</v>
      </c>
      <c r="E6" s="38" t="s">
        <v>72</v>
      </c>
      <c r="F6" s="39" t="n">
        <v>7</v>
      </c>
      <c r="G6" s="39" t="s">
        <v>40</v>
      </c>
      <c r="H6" s="39"/>
      <c r="I6" s="39"/>
      <c r="J6" s="39" t="n">
        <v>13990</v>
      </c>
      <c r="K6" s="40" t="n">
        <f aca="false">IF(K_5!$B6&lt;&gt;"A","",K_5!$J6*K_5!$F6)</f>
        <v>97930</v>
      </c>
      <c r="L6" s="40" t="str">
        <f aca="false">IF(K_5!$B6&lt;&gt;"M","",K_5!$J6*K_5!$F6)</f>
        <v/>
      </c>
      <c r="M6" s="40" t="str">
        <f aca="false">IF(K_5!$B6&lt;&gt;"O","",K_5!$J6*K_5!$F6)</f>
        <v/>
      </c>
      <c r="N6" s="40" t="str">
        <f aca="false">IF(K_5!$B6&lt;&gt;"S","",K_5!$J6*K_5!$F6)</f>
        <v/>
      </c>
      <c r="O6" s="40" t="str">
        <f aca="false">IF(K_5!$D6&lt;&gt;"S","",#REF!*#REF!)</f>
        <v/>
      </c>
      <c r="P6" s="49" t="s">
        <v>73</v>
      </c>
      <c r="Q6" s="42"/>
      <c r="R6" s="39"/>
      <c r="S6" s="43"/>
      <c r="T6" s="43"/>
      <c r="U6" s="0"/>
      <c r="V6" s="0"/>
      <c r="W6" s="0"/>
      <c r="X6" s="0"/>
      <c r="Y6" s="0"/>
      <c r="Z6" s="0"/>
      <c r="AA6" s="43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3.8" hidden="false" customHeight="false" outlineLevel="0" collapsed="false">
      <c r="A7" s="22" t="s">
        <v>74</v>
      </c>
      <c r="B7" s="22" t="s">
        <v>36</v>
      </c>
      <c r="C7" s="23" t="s">
        <v>75</v>
      </c>
      <c r="D7" s="23" t="s">
        <v>76</v>
      </c>
      <c r="E7" s="23" t="s">
        <v>77</v>
      </c>
      <c r="F7" s="24" t="n">
        <v>1</v>
      </c>
      <c r="G7" s="24" t="s">
        <v>40</v>
      </c>
      <c r="H7" s="24" t="n">
        <v>400</v>
      </c>
      <c r="I7" s="24" t="s">
        <v>42</v>
      </c>
      <c r="J7" s="24" t="n">
        <v>14990</v>
      </c>
      <c r="K7" s="40" t="n">
        <f aca="false">IF(K_5!$B7&lt;&gt;"A","",K_5!$J7*K_5!$F7)</f>
        <v>14990</v>
      </c>
      <c r="L7" s="40" t="str">
        <f aca="false">IF(K_5!$B7&lt;&gt;"M","",K_5!$J7*K_5!$F7)</f>
        <v/>
      </c>
      <c r="M7" s="40" t="str">
        <f aca="false">IF(K_5!$B7&lt;&gt;"O","",K_5!$J7*K_5!$F7)</f>
        <v/>
      </c>
      <c r="N7" s="40" t="str">
        <f aca="false">IF(K_5!$B7&lt;&gt;"S","",K_5!$J7*K_5!$F7)</f>
        <v/>
      </c>
      <c r="O7" s="40"/>
      <c r="P7" s="23" t="s">
        <v>78</v>
      </c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3.8" hidden="false" customHeight="false" outlineLevel="0" collapsed="false">
      <c r="A8" s="22" t="s">
        <v>74</v>
      </c>
      <c r="B8" s="22" t="s">
        <v>36</v>
      </c>
      <c r="C8" s="23" t="s">
        <v>79</v>
      </c>
      <c r="D8" s="23" t="s">
        <v>76</v>
      </c>
      <c r="E8" s="23" t="s">
        <v>80</v>
      </c>
      <c r="F8" s="24" t="n">
        <v>3</v>
      </c>
      <c r="G8" s="24" t="s">
        <v>40</v>
      </c>
      <c r="H8" s="24" t="n">
        <v>800</v>
      </c>
      <c r="I8" s="24" t="s">
        <v>42</v>
      </c>
      <c r="J8" s="24" t="n">
        <v>19990</v>
      </c>
      <c r="K8" s="40" t="n">
        <f aca="false">IF(K_5!$B8&lt;&gt;"A","",K_5!$J8*K_5!$F8)</f>
        <v>59970</v>
      </c>
      <c r="L8" s="40" t="str">
        <f aca="false">IF(K_5!$B8&lt;&gt;"M","",K_5!$J8*K_5!$F8)</f>
        <v/>
      </c>
      <c r="M8" s="40" t="str">
        <f aca="false">IF(K_5!$B8&lt;&gt;"O","",K_5!$J8*K_5!$F8)</f>
        <v/>
      </c>
      <c r="N8" s="40" t="str">
        <f aca="false">IF(K_5!$B8&lt;&gt;"S","",K_5!$J8*K_5!$F8)</f>
        <v/>
      </c>
      <c r="O8" s="40"/>
      <c r="P8" s="23" t="s">
        <v>78</v>
      </c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3.8" hidden="false" customHeight="false" outlineLevel="0" collapsed="false">
      <c r="A9" s="22" t="s">
        <v>81</v>
      </c>
      <c r="B9" s="22" t="s">
        <v>36</v>
      </c>
      <c r="C9" s="23" t="s">
        <v>82</v>
      </c>
      <c r="D9" s="23" t="s">
        <v>76</v>
      </c>
      <c r="E9" s="23" t="s">
        <v>83</v>
      </c>
      <c r="F9" s="24" t="n">
        <v>3</v>
      </c>
      <c r="G9" s="24" t="s">
        <v>40</v>
      </c>
      <c r="H9" s="0"/>
      <c r="I9" s="0"/>
      <c r="J9" s="24" t="n">
        <v>3990</v>
      </c>
      <c r="K9" s="40" t="n">
        <f aca="false">IF(K_5!$B9&lt;&gt;"A","",K_5!$J9*K_5!$F9)</f>
        <v>11970</v>
      </c>
      <c r="L9" s="40" t="str">
        <f aca="false">IF(K_5!$B9&lt;&gt;"M","",K_5!$J9*K_5!$F9)</f>
        <v/>
      </c>
      <c r="M9" s="40" t="str">
        <f aca="false">IF(K_5!$B9&lt;&gt;"O","",K_5!$J9*K_5!$F9)</f>
        <v/>
      </c>
      <c r="N9" s="40" t="str">
        <f aca="false">IF(K_5!$B9&lt;&gt;"S","",K_5!$J9*K_5!$F9)</f>
        <v/>
      </c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36"/>
    </row>
    <row r="10" customFormat="false" ht="13.8" hidden="false" customHeight="false" outlineLevel="0" collapsed="false">
      <c r="A10" s="22" t="s">
        <v>81</v>
      </c>
      <c r="B10" s="22" t="s">
        <v>36</v>
      </c>
      <c r="C10" s="23" t="s">
        <v>84</v>
      </c>
      <c r="D10" s="23" t="s">
        <v>76</v>
      </c>
      <c r="E10" s="23" t="s">
        <v>85</v>
      </c>
      <c r="F10" s="24" t="n">
        <v>1</v>
      </c>
      <c r="G10" s="24" t="s">
        <v>40</v>
      </c>
      <c r="H10" s="36"/>
      <c r="I10" s="36"/>
      <c r="J10" s="24" t="n">
        <v>3990</v>
      </c>
      <c r="K10" s="40" t="n">
        <f aca="false">IF(K_5!$B10&lt;&gt;"A","",K_5!$J10*K_5!$F10)</f>
        <v>3990</v>
      </c>
      <c r="L10" s="40" t="str">
        <f aca="false">IF(K_5!$B10&lt;&gt;"M","",K_5!$J10*K_5!$F10)</f>
        <v/>
      </c>
      <c r="M10" s="40" t="str">
        <f aca="false">IF(K_5!$B10&lt;&gt;"O","",K_5!$J10*K_5!$F10)</f>
        <v/>
      </c>
      <c r="N10" s="40" t="str">
        <f aca="false">IF(K_5!$B10&lt;&gt;"S","",K_5!$J10*K_5!$F10)</f>
        <v/>
      </c>
      <c r="O10" s="40"/>
      <c r="P10" s="23" t="s">
        <v>78</v>
      </c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36"/>
    </row>
    <row r="11" customFormat="false" ht="13.8" hidden="false" customHeight="false" outlineLevel="0" collapsed="false">
      <c r="A11" s="22" t="s">
        <v>81</v>
      </c>
      <c r="B11" s="22" t="s">
        <v>36</v>
      </c>
      <c r="C11" s="23" t="s">
        <v>86</v>
      </c>
      <c r="D11" s="23" t="s">
        <v>76</v>
      </c>
      <c r="E11" s="23" t="s">
        <v>87</v>
      </c>
      <c r="F11" s="24" t="n">
        <v>3</v>
      </c>
      <c r="G11" s="24" t="s">
        <v>40</v>
      </c>
      <c r="H11" s="24" t="n">
        <v>550</v>
      </c>
      <c r="I11" s="24" t="s">
        <v>42</v>
      </c>
      <c r="J11" s="24" t="n">
        <v>4490</v>
      </c>
      <c r="K11" s="40" t="n">
        <f aca="false">IF(K_5!$B11&lt;&gt;"A","",K_5!$J11*K_5!$F11)</f>
        <v>13470</v>
      </c>
      <c r="L11" s="40" t="str">
        <f aca="false">IF(K_5!$B11&lt;&gt;"M","",K_5!$J11*K_5!$F11)</f>
        <v/>
      </c>
      <c r="M11" s="40" t="str">
        <f aca="false">IF(K_5!$B11&lt;&gt;"O","",K_5!$J11*K_5!$F11)</f>
        <v/>
      </c>
      <c r="N11" s="40" t="str">
        <f aca="false">IF(K_5!$B11&lt;&gt;"S","",K_5!$J11*K_5!$F11)</f>
        <v/>
      </c>
      <c r="O11" s="40"/>
      <c r="P11" s="23" t="s">
        <v>78</v>
      </c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36"/>
    </row>
    <row r="12" customFormat="false" ht="13.8" hidden="false" customHeight="false" outlineLevel="0" collapsed="false">
      <c r="A12" s="22" t="s">
        <v>81</v>
      </c>
      <c r="B12" s="22" t="s">
        <v>36</v>
      </c>
      <c r="C12" s="23" t="s">
        <v>88</v>
      </c>
      <c r="D12" s="23" t="s">
        <v>76</v>
      </c>
      <c r="E12" s="23" t="s">
        <v>85</v>
      </c>
      <c r="F12" s="24" t="n">
        <v>1</v>
      </c>
      <c r="G12" s="24" t="s">
        <v>40</v>
      </c>
      <c r="H12" s="36"/>
      <c r="I12" s="36"/>
      <c r="J12" s="24" t="n">
        <v>3990</v>
      </c>
      <c r="K12" s="40" t="n">
        <f aca="false">IF(K_5!$B12&lt;&gt;"A","",K_5!$J12*K_5!$F12)</f>
        <v>3990</v>
      </c>
      <c r="L12" s="40" t="str">
        <f aca="false">IF(K_5!$B12&lt;&gt;"M","",K_5!$J12*K_5!$F12)</f>
        <v/>
      </c>
      <c r="M12" s="40" t="str">
        <f aca="false">IF(K_5!$B12&lt;&gt;"O","",K_5!$J12*K_5!$F12)</f>
        <v/>
      </c>
      <c r="N12" s="40" t="str">
        <f aca="false">IF(K_5!$B12&lt;&gt;"S","",K_5!$J12*K_5!$F12)</f>
        <v/>
      </c>
      <c r="O12" s="40"/>
      <c r="P12" s="23" t="s">
        <v>78</v>
      </c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36"/>
    </row>
    <row r="13" customFormat="false" ht="13.8" hidden="false" customHeight="false" outlineLevel="0" collapsed="false">
      <c r="A13" s="22" t="s">
        <v>81</v>
      </c>
      <c r="B13" s="22" t="s">
        <v>36</v>
      </c>
      <c r="C13" s="23" t="s">
        <v>89</v>
      </c>
      <c r="D13" s="23" t="s">
        <v>76</v>
      </c>
      <c r="E13" s="23" t="s">
        <v>87</v>
      </c>
      <c r="F13" s="24" t="n">
        <v>3</v>
      </c>
      <c r="G13" s="24" t="s">
        <v>40</v>
      </c>
      <c r="H13" s="24" t="n">
        <v>550</v>
      </c>
      <c r="I13" s="24" t="s">
        <v>42</v>
      </c>
      <c r="J13" s="24" t="n">
        <v>4490</v>
      </c>
      <c r="K13" s="40" t="n">
        <f aca="false">IF(K_5!$B13&lt;&gt;"A","",K_5!$J13*K_5!$F13)</f>
        <v>13470</v>
      </c>
      <c r="L13" s="40" t="str">
        <f aca="false">IF(K_5!$B13&lt;&gt;"M","",K_5!$J13*K_5!$F13)</f>
        <v/>
      </c>
      <c r="M13" s="40" t="str">
        <f aca="false">IF(K_5!$B13&lt;&gt;"O","",K_5!$J13*K_5!$F13)</f>
        <v/>
      </c>
      <c r="N13" s="40" t="str">
        <f aca="false">IF(K_5!$B13&lt;&gt;"S","",K_5!$J13*K_5!$F13)</f>
        <v/>
      </c>
      <c r="O13" s="40"/>
      <c r="P13" s="23" t="s">
        <v>78</v>
      </c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36"/>
    </row>
    <row r="14" customFormat="false" ht="13.8" hidden="false" customHeight="false" outlineLevel="0" collapsed="false">
      <c r="A14" s="22" t="s">
        <v>81</v>
      </c>
      <c r="B14" s="22" t="s">
        <v>36</v>
      </c>
      <c r="C14" s="23" t="s">
        <v>90</v>
      </c>
      <c r="D14" s="23" t="s">
        <v>76</v>
      </c>
      <c r="E14" s="23" t="s">
        <v>85</v>
      </c>
      <c r="F14" s="24" t="n">
        <v>1</v>
      </c>
      <c r="G14" s="24" t="s">
        <v>40</v>
      </c>
      <c r="H14" s="36"/>
      <c r="I14" s="36"/>
      <c r="J14" s="24" t="n">
        <v>3990</v>
      </c>
      <c r="K14" s="40" t="n">
        <f aca="false">IF(K_5!$B14&lt;&gt;"A","",K_5!$J14*K_5!$F14)</f>
        <v>3990</v>
      </c>
      <c r="L14" s="40" t="str">
        <f aca="false">IF(K_5!$B14&lt;&gt;"M","",K_5!$J14*K_5!$F14)</f>
        <v/>
      </c>
      <c r="M14" s="40" t="str">
        <f aca="false">IF(K_5!$B14&lt;&gt;"O","",K_5!$J14*K_5!$F14)</f>
        <v/>
      </c>
      <c r="N14" s="40" t="str">
        <f aca="false">IF(K_5!$B14&lt;&gt;"S","",K_5!$J14*K_5!$F14)</f>
        <v/>
      </c>
      <c r="O14" s="40"/>
      <c r="P14" s="23" t="s">
        <v>78</v>
      </c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36"/>
    </row>
    <row r="15" s="36" customFormat="true" ht="13.8" hidden="false" customHeight="false" outlineLevel="0" collapsed="false">
      <c r="A15" s="22" t="s">
        <v>81</v>
      </c>
      <c r="B15" s="22" t="s">
        <v>36</v>
      </c>
      <c r="C15" s="23" t="s">
        <v>91</v>
      </c>
      <c r="D15" s="23" t="s">
        <v>76</v>
      </c>
      <c r="E15" s="23" t="s">
        <v>87</v>
      </c>
      <c r="F15" s="24" t="n">
        <v>3</v>
      </c>
      <c r="G15" s="24" t="s">
        <v>40</v>
      </c>
      <c r="H15" s="24" t="n">
        <v>550</v>
      </c>
      <c r="I15" s="24" t="s">
        <v>42</v>
      </c>
      <c r="J15" s="24" t="n">
        <v>4490</v>
      </c>
      <c r="K15" s="40" t="n">
        <f aca="false">IF(K_5!$B15&lt;&gt;"A","",K_5!$J15*K_5!$F15)</f>
        <v>13470</v>
      </c>
      <c r="L15" s="40" t="str">
        <f aca="false">IF(K_5!$B15&lt;&gt;"M","",K_5!$J15*K_5!$F15)</f>
        <v/>
      </c>
      <c r="M15" s="40" t="str">
        <f aca="false">IF(K_5!$B15&lt;&gt;"O","",K_5!$J15*K_5!$F15)</f>
        <v/>
      </c>
      <c r="N15" s="40" t="str">
        <f aca="false">IF(K_5!$B15&lt;&gt;"S","",K_5!$J15*K_5!$F15)</f>
        <v/>
      </c>
      <c r="O15" s="40"/>
      <c r="P15" s="23" t="s">
        <v>78</v>
      </c>
    </row>
    <row r="16" customFormat="false" ht="13.8" hidden="false" customHeight="false" outlineLevel="0" collapsed="false">
      <c r="A16" s="22" t="s">
        <v>81</v>
      </c>
      <c r="B16" s="22" t="s">
        <v>36</v>
      </c>
      <c r="C16" s="23" t="s">
        <v>92</v>
      </c>
      <c r="D16" s="23" t="s">
        <v>76</v>
      </c>
      <c r="E16" s="23" t="s">
        <v>85</v>
      </c>
      <c r="F16" s="24" t="n">
        <v>1</v>
      </c>
      <c r="G16" s="24" t="s">
        <v>40</v>
      </c>
      <c r="H16" s="36"/>
      <c r="I16" s="36"/>
      <c r="J16" s="24" t="n">
        <v>3990</v>
      </c>
      <c r="K16" s="40" t="n">
        <f aca="false">IF(K_5!$B16&lt;&gt;"A","",K_5!$J16*K_5!$F16)</f>
        <v>3990</v>
      </c>
      <c r="L16" s="40" t="str">
        <f aca="false">IF(K_5!$B16&lt;&gt;"M","",K_5!$J16*K_5!$F16)</f>
        <v/>
      </c>
      <c r="M16" s="40" t="str">
        <f aca="false">IF(K_5!$B16&lt;&gt;"O","",K_5!$J16*K_5!$F16)</f>
        <v/>
      </c>
      <c r="N16" s="40" t="str">
        <f aca="false">IF(K_5!$B16&lt;&gt;"S","",K_5!$J16*K_5!$F16)</f>
        <v/>
      </c>
      <c r="O16" s="40"/>
      <c r="P16" s="23" t="s">
        <v>78</v>
      </c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36"/>
    </row>
    <row r="17" s="36" customFormat="true" ht="13.8" hidden="false" customHeight="false" outlineLevel="0" collapsed="false">
      <c r="A17" s="22" t="s">
        <v>81</v>
      </c>
      <c r="B17" s="22" t="s">
        <v>36</v>
      </c>
      <c r="C17" s="23" t="s">
        <v>93</v>
      </c>
      <c r="D17" s="23" t="s">
        <v>76</v>
      </c>
      <c r="E17" s="23" t="s">
        <v>87</v>
      </c>
      <c r="F17" s="24" t="n">
        <v>1</v>
      </c>
      <c r="G17" s="24" t="s">
        <v>40</v>
      </c>
      <c r="H17" s="24" t="n">
        <v>550</v>
      </c>
      <c r="I17" s="24" t="s">
        <v>42</v>
      </c>
      <c r="J17" s="24" t="n">
        <v>4490</v>
      </c>
      <c r="K17" s="40" t="n">
        <f aca="false">IF(K_5!$B17&lt;&gt;"A","",K_5!$J17*K_5!$F17)</f>
        <v>4490</v>
      </c>
      <c r="L17" s="40" t="str">
        <f aca="false">IF(K_5!$B17&lt;&gt;"M","",K_5!$J17*K_5!$F17)</f>
        <v/>
      </c>
      <c r="M17" s="40" t="str">
        <f aca="false">IF(K_5!$B17&lt;&gt;"O","",K_5!$J17*K_5!$F17)</f>
        <v/>
      </c>
      <c r="N17" s="40" t="str">
        <f aca="false">IF(K_5!$B17&lt;&gt;"S","",K_5!$J17*K_5!$F17)</f>
        <v/>
      </c>
      <c r="O17" s="40"/>
      <c r="P17" s="23" t="s">
        <v>78</v>
      </c>
    </row>
    <row r="18" customFormat="false" ht="13.8" hidden="false" customHeight="false" outlineLevel="0" collapsed="false">
      <c r="A18" s="22" t="s">
        <v>81</v>
      </c>
      <c r="B18" s="22" t="s">
        <v>36</v>
      </c>
      <c r="C18" s="23" t="s">
        <v>94</v>
      </c>
      <c r="D18" s="23" t="s">
        <v>76</v>
      </c>
      <c r="E18" s="23" t="s">
        <v>85</v>
      </c>
      <c r="F18" s="24" t="n">
        <v>1</v>
      </c>
      <c r="G18" s="24" t="s">
        <v>40</v>
      </c>
      <c r="H18" s="36"/>
      <c r="I18" s="36"/>
      <c r="J18" s="24" t="n">
        <v>3990</v>
      </c>
      <c r="K18" s="40" t="n">
        <f aca="false">IF(K_5!$B18&lt;&gt;"A","",K_5!$J18*K_5!$F18)</f>
        <v>3990</v>
      </c>
      <c r="L18" s="40" t="str">
        <f aca="false">IF(K_5!$B18&lt;&gt;"M","",K_5!$J18*K_5!$F18)</f>
        <v/>
      </c>
      <c r="M18" s="40" t="str">
        <f aca="false">IF(K_5!$B18&lt;&gt;"O","",K_5!$J18*K_5!$F18)</f>
        <v/>
      </c>
      <c r="N18" s="40" t="str">
        <f aca="false">IF(K_5!$B18&lt;&gt;"S","",K_5!$J18*K_5!$F18)</f>
        <v/>
      </c>
      <c r="O18" s="40"/>
      <c r="P18" s="23" t="s">
        <v>78</v>
      </c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36"/>
    </row>
    <row r="19" s="36" customFormat="true" ht="13.8" hidden="false" customHeight="false" outlineLevel="0" collapsed="false">
      <c r="A19" s="22" t="s">
        <v>81</v>
      </c>
      <c r="B19" s="22" t="s">
        <v>36</v>
      </c>
      <c r="C19" s="23" t="s">
        <v>95</v>
      </c>
      <c r="D19" s="23" t="s">
        <v>76</v>
      </c>
      <c r="E19" s="23" t="s">
        <v>96</v>
      </c>
      <c r="F19" s="24" t="n">
        <v>2</v>
      </c>
      <c r="G19" s="24" t="s">
        <v>40</v>
      </c>
      <c r="H19" s="24" t="n">
        <v>920</v>
      </c>
      <c r="I19" s="24" t="s">
        <v>42</v>
      </c>
      <c r="J19" s="24" t="n">
        <v>5490</v>
      </c>
      <c r="K19" s="40" t="n">
        <f aca="false">IF(K_5!$B19&lt;&gt;"A","",K_5!$J19*K_5!$F19)</f>
        <v>10980</v>
      </c>
      <c r="L19" s="40" t="str">
        <f aca="false">IF(K_5!$B19&lt;&gt;"M","",K_5!$J19*K_5!$F19)</f>
        <v/>
      </c>
      <c r="M19" s="40" t="str">
        <f aca="false">IF(K_5!$B19&lt;&gt;"O","",K_5!$J19*K_5!$F19)</f>
        <v/>
      </c>
      <c r="N19" s="40" t="str">
        <f aca="false">IF(K_5!$B19&lt;&gt;"S","",K_5!$J19*K_5!$F19)</f>
        <v/>
      </c>
      <c r="O19" s="40"/>
      <c r="P19" s="23" t="s">
        <v>78</v>
      </c>
    </row>
    <row r="20" customFormat="false" ht="13.8" hidden="false" customHeight="false" outlineLevel="0" collapsed="false">
      <c r="A20" s="22" t="s">
        <v>81</v>
      </c>
      <c r="B20" s="22" t="s">
        <v>36</v>
      </c>
      <c r="C20" s="23" t="s">
        <v>97</v>
      </c>
      <c r="D20" s="23" t="s">
        <v>76</v>
      </c>
      <c r="E20" s="23" t="s">
        <v>85</v>
      </c>
      <c r="F20" s="24" t="n">
        <v>1</v>
      </c>
      <c r="G20" s="24" t="s">
        <v>40</v>
      </c>
      <c r="H20" s="36"/>
      <c r="I20" s="36"/>
      <c r="J20" s="24" t="n">
        <v>3990</v>
      </c>
      <c r="K20" s="40" t="n">
        <f aca="false">IF(K_5!$B20&lt;&gt;"A","",K_5!$J20*K_5!$F20)</f>
        <v>3990</v>
      </c>
      <c r="L20" s="40" t="str">
        <f aca="false">IF(K_5!$B20&lt;&gt;"M","",K_5!$J20*K_5!$F20)</f>
        <v/>
      </c>
      <c r="M20" s="40" t="str">
        <f aca="false">IF(K_5!$B20&lt;&gt;"O","",K_5!$J20*K_5!$F20)</f>
        <v/>
      </c>
      <c r="N20" s="40" t="str">
        <f aca="false">IF(K_5!$B20&lt;&gt;"S","",K_5!$J20*K_5!$F20)</f>
        <v/>
      </c>
      <c r="O20" s="40"/>
      <c r="P20" s="23" t="s">
        <v>78</v>
      </c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36"/>
    </row>
    <row r="21" customFormat="false" ht="13.8" hidden="false" customHeight="false" outlineLevel="0" collapsed="false">
      <c r="A21" s="22"/>
      <c r="B21" s="22" t="s">
        <v>59</v>
      </c>
      <c r="C21" s="23" t="s">
        <v>98</v>
      </c>
      <c r="D21" s="0" t="s">
        <v>9</v>
      </c>
      <c r="E21" s="0"/>
      <c r="F21" s="24" t="n">
        <v>1</v>
      </c>
      <c r="G21" s="24" t="s">
        <v>40</v>
      </c>
      <c r="H21" s="0"/>
      <c r="I21" s="0"/>
      <c r="J21" s="24" t="n">
        <v>20000</v>
      </c>
      <c r="K21" s="40" t="str">
        <f aca="false">IF(K_5!$B21&lt;&gt;"A","",K_5!$J21*K_5!$F21)</f>
        <v/>
      </c>
      <c r="L21" s="40" t="n">
        <f aca="false">IF(K_5!$B21&lt;&gt;"M","",K_5!$J21*K_5!$F21)</f>
        <v>20000</v>
      </c>
      <c r="M21" s="40" t="str">
        <f aca="false">IF(K_5!$B21&lt;&gt;"O","",K_5!$J21*K_5!$F21)</f>
        <v/>
      </c>
      <c r="N21" s="40" t="str">
        <f aca="false">IF(K_5!$B21&lt;&gt;"S","",K_5!$J21*K_5!$F21)</f>
        <v/>
      </c>
      <c r="O21" s="4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</row>
  </sheetData>
  <hyperlinks>
    <hyperlink ref="P6" r:id="rId1" display="https://www.praktiker.hu/lakberendezes-vilagitas-butor/lampa-izzo/kulteri-lampa/300732-rabalux-atalanta-kulteri-fali-2e27-60w-ip44-inox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669900"/>
    <pageSetUpPr fitToPage="false"/>
  </sheetPr>
  <dimension ref="1:35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21" width="13.7813953488372"/>
    <col collapsed="false" hidden="false" max="2" min="2" style="22" width="4.06046511627907"/>
    <col collapsed="false" hidden="false" max="3" min="3" style="23" width="44.1813953488372"/>
    <col collapsed="false" hidden="false" max="4" min="4" style="23" width="20.2651162790698"/>
    <col collapsed="false" hidden="false" max="5" min="5" style="23" width="34"/>
    <col collapsed="false" hidden="false" max="6" min="6" style="50" width="7.38604651162791"/>
    <col collapsed="false" hidden="false" max="7" min="7" style="24" width="9.47441860465116"/>
    <col collapsed="false" hidden="false" max="8" min="8" style="24" width="17.4744186046512"/>
    <col collapsed="false" hidden="false" max="9" min="9" style="24" width="4.43255813953488"/>
    <col collapsed="false" hidden="false" max="10" min="10" style="24" width="10.4604651162791"/>
    <col collapsed="false" hidden="false" max="13" min="11" style="25" width="10.4604651162791"/>
    <col collapsed="false" hidden="false" max="14" min="14" style="23" width="10.4604651162791"/>
    <col collapsed="false" hidden="false" max="15" min="15" style="23" width="14.5209302325581"/>
    <col collapsed="false" hidden="false" max="16" min="16" style="23" width="43.3162790697674"/>
    <col collapsed="false" hidden="false" max="1023" min="17" style="23" width="14.5209302325581"/>
    <col collapsed="false" hidden="false" max="1025" min="1024" style="0" width="14.5209302325581"/>
  </cols>
  <sheetData>
    <row r="1" s="29" customFormat="true" ht="37.1" hidden="false" customHeight="true" outlineLevel="0" collapsed="false">
      <c r="A1" s="26"/>
      <c r="B1" s="27"/>
      <c r="C1" s="28" t="s">
        <v>99</v>
      </c>
      <c r="F1" s="30"/>
      <c r="G1" s="30"/>
      <c r="K1" s="31"/>
      <c r="L1" s="31"/>
      <c r="M1" s="31"/>
      <c r="N1" s="31"/>
      <c r="O1" s="31"/>
      <c r="AMJ1" s="26"/>
    </row>
    <row r="2" s="33" customFormat="true" ht="66.3" hidden="false" customHeight="true" outlineLevel="0" collapsed="false">
      <c r="A2" s="32"/>
      <c r="B2" s="32"/>
      <c r="D2" s="34" t="s">
        <v>27</v>
      </c>
      <c r="E2" s="34" t="s">
        <v>28</v>
      </c>
      <c r="F2" s="34" t="s">
        <v>29</v>
      </c>
      <c r="G2" s="34"/>
      <c r="H2" s="34" t="s">
        <v>30</v>
      </c>
      <c r="I2" s="34"/>
      <c r="J2" s="34" t="s">
        <v>31</v>
      </c>
      <c r="K2" s="35" t="s">
        <v>2</v>
      </c>
      <c r="L2" s="35" t="s">
        <v>3</v>
      </c>
      <c r="M2" s="35" t="s">
        <v>4</v>
      </c>
      <c r="N2" s="34" t="s">
        <v>32</v>
      </c>
      <c r="P2" s="33" t="s">
        <v>33</v>
      </c>
      <c r="AMJ2" s="0"/>
    </row>
    <row r="3" customFormat="false" ht="13.8" hidden="false" customHeight="false" outlineLevel="0" collapsed="false">
      <c r="A3" s="32"/>
      <c r="B3" s="32"/>
      <c r="C3" s="32" t="s">
        <v>34</v>
      </c>
      <c r="D3" s="0"/>
      <c r="E3" s="0"/>
      <c r="F3" s="0"/>
      <c r="G3" s="0"/>
      <c r="H3" s="0"/>
      <c r="I3" s="0"/>
      <c r="J3" s="0"/>
      <c r="K3" s="37" t="n">
        <f aca="false">SUM(K_7!K4:K44)</f>
        <v>317458.36</v>
      </c>
      <c r="L3" s="37" t="n">
        <f aca="false">SUM(K_7!L4:L44)</f>
        <v>100000</v>
      </c>
      <c r="M3" s="37" t="n">
        <f aca="false">SUM(K_7!M4:M44)</f>
        <v>385608</v>
      </c>
      <c r="N3" s="37" t="n">
        <f aca="false">SUM(K_7!N4:N44)</f>
        <v>45258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13.8" hidden="false" customHeight="false" outlineLevel="0" collapsed="false">
      <c r="A4" s="22" t="s">
        <v>100</v>
      </c>
      <c r="B4" s="22" t="s">
        <v>101</v>
      </c>
      <c r="C4" s="23" t="s">
        <v>102</v>
      </c>
      <c r="D4" s="0"/>
      <c r="E4" s="23" t="s">
        <v>103</v>
      </c>
      <c r="F4" s="39" t="n">
        <v>20</v>
      </c>
      <c r="G4" s="39" t="s">
        <v>104</v>
      </c>
      <c r="H4" s="23"/>
      <c r="I4" s="23"/>
      <c r="J4" s="24" t="n">
        <v>990</v>
      </c>
      <c r="K4" s="40" t="str">
        <f aca="false">IF(K_7!$B4&lt;&gt;"A","",K_7!$J4*K_7!$F4)</f>
        <v/>
      </c>
      <c r="L4" s="40" t="str">
        <f aca="false">IF(K_7!$B4&lt;&gt;"M","",K_7!$J4*K_7!$F4)</f>
        <v/>
      </c>
      <c r="M4" s="40" t="str">
        <f aca="false">IF(K_7!$B4&lt;&gt;"O","",K_7!$J4*K_7!$F4)</f>
        <v/>
      </c>
      <c r="N4" s="40" t="n">
        <f aca="false">IF(K_7!$B4&lt;&gt;"S","",K_7!$J4*K_7!$F4)</f>
        <v>19800</v>
      </c>
      <c r="O4" s="40" t="str">
        <f aca="false">IF(K_7!$D4&lt;&gt;"S","",#REF!*#REF!)</f>
        <v/>
      </c>
      <c r="P4" s="51" t="s">
        <v>105</v>
      </c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13.8" hidden="false" customHeight="false" outlineLevel="0" collapsed="false">
      <c r="A5" s="22" t="s">
        <v>100</v>
      </c>
      <c r="B5" s="22" t="s">
        <v>101</v>
      </c>
      <c r="C5" s="23" t="s">
        <v>106</v>
      </c>
      <c r="D5" s="0"/>
      <c r="E5" s="23" t="s">
        <v>107</v>
      </c>
      <c r="F5" s="39" t="n">
        <v>20</v>
      </c>
      <c r="G5" s="39" t="s">
        <v>104</v>
      </c>
      <c r="H5" s="23"/>
      <c r="I5" s="23"/>
      <c r="J5" s="24" t="n">
        <v>40</v>
      </c>
      <c r="K5" s="40" t="str">
        <f aca="false">IF(K_7!$B5&lt;&gt;"A","",K_7!$J5*K_7!$F5)</f>
        <v/>
      </c>
      <c r="L5" s="40" t="str">
        <f aca="false">IF(K_7!$B5&lt;&gt;"M","",K_7!$J5*K_7!$F5)</f>
        <v/>
      </c>
      <c r="M5" s="40" t="str">
        <f aca="false">IF(K_7!$B5&lt;&gt;"O","",K_7!$J5*K_7!$F5)</f>
        <v/>
      </c>
      <c r="N5" s="40" t="n">
        <f aca="false">IF(K_7!$B5&lt;&gt;"S","",K_7!$J5*K_7!$F5)</f>
        <v>800</v>
      </c>
      <c r="O5" s="40" t="str">
        <f aca="false">IF(K_7!$D5&lt;&gt;"S","",#REF!*#REF!)</f>
        <v/>
      </c>
      <c r="P5" s="51" t="s">
        <v>108</v>
      </c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3.8" hidden="false" customHeight="false" outlineLevel="0" collapsed="false">
      <c r="A6" s="22" t="s">
        <v>35</v>
      </c>
      <c r="B6" s="22" t="s">
        <v>36</v>
      </c>
      <c r="C6" s="23" t="s">
        <v>109</v>
      </c>
      <c r="D6" s="0"/>
      <c r="E6" s="0"/>
      <c r="F6" s="39" t="n">
        <v>200</v>
      </c>
      <c r="G6" s="39" t="s">
        <v>104</v>
      </c>
      <c r="H6" s="23"/>
      <c r="I6" s="23"/>
      <c r="J6" s="24" t="n">
        <v>146.5</v>
      </c>
      <c r="K6" s="40" t="n">
        <f aca="false">IF(K_7!$B6&lt;&gt;"A","",K_7!$J6*K_7!$F6)</f>
        <v>29300</v>
      </c>
      <c r="L6" s="40" t="str">
        <f aca="false">IF(K_7!$B6&lt;&gt;"M","",K_7!$J6*K_7!$F6)</f>
        <v/>
      </c>
      <c r="M6" s="40" t="str">
        <f aca="false">IF(K_7!$B6&lt;&gt;"O","",K_7!$J6*K_7!$F6)</f>
        <v/>
      </c>
      <c r="N6" s="40" t="str">
        <f aca="false">IF(K_7!$B6&lt;&gt;"S","",K_7!$J6*K_7!$F6)</f>
        <v/>
      </c>
      <c r="O6" s="40" t="str">
        <f aca="false">IF(K_7!$D6&lt;&gt;"S","",#REF!*#REF!)</f>
        <v/>
      </c>
      <c r="P6" s="51" t="s">
        <v>108</v>
      </c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3.8" hidden="false" customHeight="false" outlineLevel="0" collapsed="false">
      <c r="A7" s="22" t="s">
        <v>35</v>
      </c>
      <c r="B7" s="22" t="s">
        <v>36</v>
      </c>
      <c r="C7" s="23" t="s">
        <v>110</v>
      </c>
      <c r="D7" s="0"/>
      <c r="E7" s="0"/>
      <c r="F7" s="39" t="n">
        <v>210</v>
      </c>
      <c r="G7" s="39" t="s">
        <v>104</v>
      </c>
      <c r="H7" s="23"/>
      <c r="I7" s="23"/>
      <c r="J7" s="24" t="n">
        <v>218.44</v>
      </c>
      <c r="K7" s="40" t="n">
        <f aca="false">IF(K_7!$B7&lt;&gt;"A","",K_7!$J7*K_7!$F7)</f>
        <v>45872.4</v>
      </c>
      <c r="L7" s="40" t="str">
        <f aca="false">IF(K_7!$B7&lt;&gt;"M","",K_7!$J7*K_7!$F7)</f>
        <v/>
      </c>
      <c r="M7" s="40" t="str">
        <f aca="false">IF(K_7!$B7&lt;&gt;"O","",K_7!$J7*K_7!$F7)</f>
        <v/>
      </c>
      <c r="N7" s="40" t="str">
        <f aca="false">IF(K_7!$B7&lt;&gt;"S","",K_7!$J7*K_7!$F7)</f>
        <v/>
      </c>
      <c r="O7" s="40" t="str">
        <f aca="false">IF(K_7!$D7&lt;&gt;"S","",#REF!*#REF!)</f>
        <v/>
      </c>
      <c r="P7" s="51" t="s">
        <v>108</v>
      </c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3.8" hidden="false" customHeight="false" outlineLevel="0" collapsed="false">
      <c r="A8" s="22" t="s">
        <v>35</v>
      </c>
      <c r="B8" s="22" t="s">
        <v>36</v>
      </c>
      <c r="C8" s="23" t="s">
        <v>111</v>
      </c>
      <c r="D8" s="0"/>
      <c r="E8" s="0"/>
      <c r="F8" s="39" t="n">
        <v>20</v>
      </c>
      <c r="G8" s="39" t="s">
        <v>104</v>
      </c>
      <c r="H8" s="23"/>
      <c r="I8" s="23"/>
      <c r="J8" s="24" t="n">
        <v>622.3</v>
      </c>
      <c r="K8" s="40" t="n">
        <f aca="false">IF(K_7!$B8&lt;&gt;"A","",K_7!$J8*K_7!$F8)</f>
        <v>12446</v>
      </c>
      <c r="L8" s="40" t="str">
        <f aca="false">IF(K_7!$B8&lt;&gt;"M","",K_7!$J8*K_7!$F8)</f>
        <v/>
      </c>
      <c r="M8" s="40" t="str">
        <f aca="false">IF(K_7!$B8&lt;&gt;"O","",K_7!$J8*K_7!$F8)</f>
        <v/>
      </c>
      <c r="N8" s="40" t="str">
        <f aca="false">IF(K_7!$B8&lt;&gt;"S","",K_7!$J8*K_7!$F8)</f>
        <v/>
      </c>
      <c r="O8" s="40" t="str">
        <f aca="false">IF(K_7!$D8&lt;&gt;"S","",#REF!*#REF!)</f>
        <v/>
      </c>
      <c r="P8" s="51" t="s">
        <v>108</v>
      </c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3.8" hidden="false" customHeight="false" outlineLevel="0" collapsed="false">
      <c r="A9" s="22" t="s">
        <v>35</v>
      </c>
      <c r="B9" s="22" t="s">
        <v>36</v>
      </c>
      <c r="C9" s="23" t="s">
        <v>112</v>
      </c>
      <c r="D9" s="0"/>
      <c r="E9" s="23" t="s">
        <v>113</v>
      </c>
      <c r="F9" s="39" t="n">
        <v>6</v>
      </c>
      <c r="G9" s="39" t="s">
        <v>40</v>
      </c>
      <c r="H9" s="24" t="s">
        <v>114</v>
      </c>
      <c r="I9" s="24" t="s">
        <v>42</v>
      </c>
      <c r="J9" s="24" t="n">
        <v>2486.66</v>
      </c>
      <c r="K9" s="40" t="n">
        <f aca="false">IF(K_7!$B9&lt;&gt;"A","",K_7!$J9*K_7!$F9)</f>
        <v>14919.96</v>
      </c>
      <c r="L9" s="40" t="str">
        <f aca="false">IF(K_7!$B9&lt;&gt;"M","",K_7!$J9*K_7!$F9)</f>
        <v/>
      </c>
      <c r="M9" s="40" t="str">
        <f aca="false">IF(K_7!$B9&lt;&gt;"O","",K_7!$J9*K_7!$F9)</f>
        <v/>
      </c>
      <c r="N9" s="40" t="str">
        <f aca="false">IF(K_7!$B9&lt;&gt;"S","",K_7!$J9*K_7!$F9)</f>
        <v/>
      </c>
      <c r="O9" s="40" t="str">
        <f aca="false">IF(K_7!$D9&lt;&gt;"S","",#REF!*#REF!)</f>
        <v/>
      </c>
      <c r="P9" s="51" t="s">
        <v>108</v>
      </c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3.8" hidden="false" customHeight="false" outlineLevel="0" collapsed="false">
      <c r="A10" s="22" t="s">
        <v>35</v>
      </c>
      <c r="B10" s="22" t="s">
        <v>36</v>
      </c>
      <c r="C10" s="23" t="s">
        <v>115</v>
      </c>
      <c r="D10" s="23" t="s">
        <v>116</v>
      </c>
      <c r="E10" s="23" t="s">
        <v>117</v>
      </c>
      <c r="F10" s="39" t="n">
        <v>1</v>
      </c>
      <c r="G10" s="39" t="s">
        <v>40</v>
      </c>
      <c r="H10" s="24" t="n">
        <v>3</v>
      </c>
      <c r="I10" s="24" t="s">
        <v>118</v>
      </c>
      <c r="J10" s="24" t="n">
        <v>7125</v>
      </c>
      <c r="K10" s="40" t="n">
        <f aca="false">IF(K_7!$B10&lt;&gt;"A","",K_7!$J10*K_7!$F10)</f>
        <v>7125</v>
      </c>
      <c r="L10" s="40" t="str">
        <f aca="false">IF(K_7!$B10&lt;&gt;"M","",K_7!$J10*K_7!$F10)</f>
        <v/>
      </c>
      <c r="M10" s="40" t="str">
        <f aca="false">IF(K_7!$B10&lt;&gt;"O","",K_7!$J10*K_7!$F10)</f>
        <v/>
      </c>
      <c r="N10" s="40" t="str">
        <f aca="false">IF(K_7!$B10&lt;&gt;"S","",K_7!$J10*K_7!$F10)</f>
        <v/>
      </c>
      <c r="O10" s="40" t="str">
        <f aca="false">IF(K_7!$D10&lt;&gt;"S","",#REF!*#REF!)</f>
        <v/>
      </c>
      <c r="P10" s="51" t="s">
        <v>108</v>
      </c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3.8" hidden="false" customHeight="false" outlineLevel="0" collapsed="false">
      <c r="A11" s="22" t="s">
        <v>119</v>
      </c>
      <c r="B11" s="22" t="s">
        <v>36</v>
      </c>
      <c r="C11" s="23" t="s">
        <v>120</v>
      </c>
      <c r="D11" s="23" t="s">
        <v>121</v>
      </c>
      <c r="E11" s="23" t="s">
        <v>122</v>
      </c>
      <c r="F11" s="39" t="n">
        <v>1</v>
      </c>
      <c r="G11" s="39" t="s">
        <v>40</v>
      </c>
      <c r="H11" s="24" t="s">
        <v>123</v>
      </c>
      <c r="I11" s="24" t="s">
        <v>42</v>
      </c>
      <c r="J11" s="23" t="n">
        <v>7000</v>
      </c>
      <c r="K11" s="40" t="n">
        <f aca="false">IF(K_7!$B11&lt;&gt;"A","",K_7!$J11*K_7!$F11)</f>
        <v>7000</v>
      </c>
      <c r="L11" s="40" t="str">
        <f aca="false">IF(K_7!$B11&lt;&gt;"M","",K_7!$J11*K_7!$F11)</f>
        <v/>
      </c>
      <c r="M11" s="40" t="str">
        <f aca="false">IF(K_7!$B11&lt;&gt;"O","",K_7!$J11*K_7!$F11)</f>
        <v/>
      </c>
      <c r="N11" s="40" t="str">
        <f aca="false">IF(K_7!$B11&lt;&gt;"S","",K_7!$J11*K_7!$F11)</f>
        <v/>
      </c>
      <c r="O11" s="40" t="str">
        <f aca="false">IF(K_7!$D11&lt;&gt;"S","",#REF!*#REF!)</f>
        <v/>
      </c>
      <c r="P11" s="23" t="s">
        <v>124</v>
      </c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3.8" hidden="false" customHeight="false" outlineLevel="0" collapsed="false">
      <c r="A12" s="22" t="s">
        <v>125</v>
      </c>
      <c r="B12" s="22" t="s">
        <v>36</v>
      </c>
      <c r="C12" s="23" t="s">
        <v>126</v>
      </c>
      <c r="D12" s="23" t="s">
        <v>127</v>
      </c>
      <c r="E12" s="52" t="s">
        <v>128</v>
      </c>
      <c r="F12" s="24" t="n">
        <v>4</v>
      </c>
      <c r="G12" s="39" t="s">
        <v>40</v>
      </c>
      <c r="H12" s="23"/>
      <c r="I12" s="23"/>
      <c r="J12" s="23" t="n">
        <v>769</v>
      </c>
      <c r="K12" s="40" t="n">
        <f aca="false">IF(K_7!$B12&lt;&gt;"A","",K_7!$J12*K_7!$F12)</f>
        <v>3076</v>
      </c>
      <c r="L12" s="40" t="str">
        <f aca="false">IF(K_7!$B12&lt;&gt;"M","",K_7!$J12*K_7!$F12)</f>
        <v/>
      </c>
      <c r="M12" s="40" t="str">
        <f aca="false">IF(K_7!$B12&lt;&gt;"O","",K_7!$J12*K_7!$F12)</f>
        <v/>
      </c>
      <c r="N12" s="40" t="str">
        <f aca="false">IF(K_7!$B12&lt;&gt;"S","",K_7!$J12*K_7!$F12)</f>
        <v/>
      </c>
      <c r="O12" s="40" t="str">
        <f aca="false">IF(K_7!$D12&lt;&gt;"S","",#REF!*#REF!)</f>
        <v/>
      </c>
      <c r="P12" s="23" t="s">
        <v>129</v>
      </c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3.8" hidden="false" customHeight="false" outlineLevel="0" collapsed="false">
      <c r="A13" s="22" t="s">
        <v>119</v>
      </c>
      <c r="B13" s="22" t="s">
        <v>36</v>
      </c>
      <c r="C13" s="23" t="s">
        <v>126</v>
      </c>
      <c r="D13" s="23" t="s">
        <v>127</v>
      </c>
      <c r="E13" s="52" t="s">
        <v>130</v>
      </c>
      <c r="F13" s="24" t="n">
        <v>4</v>
      </c>
      <c r="G13" s="39" t="s">
        <v>40</v>
      </c>
      <c r="H13" s="23"/>
      <c r="I13" s="23"/>
      <c r="J13" s="23" t="n">
        <v>790</v>
      </c>
      <c r="K13" s="40" t="n">
        <f aca="false">IF(K_7!$B13&lt;&gt;"A","",K_7!$J13*K_7!$F13)</f>
        <v>3160</v>
      </c>
      <c r="L13" s="40" t="str">
        <f aca="false">IF(K_7!$B13&lt;&gt;"M","",K_7!$J13*K_7!$F13)</f>
        <v/>
      </c>
      <c r="M13" s="40" t="str">
        <f aca="false">IF(K_7!$B13&lt;&gt;"O","",K_7!$J13*K_7!$F13)</f>
        <v/>
      </c>
      <c r="N13" s="40" t="str">
        <f aca="false">IF(K_7!$B13&lt;&gt;"S","",K_7!$J13*K_7!$F13)</f>
        <v/>
      </c>
      <c r="O13" s="40" t="str">
        <f aca="false">IF(K_7!$D13&lt;&gt;"S","",#REF!*#REF!)</f>
        <v/>
      </c>
      <c r="P13" s="23" t="s">
        <v>129</v>
      </c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3.8" hidden="false" customHeight="false" outlineLevel="0" collapsed="false">
      <c r="A14" s="22" t="s">
        <v>119</v>
      </c>
      <c r="B14" s="22" t="s">
        <v>36</v>
      </c>
      <c r="C14" s="23" t="s">
        <v>126</v>
      </c>
      <c r="D14" s="23" t="s">
        <v>127</v>
      </c>
      <c r="E14" s="52" t="s">
        <v>131</v>
      </c>
      <c r="F14" s="24" t="n">
        <v>1</v>
      </c>
      <c r="G14" s="39" t="s">
        <v>40</v>
      </c>
      <c r="H14" s="23"/>
      <c r="I14" s="23"/>
      <c r="J14" s="23" t="n">
        <v>790</v>
      </c>
      <c r="K14" s="40" t="n">
        <f aca="false">IF(K_7!$B14&lt;&gt;"A","",K_7!$J14*K_7!$F14)</f>
        <v>790</v>
      </c>
      <c r="L14" s="40" t="str">
        <f aca="false">IF(K_7!$B14&lt;&gt;"M","",K_7!$J14*K_7!$F14)</f>
        <v/>
      </c>
      <c r="M14" s="40" t="str">
        <f aca="false">IF(K_7!$B14&lt;&gt;"O","",K_7!$J14*K_7!$F14)</f>
        <v/>
      </c>
      <c r="N14" s="40" t="str">
        <f aca="false">IF(K_7!$B14&lt;&gt;"S","",K_7!$J14*K_7!$F14)</f>
        <v/>
      </c>
      <c r="O14" s="40" t="str">
        <f aca="false">IF(K_7!$D14&lt;&gt;"S","",#REF!*#REF!)</f>
        <v/>
      </c>
      <c r="P14" s="23" t="s">
        <v>129</v>
      </c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13.8" hidden="false" customHeight="false" outlineLevel="0" collapsed="false">
      <c r="A15" s="22" t="s">
        <v>119</v>
      </c>
      <c r="B15" s="22" t="s">
        <v>36</v>
      </c>
      <c r="C15" s="23" t="s">
        <v>126</v>
      </c>
      <c r="D15" s="23" t="s">
        <v>127</v>
      </c>
      <c r="E15" s="52" t="s">
        <v>132</v>
      </c>
      <c r="F15" s="24" t="n">
        <v>9</v>
      </c>
      <c r="G15" s="39" t="s">
        <v>40</v>
      </c>
      <c r="H15" s="23"/>
      <c r="I15" s="23"/>
      <c r="J15" s="23" t="n">
        <v>790</v>
      </c>
      <c r="K15" s="40" t="n">
        <f aca="false">IF(K_7!$B15&lt;&gt;"A","",K_7!$J15*K_7!$F15)</f>
        <v>7110</v>
      </c>
      <c r="L15" s="40" t="str">
        <f aca="false">IF(K_7!$B15&lt;&gt;"M","",K_7!$J15*K_7!$F15)</f>
        <v/>
      </c>
      <c r="M15" s="40" t="str">
        <f aca="false">IF(K_7!$B15&lt;&gt;"O","",K_7!$J15*K_7!$F15)</f>
        <v/>
      </c>
      <c r="N15" s="40" t="str">
        <f aca="false">IF(K_7!$B15&lt;&gt;"S","",K_7!$J15*K_7!$F15)</f>
        <v/>
      </c>
      <c r="O15" s="40" t="str">
        <f aca="false">IF(K_7!$D15&lt;&gt;"S","",#REF!*#REF!)</f>
        <v/>
      </c>
      <c r="P15" s="23" t="s">
        <v>129</v>
      </c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13.8" hidden="false" customHeight="false" outlineLevel="0" collapsed="false">
      <c r="A16" s="22" t="s">
        <v>119</v>
      </c>
      <c r="B16" s="22" t="s">
        <v>36</v>
      </c>
      <c r="C16" s="23" t="s">
        <v>126</v>
      </c>
      <c r="D16" s="23" t="s">
        <v>127</v>
      </c>
      <c r="E16" s="52" t="s">
        <v>133</v>
      </c>
      <c r="F16" s="24" t="n">
        <v>1</v>
      </c>
      <c r="G16" s="39" t="s">
        <v>40</v>
      </c>
      <c r="H16" s="23"/>
      <c r="I16" s="23"/>
      <c r="J16" s="23" t="n">
        <v>2490</v>
      </c>
      <c r="K16" s="40" t="n">
        <f aca="false">IF(K_7!$B16&lt;&gt;"A","",K_7!$J16*K_7!$F16)</f>
        <v>2490</v>
      </c>
      <c r="L16" s="40" t="str">
        <f aca="false">IF(K_7!$B16&lt;&gt;"M","",K_7!$J16*K_7!$F16)</f>
        <v/>
      </c>
      <c r="M16" s="40" t="str">
        <f aca="false">IF(K_7!$B16&lt;&gt;"O","",K_7!$J16*K_7!$F16)</f>
        <v/>
      </c>
      <c r="N16" s="40" t="str">
        <f aca="false">IF(K_7!$B16&lt;&gt;"S","",K_7!$J16*K_7!$F16)</f>
        <v/>
      </c>
      <c r="O16" s="40" t="str">
        <f aca="false">IF(K_7!$D16&lt;&gt;"S","",#REF!*#REF!)</f>
        <v/>
      </c>
      <c r="P16" s="23" t="s">
        <v>129</v>
      </c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customFormat="false" ht="13.8" hidden="false" customHeight="false" outlineLevel="0" collapsed="false">
      <c r="A17" s="22" t="s">
        <v>100</v>
      </c>
      <c r="B17" s="22" t="s">
        <v>36</v>
      </c>
      <c r="C17" s="23" t="s">
        <v>134</v>
      </c>
      <c r="D17" s="23" t="s">
        <v>135</v>
      </c>
      <c r="E17" s="52" t="s">
        <v>136</v>
      </c>
      <c r="F17" s="24" t="n">
        <v>3</v>
      </c>
      <c r="G17" s="39" t="s">
        <v>40</v>
      </c>
      <c r="H17" s="23"/>
      <c r="I17" s="23"/>
      <c r="J17" s="23" t="n">
        <v>497</v>
      </c>
      <c r="K17" s="40" t="n">
        <f aca="false">IF(K_7!$B17&lt;&gt;"A","",K_7!$J17*K_7!$F17)</f>
        <v>1491</v>
      </c>
      <c r="L17" s="40" t="str">
        <f aca="false">IF(K_7!$B17&lt;&gt;"M","",K_7!$J17*K_7!$F17)</f>
        <v/>
      </c>
      <c r="M17" s="40" t="str">
        <f aca="false">IF(K_7!$B17&lt;&gt;"O","",K_7!$J17*K_7!$F17)</f>
        <v/>
      </c>
      <c r="N17" s="40" t="str">
        <f aca="false">IF(K_7!$B17&lt;&gt;"S","",K_7!$J17*K_7!$F17)</f>
        <v/>
      </c>
      <c r="O17" s="40" t="str">
        <f aca="false">IF(K_7!$D17&lt;&gt;"S","",#REF!*#REF!)</f>
        <v/>
      </c>
      <c r="P17" s="23" t="s">
        <v>137</v>
      </c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</row>
    <row r="18" customFormat="false" ht="13.8" hidden="false" customHeight="false" outlineLevel="0" collapsed="false">
      <c r="A18" s="22" t="s">
        <v>138</v>
      </c>
      <c r="B18" s="22" t="s">
        <v>36</v>
      </c>
      <c r="C18" s="38" t="s">
        <v>139</v>
      </c>
      <c r="D18" s="23" t="s">
        <v>140</v>
      </c>
      <c r="E18" s="38" t="s">
        <v>141</v>
      </c>
      <c r="F18" s="39" t="n">
        <v>38</v>
      </c>
      <c r="G18" s="39" t="s">
        <v>40</v>
      </c>
      <c r="H18" s="39" t="s">
        <v>142</v>
      </c>
      <c r="I18" s="39" t="s">
        <v>42</v>
      </c>
      <c r="J18" s="23" t="n">
        <v>39</v>
      </c>
      <c r="K18" s="40" t="n">
        <f aca="false">IF(K_7!$B18&lt;&gt;"A","",K_7!$J18*K_7!$F18)</f>
        <v>1482</v>
      </c>
      <c r="L18" s="40" t="str">
        <f aca="false">IF(K_7!$B18&lt;&gt;"M","",K_7!$J18*K_7!$F18)</f>
        <v/>
      </c>
      <c r="M18" s="40" t="str">
        <f aca="false">IF(K_7!$B18&lt;&gt;"O","",K_7!$J18*K_7!$F18)</f>
        <v/>
      </c>
      <c r="N18" s="40" t="str">
        <f aca="false">IF(K_7!$B18&lt;&gt;"S","",K_7!$J18*K_7!$F18)</f>
        <v/>
      </c>
      <c r="O18" s="40" t="str">
        <f aca="false">IF(K_7!$D18&lt;&gt;"S","",#REF!*#REF!)</f>
        <v/>
      </c>
      <c r="P18" s="53" t="s">
        <v>143</v>
      </c>
      <c r="Q18" s="42"/>
      <c r="R18" s="39"/>
      <c r="S18" s="43"/>
      <c r="T18" s="43"/>
      <c r="U18" s="47"/>
      <c r="V18" s="0"/>
      <c r="W18" s="0"/>
      <c r="X18" s="0"/>
      <c r="Y18" s="0"/>
      <c r="Z18" s="0"/>
      <c r="AA18" s="43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</row>
    <row r="19" customFormat="false" ht="13.8" hidden="false" customHeight="false" outlineLevel="0" collapsed="false">
      <c r="A19" s="22" t="s">
        <v>119</v>
      </c>
      <c r="B19" s="22" t="s">
        <v>36</v>
      </c>
      <c r="C19" s="38" t="s">
        <v>144</v>
      </c>
      <c r="D19" s="23" t="s">
        <v>145</v>
      </c>
      <c r="E19" s="38" t="s">
        <v>146</v>
      </c>
      <c r="F19" s="39" t="n">
        <v>19</v>
      </c>
      <c r="G19" s="39" t="s">
        <v>40</v>
      </c>
      <c r="H19" s="39"/>
      <c r="I19" s="39"/>
      <c r="J19" s="23" t="n">
        <v>1048</v>
      </c>
      <c r="K19" s="40" t="n">
        <f aca="false">IF(K_7!$B19&lt;&gt;"A","",K_7!$J19*K_7!$F19)</f>
        <v>19912</v>
      </c>
      <c r="L19" s="40" t="str">
        <f aca="false">IF(K_7!$B19&lt;&gt;"M","",K_7!$J19*K_7!$F19)</f>
        <v/>
      </c>
      <c r="M19" s="40" t="str">
        <f aca="false">IF(K_7!$B19&lt;&gt;"O","",K_7!$J19*K_7!$F19)</f>
        <v/>
      </c>
      <c r="N19" s="40" t="str">
        <f aca="false">IF(K_7!$B19&lt;&gt;"S","",K_7!$J19*K_7!$F19)</f>
        <v/>
      </c>
      <c r="O19" s="40" t="str">
        <f aca="false">IF(K_7!$D19&lt;&gt;"S","",#REF!*#REF!)</f>
        <v/>
      </c>
      <c r="P19" s="53" t="s">
        <v>147</v>
      </c>
      <c r="Q19" s="42"/>
      <c r="R19" s="39"/>
      <c r="S19" s="43"/>
      <c r="T19" s="43"/>
      <c r="U19" s="47"/>
      <c r="V19" s="0"/>
      <c r="W19" s="0"/>
      <c r="X19" s="0"/>
      <c r="Y19" s="0"/>
      <c r="Z19" s="0"/>
      <c r="AA19" s="43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</row>
    <row r="20" customFormat="false" ht="13.8" hidden="false" customHeight="false" outlineLevel="0" collapsed="false">
      <c r="A20" s="22" t="s">
        <v>119</v>
      </c>
      <c r="B20" s="22" t="s">
        <v>36</v>
      </c>
      <c r="C20" s="38" t="s">
        <v>148</v>
      </c>
      <c r="D20" s="23" t="s">
        <v>145</v>
      </c>
      <c r="E20" s="38" t="s">
        <v>149</v>
      </c>
      <c r="F20" s="39" t="n">
        <v>3</v>
      </c>
      <c r="G20" s="39" t="s">
        <v>40</v>
      </c>
      <c r="H20" s="39"/>
      <c r="I20" s="39"/>
      <c r="J20" s="23" t="n">
        <v>350</v>
      </c>
      <c r="K20" s="40" t="n">
        <f aca="false">IF(K_7!$B20&lt;&gt;"A","",K_7!$J20*K_7!$F20)</f>
        <v>1050</v>
      </c>
      <c r="L20" s="40" t="str">
        <f aca="false">IF(K_7!$B20&lt;&gt;"M","",K_7!$J20*K_7!$F20)</f>
        <v/>
      </c>
      <c r="M20" s="40" t="str">
        <f aca="false">IF(K_7!$B20&lt;&gt;"O","",K_7!$J20*K_7!$F20)</f>
        <v/>
      </c>
      <c r="N20" s="40" t="str">
        <f aca="false">IF(K_7!$B20&lt;&gt;"S","",K_7!$J20*K_7!$F20)</f>
        <v/>
      </c>
      <c r="O20" s="40" t="str">
        <f aca="false">IF(K_7!$D20&lt;&gt;"S","",#REF!*#REF!)</f>
        <v/>
      </c>
      <c r="P20" s="53" t="s">
        <v>147</v>
      </c>
      <c r="Q20" s="42"/>
      <c r="R20" s="39"/>
      <c r="S20" s="43"/>
      <c r="T20" s="43"/>
      <c r="U20" s="47"/>
      <c r="V20" s="0"/>
      <c r="W20" s="0"/>
      <c r="X20" s="0"/>
      <c r="Y20" s="0"/>
      <c r="Z20" s="0"/>
      <c r="AA20" s="43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</row>
    <row r="21" customFormat="false" ht="13.8" hidden="false" customHeight="false" outlineLevel="0" collapsed="false">
      <c r="A21" s="22" t="s">
        <v>119</v>
      </c>
      <c r="B21" s="22" t="s">
        <v>36</v>
      </c>
      <c r="C21" s="38" t="s">
        <v>150</v>
      </c>
      <c r="D21" s="23" t="s">
        <v>145</v>
      </c>
      <c r="E21" s="38" t="s">
        <v>151</v>
      </c>
      <c r="F21" s="39" t="n">
        <v>7</v>
      </c>
      <c r="G21" s="39" t="s">
        <v>40</v>
      </c>
      <c r="H21" s="39"/>
      <c r="I21" s="39"/>
      <c r="J21" s="23" t="n">
        <v>699</v>
      </c>
      <c r="K21" s="40" t="n">
        <f aca="false">IF(K_7!$B21&lt;&gt;"A","",K_7!$J21*K_7!$F21)</f>
        <v>4893</v>
      </c>
      <c r="L21" s="40" t="str">
        <f aca="false">IF(K_7!$B21&lt;&gt;"M","",K_7!$J21*K_7!$F21)</f>
        <v/>
      </c>
      <c r="M21" s="40" t="str">
        <f aca="false">IF(K_7!$B21&lt;&gt;"O","",K_7!$J21*K_7!$F21)</f>
        <v/>
      </c>
      <c r="N21" s="40" t="str">
        <f aca="false">IF(K_7!$B21&lt;&gt;"S","",K_7!$J21*K_7!$F21)</f>
        <v/>
      </c>
      <c r="O21" s="40" t="str">
        <f aca="false">IF(K_7!$D21&lt;&gt;"S","",#REF!*#REF!)</f>
        <v/>
      </c>
      <c r="P21" s="53" t="s">
        <v>147</v>
      </c>
      <c r="Q21" s="42"/>
      <c r="R21" s="39"/>
      <c r="S21" s="43"/>
      <c r="T21" s="43"/>
      <c r="U21" s="47"/>
      <c r="V21" s="0"/>
      <c r="W21" s="0"/>
      <c r="X21" s="0"/>
      <c r="Y21" s="0"/>
      <c r="Z21" s="0"/>
      <c r="AA21" s="43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</row>
    <row r="22" customFormat="false" ht="13.8" hidden="false" customHeight="false" outlineLevel="0" collapsed="false">
      <c r="A22" s="22" t="s">
        <v>119</v>
      </c>
      <c r="B22" s="22" t="s">
        <v>36</v>
      </c>
      <c r="C22" s="38" t="s">
        <v>152</v>
      </c>
      <c r="D22" s="23" t="s">
        <v>145</v>
      </c>
      <c r="E22" s="38" t="s">
        <v>153</v>
      </c>
      <c r="F22" s="39" t="n">
        <v>1</v>
      </c>
      <c r="G22" s="39" t="s">
        <v>40</v>
      </c>
      <c r="H22" s="39"/>
      <c r="I22" s="39"/>
      <c r="J22" s="23" t="n">
        <v>978</v>
      </c>
      <c r="K22" s="40" t="n">
        <f aca="false">IF(K_7!$B22&lt;&gt;"A","",K_7!$J22*K_7!$F22)</f>
        <v>978</v>
      </c>
      <c r="L22" s="40" t="str">
        <f aca="false">IF(K_7!$B22&lt;&gt;"M","",K_7!$J22*K_7!$F22)</f>
        <v/>
      </c>
      <c r="M22" s="40" t="str">
        <f aca="false">IF(K_7!$B22&lt;&gt;"O","",K_7!$J22*K_7!$F22)</f>
        <v/>
      </c>
      <c r="N22" s="40" t="str">
        <f aca="false">IF(K_7!$B22&lt;&gt;"S","",K_7!$J22*K_7!$F22)</f>
        <v/>
      </c>
      <c r="O22" s="40" t="str">
        <f aca="false">IF(K_7!$D22&lt;&gt;"S","",#REF!*#REF!)</f>
        <v/>
      </c>
      <c r="P22" s="53" t="s">
        <v>147</v>
      </c>
      <c r="Q22" s="42"/>
      <c r="R22" s="39"/>
      <c r="S22" s="43"/>
      <c r="T22" s="43"/>
      <c r="U22" s="47"/>
      <c r="V22" s="0"/>
      <c r="W22" s="0"/>
      <c r="X22" s="0"/>
      <c r="Y22" s="0"/>
      <c r="Z22" s="0"/>
      <c r="AA22" s="43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</row>
    <row r="23" customFormat="false" ht="13.8" hidden="false" customHeight="false" outlineLevel="0" collapsed="false">
      <c r="A23" s="22" t="s">
        <v>119</v>
      </c>
      <c r="B23" s="22" t="s">
        <v>36</v>
      </c>
      <c r="C23" s="38" t="s">
        <v>154</v>
      </c>
      <c r="D23" s="23" t="s">
        <v>145</v>
      </c>
      <c r="E23" s="38" t="s">
        <v>155</v>
      </c>
      <c r="F23" s="39" t="n">
        <v>6</v>
      </c>
      <c r="G23" s="39" t="s">
        <v>40</v>
      </c>
      <c r="H23" s="39"/>
      <c r="I23" s="39"/>
      <c r="J23" s="23" t="n">
        <v>1523</v>
      </c>
      <c r="K23" s="40" t="n">
        <f aca="false">IF(K_7!$B23&lt;&gt;"A","",K_7!$J23*K_7!$F23)</f>
        <v>9138</v>
      </c>
      <c r="L23" s="40" t="str">
        <f aca="false">IF(K_7!$B23&lt;&gt;"M","",K_7!$J23*K_7!$F23)</f>
        <v/>
      </c>
      <c r="M23" s="40" t="str">
        <f aca="false">IF(K_7!$B23&lt;&gt;"O","",K_7!$J23*K_7!$F23)</f>
        <v/>
      </c>
      <c r="N23" s="40" t="str">
        <f aca="false">IF(K_7!$B23&lt;&gt;"S","",K_7!$J23*K_7!$F23)</f>
        <v/>
      </c>
      <c r="O23" s="40" t="str">
        <f aca="false">IF(K_7!$D23&lt;&gt;"S","",#REF!*#REF!)</f>
        <v/>
      </c>
      <c r="P23" s="53" t="s">
        <v>147</v>
      </c>
      <c r="Q23" s="42"/>
      <c r="R23" s="39"/>
      <c r="S23" s="43"/>
      <c r="T23" s="43"/>
      <c r="U23" s="47"/>
      <c r="V23" s="0"/>
      <c r="W23" s="0"/>
      <c r="X23" s="0"/>
      <c r="Y23" s="0"/>
      <c r="Z23" s="0"/>
      <c r="AA23" s="43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</row>
    <row r="24" customFormat="false" ht="13.8" hidden="false" customHeight="false" outlineLevel="0" collapsed="false">
      <c r="A24" s="22" t="s">
        <v>119</v>
      </c>
      <c r="B24" s="22" t="s">
        <v>101</v>
      </c>
      <c r="C24" s="38" t="s">
        <v>156</v>
      </c>
      <c r="D24" s="23" t="s">
        <v>145</v>
      </c>
      <c r="E24" s="38" t="s">
        <v>157</v>
      </c>
      <c r="F24" s="39" t="n">
        <v>3</v>
      </c>
      <c r="G24" s="39" t="s">
        <v>40</v>
      </c>
      <c r="H24" s="39"/>
      <c r="I24" s="39"/>
      <c r="J24" s="23" t="n">
        <v>6552</v>
      </c>
      <c r="K24" s="40" t="str">
        <f aca="false">IF(K_7!$B24&lt;&gt;"A","",K_7!$J24*K_7!$F24)</f>
        <v/>
      </c>
      <c r="L24" s="40" t="str">
        <f aca="false">IF(K_7!$B24&lt;&gt;"M","",K_7!$J24*K_7!$F24)</f>
        <v/>
      </c>
      <c r="M24" s="40" t="str">
        <f aca="false">IF(K_7!$B24&lt;&gt;"O","",K_7!$J24*K_7!$F24)</f>
        <v/>
      </c>
      <c r="N24" s="40" t="n">
        <f aca="false">IF(K_7!$B24&lt;&gt;"S","",K_7!$J24*K_7!$F24)</f>
        <v>19656</v>
      </c>
      <c r="O24" s="40" t="str">
        <f aca="false">IF(K_7!$D24&lt;&gt;"S","",#REF!*#REF!)</f>
        <v/>
      </c>
      <c r="P24" s="53" t="s">
        <v>147</v>
      </c>
      <c r="Q24" s="42"/>
      <c r="R24" s="39"/>
      <c r="S24" s="43"/>
      <c r="T24" s="43"/>
      <c r="U24" s="47"/>
      <c r="V24" s="0"/>
      <c r="W24" s="0"/>
      <c r="X24" s="0"/>
      <c r="Y24" s="0"/>
      <c r="Z24" s="0"/>
      <c r="AA24" s="43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</row>
    <row r="25" customFormat="false" ht="13.8" hidden="false" customHeight="false" outlineLevel="0" collapsed="false">
      <c r="A25" s="22" t="s">
        <v>119</v>
      </c>
      <c r="B25" s="22" t="s">
        <v>101</v>
      </c>
      <c r="C25" s="38" t="s">
        <v>158</v>
      </c>
      <c r="D25" s="23" t="s">
        <v>145</v>
      </c>
      <c r="E25" s="38" t="s">
        <v>159</v>
      </c>
      <c r="F25" s="39" t="n">
        <v>2</v>
      </c>
      <c r="G25" s="39" t="s">
        <v>40</v>
      </c>
      <c r="H25" s="39"/>
      <c r="I25" s="39"/>
      <c r="J25" s="23" t="n">
        <v>2501</v>
      </c>
      <c r="K25" s="40" t="str">
        <f aca="false">IF(K_7!$B25&lt;&gt;"A","",K_7!$J25*K_7!$F25)</f>
        <v/>
      </c>
      <c r="L25" s="40" t="str">
        <f aca="false">IF(K_7!$B25&lt;&gt;"M","",K_7!$J25*K_7!$F25)</f>
        <v/>
      </c>
      <c r="M25" s="40" t="str">
        <f aca="false">IF(K_7!$B25&lt;&gt;"O","",K_7!$J25*K_7!$F25)</f>
        <v/>
      </c>
      <c r="N25" s="40" t="n">
        <f aca="false">IF(K_7!$B25&lt;&gt;"S","",K_7!$J25*K_7!$F25)</f>
        <v>5002</v>
      </c>
      <c r="O25" s="40" t="str">
        <f aca="false">IF(K_7!$D25&lt;&gt;"S","",#REF!*#REF!)</f>
        <v/>
      </c>
      <c r="P25" s="53" t="s">
        <v>147</v>
      </c>
      <c r="Q25" s="42"/>
      <c r="R25" s="39"/>
      <c r="S25" s="43"/>
      <c r="T25" s="43"/>
      <c r="U25" s="47"/>
      <c r="V25" s="0"/>
      <c r="W25" s="0"/>
      <c r="X25" s="0"/>
      <c r="Y25" s="0"/>
      <c r="Z25" s="0"/>
      <c r="AA25" s="43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</row>
    <row r="26" customFormat="false" ht="13.8" hidden="false" customHeight="false" outlineLevel="0" collapsed="false">
      <c r="A26" s="22" t="s">
        <v>160</v>
      </c>
      <c r="B26" s="22" t="s">
        <v>36</v>
      </c>
      <c r="C26" s="38" t="s">
        <v>161</v>
      </c>
      <c r="D26" s="23" t="s">
        <v>162</v>
      </c>
      <c r="E26" s="38" t="s">
        <v>163</v>
      </c>
      <c r="F26" s="39" t="n">
        <v>30</v>
      </c>
      <c r="G26" s="39" t="s">
        <v>40</v>
      </c>
      <c r="H26" s="39"/>
      <c r="I26" s="39"/>
      <c r="J26" s="23" t="n">
        <v>121</v>
      </c>
      <c r="K26" s="40" t="n">
        <f aca="false">IF(K_7!$B26&lt;&gt;"A","",K_7!$J26*K_7!$F26)</f>
        <v>3630</v>
      </c>
      <c r="L26" s="40" t="str">
        <f aca="false">IF(K_7!$B26&lt;&gt;"M","",K_7!$J26*K_7!$F26)</f>
        <v/>
      </c>
      <c r="M26" s="40" t="str">
        <f aca="false">IF(K_7!$B26&lt;&gt;"O","",K_7!$J26*K_7!$F26)</f>
        <v/>
      </c>
      <c r="N26" s="40" t="str">
        <f aca="false">IF(K_7!$B26&lt;&gt;"S","",K_7!$J26*K_7!$F26)</f>
        <v/>
      </c>
      <c r="O26" s="40" t="str">
        <f aca="false">IF(K_7!$D26&lt;&gt;"S","",#REF!*#REF!)</f>
        <v/>
      </c>
      <c r="P26" s="53" t="s">
        <v>147</v>
      </c>
      <c r="Q26" s="42"/>
      <c r="R26" s="39"/>
      <c r="S26" s="43"/>
      <c r="T26" s="43"/>
      <c r="U26" s="47"/>
      <c r="V26" s="0"/>
      <c r="W26" s="0"/>
      <c r="X26" s="0"/>
      <c r="Y26" s="0"/>
      <c r="Z26" s="0"/>
      <c r="AA26" s="43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</row>
    <row r="27" customFormat="false" ht="13.8" hidden="false" customHeight="false" outlineLevel="0" collapsed="false">
      <c r="A27" s="22" t="s">
        <v>160</v>
      </c>
      <c r="B27" s="22" t="s">
        <v>36</v>
      </c>
      <c r="C27" s="38" t="s">
        <v>161</v>
      </c>
      <c r="D27" s="23" t="s">
        <v>162</v>
      </c>
      <c r="E27" s="38" t="s">
        <v>164</v>
      </c>
      <c r="F27" s="39" t="n">
        <v>30</v>
      </c>
      <c r="G27" s="39" t="s">
        <v>40</v>
      </c>
      <c r="H27" s="39"/>
      <c r="I27" s="39"/>
      <c r="J27" s="23" t="n">
        <v>91</v>
      </c>
      <c r="K27" s="40" t="n">
        <f aca="false">IF(K_7!$B27&lt;&gt;"A","",K_7!$J27*K_7!$F27)</f>
        <v>2730</v>
      </c>
      <c r="L27" s="40" t="str">
        <f aca="false">IF(K_7!$B27&lt;&gt;"M","",K_7!$J27*K_7!$F27)</f>
        <v/>
      </c>
      <c r="M27" s="40" t="str">
        <f aca="false">IF(K_7!$B27&lt;&gt;"O","",K_7!$J27*K_7!$F27)</f>
        <v/>
      </c>
      <c r="N27" s="40" t="str">
        <f aca="false">IF(K_7!$B27&lt;&gt;"S","",K_7!$J27*K_7!$F27)</f>
        <v/>
      </c>
      <c r="O27" s="40" t="str">
        <f aca="false">IF(K_7!$D27&lt;&gt;"S","",#REF!*#REF!)</f>
        <v/>
      </c>
      <c r="P27" s="53" t="s">
        <v>147</v>
      </c>
      <c r="Q27" s="42"/>
      <c r="R27" s="39"/>
      <c r="S27" s="43"/>
      <c r="T27" s="43"/>
      <c r="U27" s="47"/>
      <c r="V27" s="0"/>
      <c r="W27" s="0"/>
      <c r="X27" s="0"/>
      <c r="Y27" s="0"/>
      <c r="Z27" s="0"/>
      <c r="AA27" s="43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</row>
    <row r="28" customFormat="false" ht="13.8" hidden="false" customHeight="false" outlineLevel="0" collapsed="false">
      <c r="A28" s="22" t="s">
        <v>160</v>
      </c>
      <c r="B28" s="22" t="s">
        <v>36</v>
      </c>
      <c r="C28" s="38" t="s">
        <v>161</v>
      </c>
      <c r="D28" s="23" t="s">
        <v>162</v>
      </c>
      <c r="E28" s="38" t="s">
        <v>165</v>
      </c>
      <c r="F28" s="39" t="n">
        <v>30</v>
      </c>
      <c r="G28" s="39" t="s">
        <v>40</v>
      </c>
      <c r="H28" s="39"/>
      <c r="I28" s="39"/>
      <c r="J28" s="23" t="n">
        <v>89</v>
      </c>
      <c r="K28" s="40" t="n">
        <f aca="false">IF(K_7!$B28&lt;&gt;"A","",K_7!$J28*K_7!$F28)</f>
        <v>2670</v>
      </c>
      <c r="L28" s="40" t="str">
        <f aca="false">IF(K_7!$B28&lt;&gt;"M","",K_7!$J28*K_7!$F28)</f>
        <v/>
      </c>
      <c r="M28" s="40" t="str">
        <f aca="false">IF(K_7!$B28&lt;&gt;"O","",K_7!$J28*K_7!$F28)</f>
        <v/>
      </c>
      <c r="N28" s="40" t="str">
        <f aca="false">IF(K_7!$B28&lt;&gt;"S","",K_7!$J28*K_7!$F28)</f>
        <v/>
      </c>
      <c r="O28" s="40" t="str">
        <f aca="false">IF(K_7!$D28&lt;&gt;"S","",#REF!*#REF!)</f>
        <v/>
      </c>
      <c r="P28" s="53" t="s">
        <v>147</v>
      </c>
      <c r="Q28" s="42"/>
      <c r="R28" s="39"/>
      <c r="S28" s="43"/>
      <c r="T28" s="43"/>
      <c r="U28" s="47"/>
      <c r="V28" s="0"/>
      <c r="W28" s="0"/>
      <c r="X28" s="0"/>
      <c r="Y28" s="0"/>
      <c r="Z28" s="0"/>
      <c r="AA28" s="43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</row>
    <row r="29" customFormat="false" ht="13.8" hidden="false" customHeight="false" outlineLevel="0" collapsed="false">
      <c r="A29" s="22" t="s">
        <v>166</v>
      </c>
      <c r="B29" s="22" t="s">
        <v>36</v>
      </c>
      <c r="C29" s="54" t="s">
        <v>167</v>
      </c>
      <c r="D29" s="22" t="s">
        <v>168</v>
      </c>
      <c r="E29" s="46"/>
      <c r="F29" s="24" t="n">
        <v>1</v>
      </c>
      <c r="G29" s="24" t="s">
        <v>40</v>
      </c>
      <c r="H29" s="46"/>
      <c r="I29" s="46"/>
      <c r="J29" s="39" t="n">
        <v>36195</v>
      </c>
      <c r="K29" s="40" t="n">
        <f aca="false">IF(K_7!$B29&lt;&gt;"A","",K_7!$J29*K_7!$F29)</f>
        <v>36195</v>
      </c>
      <c r="L29" s="40" t="str">
        <f aca="false">IF(K_7!$B29&lt;&gt;"M","",K_7!$J29*K_7!$F29)</f>
        <v/>
      </c>
      <c r="M29" s="40" t="str">
        <f aca="false">IF(K_7!$B29&lt;&gt;"O","",K_7!$J29*K_7!$F29)</f>
        <v/>
      </c>
      <c r="N29" s="40" t="str">
        <f aca="false">IF(K_7!$B29&lt;&gt;"S","",K_7!$J29*K_7!$F29)</f>
        <v/>
      </c>
      <c r="O29" s="40" t="str">
        <f aca="false">IF(K_7!$D29&lt;&gt;"S","",#REF!*#REF!)</f>
        <v/>
      </c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</row>
    <row r="30" s="46" customFormat="true" ht="13.8" hidden="false" customHeight="false" outlineLevel="0" collapsed="false">
      <c r="A30" s="22" t="s">
        <v>169</v>
      </c>
      <c r="B30" s="22" t="s">
        <v>170</v>
      </c>
      <c r="C30" s="54" t="s">
        <v>171</v>
      </c>
      <c r="D30" s="22" t="s">
        <v>168</v>
      </c>
      <c r="F30" s="24" t="n">
        <v>1</v>
      </c>
      <c r="G30" s="24" t="s">
        <v>40</v>
      </c>
      <c r="J30" s="55" t="n">
        <f aca="false">64*3600*1.27</f>
        <v>292608</v>
      </c>
      <c r="K30" s="40" t="str">
        <f aca="false">IF(K_7!$B30&lt;&gt;"A","",K_7!$J30*K_7!$F30)</f>
        <v/>
      </c>
      <c r="L30" s="40" t="str">
        <f aca="false">IF(K_7!$B30&lt;&gt;"M","",K_7!$J30*K_7!$F30)</f>
        <v/>
      </c>
      <c r="M30" s="40" t="n">
        <f aca="false">IF(K_7!$B30&lt;&gt;"O","",K_7!$J30*K_7!$F30)</f>
        <v>292608</v>
      </c>
      <c r="N30" s="40" t="str">
        <f aca="false">IF(K_7!$B30&lt;&gt;"S","",K_7!$J30*K_7!$F30)</f>
        <v/>
      </c>
      <c r="O30" s="40" t="str">
        <f aca="false">IF(K_7!$D30&lt;&gt;"S","",#REF!*#REF!)</f>
        <v/>
      </c>
      <c r="AMJ30" s="0"/>
    </row>
    <row r="31" customFormat="false" ht="13.8" hidden="false" customHeight="false" outlineLevel="0" collapsed="false">
      <c r="A31" s="22"/>
      <c r="B31" s="22" t="s">
        <v>36</v>
      </c>
      <c r="C31" s="54" t="s">
        <v>172</v>
      </c>
      <c r="D31" s="22" t="s">
        <v>9</v>
      </c>
      <c r="E31" s="46"/>
      <c r="F31" s="24" t="n">
        <v>1</v>
      </c>
      <c r="G31" s="24" t="s">
        <v>40</v>
      </c>
      <c r="H31" s="46"/>
      <c r="I31" s="46"/>
      <c r="J31" s="39" t="n">
        <v>100000</v>
      </c>
      <c r="K31" s="40" t="n">
        <f aca="false">IF(K_7!$B31&lt;&gt;"A","",K_7!$J31*K_7!$F31)</f>
        <v>100000</v>
      </c>
      <c r="L31" s="40" t="str">
        <f aca="false">IF(K_7!$B31&lt;&gt;"M","",K_7!$J31*K_7!$F31)</f>
        <v/>
      </c>
      <c r="M31" s="40" t="str">
        <f aca="false">IF(K_7!$B31&lt;&gt;"O","",K_7!$J31*K_7!$F31)</f>
        <v/>
      </c>
      <c r="N31" s="40" t="str">
        <f aca="false">IF(K_7!$B31&lt;&gt;"S","",K_7!$J31*K_7!$F31)</f>
        <v/>
      </c>
      <c r="O31" s="40" t="str">
        <f aca="false">IF(K_7!$D31&lt;&gt;"S","",#REF!*#REF!)</f>
        <v/>
      </c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</row>
    <row r="32" customFormat="false" ht="13.8" hidden="false" customHeight="false" outlineLevel="0" collapsed="false">
      <c r="A32" s="22"/>
      <c r="B32" s="22" t="s">
        <v>59</v>
      </c>
      <c r="C32" s="54" t="s">
        <v>173</v>
      </c>
      <c r="D32" s="22" t="s">
        <v>9</v>
      </c>
      <c r="E32" s="46"/>
      <c r="F32" s="24" t="n">
        <v>1</v>
      </c>
      <c r="G32" s="24" t="s">
        <v>40</v>
      </c>
      <c r="H32" s="46"/>
      <c r="I32" s="46"/>
      <c r="J32" s="39" t="n">
        <v>50000</v>
      </c>
      <c r="K32" s="40" t="str">
        <f aca="false">IF(K_7!$B32&lt;&gt;"A","",K_7!$J32*K_7!$F32)</f>
        <v/>
      </c>
      <c r="L32" s="40" t="n">
        <f aca="false">IF(K_7!$B32&lt;&gt;"M","",K_7!$J32*K_7!$F32)</f>
        <v>50000</v>
      </c>
      <c r="M32" s="40" t="str">
        <f aca="false">IF(K_7!$B32&lt;&gt;"O","",K_7!$J32*K_7!$F32)</f>
        <v/>
      </c>
      <c r="N32" s="40" t="str">
        <f aca="false">IF(K_7!$B32&lt;&gt;"S","",K_7!$J32*K_7!$F32)</f>
        <v/>
      </c>
      <c r="O32" s="4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</row>
    <row r="33" customFormat="false" ht="13.8" hidden="false" customHeight="false" outlineLevel="0" collapsed="false">
      <c r="A33" s="22"/>
      <c r="B33" s="22" t="s">
        <v>59</v>
      </c>
      <c r="C33" s="54" t="s">
        <v>172</v>
      </c>
      <c r="D33" s="22" t="s">
        <v>9</v>
      </c>
      <c r="E33" s="46"/>
      <c r="F33" s="24" t="n">
        <v>1</v>
      </c>
      <c r="G33" s="24" t="s">
        <v>40</v>
      </c>
      <c r="H33" s="46"/>
      <c r="I33" s="46"/>
      <c r="J33" s="39" t="n">
        <v>50000</v>
      </c>
      <c r="K33" s="40" t="str">
        <f aca="false">IF(K_7!$B33&lt;&gt;"A","",K_7!$J33*K_7!$F33)</f>
        <v/>
      </c>
      <c r="L33" s="40" t="n">
        <f aca="false">IF(K_7!$B33&lt;&gt;"M","",K_7!$J33*K_7!$F33)</f>
        <v>50000</v>
      </c>
      <c r="M33" s="40" t="str">
        <f aca="false">IF(K_7!$B33&lt;&gt;"O","",K_7!$J33*K_7!$F33)</f>
        <v/>
      </c>
      <c r="N33" s="40" t="str">
        <f aca="false">IF(K_7!$B33&lt;&gt;"S","",K_7!$J33*K_7!$F33)</f>
        <v/>
      </c>
      <c r="O33" s="40" t="str">
        <f aca="false">IF(K_7!$D33&lt;&gt;"S","",#REF!*#REF!)</f>
        <v/>
      </c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</row>
    <row r="34" customFormat="false" ht="13.8" hidden="false" customHeight="false" outlineLevel="0" collapsed="false">
      <c r="A34" s="22" t="s">
        <v>174</v>
      </c>
      <c r="B34" s="22" t="s">
        <v>170</v>
      </c>
      <c r="C34" s="54" t="s">
        <v>175</v>
      </c>
      <c r="D34" s="22" t="s">
        <v>9</v>
      </c>
      <c r="E34" s="46"/>
      <c r="F34" s="24" t="n">
        <v>1</v>
      </c>
      <c r="G34" s="24" t="s">
        <v>40</v>
      </c>
      <c r="H34" s="46"/>
      <c r="I34" s="46"/>
      <c r="J34" s="39" t="n">
        <v>90000</v>
      </c>
      <c r="K34" s="40" t="str">
        <f aca="false">IF(K_7!$B34&lt;&gt;"A","",K_7!$J34*K_7!$F34)</f>
        <v/>
      </c>
      <c r="L34" s="40" t="str">
        <f aca="false">IF(K_7!$B34&lt;&gt;"M","",K_7!$J34*K_7!$F34)</f>
        <v/>
      </c>
      <c r="M34" s="40" t="n">
        <f aca="false">IF(K_7!$B34&lt;&gt;"O","",K_7!$J34*K_7!$F34)</f>
        <v>90000</v>
      </c>
      <c r="N34" s="40" t="str">
        <f aca="false">IF(K_7!$B34&lt;&gt;"S","",K_7!$J34*K_7!$F34)</f>
        <v/>
      </c>
      <c r="O34" s="40" t="str">
        <f aca="false">IF(K_7!$D34&lt;&gt;"S","",#REF!*#REF!)</f>
        <v/>
      </c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</row>
    <row r="35" s="46" customFormat="true" ht="13.8" hidden="false" customHeight="false" outlineLevel="0" collapsed="false">
      <c r="A35" s="22" t="s">
        <v>176</v>
      </c>
      <c r="B35" s="22" t="s">
        <v>170</v>
      </c>
      <c r="C35" s="54" t="s">
        <v>177</v>
      </c>
      <c r="D35" s="22"/>
      <c r="F35" s="24" t="n">
        <v>1</v>
      </c>
      <c r="G35" s="24" t="s">
        <v>40</v>
      </c>
      <c r="J35" s="55" t="n">
        <v>3000</v>
      </c>
      <c r="K35" s="40" t="str">
        <f aca="false">IF(K_7!$B35&lt;&gt;"A","",K_7!$J35*K_7!$F35)</f>
        <v/>
      </c>
      <c r="L35" s="40" t="str">
        <f aca="false">IF(K_7!$B35&lt;&gt;"M","",K_7!$J35*K_7!$F35)</f>
        <v/>
      </c>
      <c r="M35" s="40" t="n">
        <f aca="false">IF(K_7!$B35&lt;&gt;"O","",K_7!$J35*K_7!$F35)</f>
        <v>3000</v>
      </c>
      <c r="N35" s="40" t="str">
        <f aca="false">IF(K_7!$B35&lt;&gt;"S","",K_7!$J35*K_7!$F35)</f>
        <v/>
      </c>
      <c r="O35" s="40" t="str">
        <f aca="false">IF(K_7!$D35&lt;&gt;"S","",#REF!*#REF!)</f>
        <v/>
      </c>
      <c r="AMJ35" s="0"/>
    </row>
  </sheetData>
  <hyperlinks>
    <hyperlink ref="P5" r:id="rId1" display="http://www.mixvill.hu/"/>
    <hyperlink ref="P6" r:id="rId2" display="http://www.mixvill.hu/"/>
    <hyperlink ref="P7" r:id="rId3" display="http://www.mixvill.hu/"/>
    <hyperlink ref="P8" r:id="rId4" display="http://www.mixvill.hu/"/>
    <hyperlink ref="P9" r:id="rId5" display="http://www.mixvill.hu/"/>
    <hyperlink ref="P10" r:id="rId6" display="http://www.mixvill.h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7595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2018-01-05T18:17:30Z</dcterms:created>
  <dc:creator>Cserhalmi György</dc:creator>
  <dc:description/>
  <dc:language>en-US</dc:language>
  <cp:lastModifiedBy/>
  <cp:lastPrinted>2018-01-10T12:42:39Z</cp:lastPrinted>
  <dcterms:modified xsi:type="dcterms:W3CDTF">2018-03-10T17:12:40Z</dcterms:modified>
  <cp:revision>354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