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1"/>
  </bookViews>
  <sheets>
    <sheet name="Időterv" sheetId="1" state="visible" r:id="rId2"/>
    <sheet name="Összesítő" sheetId="2" state="visible" r:id="rId3"/>
    <sheet name="K_11" sheetId="3" state="visible" r:id="rId4"/>
    <sheet name="K_12" sheetId="4" state="visible" r:id="rId5"/>
    <sheet name="K_13" sheetId="5" state="visible" r:id="rId6"/>
    <sheet name="K_2" sheetId="6" state="visible" r:id="rId7"/>
    <sheet name="K_3" sheetId="7" state="visible" r:id="rId8"/>
    <sheet name="K_4" sheetId="8" state="visible" r:id="rId9"/>
    <sheet name="K_5" sheetId="9" state="visible" r:id="rId10"/>
    <sheet name="K_6" sheetId="10" state="visible" r:id="rId11"/>
    <sheet name="K_7" sheetId="11" state="visible" r:id="rId12"/>
    <sheet name="K_8" sheetId="12" state="visible" r:id="rId13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O3" authorId="0">
      <text>
        <r>
          <rPr>
            <sz val="11"/>
            <color rgb="FF000000"/>
            <rFont val="Arial"/>
            <family val="2"/>
            <charset val="1"/>
          </rPr>
          <t xml:space="preserve">Jövedelemigazolás lejár</t>
        </r>
      </text>
    </comment>
    <comment ref="HR3" authorId="0">
      <text>
        <r>
          <rPr>
            <sz val="11"/>
            <color rgb="FF000000"/>
            <rFont val="Arial"/>
            <family val="2"/>
            <charset val="1"/>
          </rPr>
          <t xml:space="preserve">Kapolcs</t>
        </r>
      </text>
    </comment>
  </commentList>
</comments>
</file>

<file path=xl/sharedStrings.xml><?xml version="1.0" encoding="utf-8"?>
<sst xmlns="http://schemas.openxmlformats.org/spreadsheetml/2006/main" count="1690" uniqueCount="455">
  <si>
    <t xml:space="preserve">Tevékenység</t>
  </si>
  <si>
    <t xml:space="preserve">Kezdés</t>
  </si>
  <si>
    <t xml:space="preserve">Befejezés</t>
  </si>
  <si>
    <t xml:space="preserve">ok</t>
  </si>
  <si>
    <t xml:space="preserve">OM2 programiroda megbízása</t>
  </si>
  <si>
    <t xml:space="preserve">&gt;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</si>
  <si>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</si>
  <si>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</si>
  <si>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</si>
  <si>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Statikai szakvélemény (Statikum)</t>
  </si>
  <si>
    <t xml:space="preserve">Villamos tervezői felmérés külső villamos tervhez (Tibivill)</t>
  </si>
  <si>
    <t xml:space="preserve">Napelemes felmérés (Pentele)</t>
  </si>
  <si>
    <t xml:space="preserve">OTP jövedelemigazolások kézhezvétele (adós és adóstárs)</t>
  </si>
  <si>
    <t xml:space="preserve">x</t>
  </si>
  <si>
    <t xml:space="preserve">&lt;</t>
  </si>
  <si>
    <t xml:space="preserve">OTP KHR lekérdezés (adós)</t>
  </si>
  <si>
    <t xml:space="preserve">Árajánlat kérés, szerződésminta, nyilatkozat, szerződés (Pentele)</t>
  </si>
  <si>
    <t xml:space="preserve">ELMÜ teljesítménybővítési igény beadása és MGT kézhezvétele</t>
  </si>
  <si>
    <t xml:space="preserve">Árajánlat kérés, szerződésminta, nyilatkozat, szerződés (Tibivill)</t>
  </si>
  <si>
    <t xml:space="preserve">Árajánlat kérés, szerződésminta, nyilatkozat, szerződés (BVH)</t>
  </si>
  <si>
    <t xml:space="preserve">Árajánlat kérés, szerződésminta, nyilatkozat, szerződés (Zamex)</t>
  </si>
  <si>
    <t xml:space="preserve">Közmű nullás igazolások és éves elszámolások lekérése</t>
  </si>
  <si>
    <t xml:space="preserve">Jóváhagyott külső villamos terv (Tibivill)</t>
  </si>
  <si>
    <t xml:space="preserve">Közgyűlés, szavazás a napelem telepítésről és a villamos bővítésről</t>
  </si>
  <si>
    <t xml:space="preserve">Hitelkérelem benyújtása (OM2)</t>
  </si>
  <si>
    <t xml:space="preserve">Lakáselosztó kialakítása, külső bekötése, ideiglenesen átkötve a régi elosztóra</t>
  </si>
  <si>
    <t xml:space="preserve">Előszobai gardrób elbontása</t>
  </si>
  <si>
    <t xml:space="preserve">Közfalak bontása</t>
  </si>
  <si>
    <t xml:space="preserve">Függőleges villany leállások marása</t>
  </si>
  <si>
    <t xml:space="preserve">Belső vezetékezés, villamos kiállások elkészítése, átkötés új elosztóra</t>
  </si>
  <si>
    <t xml:space="preserve">Légtechnikai csövezés</t>
  </si>
  <si>
    <t xml:space="preserve">Szofbai Ytong fal építése</t>
  </si>
  <si>
    <t xml:space="preserve">Régi vezetékek eltávolitása, gipszelés, ideiglenes világítás telepítése</t>
  </si>
  <si>
    <t xml:space="preserve">Felszálló vezeték cseréje, mérőhely szabványosítás (Tibivill)</t>
  </si>
  <si>
    <t xml:space="preserve">Ideiglenes villanyóra felszerelése (ELMÜ)</t>
  </si>
  <si>
    <t xml:space="preserve">Ideiglenes villanyóra szám megküldése a napelemes kivitelezőnek</t>
  </si>
  <si>
    <t xml:space="preserve">Napelemes rendszer tervezése, csatlakozási dokumentáció fogadása az ELMŰ-től (Pentele)</t>
  </si>
  <si>
    <t xml:space="preserve">Mérőóra csere kétirányúra (ELMÜ)</t>
  </si>
  <si>
    <t xml:space="preserve">Napelemes rendszer telepítése, bekötése, átadása (Pentele)</t>
  </si>
  <si>
    <t xml:space="preserve">Napelemes rendszer átvétele, banki igazolás kifizetéshez (eMérnök)</t>
  </si>
  <si>
    <t xml:space="preserve">WC áthelyezése az északi falra, csatorna, víz bekötés, mosdó csatorna, víz kiállás</t>
  </si>
  <si>
    <t xml:space="preserve">WC fal belső szigetelés</t>
  </si>
  <si>
    <t xml:space="preserve">Szellőztető gép födém áttörés és páraelszívó furat készítése, kémény telepítés</t>
  </si>
  <si>
    <t xml:space="preserve">Gipszkarton vázszerkezet építése</t>
  </si>
  <si>
    <t xml:space="preserve">Hővisszanerő szellőztető telepítése, kémény és villamos bekötés</t>
  </si>
  <si>
    <t xml:space="preserve">Konyha utcai fal szigetelés</t>
  </si>
  <si>
    <t xml:space="preserve">Fürdő utcai fal belső szigetelés</t>
  </si>
  <si>
    <t xml:space="preserve">Bojler telepítése</t>
  </si>
  <si>
    <t xml:space="preserve">Födém hőszigetelés</t>
  </si>
  <si>
    <t xml:space="preserve">Fűtőfilm telepítése és ellenőrzése</t>
  </si>
  <si>
    <t xml:space="preserve">Motoros zsaluzia felszerelése</t>
  </si>
  <si>
    <t xml:space="preserve">Gipszkarton lapok felhelyezése</t>
  </si>
  <si>
    <t xml:space="preserve">Erkély fal külső szigetelés, szinezés</t>
  </si>
  <si>
    <t xml:space="preserve">Háló IsoTex lapos szigetelése</t>
  </si>
  <si>
    <t xml:space="preserve">Világítás telepítése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</si>
  <si>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</si>
  <si>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</si>
  <si>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</si>
  <si>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Gáz vételi hely lebontása csövekkel</t>
  </si>
  <si>
    <t xml:space="preserve">VEKOP kategória</t>
  </si>
  <si>
    <t xml:space="preserve">Kivitelező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</si>
  <si>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</si>
  <si>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</si>
  <si>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</si>
  <si>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</si>
  <si>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</si>
  <si>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</si>
  <si>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K_11</t>
  </si>
  <si>
    <t xml:space="preserve">Tibivill</t>
  </si>
  <si>
    <t xml:space="preserve">A sütő, főző, vízmelegítő berendezések</t>
  </si>
  <si>
    <t xml:space="preserve">K_12</t>
  </si>
  <si>
    <t xml:space="preserve">BVH</t>
  </si>
  <si>
    <t xml:space="preserve">Fűtőfilmes fűtés</t>
  </si>
  <si>
    <t xml:space="preserve">K_13</t>
  </si>
  <si>
    <t xml:space="preserve">Besa</t>
  </si>
  <si>
    <t xml:space="preserve">%</t>
  </si>
  <si>
    <t xml:space="preserve">Fűtőfilm hordozó és takarószerkezete</t>
  </si>
  <si>
    <t xml:space="preserve">K_2</t>
  </si>
  <si>
    <t xml:space="preserve">Ez telepítés, nem korszerűsítés</t>
  </si>
  <si>
    <t xml:space="preserve">K_3</t>
  </si>
  <si>
    <t xml:space="preserve">Pentele</t>
  </si>
  <si>
    <t xml:space="preserve">K_4</t>
  </si>
  <si>
    <t xml:space="preserve">Részben belső, de homlokzati fal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</si>
  <si>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</si>
  <si>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</si>
  <si>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</si>
  <si>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</si>
  <si>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</si>
  <si>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</si>
  <si>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</si>
  <si>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</si>
  <si>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</si>
  <si>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</si>
  <si>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</si>
  <si>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</si>
  <si>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</si>
  <si>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Önerő aránya</t>
  </si>
  <si>
    <t xml:space="preserve">Kifizethető szállítói előleg összesen</t>
  </si>
  <si>
    <t xml:space="preserve">Nem előlegezhető anyag költség összesen</t>
  </si>
  <si>
    <t xml:space="preserve">Hőtermelő berendezések korszerűsítése I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</si>
  <si>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</si>
  <si>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</si>
  <si>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</si>
  <si>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</si>
  <si>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</si>
  <si>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</si>
  <si>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</si>
  <si>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</si>
  <si>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</si>
  <si>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</si>
  <si>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</si>
  <si>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</si>
  <si>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</si>
  <si>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</si>
  <si>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</si>
  <si>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</si>
  <si>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</si>
  <si>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</si>
  <si>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</si>
  <si>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</si>
  <si>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</si>
  <si>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</si>
  <si>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</si>
  <si>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</si>
  <si>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</si>
  <si>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</si>
  <si>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</si>
  <si>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</si>
  <si>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</si>
  <si>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</si>
  <si>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</si>
  <si>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</si>
  <si>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M</t>
  </si>
  <si>
    <t xml:space="preserve">Hőtermelő berendezések telepítése</t>
  </si>
  <si>
    <t xml:space="preserve">Hőtermelő berendezések korszerűsítése II</t>
  </si>
  <si>
    <t xml:space="preserve">18.02.09</t>
  </si>
  <si>
    <t xml:space="preserve">CALEO fűtőfólia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</si>
  <si>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</si>
  <si>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</si>
  <si>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</si>
  <si>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</si>
  <si>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</si>
  <si>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</si>
  <si>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86x88x18 D65x55</t>
  </si>
  <si>
    <t xml:space="preserve">Scapa öntapadó ragsz. 50 m</t>
  </si>
  <si>
    <t xml:space="preserve">El. vezeték 1,5mm2 Cu</t>
  </si>
  <si>
    <t xml:space="preserve">BVF HEATO Wifi  Box</t>
  </si>
  <si>
    <t xml:space="preserve">18.02.10</t>
  </si>
  <si>
    <t xml:space="preserve">Fűtőfilm telepítése</t>
  </si>
  <si>
    <t xml:space="preserve">Hőtermelő berendezések korszerűsítése III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</si>
  <si>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</si>
  <si>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</si>
  <si>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</si>
  <si>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</si>
  <si>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</si>
  <si>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</si>
  <si>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</si>
  <si>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</si>
  <si>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</si>
  <si>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</si>
  <si>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</si>
  <si>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</si>
  <si>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</si>
  <si>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</si>
  <si>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</si>
  <si>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</si>
  <si>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</si>
  <si>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</si>
  <si>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</si>
  <si>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</si>
  <si>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</si>
  <si>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</si>
  <si>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</si>
  <si>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</si>
  <si>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</si>
  <si>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</si>
  <si>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</si>
  <si>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</si>
  <si>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</si>
  <si>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</si>
  <si>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</si>
  <si>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</si>
  <si>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</si>
  <si>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</si>
  <si>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</si>
  <si>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</si>
  <si>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</si>
  <si>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</si>
  <si>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</si>
  <si>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</si>
  <si>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</si>
  <si>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</si>
  <si>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</si>
  <si>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</si>
  <si>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</si>
  <si>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</si>
  <si>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</si>
  <si>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</si>
  <si>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</si>
  <si>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</si>
  <si>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</si>
  <si>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</si>
  <si>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</si>
  <si>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</si>
  <si>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</si>
  <si>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</si>
  <si>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Gipszkarton álmennyezet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</si>
  <si>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</si>
  <si>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</si>
  <si>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</si>
  <si>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</si>
  <si>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</si>
  <si>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</si>
  <si>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</si>
  <si>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</si>
  <si>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</si>
  <si>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</si>
  <si>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</si>
  <si>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</si>
  <si>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</si>
  <si>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</si>
  <si>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</si>
  <si>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</si>
  <si>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</si>
  <si>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</si>
  <si>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</si>
  <si>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</si>
  <si>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</si>
  <si>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</si>
  <si>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18.02.17</t>
  </si>
  <si>
    <t xml:space="preserve">Kémény pányva</t>
  </si>
  <si>
    <t xml:space="preserve">sodrony</t>
  </si>
  <si>
    <t xml:space="preserve">https://vizvonal.hu/acelsodrony-4mm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</si>
  <si>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</si>
  <si>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</si>
  <si>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</si>
  <si>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</si>
  <si>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</si>
  <si>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</si>
  <si>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</si>
  <si>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</si>
  <si>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</si>
  <si>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</si>
  <si>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</si>
  <si>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</si>
  <si>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</si>
  <si>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</si>
  <si>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</si>
  <si>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</si>
  <si>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</si>
  <si>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</si>
  <si>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</si>
  <si>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</si>
  <si>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</si>
  <si>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</si>
  <si>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</si>
  <si>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</si>
  <si>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</si>
  <si>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</si>
  <si>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</si>
  <si>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</si>
  <si>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</si>
  <si>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</si>
  <si>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</si>
  <si>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</si>
  <si>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</si>
  <si>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</si>
  <si>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</si>
  <si>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</si>
  <si>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</si>
  <si>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</si>
  <si>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</si>
  <si>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18.02.13</t>
  </si>
  <si>
    <t xml:space="preserve">O</t>
  </si>
  <si>
    <t xml:space="preserve">Statikai szakvélemény</t>
  </si>
  <si>
    <t xml:space="preserve">statikum.hu</t>
  </si>
  <si>
    <t xml:space="preserve">http://statikum.hu/</t>
  </si>
  <si>
    <t xml:space="preserve">S</t>
  </si>
  <si>
    <t xml:space="preserve">Salakbeton blokk fal fúrás páraelszívójoz</t>
  </si>
  <si>
    <t xml:space="preserve">D150 csőhöz</t>
  </si>
  <si>
    <t xml:space="preserve">Födém áttörés szellőző csövekhez</t>
  </si>
  <si>
    <t xml:space="preserve">D125 csőhöz</t>
  </si>
  <si>
    <t xml:space="preserve">Szellőző kémény telepítése</t>
  </si>
  <si>
    <t xml:space="preserve">http://www.tetoplusz.hu/Szigetelo_cegunk/Szigetelesi_tanacsok/Kerdezzen_szakemberunktol.html</t>
  </si>
  <si>
    <t xml:space="preserve">Szellőző rendszer szerelése</t>
  </si>
  <si>
    <t xml:space="preserve">Víz, gáz és csatorna szerelés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</si>
  <si>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</si>
  <si>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</si>
  <si>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</si>
  <si>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</si>
  <si>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</si>
  <si>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</si>
  <si>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</si>
  <si>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</si>
  <si>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</si>
  <si>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</si>
  <si>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</si>
  <si>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</si>
  <si>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</si>
  <si>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</si>
  <si>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</si>
  <si>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</si>
  <si>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</si>
  <si>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PenteleSolar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</si>
  <si>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</si>
  <si>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</si>
  <si>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</si>
  <si>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</si>
  <si>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</si>
  <si>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</si>
  <si>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</si>
  <si>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</si>
  <si>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</si>
  <si>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</si>
  <si>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</si>
  <si>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</si>
  <si>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</si>
  <si>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</si>
  <si>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</si>
  <si>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</si>
  <si>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</si>
  <si>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</si>
  <si>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</si>
  <si>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</si>
  <si>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</si>
  <si>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</si>
  <si>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</si>
  <si>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</si>
  <si>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</si>
  <si>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</si>
  <si>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</si>
  <si>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</si>
  <si>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</si>
  <si>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</si>
  <si>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 (24W)</t>
  </si>
  <si>
    <t xml:space="preserve">https://www.mentavill.hu/catalog/details/18352</t>
  </si>
  <si>
    <t xml:space="preserve">Fali világítás, háló</t>
  </si>
  <si>
    <t xml:space="preserve">Plasteri (4W)</t>
  </si>
  <si>
    <t xml:space="preserve">http://www.lampahaz.hu/hu/eglo-pasteri-falikar-94933</t>
  </si>
  <si>
    <t xml:space="preserve">Fali világítás, előszoba, fürdő,erkély, konyha, WC</t>
  </si>
  <si>
    <t xml:space="preserve">Rábalux</t>
  </si>
  <si>
    <t xml:space="preserve">ATALANTA (2x9W)</t>
  </si>
  <si>
    <t xml:space="preserve">https://www.praktiker.hu/lakberendezes-vilagitas-butor/lampa-izzo/kulteri-lampa/300732-rabalux-atalanta-kulteri-fali-2e27-60w-ip44-inox</t>
  </si>
  <si>
    <t xml:space="preserve">18.02.11</t>
  </si>
  <si>
    <t xml:space="preserve">LED világítótest, konyha</t>
  </si>
  <si>
    <t xml:space="preserve">IKEA</t>
  </si>
  <si>
    <t xml:space="preserve">UTRUSTA 40cm (5.3W)</t>
  </si>
  <si>
    <t xml:space="preserve">http://www.ikea.com</t>
  </si>
  <si>
    <t xml:space="preserve">LED világítótest, konyha, fürdő</t>
  </si>
  <si>
    <t xml:space="preserve">UTRUSTA 80cm (10W)</t>
  </si>
  <si>
    <t xml:space="preserve">18.02.24.</t>
  </si>
  <si>
    <t xml:space="preserve">LED világítótest, nappali könyvespolcok</t>
  </si>
  <si>
    <t xml:space="preserve">MAGLEHULT (2.8W)</t>
  </si>
  <si>
    <t xml:space="preserve">Tápegység, nappali könyvespolcok</t>
  </si>
  <si>
    <t xml:space="preserve">ANSLUTA 10W, 3 kimenet</t>
  </si>
  <si>
    <t xml:space="preserve">LED világítótest, nappali gardrób</t>
  </si>
  <si>
    <t xml:space="preserve">NORRFLY 55cm</t>
  </si>
  <si>
    <t xml:space="preserve">Tápegység, nappali gardrób</t>
  </si>
  <si>
    <t xml:space="preserve">LED világítótest,előszobai gardrób</t>
  </si>
  <si>
    <t xml:space="preserve">Tápegység, előszobai gardrób</t>
  </si>
  <si>
    <t xml:space="preserve">LED világítótest, kamra</t>
  </si>
  <si>
    <t xml:space="preserve">Tápegység, kamra</t>
  </si>
  <si>
    <t xml:space="preserve">LED világítótest, előszoba öltöző</t>
  </si>
  <si>
    <t xml:space="preserve">Tápegység, előszoba öltöző</t>
  </si>
  <si>
    <t xml:space="preserve">LED világítótest, háló gardrób</t>
  </si>
  <si>
    <t xml:space="preserve">NORRFLY 92cm</t>
  </si>
  <si>
    <t xml:space="preserve">Tápegység, háló gardrób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</si>
  <si>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</si>
  <si>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</si>
  <si>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</si>
  <si>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</si>
  <si>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</si>
  <si>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</si>
  <si>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</si>
  <si>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</si>
  <si>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</si>
  <si>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</si>
  <si>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850x200</t>
  </si>
  <si>
    <t xml:space="preserve">860x200</t>
  </si>
  <si>
    <t xml:space="preserve">1460x200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</si>
  <si>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</si>
  <si>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</si>
  <si>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</si>
  <si>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</si>
  <si>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</si>
  <si>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</si>
  <si>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</si>
  <si>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</si>
  <si>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</si>
  <si>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</si>
  <si>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</si>
  <si>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</si>
  <si>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</si>
  <si>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</si>
  <si>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</si>
  <si>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</si>
  <si>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</si>
  <si>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</si>
  <si>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</si>
  <si>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</si>
  <si>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</si>
  <si>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</si>
  <si>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18.02.04</t>
  </si>
  <si>
    <t xml:space="preserve">Kismegszakító</t>
  </si>
  <si>
    <t xml:space="preserve">MENTAVILL</t>
  </si>
  <si>
    <t xml:space="preserve">TSM6 1P C6</t>
  </si>
  <si>
    <t xml:space="preserve">https://www.mentavill.hu/</t>
  </si>
  <si>
    <t xml:space="preserve">TSM6 1P B6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</si>
  <si>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</si>
  <si>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</si>
  <si>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</si>
  <si>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</si>
  <si>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</si>
  <si>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</si>
  <si>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</si>
  <si>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</si>
  <si>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</si>
  <si>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</si>
  <si>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</si>
  <si>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</si>
  <si>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</si>
  <si>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</si>
  <si>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</si>
  <si>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</si>
  <si>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</si>
  <si>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</si>
  <si>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</si>
  <si>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</si>
  <si>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</si>
  <si>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</si>
  <si>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</si>
  <si>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</si>
  <si>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</si>
  <si>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</si>
  <si>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</si>
  <si>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</si>
  <si>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</si>
  <si>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</si>
  <si>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</si>
  <si>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</si>
  <si>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</si>
  <si>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</si>
  <si>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</si>
  <si>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</t>
  </si>
  <si>
    <t xml:space="preserve">ELMŰ</t>
  </si>
  <si>
    <t xml:space="preserve">18.02.15</t>
  </si>
  <si>
    <t xml:space="preserve">Teljesítmény bővítés tarifa</t>
  </si>
  <si>
    <t xml:space="preserve">Felszálló vezeték cseréje, szabványosítás</t>
  </si>
  <si>
    <t xml:space="preserve">Belső villamos korszerűsítés</t>
  </si>
  <si>
    <t xml:space="preserve">18.02.14</t>
  </si>
  <si>
    <t xml:space="preserve">Külső villamos terv</t>
  </si>
  <si>
    <t xml:space="preserve">18.02.12</t>
  </si>
  <si>
    <t xml:space="preserve">Egyéb költség</t>
  </si>
  <si>
    <t xml:space="preserve">18.03.10</t>
  </si>
  <si>
    <t xml:space="preserve">E-hiteles tulajdoni lap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</si>
</sst>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b val="true"/>
      <sz val="13"/>
      <name val="Open Sans"/>
      <family val="2"/>
      <charset val="238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66FF00"/>
        <bgColor rgb="FF00FF00"/>
      </patternFill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name val="Arial"/>
        <charset val="1"/>
        <family val="2"/>
        <color rgb="FF000000"/>
      </font>
      <fill>
        <patternFill>
          <bgColor rgb="FFFF9900"/>
        </patternFill>
      </fill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vfheating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www.mixvill.h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praktiker.hu/lakberendezes-vilagitas-butor/lampa-izzo/kulteri-lampa/300732-rabalux-atalanta-kulteri-fali-2e27-60w-ip44-in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T26" activeCellId="0" sqref="DT26"/>
    </sheetView>
  </sheetViews>
  <sheetFormatPr defaultRowHeight="13.8"/>
  <cols>
    <col collapsed="false" hidden="false" max="1" min="1" style="1" width="3.93953488372093"/>
    <col collapsed="false" hidden="false" max="2" min="2" style="2" width="111.86511627907"/>
    <col collapsed="false" hidden="false" max="4" min="3" style="3" width="14.5209302325581"/>
    <col collapsed="false" hidden="false" max="5" min="5" style="4" width="3.93953488372093"/>
    <col collapsed="false" hidden="true" max="43" min="6" style="4" width="0"/>
    <col collapsed="false" hidden="false" max="45" min="44" style="4" width="3.93953488372093"/>
    <col collapsed="false" hidden="true" max="53" min="46" style="4" width="0"/>
    <col collapsed="false" hidden="false" max="54" min="54" style="4" width="3.93953488372093"/>
    <col collapsed="false" hidden="true" max="56" min="55" style="4" width="0"/>
    <col collapsed="false" hidden="false" max="57" min="57" style="4" width="3.93953488372093"/>
    <col collapsed="false" hidden="true" max="59" min="58" style="4" width="0"/>
    <col collapsed="false" hidden="true" max="61" min="60" style="5" width="0"/>
    <col collapsed="false" hidden="false" max="62" min="62" style="0" width="10.5813953488372"/>
    <col collapsed="false" hidden="true" max="63" min="63" style="0" width="0"/>
    <col collapsed="false" hidden="false" max="145" min="64" style="0" width="10.5813953488372"/>
    <col collapsed="false" hidden="false" max="1019" min="146" style="4" width="3.93953488372093"/>
    <col collapsed="false" hidden="false" max="1025" min="1020" style="0" width="10.5813953488372"/>
  </cols>
  <sheetData>
    <row r="1" s="7" customFormat="true" ht="14.1" hidden="false" customHeight="false" outlineLevel="0" collapsed="false">
      <c r="A1" s="1"/>
      <c r="B1" s="6"/>
      <c r="C1" s="1"/>
      <c r="D1" s="1"/>
      <c r="E1" s="4" t="n">
        <f aca="false">WEEKDAY(Időterv!E3,2)</f>
        <v>1</v>
      </c>
      <c r="F1" s="4" t="n">
        <f aca="false">WEEKDAY(Időterv!F3,2)</f>
        <v>2</v>
      </c>
      <c r="G1" s="4" t="n">
        <f aca="false">WEEKDAY(Időterv!G3,2)</f>
        <v>3</v>
      </c>
      <c r="H1" s="4" t="n">
        <f aca="false">WEEKDAY(Időterv!H3,2)</f>
        <v>4</v>
      </c>
      <c r="I1" s="4" t="n">
        <f aca="false">WEEKDAY(Időterv!I3,2)</f>
        <v>5</v>
      </c>
      <c r="J1" s="4" t="n">
        <f aca="false">WEEKDAY(Időterv!J3,2)</f>
        <v>6</v>
      </c>
      <c r="K1" s="4" t="n">
        <f aca="false">WEEKDAY(Időterv!K3,2)</f>
        <v>7</v>
      </c>
      <c r="L1" s="4" t="n">
        <f aca="false">WEEKDAY(Időterv!L3,2)</f>
        <v>1</v>
      </c>
      <c r="M1" s="4" t="n">
        <f aca="false">WEEKDAY(Időterv!M3,2)</f>
        <v>2</v>
      </c>
      <c r="N1" s="4" t="n">
        <f aca="false">WEEKDAY(Időterv!N3,2)</f>
        <v>3</v>
      </c>
      <c r="O1" s="4" t="n">
        <f aca="false">WEEKDAY(Időterv!O3,2)</f>
        <v>4</v>
      </c>
      <c r="P1" s="4" t="n">
        <f aca="false">WEEKDAY(Időterv!P3,2)</f>
        <v>5</v>
      </c>
      <c r="Q1" s="4" t="n">
        <f aca="false">WEEKDAY(Időterv!Q3,2)</f>
        <v>6</v>
      </c>
      <c r="R1" s="4" t="n">
        <f aca="false">WEEKDAY(Időterv!R3,2)</f>
        <v>7</v>
      </c>
      <c r="S1" s="4" t="n">
        <f aca="false">WEEKDAY(Időterv!S3,2)</f>
        <v>1</v>
      </c>
      <c r="T1" s="4" t="n">
        <f aca="false">WEEKDAY(Időterv!T3,2)</f>
        <v>2</v>
      </c>
      <c r="U1" s="4" t="n">
        <f aca="false">WEEKDAY(Időterv!U3,2)</f>
        <v>3</v>
      </c>
      <c r="V1" s="4" t="n">
        <f aca="false">WEEKDAY(Időterv!V3,2)</f>
        <v>4</v>
      </c>
      <c r="W1" s="4" t="n">
        <f aca="false">WEEKDAY(Időterv!W3,2)</f>
        <v>5</v>
      </c>
      <c r="X1" s="4" t="n">
        <f aca="false">WEEKDAY(Időterv!X3,2)</f>
        <v>6</v>
      </c>
      <c r="Y1" s="4" t="n">
        <f aca="false">WEEKDAY(Időterv!Y3,2)</f>
        <v>7</v>
      </c>
      <c r="Z1" s="4" t="n">
        <f aca="false">WEEKDAY(Időterv!Z3,2)</f>
        <v>1</v>
      </c>
      <c r="AA1" s="4" t="n">
        <f aca="false">WEEKDAY(Időterv!AA3,2)</f>
        <v>2</v>
      </c>
      <c r="AB1" s="4" t="n">
        <f aca="false">WEEKDAY(Időterv!AB3,2)</f>
        <v>3</v>
      </c>
      <c r="AC1" s="4" t="n">
        <f aca="false">WEEKDAY(Időterv!AC3,2)</f>
        <v>4</v>
      </c>
      <c r="AD1" s="4" t="n">
        <f aca="false">WEEKDAY(Időterv!AD3,2)</f>
        <v>5</v>
      </c>
      <c r="AE1" s="4" t="n">
        <f aca="false">WEEKDAY(Időterv!AE3,2)</f>
        <v>6</v>
      </c>
      <c r="AF1" s="4" t="n">
        <f aca="false">WEEKDAY(Időterv!AF3,2)</f>
        <v>7</v>
      </c>
      <c r="AG1" s="4" t="n">
        <f aca="false">WEEKDAY(Időterv!AG3,2)</f>
        <v>1</v>
      </c>
      <c r="AH1" s="4" t="n">
        <f aca="false">WEEKDAY(Időterv!AH3,2)</f>
        <v>2</v>
      </c>
      <c r="AI1" s="4" t="n">
        <f aca="false">WEEKDAY(Időterv!AI3,2)</f>
        <v>3</v>
      </c>
      <c r="AJ1" s="4" t="n">
        <f aca="false">WEEKDAY(Időterv!AJ3,2)</f>
        <v>4</v>
      </c>
      <c r="AK1" s="4" t="n">
        <f aca="false">WEEKDAY(Időterv!AK3,2)</f>
        <v>5</v>
      </c>
      <c r="AL1" s="4" t="n">
        <f aca="false">WEEKDAY(Időterv!AL3,2)</f>
        <v>6</v>
      </c>
      <c r="AM1" s="4" t="n">
        <f aca="false">WEEKDAY(Időterv!AM3,2)</f>
        <v>7</v>
      </c>
      <c r="AN1" s="4" t="n">
        <f aca="false">WEEKDAY(Időterv!AN3,2)</f>
        <v>1</v>
      </c>
      <c r="AO1" s="4" t="n">
        <f aca="false">WEEKDAY(Időterv!AO3,2)</f>
        <v>2</v>
      </c>
      <c r="AP1" s="4" t="n">
        <f aca="false">WEEKDAY(Időterv!AP3,2)</f>
        <v>3</v>
      </c>
      <c r="AQ1" s="4" t="n">
        <f aca="false">WEEKDAY(Időterv!AQ3,2)</f>
        <v>4</v>
      </c>
      <c r="AR1" s="4" t="n">
        <f aca="false">WEEKDAY(Időterv!AR3,2)</f>
        <v>5</v>
      </c>
      <c r="AS1" s="4" t="n">
        <f aca="false">WEEKDAY(Időterv!AS3,2)</f>
        <v>6</v>
      </c>
      <c r="AT1" s="4" t="n">
        <f aca="false">WEEKDAY(Időterv!AT3,2)</f>
        <v>7</v>
      </c>
      <c r="AU1" s="4" t="n">
        <f aca="false">WEEKDAY(Időterv!AU3,2)</f>
        <v>1</v>
      </c>
      <c r="AV1" s="4" t="n">
        <f aca="false">WEEKDAY(Időterv!AV3,2)</f>
        <v>2</v>
      </c>
      <c r="AW1" s="4" t="n">
        <f aca="false">WEEKDAY(Időterv!AW3,2)</f>
        <v>3</v>
      </c>
      <c r="AX1" s="4" t="n">
        <f aca="false">WEEKDAY(Időterv!AX3,2)</f>
        <v>4</v>
      </c>
      <c r="AY1" s="4" t="n">
        <f aca="false">WEEKDAY(Időterv!AY3,2)</f>
        <v>5</v>
      </c>
      <c r="AZ1" s="4" t="n">
        <f aca="false">WEEKDAY(Időterv!AZ3,2)</f>
        <v>6</v>
      </c>
      <c r="BA1" s="4" t="n">
        <f aca="false">WEEKDAY(Időterv!BA3,2)</f>
        <v>7</v>
      </c>
      <c r="BB1" s="4" t="n">
        <f aca="false">WEEKDAY(Időterv!BB3,2)</f>
        <v>1</v>
      </c>
      <c r="BC1" s="4" t="n">
        <f aca="false">WEEKDAY(Időterv!BC3,2)</f>
        <v>2</v>
      </c>
      <c r="BD1" s="4" t="n">
        <f aca="false">WEEKDAY(Időterv!BD3,2)</f>
        <v>3</v>
      </c>
      <c r="BE1" s="4" t="n">
        <f aca="false">WEEKDAY(Időterv!BE3,2)</f>
        <v>4</v>
      </c>
      <c r="BF1" s="4" t="n">
        <f aca="false">WEEKDAY(Időterv!BF3,2)</f>
        <v>5</v>
      </c>
      <c r="BG1" s="4" t="n">
        <f aca="false">WEEKDAY(Időterv!BG3,2)</f>
        <v>6</v>
      </c>
      <c r="BH1" s="4" t="n">
        <f aca="false">WEEKDAY(Időterv!BH3,2)</f>
        <v>7</v>
      </c>
      <c r="BI1" s="4" t="n">
        <f aca="false">WEEKDAY(Időterv!BI3,2)</f>
        <v>1</v>
      </c>
      <c r="BJ1" s="4" t="n">
        <f aca="false">WEEKDAY(Időterv!BJ3,2)</f>
        <v>2</v>
      </c>
      <c r="BK1" s="4" t="n">
        <f aca="false">WEEKDAY(Időterv!BK3,2)</f>
        <v>3</v>
      </c>
      <c r="BL1" s="4" t="n">
        <f aca="false">WEEKDAY(Időterv!BL3,2)</f>
        <v>4</v>
      </c>
      <c r="BM1" s="4" t="n">
        <f aca="false">WEEKDAY(Időterv!BM3,2)</f>
        <v>5</v>
      </c>
      <c r="BN1" s="4" t="n">
        <f aca="false">WEEKDAY(Időterv!BN3,2)</f>
        <v>6</v>
      </c>
      <c r="BO1" s="4" t="n">
        <f aca="false">WEEKDAY(Időterv!BO3,2)</f>
        <v>7</v>
      </c>
      <c r="BP1" s="4" t="n">
        <f aca="false">WEEKDAY(Időterv!BP3,2)</f>
        <v>1</v>
      </c>
      <c r="BQ1" s="4" t="n">
        <f aca="false">WEEKDAY(Időterv!BQ3,2)</f>
        <v>2</v>
      </c>
      <c r="BR1" s="4" t="n">
        <f aca="false">WEEKDAY(Időterv!BR3,2)</f>
        <v>3</v>
      </c>
      <c r="BS1" s="4" t="n">
        <f aca="false">WEEKDAY(Időterv!BS3,2)</f>
        <v>4</v>
      </c>
      <c r="BT1" s="4" t="n">
        <f aca="false">WEEKDAY(Időterv!BT3,2)</f>
        <v>5</v>
      </c>
      <c r="BU1" s="4" t="n">
        <f aca="false">WEEKDAY(Időterv!BU3,2)</f>
        <v>6</v>
      </c>
      <c r="BV1" s="4" t="n">
        <f aca="false">WEEKDAY(Időterv!BV3,2)</f>
        <v>7</v>
      </c>
      <c r="BW1" s="4" t="n">
        <f aca="false">WEEKDAY(Időterv!BW3,2)</f>
        <v>1</v>
      </c>
      <c r="BX1" s="4" t="n">
        <f aca="false">WEEKDAY(Időterv!BX3,2)</f>
        <v>2</v>
      </c>
      <c r="BY1" s="4" t="n">
        <f aca="false">WEEKDAY(Időterv!BY3,2)</f>
        <v>3</v>
      </c>
      <c r="BZ1" s="4" t="n">
        <f aca="false">WEEKDAY(Időterv!BZ3,2)</f>
        <v>4</v>
      </c>
      <c r="CA1" s="4" t="n">
        <f aca="false">WEEKDAY(Időterv!CA3,2)</f>
        <v>5</v>
      </c>
      <c r="CB1" s="4" t="n">
        <f aca="false">WEEKDAY(Időterv!CB3,2)</f>
        <v>6</v>
      </c>
      <c r="CC1" s="4" t="n">
        <f aca="false">WEEKDAY(Időterv!CC3,2)</f>
        <v>7</v>
      </c>
      <c r="CD1" s="4" t="n">
        <f aca="false">WEEKDAY(Időterv!CD3,2)</f>
        <v>1</v>
      </c>
      <c r="CE1" s="4" t="n">
        <f aca="false">WEEKDAY(Időterv!CE3,2)</f>
        <v>2</v>
      </c>
      <c r="CF1" s="4" t="n">
        <f aca="false">WEEKDAY(Időterv!CF3,2)</f>
        <v>3</v>
      </c>
      <c r="CG1" s="4" t="n">
        <f aca="false">WEEKDAY(Időterv!CG3,2)</f>
        <v>4</v>
      </c>
      <c r="CH1" s="4" t="n">
        <f aca="false">WEEKDAY(Időterv!CH3,2)</f>
        <v>5</v>
      </c>
      <c r="CI1" s="4" t="n">
        <f aca="false">WEEKDAY(Időterv!CI3,2)</f>
        <v>6</v>
      </c>
      <c r="CJ1" s="4" t="n">
        <f aca="false">WEEKDAY(Időterv!CJ3,2)</f>
        <v>7</v>
      </c>
      <c r="CK1" s="4" t="n">
        <f aca="false">WEEKDAY(Időterv!CK3,2)</f>
        <v>1</v>
      </c>
      <c r="CL1" s="4" t="n">
        <f aca="false">WEEKDAY(Időterv!CL3,2)</f>
        <v>2</v>
      </c>
      <c r="CM1" s="4" t="n">
        <f aca="false">WEEKDAY(Időterv!CM3,2)</f>
        <v>3</v>
      </c>
      <c r="CN1" s="4" t="n">
        <f aca="false">WEEKDAY(Időterv!CN3,2)</f>
        <v>4</v>
      </c>
      <c r="CO1" s="4" t="n">
        <f aca="false">WEEKDAY(Időterv!CO3,2)</f>
        <v>5</v>
      </c>
      <c r="CP1" s="4" t="n">
        <f aca="false">WEEKDAY(Időterv!CP3,2)</f>
        <v>6</v>
      </c>
      <c r="CQ1" s="4" t="n">
        <f aca="false">WEEKDAY(Időterv!CQ3,2)</f>
        <v>7</v>
      </c>
      <c r="CR1" s="4" t="n">
        <f aca="false">WEEKDAY(Időterv!CR3,2)</f>
        <v>1</v>
      </c>
      <c r="CS1" s="4" t="n">
        <f aca="false">WEEKDAY(Időterv!CS3,2)</f>
        <v>2</v>
      </c>
      <c r="CT1" s="4" t="n">
        <f aca="false">WEEKDAY(Időterv!CT3,2)</f>
        <v>3</v>
      </c>
      <c r="CU1" s="4" t="n">
        <f aca="false">WEEKDAY(Időterv!CU3,2)</f>
        <v>4</v>
      </c>
      <c r="CV1" s="4" t="n">
        <f aca="false">WEEKDAY(Időterv!CV3,2)</f>
        <v>5</v>
      </c>
      <c r="CW1" s="4" t="n">
        <f aca="false">WEEKDAY(Időterv!CW3,2)</f>
        <v>6</v>
      </c>
      <c r="CX1" s="4" t="n">
        <f aca="false">WEEKDAY(Időterv!CX3,2)</f>
        <v>7</v>
      </c>
      <c r="CY1" s="4" t="n">
        <f aca="false">WEEKDAY(Időterv!CY3,2)</f>
        <v>1</v>
      </c>
      <c r="CZ1" s="4" t="n">
        <f aca="false">WEEKDAY(Időterv!CZ3,2)</f>
        <v>2</v>
      </c>
      <c r="DA1" s="4" t="n">
        <f aca="false">WEEKDAY(Időterv!DA3,2)</f>
        <v>3</v>
      </c>
      <c r="DB1" s="4" t="n">
        <f aca="false">WEEKDAY(Időterv!DB3,2)</f>
        <v>4</v>
      </c>
      <c r="DC1" s="4" t="n">
        <f aca="false">WEEKDAY(Időterv!DC3,2)</f>
        <v>5</v>
      </c>
      <c r="DD1" s="4" t="n">
        <f aca="false">WEEKDAY(Időterv!DD3,2)</f>
        <v>6</v>
      </c>
      <c r="DE1" s="4" t="n">
        <f aca="false">WEEKDAY(Időterv!DE3,2)</f>
        <v>7</v>
      </c>
      <c r="DF1" s="4" t="n">
        <f aca="false">WEEKDAY(Időterv!DF3,2)</f>
        <v>1</v>
      </c>
      <c r="DG1" s="4" t="n">
        <f aca="false">WEEKDAY(Időterv!DG3,2)</f>
        <v>2</v>
      </c>
      <c r="DH1" s="4" t="n">
        <f aca="false">WEEKDAY(Időterv!DH3,2)</f>
        <v>3</v>
      </c>
      <c r="DI1" s="4" t="n">
        <f aca="false">WEEKDAY(Időterv!DI3,2)</f>
        <v>4</v>
      </c>
      <c r="DJ1" s="4" t="n">
        <f aca="false">WEEKDAY(Időterv!DJ3,2)</f>
        <v>5</v>
      </c>
      <c r="DK1" s="4" t="n">
        <f aca="false">WEEKDAY(Időterv!DK3,2)</f>
        <v>6</v>
      </c>
      <c r="DL1" s="4" t="n">
        <f aca="false">WEEKDAY(Időterv!DL3,2)</f>
        <v>7</v>
      </c>
      <c r="DM1" s="4" t="n">
        <f aca="false">WEEKDAY(Időterv!DM3,2)</f>
        <v>1</v>
      </c>
      <c r="DN1" s="4" t="n">
        <f aca="false">WEEKDAY(Időterv!DN3,2)</f>
        <v>2</v>
      </c>
      <c r="DO1" s="4" t="n">
        <f aca="false">WEEKDAY(Időterv!DO3,2)</f>
        <v>3</v>
      </c>
      <c r="DP1" s="4" t="n">
        <f aca="false">WEEKDAY(Időterv!DP3,2)</f>
        <v>4</v>
      </c>
      <c r="DQ1" s="4" t="n">
        <f aca="false">WEEKDAY(Időterv!DQ3,2)</f>
        <v>5</v>
      </c>
      <c r="DR1" s="4" t="n">
        <f aca="false">WEEKDAY(Időterv!DR3,2)</f>
        <v>6</v>
      </c>
      <c r="DS1" s="4" t="n">
        <f aca="false">WEEKDAY(Időterv!DS3,2)</f>
        <v>7</v>
      </c>
      <c r="DT1" s="4" t="n">
        <f aca="false">WEEKDAY(Időterv!DT3,2)</f>
        <v>1</v>
      </c>
      <c r="DU1" s="4" t="n">
        <f aca="false">WEEKDAY(Időterv!DU3,2)</f>
        <v>2</v>
      </c>
      <c r="DV1" s="4" t="n">
        <f aca="false">WEEKDAY(Időterv!DV3,2)</f>
        <v>3</v>
      </c>
      <c r="DW1" s="4" t="n">
        <f aca="false">WEEKDAY(Időterv!DW3,2)</f>
        <v>4</v>
      </c>
      <c r="DX1" s="4" t="n">
        <f aca="false">WEEKDAY(Időterv!DX3,2)</f>
        <v>5</v>
      </c>
      <c r="DY1" s="4" t="n">
        <f aca="false">WEEKDAY(Időterv!DY3,2)</f>
        <v>6</v>
      </c>
      <c r="DZ1" s="4" t="n">
        <f aca="false">WEEKDAY(Időterv!DZ3,2)</f>
        <v>7</v>
      </c>
      <c r="EA1" s="4" t="n">
        <f aca="false">WEEKDAY(Időterv!EA3,2)</f>
        <v>1</v>
      </c>
      <c r="EB1" s="4" t="n">
        <f aca="false">WEEKDAY(Időterv!EB3,2)</f>
        <v>2</v>
      </c>
      <c r="EC1" s="4" t="n">
        <f aca="false">WEEKDAY(Időterv!EC3,2)</f>
        <v>3</v>
      </c>
      <c r="ED1" s="4" t="n">
        <f aca="false">WEEKDAY(Időterv!ED3,2)</f>
        <v>4</v>
      </c>
      <c r="EE1" s="4" t="n">
        <f aca="false">WEEKDAY(Időterv!EE3,2)</f>
        <v>5</v>
      </c>
      <c r="EF1" s="4" t="n">
        <f aca="false">WEEKDAY(Időterv!EF3,2)</f>
        <v>6</v>
      </c>
      <c r="EG1" s="4" t="n">
        <f aca="false">WEEKDAY(Időterv!EG3,2)</f>
        <v>7</v>
      </c>
      <c r="EH1" s="4" t="n">
        <f aca="false">WEEKDAY(Időterv!EH3,2)</f>
        <v>1</v>
      </c>
      <c r="EI1" s="4" t="n">
        <f aca="false">WEEKDAY(Időterv!EI3,2)</f>
        <v>2</v>
      </c>
      <c r="EJ1" s="4" t="n">
        <f aca="false">WEEKDAY(Időterv!EJ3,2)</f>
        <v>3</v>
      </c>
      <c r="EK1" s="4" t="n">
        <f aca="false">WEEKDAY(Időterv!EK3,2)</f>
        <v>4</v>
      </c>
      <c r="EL1" s="4" t="n">
        <f aca="false">WEEKDAY(Időterv!EL3,2)</f>
        <v>5</v>
      </c>
      <c r="EM1" s="4" t="n">
        <f aca="false">WEEKDAY(Időterv!EM3,2)</f>
        <v>6</v>
      </c>
      <c r="EN1" s="4" t="n">
        <f aca="false">WEEKDAY(Időterv!EN3,2)</f>
        <v>7</v>
      </c>
      <c r="EO1" s="4" t="n">
        <f aca="false">WEEKDAY(Időterv!EO3,2)</f>
        <v>1</v>
      </c>
      <c r="EP1" s="4" t="n">
        <f aca="false">WEEKDAY(Időterv!EP3,2)</f>
        <v>2</v>
      </c>
      <c r="EQ1" s="4" t="n">
        <f aca="false">WEEKDAY(Időterv!EQ3,2)</f>
        <v>3</v>
      </c>
      <c r="ER1" s="4" t="n">
        <f aca="false">WEEKDAY(Időterv!ER3,2)</f>
        <v>4</v>
      </c>
      <c r="ES1" s="4" t="n">
        <f aca="false">WEEKDAY(Időterv!ES3,2)</f>
        <v>5</v>
      </c>
      <c r="ET1" s="4" t="n">
        <f aca="false">WEEKDAY(Időterv!ET3,2)</f>
        <v>6</v>
      </c>
      <c r="EU1" s="4" t="n">
        <f aca="false">WEEKDAY(Időterv!EU3,2)</f>
        <v>7</v>
      </c>
      <c r="EV1" s="4" t="n">
        <f aca="false">WEEKDAY(Időterv!EV3,2)</f>
        <v>1</v>
      </c>
      <c r="EW1" s="4" t="n">
        <f aca="false">WEEKDAY(Időterv!EW3,2)</f>
        <v>2</v>
      </c>
      <c r="EX1" s="4" t="n">
        <f aca="false">WEEKDAY(Időterv!EX3,2)</f>
        <v>3</v>
      </c>
      <c r="EY1" s="4" t="n">
        <f aca="false">WEEKDAY(Időterv!EY3,2)</f>
        <v>4</v>
      </c>
      <c r="EZ1" s="4" t="n">
        <f aca="false">WEEKDAY(Időterv!EZ3,2)</f>
        <v>5</v>
      </c>
      <c r="FA1" s="4" t="n">
        <f aca="false">WEEKDAY(Időterv!FA3,2)</f>
        <v>6</v>
      </c>
      <c r="FB1" s="4" t="n">
        <f aca="false">WEEKDAY(Időterv!FB3,2)</f>
        <v>7</v>
      </c>
      <c r="FC1" s="4" t="n">
        <f aca="false">WEEKDAY(Időterv!FC3,2)</f>
        <v>1</v>
      </c>
      <c r="FD1" s="4" t="n">
        <f aca="false">WEEKDAY(Időterv!FD3,2)</f>
        <v>2</v>
      </c>
      <c r="FE1" s="4" t="n">
        <f aca="false">WEEKDAY(Időterv!FE3,2)</f>
        <v>3</v>
      </c>
      <c r="FF1" s="4" t="n">
        <f aca="false">WEEKDAY(Időterv!FF3,2)</f>
        <v>4</v>
      </c>
      <c r="FG1" s="4" t="n">
        <f aca="false">WEEKDAY(Időterv!FG3,2)</f>
        <v>5</v>
      </c>
      <c r="FH1" s="4" t="n">
        <f aca="false">WEEKDAY(Időterv!FH3,2)</f>
        <v>6</v>
      </c>
      <c r="FI1" s="4" t="n">
        <f aca="false">WEEKDAY(Időterv!FI3,2)</f>
        <v>7</v>
      </c>
      <c r="FJ1" s="4" t="n">
        <f aca="false">WEEKDAY(Időterv!FJ3,2)</f>
        <v>1</v>
      </c>
      <c r="FK1" s="4" t="n">
        <f aca="false">WEEKDAY(Időterv!FK3,2)</f>
        <v>2</v>
      </c>
      <c r="FL1" s="4" t="n">
        <f aca="false">WEEKDAY(Időterv!FL3,2)</f>
        <v>3</v>
      </c>
      <c r="FM1" s="4" t="n">
        <f aca="false">WEEKDAY(Időterv!FM3,2)</f>
        <v>4</v>
      </c>
      <c r="FN1" s="4" t="n">
        <f aca="false">WEEKDAY(Időterv!FN3,2)</f>
        <v>5</v>
      </c>
      <c r="FO1" s="4" t="n">
        <f aca="false">WEEKDAY(Időterv!FO3,2)</f>
        <v>6</v>
      </c>
      <c r="FP1" s="4" t="n">
        <f aca="false">WEEKDAY(Időterv!FP3,2)</f>
        <v>7</v>
      </c>
      <c r="FQ1" s="4" t="n">
        <f aca="false">WEEKDAY(Időterv!FQ3,2)</f>
        <v>1</v>
      </c>
      <c r="FR1" s="4" t="n">
        <f aca="false">WEEKDAY(Időterv!FR3,2)</f>
        <v>2</v>
      </c>
      <c r="FS1" s="4" t="n">
        <f aca="false">WEEKDAY(Időterv!FS3,2)</f>
        <v>3</v>
      </c>
      <c r="FT1" s="4" t="n">
        <f aca="false">WEEKDAY(Időterv!FT3,2)</f>
        <v>4</v>
      </c>
      <c r="FU1" s="4" t="n">
        <f aca="false">WEEKDAY(Időterv!FU3,2)</f>
        <v>5</v>
      </c>
      <c r="FV1" s="4" t="n">
        <f aca="false">WEEKDAY(Időterv!FV3,2)</f>
        <v>6</v>
      </c>
      <c r="FW1" s="4" t="n">
        <f aca="false">WEEKDAY(Időterv!FW3,2)</f>
        <v>7</v>
      </c>
      <c r="FX1" s="4" t="n">
        <f aca="false">WEEKDAY(Időterv!FX3,2)</f>
        <v>1</v>
      </c>
      <c r="FY1" s="4" t="n">
        <f aca="false">WEEKDAY(Időterv!FY3,2)</f>
        <v>2</v>
      </c>
      <c r="FZ1" s="4" t="n">
        <f aca="false">WEEKDAY(Időterv!FZ3,2)</f>
        <v>3</v>
      </c>
      <c r="GA1" s="4" t="n">
        <f aca="false">WEEKDAY(Időterv!GA3,2)</f>
        <v>4</v>
      </c>
      <c r="GB1" s="4" t="n">
        <f aca="false">WEEKDAY(Időterv!GB3,2)</f>
        <v>5</v>
      </c>
      <c r="GC1" s="4" t="n">
        <f aca="false">WEEKDAY(Időterv!GC3,2)</f>
        <v>6</v>
      </c>
      <c r="GD1" s="4" t="n">
        <f aca="false">WEEKDAY(Időterv!GD3,2)</f>
        <v>7</v>
      </c>
      <c r="GE1" s="4" t="n">
        <f aca="false">WEEKDAY(Időterv!GE3,2)</f>
        <v>1</v>
      </c>
      <c r="GF1" s="4" t="n">
        <f aca="false">WEEKDAY(Időterv!GF3,2)</f>
        <v>2</v>
      </c>
      <c r="GG1" s="4" t="n">
        <f aca="false">WEEKDAY(Időterv!GG3,2)</f>
        <v>3</v>
      </c>
      <c r="GH1" s="4" t="n">
        <f aca="false">WEEKDAY(Időterv!GH3,2)</f>
        <v>4</v>
      </c>
      <c r="GI1" s="4" t="n">
        <f aca="false">WEEKDAY(Időterv!GI3,2)</f>
        <v>5</v>
      </c>
      <c r="GJ1" s="4" t="n">
        <f aca="false">WEEKDAY(Időterv!GJ3,2)</f>
        <v>6</v>
      </c>
      <c r="GK1" s="4" t="n">
        <f aca="false">WEEKDAY(Időterv!GK3,2)</f>
        <v>7</v>
      </c>
      <c r="GL1" s="4" t="n">
        <f aca="false">WEEKDAY(Időterv!GL3,2)</f>
        <v>1</v>
      </c>
      <c r="GM1" s="4" t="n">
        <f aca="false">WEEKDAY(Időterv!GM3,2)</f>
        <v>2</v>
      </c>
      <c r="GN1" s="4" t="n">
        <f aca="false">WEEKDAY(Időterv!GN3,2)</f>
        <v>3</v>
      </c>
      <c r="GO1" s="4" t="n">
        <f aca="false">WEEKDAY(Időterv!GO3,2)</f>
        <v>4</v>
      </c>
      <c r="GP1" s="4" t="n">
        <f aca="false">WEEKDAY(Időterv!GP3,2)</f>
        <v>5</v>
      </c>
      <c r="GQ1" s="4" t="n">
        <f aca="false">WEEKDAY(Időterv!GQ3,2)</f>
        <v>6</v>
      </c>
      <c r="GR1" s="4" t="n">
        <f aca="false">WEEKDAY(Időterv!GR3,2)</f>
        <v>7</v>
      </c>
      <c r="GS1" s="4" t="n">
        <f aca="false">WEEKDAY(Időterv!GS3,2)</f>
        <v>1</v>
      </c>
      <c r="GT1" s="4" t="n">
        <f aca="false">WEEKDAY(Időterv!GT3,2)</f>
        <v>2</v>
      </c>
      <c r="GU1" s="4" t="n">
        <f aca="false">WEEKDAY(Időterv!GU3,2)</f>
        <v>3</v>
      </c>
      <c r="GV1" s="4" t="n">
        <f aca="false">WEEKDAY(Időterv!GV3,2)</f>
        <v>4</v>
      </c>
      <c r="GW1" s="4" t="n">
        <f aca="false">WEEKDAY(Időterv!GW3,2)</f>
        <v>5</v>
      </c>
      <c r="GX1" s="4" t="n">
        <f aca="false">WEEKDAY(Időterv!GX3,2)</f>
        <v>6</v>
      </c>
      <c r="GY1" s="4" t="n">
        <f aca="false">WEEKDAY(Időterv!GY3,2)</f>
        <v>7</v>
      </c>
      <c r="GZ1" s="4" t="n">
        <f aca="false">WEEKDAY(Időterv!GZ3,2)</f>
        <v>1</v>
      </c>
      <c r="HA1" s="4" t="n">
        <f aca="false">WEEKDAY(Időterv!HA3,2)</f>
        <v>2</v>
      </c>
      <c r="HB1" s="4" t="n">
        <f aca="false">WEEKDAY(Időterv!HB3,2)</f>
        <v>3</v>
      </c>
      <c r="HC1" s="4" t="n">
        <f aca="false">WEEKDAY(Időterv!HC3,2)</f>
        <v>4</v>
      </c>
      <c r="HD1" s="4" t="n">
        <f aca="false">WEEKDAY(Időterv!HD3,2)</f>
        <v>5</v>
      </c>
      <c r="HE1" s="4" t="n">
        <f aca="false">WEEKDAY(Időterv!HE3,2)</f>
        <v>6</v>
      </c>
      <c r="HF1" s="4" t="n">
        <f aca="false">WEEKDAY(Időterv!HF3,2)</f>
        <v>7</v>
      </c>
      <c r="HG1" s="4" t="n">
        <f aca="false">WEEKDAY(Időterv!HG3,2)</f>
        <v>1</v>
      </c>
      <c r="HH1" s="4" t="n">
        <f aca="false">WEEKDAY(Időterv!HH3,2)</f>
        <v>2</v>
      </c>
      <c r="HI1" s="4" t="n">
        <f aca="false">WEEKDAY(Időterv!HI3,2)</f>
        <v>3</v>
      </c>
      <c r="HJ1" s="4" t="n">
        <f aca="false">WEEKDAY(Időterv!HJ3,2)</f>
        <v>4</v>
      </c>
      <c r="HK1" s="4" t="n">
        <f aca="false">WEEKDAY(Időterv!HK3,2)</f>
        <v>5</v>
      </c>
      <c r="HL1" s="4" t="n">
        <f aca="false">WEEKDAY(Időterv!HL3,2)</f>
        <v>6</v>
      </c>
      <c r="HM1" s="4" t="n">
        <f aca="false">WEEKDAY(Időterv!HM3,2)</f>
        <v>7</v>
      </c>
      <c r="HN1" s="4" t="n">
        <f aca="false">WEEKDAY(Időterv!HN3,2)</f>
        <v>1</v>
      </c>
      <c r="HO1" s="4" t="n">
        <f aca="false">WEEKDAY(Időterv!HO3,2)</f>
        <v>2</v>
      </c>
      <c r="HP1" s="4" t="n">
        <f aca="false">WEEKDAY(Időterv!HP3,2)</f>
        <v>3</v>
      </c>
      <c r="HQ1" s="4" t="n">
        <f aca="false">WEEKDAY(Időterv!HQ3,2)</f>
        <v>4</v>
      </c>
      <c r="HR1" s="4" t="n">
        <f aca="false">WEEKDAY(Időterv!HR3,2)</f>
        <v>5</v>
      </c>
      <c r="HS1" s="4" t="n">
        <f aca="false">WEEKDAY(Időterv!HS3,2)</f>
        <v>6</v>
      </c>
      <c r="HT1" s="4" t="n">
        <f aca="false">WEEKDAY(Időterv!HT3,2)</f>
        <v>7</v>
      </c>
      <c r="HU1" s="4" t="n">
        <f aca="false">WEEKDAY(Időterv!HU3,2)</f>
        <v>1</v>
      </c>
      <c r="HV1" s="4" t="n">
        <f aca="false">WEEKDAY(Időterv!HV3,2)</f>
        <v>2</v>
      </c>
      <c r="HW1" s="4" t="n">
        <f aca="false">WEEKDAY(Időterv!HW3,2)</f>
        <v>3</v>
      </c>
      <c r="HX1" s="4" t="n">
        <f aca="false">WEEKDAY(Időterv!HX3,2)</f>
        <v>4</v>
      </c>
      <c r="HY1" s="4" t="n">
        <f aca="false">WEEKDAY(Időterv!HY3,2)</f>
        <v>5</v>
      </c>
      <c r="HZ1" s="4" t="n">
        <f aca="false">WEEKDAY(Időterv!HZ3,2)</f>
        <v>6</v>
      </c>
      <c r="IA1" s="4" t="n">
        <f aca="false">WEEKDAY(Időterv!IA3,2)</f>
        <v>7</v>
      </c>
      <c r="IB1" s="4" t="n">
        <f aca="false">WEEKDAY(Időterv!IB3,2)</f>
        <v>1</v>
      </c>
      <c r="IC1" s="4" t="n">
        <f aca="false">WEEKDAY(Időterv!IC3,2)</f>
        <v>2</v>
      </c>
      <c r="ID1" s="4" t="n">
        <f aca="false">WEEKDAY(Időterv!ID3,2)</f>
        <v>3</v>
      </c>
      <c r="IE1" s="4" t="n">
        <f aca="false">WEEKDAY(Időterv!IE3,2)</f>
        <v>4</v>
      </c>
      <c r="IF1" s="4" t="n">
        <f aca="false">WEEKDAY(Időterv!IF3,2)</f>
        <v>5</v>
      </c>
      <c r="IG1" s="4" t="n">
        <f aca="false">WEEKDAY(Időterv!IG3,2)</f>
        <v>6</v>
      </c>
      <c r="IH1" s="4" t="n">
        <f aca="false">WEEKDAY(Időterv!IH3,2)</f>
        <v>7</v>
      </c>
      <c r="II1" s="4" t="n">
        <f aca="false">WEEKDAY(Időterv!II3,2)</f>
        <v>1</v>
      </c>
      <c r="IJ1" s="4" t="n">
        <f aca="false">WEEKDAY(Időterv!IJ3,2)</f>
        <v>2</v>
      </c>
      <c r="IK1" s="4" t="n">
        <f aca="false">WEEKDAY(Időterv!IK3,2)</f>
        <v>3</v>
      </c>
      <c r="IL1" s="4" t="n">
        <f aca="false">WEEKDAY(Időterv!IL3,2)</f>
        <v>4</v>
      </c>
      <c r="IM1" s="4" t="n">
        <f aca="false">WEEKDAY(Időterv!IM3,2)</f>
        <v>5</v>
      </c>
      <c r="IN1" s="4" t="n">
        <f aca="false">WEEKDAY(Időterv!IN3,2)</f>
        <v>6</v>
      </c>
      <c r="IO1" s="4" t="n">
        <f aca="false">WEEKDAY(Időterv!IO3,2)</f>
        <v>7</v>
      </c>
      <c r="IP1" s="4" t="n">
        <f aca="false">WEEKDAY(Időterv!IP3,2)</f>
        <v>1</v>
      </c>
      <c r="IQ1" s="4" t="n">
        <f aca="false">WEEKDAY(Időterv!IQ3,2)</f>
        <v>2</v>
      </c>
      <c r="IR1" s="4" t="n">
        <f aca="false">WEEKDAY(Időterv!IR3,2)</f>
        <v>3</v>
      </c>
      <c r="IS1" s="4" t="n">
        <f aca="false">WEEKDAY(Időterv!IS3,2)</f>
        <v>4</v>
      </c>
      <c r="IT1" s="4" t="n">
        <f aca="false">WEEKDAY(Időterv!IT3,2)</f>
        <v>5</v>
      </c>
      <c r="IU1" s="4" t="n">
        <f aca="false">WEEKDAY(Időterv!IU3,2)</f>
        <v>6</v>
      </c>
      <c r="IV1" s="4" t="n">
        <f aca="false">WEEKDAY(Időterv!IV3,2)</f>
        <v>7</v>
      </c>
      <c r="IW1" s="4" t="n">
        <f aca="false">WEEKDAY(Időterv!IW3,2)</f>
        <v>1</v>
      </c>
      <c r="IX1" s="4" t="n">
        <f aca="false">WEEKDAY(Időterv!IX3,2)</f>
        <v>2</v>
      </c>
      <c r="IY1" s="4" t="n">
        <f aca="false">WEEKDAY(Időterv!IY3,2)</f>
        <v>3</v>
      </c>
      <c r="IZ1" s="4" t="n">
        <f aca="false">WEEKDAY(Időterv!IZ3,2)</f>
        <v>4</v>
      </c>
      <c r="JA1" s="4" t="n">
        <f aca="false">WEEKDAY(Időterv!JA3,2)</f>
        <v>5</v>
      </c>
      <c r="JB1" s="4" t="n">
        <f aca="false">WEEKDAY(Időterv!JB3,2)</f>
        <v>6</v>
      </c>
      <c r="JC1" s="4" t="n">
        <f aca="false">WEEKDAY(Időterv!JC3,2)</f>
        <v>7</v>
      </c>
      <c r="JD1" s="4" t="n">
        <f aca="false">WEEKDAY(Időterv!JD3,2)</f>
        <v>1</v>
      </c>
      <c r="JE1" s="4" t="n">
        <f aca="false">WEEKDAY(Időterv!JE3,2)</f>
        <v>2</v>
      </c>
      <c r="JF1" s="4" t="n">
        <f aca="false">WEEKDAY(Időterv!JF3,2)</f>
        <v>3</v>
      </c>
      <c r="JG1" s="4" t="n">
        <f aca="false">WEEKDAY(Időterv!JG3,2)</f>
        <v>4</v>
      </c>
      <c r="JH1" s="4" t="n">
        <f aca="false">WEEKDAY(Időterv!JH3,2)</f>
        <v>5</v>
      </c>
      <c r="AMF1" s="0"/>
      <c r="AMG1" s="0"/>
      <c r="AMH1" s="0"/>
      <c r="AMI1" s="0"/>
      <c r="AMJ1" s="0"/>
    </row>
    <row r="2" s="7" customFormat="true" ht="14.2" hidden="false" customHeight="false" outlineLevel="0" collapsed="false">
      <c r="A2" s="1"/>
      <c r="B2" s="6"/>
      <c r="C2" s="1"/>
      <c r="D2" s="1"/>
      <c r="E2" s="4" t="n">
        <f aca="false">COUNTIF(E4:E55,"&lt;&gt;")</f>
        <v>1</v>
      </c>
      <c r="F2" s="4" t="n">
        <f aca="false">COUNTIF(F4:F55,"&lt;&gt;")</f>
        <v>0</v>
      </c>
      <c r="G2" s="4" t="n">
        <f aca="false">COUNTIF(G4:G55,"&lt;&gt;")</f>
        <v>0</v>
      </c>
      <c r="H2" s="4" t="n">
        <f aca="false">COUNTIF(H4:H55,"&lt;&gt;")</f>
        <v>0</v>
      </c>
      <c r="I2" s="4" t="n">
        <f aca="false">COUNTIF(I4:I55,"&lt;&gt;")</f>
        <v>0</v>
      </c>
      <c r="J2" s="4" t="n">
        <f aca="false">COUNTIF(J4:J55,"&lt;&gt;")</f>
        <v>0</v>
      </c>
      <c r="K2" s="4" t="n">
        <f aca="false">COUNTIF(K4:K55,"&lt;&gt;")</f>
        <v>0</v>
      </c>
      <c r="L2" s="4" t="n">
        <f aca="false">COUNTIF(L4:L55,"&lt;&gt;")</f>
        <v>0</v>
      </c>
      <c r="M2" s="4" t="n">
        <f aca="false">COUNTIF(M4:M55,"&lt;&gt;")</f>
        <v>0</v>
      </c>
      <c r="N2" s="4" t="n">
        <f aca="false">COUNTIF(N4:N55,"&lt;&gt;")</f>
        <v>0</v>
      </c>
      <c r="O2" s="4" t="n">
        <f aca="false">COUNTIF(O4:O55,"&lt;&gt;")</f>
        <v>0</v>
      </c>
      <c r="P2" s="4" t="n">
        <f aca="false">COUNTIF(P4:P55,"&lt;&gt;")</f>
        <v>0</v>
      </c>
      <c r="Q2" s="4" t="n">
        <f aca="false">COUNTIF(Q4:Q55,"&lt;&gt;")</f>
        <v>0</v>
      </c>
      <c r="R2" s="4" t="n">
        <f aca="false">COUNTIF(R4:R55,"&lt;&gt;")</f>
        <v>0</v>
      </c>
      <c r="S2" s="4" t="n">
        <f aca="false">COUNTIF(S4:S55,"&lt;&gt;")</f>
        <v>0</v>
      </c>
      <c r="T2" s="4" t="n">
        <f aca="false">COUNTIF(T4:T55,"&lt;&gt;")</f>
        <v>0</v>
      </c>
      <c r="U2" s="4" t="n">
        <f aca="false">COUNTIF(U4:U55,"&lt;&gt;")</f>
        <v>0</v>
      </c>
      <c r="V2" s="4" t="n">
        <f aca="false">COUNTIF(V4:V55,"&lt;&gt;")</f>
        <v>0</v>
      </c>
      <c r="W2" s="4" t="n">
        <f aca="false">COUNTIF(W4:W55,"&lt;&gt;")</f>
        <v>0</v>
      </c>
      <c r="X2" s="4" t="n">
        <f aca="false">COUNTIF(X4:X55,"&lt;&gt;")</f>
        <v>0</v>
      </c>
      <c r="Y2" s="4" t="n">
        <f aca="false">COUNTIF(Y4:Y55,"&lt;&gt;")</f>
        <v>0</v>
      </c>
      <c r="Z2" s="4" t="n">
        <f aca="false">COUNTIF(Z4:Z55,"&lt;&gt;")</f>
        <v>0</v>
      </c>
      <c r="AA2" s="4" t="n">
        <f aca="false">COUNTIF(AA4:AA55,"&lt;&gt;")</f>
        <v>0</v>
      </c>
      <c r="AB2" s="4" t="n">
        <f aca="false">COUNTIF(AB4:AB55,"&lt;&gt;")</f>
        <v>0</v>
      </c>
      <c r="AC2" s="4" t="n">
        <f aca="false">COUNTIF(AC4:AC55,"&lt;&gt;")</f>
        <v>0</v>
      </c>
      <c r="AD2" s="4" t="n">
        <f aca="false">COUNTIF(AD4:AD55,"&lt;&gt;")</f>
        <v>0</v>
      </c>
      <c r="AE2" s="4" t="n">
        <f aca="false">COUNTIF(AE4:AE55,"&lt;&gt;")</f>
        <v>0</v>
      </c>
      <c r="AF2" s="4" t="n">
        <f aca="false">COUNTIF(AF4:AF55,"&lt;&gt;")</f>
        <v>0</v>
      </c>
      <c r="AG2" s="4" t="n">
        <f aca="false">COUNTIF(AG4:AG55,"&lt;&gt;")</f>
        <v>0</v>
      </c>
      <c r="AH2" s="4" t="n">
        <f aca="false">COUNTIF(AH4:AH55,"&lt;&gt;")</f>
        <v>0</v>
      </c>
      <c r="AI2" s="4" t="n">
        <f aca="false">COUNTIF(AI4:AI55,"&lt;&gt;")</f>
        <v>0</v>
      </c>
      <c r="AJ2" s="4" t="n">
        <f aca="false">COUNTIF(AJ4:AJ55,"&lt;&gt;")</f>
        <v>0</v>
      </c>
      <c r="AK2" s="4" t="n">
        <f aca="false">COUNTIF(AK4:AK55,"&lt;&gt;")</f>
        <v>0</v>
      </c>
      <c r="AL2" s="4" t="n">
        <f aca="false">COUNTIF(AL4:AL55,"&lt;&gt;")</f>
        <v>0</v>
      </c>
      <c r="AM2" s="4" t="n">
        <f aca="false">COUNTIF(AM4:AM55,"&lt;&gt;")</f>
        <v>0</v>
      </c>
      <c r="AN2" s="4" t="n">
        <f aca="false">COUNTIF(AN4:AN55,"&lt;&gt;")</f>
        <v>0</v>
      </c>
      <c r="AO2" s="4" t="n">
        <f aca="false">COUNTIF(AO4:AO55,"&lt;&gt;")</f>
        <v>0</v>
      </c>
      <c r="AP2" s="4" t="n">
        <f aca="false">COUNTIF(AP4:AP55,"&lt;&gt;")</f>
        <v>0</v>
      </c>
      <c r="AQ2" s="4" t="n">
        <f aca="false">COUNTIF(AQ4:AQ55,"&lt;&gt;")</f>
        <v>0</v>
      </c>
      <c r="AR2" s="4" t="n">
        <f aca="false">COUNTIF(AR4:AR55,"&lt;&gt;")</f>
        <v>1</v>
      </c>
      <c r="AS2" s="4" t="n">
        <f aca="false">COUNTIF(AS4:AS55,"&lt;&gt;")</f>
        <v>1</v>
      </c>
      <c r="AT2" s="4" t="n">
        <f aca="false">COUNTIF(AT4:AT55,"&lt;&gt;")</f>
        <v>0</v>
      </c>
      <c r="AU2" s="4" t="n">
        <f aca="false">COUNTIF(AU4:AU55,"&lt;&gt;")</f>
        <v>0</v>
      </c>
      <c r="AV2" s="4" t="n">
        <f aca="false">COUNTIF(AV4:AV55,"&lt;&gt;")</f>
        <v>0</v>
      </c>
      <c r="AW2" s="4" t="n">
        <f aca="false">COUNTIF(AW4:AW55,"&lt;&gt;")</f>
        <v>0</v>
      </c>
      <c r="AX2" s="4" t="n">
        <f aca="false">COUNTIF(AX4:AX55,"&lt;&gt;")</f>
        <v>0</v>
      </c>
      <c r="AY2" s="4" t="n">
        <f aca="false">COUNTIF(AY4:AY55,"&lt;&gt;")</f>
        <v>0</v>
      </c>
      <c r="AZ2" s="4" t="n">
        <f aca="false">COUNTIF(AZ4:AZ55,"&lt;&gt;")</f>
        <v>0</v>
      </c>
      <c r="BA2" s="4" t="n">
        <f aca="false">COUNTIF(BA4:BA55,"&lt;&gt;")</f>
        <v>0</v>
      </c>
      <c r="BB2" s="4" t="n">
        <f aca="false">COUNTIF(BB4:BB55,"&lt;&gt;")</f>
        <v>1</v>
      </c>
      <c r="BC2" s="4" t="n">
        <f aca="false">COUNTIF(BC4:BC55,"&lt;&gt;")</f>
        <v>0</v>
      </c>
      <c r="BD2" s="4" t="n">
        <f aca="false">COUNTIF(BD4:BD55,"&lt;&gt;")</f>
        <v>0</v>
      </c>
      <c r="BE2" s="4" t="n">
        <f aca="false">COUNTIF(BE4:BE55,"&lt;&gt;")</f>
        <v>1</v>
      </c>
      <c r="BF2" s="4" t="n">
        <f aca="false">COUNTIF(BF4:BF55,"&lt;&gt;")</f>
        <v>0</v>
      </c>
      <c r="BG2" s="4" t="n">
        <f aca="false">COUNTIF(BG4:BG55,"&lt;&gt;")</f>
        <v>0</v>
      </c>
      <c r="BH2" s="4" t="n">
        <f aca="false">COUNTIF(BH4:BH55,"&lt;&gt;")</f>
        <v>0</v>
      </c>
      <c r="BI2" s="4" t="n">
        <f aca="false">COUNTIF(BI4:BI55,"&lt;&gt;")</f>
        <v>0</v>
      </c>
      <c r="BJ2" s="4" t="n">
        <f aca="false">COUNTIF(BJ4:BJ55,"&lt;&gt;")</f>
        <v>1</v>
      </c>
      <c r="BK2" s="4" t="n">
        <f aca="false">COUNTIF(BK4:BK55,"&lt;&gt;")</f>
        <v>0</v>
      </c>
      <c r="BL2" s="4" t="n">
        <f aca="false">COUNTIF(BL4:BL55,"&lt;&gt;")</f>
        <v>1</v>
      </c>
      <c r="BM2" s="4" t="n">
        <f aca="false">COUNTIF(BM4:BM55,"&lt;&gt;")</f>
        <v>1</v>
      </c>
      <c r="BN2" s="4" t="n">
        <f aca="false">COUNTIF(BN4:BN55,"&lt;&gt;")</f>
        <v>1</v>
      </c>
      <c r="BO2" s="4" t="n">
        <f aca="false">COUNTIF(BO4:BO55,"&lt;&gt;")</f>
        <v>1</v>
      </c>
      <c r="BP2" s="4" t="n">
        <f aca="false">COUNTIF(BP4:BP55,"&lt;&gt;")</f>
        <v>1</v>
      </c>
      <c r="BQ2" s="4" t="n">
        <f aca="false">COUNTIF(BQ4:BQ55,"&lt;&gt;")</f>
        <v>2</v>
      </c>
      <c r="BR2" s="4" t="n">
        <f aca="false">COUNTIF(BR4:BR55,"&lt;&gt;")</f>
        <v>2</v>
      </c>
      <c r="BS2" s="4" t="n">
        <f aca="false">COUNTIF(BS4:BS55,"&lt;&gt;")</f>
        <v>2</v>
      </c>
      <c r="BT2" s="4" t="n">
        <f aca="false">COUNTIF(BT4:BT55,"&lt;&gt;")</f>
        <v>2</v>
      </c>
      <c r="BU2" s="4" t="n">
        <f aca="false">COUNTIF(BU4:BU55,"&lt;&gt;")</f>
        <v>3</v>
      </c>
      <c r="BV2" s="4" t="n">
        <f aca="false">COUNTIF(BV4:BV55,"&lt;&gt;")</f>
        <v>7</v>
      </c>
      <c r="BW2" s="4" t="n">
        <f aca="false">COUNTIF(BW4:BW55,"&lt;&gt;")</f>
        <v>8</v>
      </c>
      <c r="BX2" s="4" t="n">
        <f aca="false">COUNTIF(BX4:BX55,"&lt;&gt;")</f>
        <v>8</v>
      </c>
      <c r="BY2" s="4" t="n">
        <f aca="false">COUNTIF(BY4:BY55,"&lt;&gt;")</f>
        <v>8</v>
      </c>
      <c r="BZ2" s="4" t="n">
        <f aca="false">COUNTIF(BZ4:BZ55,"&lt;&gt;")</f>
        <v>8</v>
      </c>
      <c r="CA2" s="4" t="n">
        <f aca="false">COUNTIF(CA4:CA55,"&lt;&gt;")</f>
        <v>8</v>
      </c>
      <c r="CB2" s="4" t="n">
        <f aca="false">COUNTIF(CB4:CB55,"&lt;&gt;")</f>
        <v>8</v>
      </c>
      <c r="CC2" s="4" t="n">
        <f aca="false">COUNTIF(CC4:CC55,"&lt;&gt;")</f>
        <v>9</v>
      </c>
      <c r="CD2" s="4" t="n">
        <f aca="false">COUNTIF(CD4:CD55,"&lt;&gt;")</f>
        <v>9</v>
      </c>
      <c r="CE2" s="4" t="n">
        <f aca="false">COUNTIF(CE4:CE55,"&lt;&gt;")</f>
        <v>9</v>
      </c>
      <c r="CF2" s="4" t="n">
        <f aca="false">COUNTIF(CF4:CF55,"&lt;&gt;")</f>
        <v>9</v>
      </c>
      <c r="CG2" s="4" t="n">
        <f aca="false">COUNTIF(CG4:CG55,"&lt;&gt;")</f>
        <v>11</v>
      </c>
      <c r="CH2" s="4" t="n">
        <f aca="false">COUNTIF(CH4:CH55,"&lt;&gt;")</f>
        <v>5</v>
      </c>
      <c r="CI2" s="4" t="n">
        <f aca="false">COUNTIF(CI4:CI55,"&lt;&gt;")</f>
        <v>5</v>
      </c>
      <c r="CJ2" s="4" t="n">
        <f aca="false">COUNTIF(CJ4:CJ55,"&lt;&gt;")</f>
        <v>5</v>
      </c>
      <c r="CK2" s="4" t="n">
        <f aca="false">COUNTIF(CK4:CK55,"&lt;&gt;")</f>
        <v>5</v>
      </c>
      <c r="CL2" s="4" t="n">
        <f aca="false">COUNTIF(CL4:CL55,"&lt;&gt;")</f>
        <v>5</v>
      </c>
      <c r="CM2" s="4" t="n">
        <f aca="false">COUNTIF(CM4:CM55,"&lt;&gt;")</f>
        <v>5</v>
      </c>
      <c r="CN2" s="4" t="n">
        <f aca="false">COUNTIF(CN4:CN55,"&lt;&gt;")</f>
        <v>5</v>
      </c>
      <c r="CO2" s="4" t="n">
        <f aca="false">COUNTIF(CO4:CO55,"&lt;&gt;")</f>
        <v>5</v>
      </c>
      <c r="CP2" s="4" t="n">
        <f aca="false">COUNTIF(CP4:CP55,"&lt;&gt;")</f>
        <v>10</v>
      </c>
      <c r="CQ2" s="4" t="n">
        <f aca="false">COUNTIF(CQ4:CQ55,"&lt;&gt;")</f>
        <v>10</v>
      </c>
      <c r="CR2" s="4" t="n">
        <f aca="false">COUNTIF(CR4:CR55,"&lt;&gt;")</f>
        <v>3</v>
      </c>
      <c r="CS2" s="4" t="n">
        <f aca="false">COUNTIF(CS4:CS55,"&lt;&gt;")</f>
        <v>3</v>
      </c>
      <c r="CT2" s="4" t="n">
        <f aca="false">COUNTIF(CT4:CT55,"&lt;&gt;")</f>
        <v>3</v>
      </c>
      <c r="CU2" s="4" t="n">
        <f aca="false">COUNTIF(CU4:CU55,"&lt;&gt;")</f>
        <v>1</v>
      </c>
      <c r="CV2" s="4" t="n">
        <f aca="false">COUNTIF(CV4:CV55,"&lt;&gt;")</f>
        <v>1</v>
      </c>
      <c r="CW2" s="4" t="n">
        <f aca="false">COUNTIF(CW4:CW55,"&lt;&gt;")</f>
        <v>8</v>
      </c>
      <c r="CX2" s="4" t="n">
        <f aca="false">COUNTIF(CX4:CX55,"&lt;&gt;")</f>
        <v>8</v>
      </c>
      <c r="CY2" s="4" t="n">
        <f aca="false">COUNTIF(CY4:CY55,"&lt;&gt;")</f>
        <v>1</v>
      </c>
      <c r="CZ2" s="4" t="n">
        <f aca="false">COUNTIF(CZ4:CZ55,"&lt;&gt;")</f>
        <v>0</v>
      </c>
      <c r="DA2" s="4" t="n">
        <f aca="false">COUNTIF(DA4:DA55,"&lt;&gt;")</f>
        <v>0</v>
      </c>
      <c r="DB2" s="4" t="n">
        <f aca="false">COUNTIF(DB4:DB55,"&lt;&gt;")</f>
        <v>0</v>
      </c>
      <c r="DC2" s="4" t="n">
        <f aca="false">COUNTIF(DC4:DC55,"&lt;&gt;")</f>
        <v>0</v>
      </c>
      <c r="DD2" s="4" t="n">
        <f aca="false">COUNTIF(DD4:DD55,"&lt;&gt;")</f>
        <v>7</v>
      </c>
      <c r="DE2" s="4" t="n">
        <f aca="false">COUNTIF(DE4:DE55,"&lt;&gt;")</f>
        <v>7</v>
      </c>
      <c r="DF2" s="4" t="n">
        <f aca="false">COUNTIF(DF4:DF55,"&lt;&gt;")</f>
        <v>0</v>
      </c>
      <c r="DG2" s="4" t="n">
        <f aca="false">COUNTIF(DG4:DG55,"&lt;&gt;")</f>
        <v>0</v>
      </c>
      <c r="DH2" s="4" t="n">
        <f aca="false">COUNTIF(DH4:DH55,"&lt;&gt;")</f>
        <v>0</v>
      </c>
      <c r="DI2" s="4" t="n">
        <f aca="false">COUNTIF(DI4:DI55,"&lt;&gt;")</f>
        <v>0</v>
      </c>
      <c r="DJ2" s="4" t="n">
        <f aca="false">COUNTIF(DJ4:DJ55,"&lt;&gt;")</f>
        <v>0</v>
      </c>
      <c r="DK2" s="4" t="n">
        <f aca="false">COUNTIF(DK4:DK55,"&lt;&gt;")</f>
        <v>7</v>
      </c>
      <c r="DL2" s="4" t="n">
        <f aca="false">COUNTIF(DL4:DL55,"&lt;&gt;")</f>
        <v>7</v>
      </c>
      <c r="DM2" s="4" t="n">
        <f aca="false">COUNTIF(DM4:DM55,"&lt;&gt;")</f>
        <v>1</v>
      </c>
      <c r="DN2" s="4" t="n">
        <f aca="false">COUNTIF(DN4:DN55,"&lt;&gt;")</f>
        <v>1</v>
      </c>
      <c r="DO2" s="4" t="n">
        <f aca="false">COUNTIF(DO4:DO55,"&lt;&gt;")</f>
        <v>1</v>
      </c>
      <c r="DP2" s="4" t="n">
        <f aca="false">COUNTIF(DP4:DP55,"&lt;&gt;")</f>
        <v>2</v>
      </c>
      <c r="DQ2" s="4" t="n">
        <f aca="false">COUNTIF(DQ4:DQ55,"&lt;&gt;")</f>
        <v>0</v>
      </c>
      <c r="DR2" s="4" t="n">
        <f aca="false">COUNTIF(DR4:DR55,"&lt;&gt;")</f>
        <v>7</v>
      </c>
      <c r="DS2" s="4" t="n">
        <f aca="false">COUNTIF(DS4:DS55,"&lt;&gt;")</f>
        <v>7</v>
      </c>
      <c r="DT2" s="4" t="n">
        <f aca="false">COUNTIF(DT4:DT55,"&lt;&gt;")</f>
        <v>1</v>
      </c>
      <c r="DU2" s="4" t="n">
        <f aca="false">COUNTIF(DU4:DU55,"&lt;&gt;")</f>
        <v>1</v>
      </c>
      <c r="DV2" s="4" t="n">
        <f aca="false">COUNTIF(DV4:DV55,"&lt;&gt;")</f>
        <v>1</v>
      </c>
      <c r="DW2" s="4" t="n">
        <f aca="false">COUNTIF(DW4:DW55,"&lt;&gt;")</f>
        <v>1</v>
      </c>
      <c r="DX2" s="4" t="n">
        <f aca="false">COUNTIF(DX4:DX55,"&lt;&gt;")</f>
        <v>1</v>
      </c>
      <c r="DY2" s="4" t="n">
        <f aca="false">COUNTIF(DY4:DY55,"&lt;&gt;")</f>
        <v>8</v>
      </c>
      <c r="DZ2" s="4" t="n">
        <f aca="false">COUNTIF(DZ4:DZ55,"&lt;&gt;")</f>
        <v>8</v>
      </c>
      <c r="EA2" s="4" t="n">
        <f aca="false">COUNTIF(EA4:EA55,"&lt;&gt;")</f>
        <v>1</v>
      </c>
      <c r="EB2" s="4" t="n">
        <f aca="false">COUNTIF(EB4:EB55,"&lt;&gt;")</f>
        <v>1</v>
      </c>
      <c r="EC2" s="4" t="n">
        <f aca="false">COUNTIF(EC4:EC55,"&lt;&gt;")</f>
        <v>1</v>
      </c>
      <c r="ED2" s="4" t="n">
        <f aca="false">COUNTIF(ED4:ED55,"&lt;&gt;")</f>
        <v>1</v>
      </c>
      <c r="EE2" s="4" t="n">
        <f aca="false">COUNTIF(EE4:EE55,"&lt;&gt;")</f>
        <v>0</v>
      </c>
      <c r="EF2" s="4" t="n">
        <f aca="false">COUNTIF(EF4:EF55,"&lt;&gt;")</f>
        <v>7</v>
      </c>
      <c r="EG2" s="4" t="n">
        <f aca="false">COUNTIF(EG4:EG55,"&lt;&gt;")</f>
        <v>7</v>
      </c>
      <c r="EH2" s="4" t="n">
        <f aca="false">COUNTIF(EH4:EH55,"&lt;&gt;")</f>
        <v>2</v>
      </c>
      <c r="EI2" s="4" t="n">
        <f aca="false">COUNTIF(EI4:EI55,"&lt;&gt;")</f>
        <v>2</v>
      </c>
      <c r="EJ2" s="4" t="n">
        <f aca="false">COUNTIF(EJ4:EJ55,"&lt;&gt;")</f>
        <v>2</v>
      </c>
      <c r="EK2" s="4" t="n">
        <f aca="false">COUNTIF(EK4:EK55,"&lt;&gt;")</f>
        <v>2</v>
      </c>
      <c r="EL2" s="4" t="n">
        <f aca="false">COUNTIF(EL4:EL55,"&lt;&gt;")</f>
        <v>2</v>
      </c>
      <c r="EM2" s="4" t="n">
        <f aca="false">COUNTIF(EM4:EM55,"&lt;&gt;")</f>
        <v>8</v>
      </c>
      <c r="EN2" s="4" t="n">
        <f aca="false">COUNTIF(EN4:EN55,"&lt;&gt;")</f>
        <v>8</v>
      </c>
      <c r="EO2" s="4" t="n">
        <f aca="false">COUNTIF(EO4:EO55,"&lt;&gt;")</f>
        <v>1</v>
      </c>
      <c r="EP2" s="4" t="n">
        <f aca="false">COUNTIF(EP4:EP55,"&lt;&gt;")</f>
        <v>1</v>
      </c>
      <c r="EQ2" s="4" t="n">
        <f aca="false">COUNTIF(EQ4:EQ55,"&lt;&gt;")</f>
        <v>1</v>
      </c>
      <c r="ER2" s="4" t="n">
        <f aca="false">COUNTIF(ER4:ER55,"&lt;&gt;")</f>
        <v>1</v>
      </c>
      <c r="ES2" s="4" t="n">
        <f aca="false">COUNTIF(ES4:ES55,"&lt;&gt;")</f>
        <v>1</v>
      </c>
      <c r="ET2" s="4" t="n">
        <f aca="false">COUNTIF(ET4:ET55,"&lt;&gt;")</f>
        <v>8</v>
      </c>
      <c r="EU2" s="4" t="n">
        <f aca="false">COUNTIF(EU4:EU55,"&lt;&gt;")</f>
        <v>8</v>
      </c>
      <c r="EV2" s="4" t="n">
        <f aca="false">COUNTIF(EV4:EV55,"&lt;&gt;")</f>
        <v>1</v>
      </c>
      <c r="EW2" s="4" t="n">
        <f aca="false">COUNTIF(EW4:EW55,"&lt;&gt;")</f>
        <v>1</v>
      </c>
      <c r="EX2" s="4" t="n">
        <f aca="false">COUNTIF(EX4:EX55,"&lt;&gt;")</f>
        <v>1</v>
      </c>
      <c r="EY2" s="4" t="n">
        <f aca="false">COUNTIF(EY4:EY55,"&lt;&gt;")</f>
        <v>1</v>
      </c>
      <c r="EZ2" s="4" t="n">
        <f aca="false">COUNTIF(EZ4:EZ55,"&lt;&gt;")</f>
        <v>1</v>
      </c>
      <c r="FA2" s="4" t="n">
        <f aca="false">COUNTIF(FA4:FA55,"&lt;&gt;")</f>
        <v>8</v>
      </c>
      <c r="FB2" s="4" t="n">
        <f aca="false">COUNTIF(FB4:FB55,"&lt;&gt;")</f>
        <v>8</v>
      </c>
      <c r="FC2" s="4" t="n">
        <f aca="false">COUNTIF(FC4:FC55,"&lt;&gt;")</f>
        <v>3</v>
      </c>
      <c r="FD2" s="4" t="n">
        <f aca="false">COUNTIF(FD4:FD55,"&lt;&gt;")</f>
        <v>3</v>
      </c>
      <c r="FE2" s="4" t="n">
        <f aca="false">COUNTIF(FE4:FE55,"&lt;&gt;")</f>
        <v>2</v>
      </c>
      <c r="FF2" s="4" t="n">
        <f aca="false">COUNTIF(FF4:FF55,"&lt;&gt;")</f>
        <v>2</v>
      </c>
      <c r="FG2" s="4" t="n">
        <f aca="false">COUNTIF(FG4:FG55,"&lt;&gt;")</f>
        <v>2</v>
      </c>
      <c r="FH2" s="4" t="n">
        <f aca="false">COUNTIF(FH4:FH55,"&lt;&gt;")</f>
        <v>8</v>
      </c>
      <c r="FI2" s="4" t="n">
        <f aca="false">COUNTIF(FI4:FI55,"&lt;&gt;")</f>
        <v>8</v>
      </c>
      <c r="FJ2" s="4" t="n">
        <f aca="false">COUNTIF(FJ4:FJ55,"&lt;&gt;")</f>
        <v>0</v>
      </c>
      <c r="FK2" s="4" t="n">
        <f aca="false">COUNTIF(FK4:FK55,"&lt;&gt;")</f>
        <v>0</v>
      </c>
      <c r="FL2" s="4" t="n">
        <f aca="false">COUNTIF(FL4:FL55,"&lt;&gt;")</f>
        <v>0</v>
      </c>
      <c r="FM2" s="4" t="n">
        <f aca="false">COUNTIF(FM4:FM55,"&lt;&gt;")</f>
        <v>0</v>
      </c>
      <c r="FN2" s="4" t="n">
        <f aca="false">COUNTIF(FN4:FN55,"&lt;&gt;")</f>
        <v>0</v>
      </c>
      <c r="FO2" s="4" t="n">
        <f aca="false">COUNTIF(FO4:FO55,"&lt;&gt;")</f>
        <v>8</v>
      </c>
      <c r="FP2" s="4" t="n">
        <f aca="false">COUNTIF(FP4:FP55,"&lt;&gt;")</f>
        <v>8</v>
      </c>
      <c r="FQ2" s="4" t="n">
        <f aca="false">COUNTIF(FQ4:FQ55,"&lt;&gt;")</f>
        <v>0</v>
      </c>
      <c r="FR2" s="4" t="n">
        <f aca="false">COUNTIF(FR4:FR55,"&lt;&gt;")</f>
        <v>0</v>
      </c>
      <c r="FS2" s="4" t="n">
        <f aca="false">COUNTIF(FS4:FS55,"&lt;&gt;")</f>
        <v>0</v>
      </c>
      <c r="FT2" s="4" t="n">
        <f aca="false">COUNTIF(FT4:FT55,"&lt;&gt;")</f>
        <v>0</v>
      </c>
      <c r="FU2" s="4" t="n">
        <f aca="false">COUNTIF(FU4:FU55,"&lt;&gt;")</f>
        <v>0</v>
      </c>
      <c r="FV2" s="4" t="n">
        <f aca="false">COUNTIF(FV4:FV55,"&lt;&gt;")</f>
        <v>7</v>
      </c>
      <c r="FW2" s="4" t="n">
        <f aca="false">COUNTIF(FW4:FW55,"&lt;&gt;")</f>
        <v>7</v>
      </c>
      <c r="FX2" s="4" t="n">
        <f aca="false">COUNTIF(FX4:FX55,"&lt;&gt;")</f>
        <v>0</v>
      </c>
      <c r="FY2" s="4" t="n">
        <f aca="false">COUNTIF(FY4:FY55,"&lt;&gt;")</f>
        <v>0</v>
      </c>
      <c r="FZ2" s="4" t="n">
        <f aca="false">COUNTIF(FZ4:FZ55,"&lt;&gt;")</f>
        <v>0</v>
      </c>
      <c r="GA2" s="4" t="n">
        <f aca="false">COUNTIF(GA4:GA55,"&lt;&gt;")</f>
        <v>0</v>
      </c>
      <c r="GB2" s="4" t="n">
        <f aca="false">COUNTIF(GB4:GB55,"&lt;&gt;")</f>
        <v>0</v>
      </c>
      <c r="GC2" s="4" t="n">
        <f aca="false">COUNTIF(GC4:GC55,"&lt;&gt;")</f>
        <v>0</v>
      </c>
      <c r="GD2" s="4" t="n">
        <f aca="false">COUNTIF(GD4:GD55,"&lt;&gt;")</f>
        <v>0</v>
      </c>
      <c r="GE2" s="4" t="n">
        <f aca="false">COUNTIF(GE4:GE55,"&lt;&gt;")</f>
        <v>1</v>
      </c>
      <c r="GF2" s="4" t="n">
        <f aca="false">COUNTIF(GF4:GF55,"&lt;&gt;")</f>
        <v>1</v>
      </c>
      <c r="GG2" s="4" t="n">
        <f aca="false">COUNTIF(GG4:GG55,"&lt;&gt;")</f>
        <v>1</v>
      </c>
      <c r="GH2" s="4" t="n">
        <f aca="false">COUNTIF(GH4:GH55,"&lt;&gt;")</f>
        <v>1</v>
      </c>
      <c r="GI2" s="4" t="n">
        <f aca="false">COUNTIF(GI4:GI55,"&lt;&gt;")</f>
        <v>1</v>
      </c>
      <c r="GJ2" s="4" t="n">
        <f aca="false">COUNTIF(GJ4:GJ55,"&lt;&gt;")</f>
        <v>0</v>
      </c>
      <c r="GK2" s="4" t="n">
        <f aca="false">COUNTIF(GK4:GK55,"&lt;&gt;")</f>
        <v>0</v>
      </c>
      <c r="GL2" s="4" t="n">
        <f aca="false">COUNTIF(GL4:GL55,"&lt;&gt;")</f>
        <v>1</v>
      </c>
      <c r="GM2" s="4" t="n">
        <f aca="false">COUNTIF(GM4:GM55,"&lt;&gt;")</f>
        <v>1</v>
      </c>
      <c r="GN2" s="4" t="n">
        <f aca="false">COUNTIF(GN4:GN55,"&lt;&gt;")</f>
        <v>1</v>
      </c>
      <c r="GO2" s="4" t="n">
        <f aca="false">COUNTIF(GO4:GO55,"&lt;&gt;")</f>
        <v>1</v>
      </c>
      <c r="GP2" s="4" t="n">
        <f aca="false">COUNTIF(GP4:GP55,"&lt;&gt;")</f>
        <v>1</v>
      </c>
      <c r="GQ2" s="4" t="n">
        <f aca="false">COUNTIF(GQ4:GQ55,"&lt;&gt;")</f>
        <v>0</v>
      </c>
      <c r="GR2" s="4" t="n">
        <f aca="false">COUNTIF(GR4:GR55,"&lt;&gt;")</f>
        <v>0</v>
      </c>
      <c r="GS2" s="4" t="n">
        <f aca="false">COUNTIF(GS4:GS55,"&lt;&gt;")</f>
        <v>1</v>
      </c>
      <c r="GT2" s="4" t="n">
        <f aca="false">COUNTIF(GT4:GT55,"&lt;&gt;")</f>
        <v>1</v>
      </c>
      <c r="GU2" s="4" t="n">
        <f aca="false">COUNTIF(GU4:GU55,"&lt;&gt;")</f>
        <v>1</v>
      </c>
      <c r="GV2" s="4" t="n">
        <f aca="false">COUNTIF(GV4:GV55,"&lt;&gt;")</f>
        <v>0</v>
      </c>
      <c r="GW2" s="4" t="n">
        <f aca="false">COUNTIF(GW4:GW55,"&lt;&gt;")</f>
        <v>0</v>
      </c>
      <c r="GX2" s="4" t="n">
        <f aca="false">COUNTIF(GX4:GX55,"&lt;&gt;")</f>
        <v>0</v>
      </c>
      <c r="GY2" s="4" t="n">
        <f aca="false">COUNTIF(GY4:GY55,"&lt;&gt;")</f>
        <v>3</v>
      </c>
      <c r="GZ2" s="4" t="n">
        <f aca="false">COUNTIF(GZ4:GZ55,"&lt;&gt;")</f>
        <v>3</v>
      </c>
      <c r="HA2" s="4" t="n">
        <f aca="false">COUNTIF(HA4:HA55,"&lt;&gt;")</f>
        <v>3</v>
      </c>
      <c r="HB2" s="4" t="n">
        <f aca="false">COUNTIF(HB4:HB55,"&lt;&gt;")</f>
        <v>3</v>
      </c>
      <c r="HC2" s="4" t="n">
        <f aca="false">COUNTIF(HC4:HC55,"&lt;&gt;")</f>
        <v>3</v>
      </c>
      <c r="HD2" s="4" t="n">
        <f aca="false">COUNTIF(HD4:HD55,"&lt;&gt;")</f>
        <v>0</v>
      </c>
      <c r="HE2" s="4" t="n">
        <f aca="false">COUNTIF(HE4:HE55,"&lt;&gt;")</f>
        <v>0</v>
      </c>
      <c r="HF2" s="4" t="n">
        <f aca="false">COUNTIF(HF4:HF55,"&lt;&gt;")</f>
        <v>0</v>
      </c>
      <c r="HG2" s="4" t="n">
        <f aca="false">COUNTIF(HG4:HG55,"&lt;&gt;")</f>
        <v>1</v>
      </c>
      <c r="HH2" s="4" t="n">
        <f aca="false">COUNTIF(HH4:HH55,"&lt;&gt;")</f>
        <v>1</v>
      </c>
      <c r="HI2" s="4" t="n">
        <f aca="false">COUNTIF(HI4:HI55,"&lt;&gt;")</f>
        <v>1</v>
      </c>
      <c r="HJ2" s="4" t="n">
        <f aca="false">COUNTIF(HJ4:HJ55,"&lt;&gt;")</f>
        <v>1</v>
      </c>
      <c r="HK2" s="4" t="n">
        <f aca="false">COUNTIF(HK4:HK55,"&lt;&gt;")</f>
        <v>1</v>
      </c>
      <c r="HL2" s="4" t="n">
        <f aca="false">COUNTIF(HL4:HL55,"&lt;&gt;")</f>
        <v>0</v>
      </c>
      <c r="HM2" s="4" t="n">
        <f aca="false">COUNTIF(HM4:HM55,"&lt;&gt;")</f>
        <v>0</v>
      </c>
      <c r="HN2" s="4" t="n">
        <f aca="false">COUNTIF(HN4:HN55,"&lt;&gt;")</f>
        <v>1</v>
      </c>
      <c r="HO2" s="4" t="n">
        <f aca="false">COUNTIF(HO4:HO55,"&lt;&gt;")</f>
        <v>1</v>
      </c>
      <c r="HP2" s="4" t="n">
        <f aca="false">COUNTIF(HP4:HP55,"&lt;&gt;")</f>
        <v>1</v>
      </c>
      <c r="HQ2" s="4" t="n">
        <f aca="false">COUNTIF(HQ4:HQ55,"&lt;&gt;")</f>
        <v>1</v>
      </c>
      <c r="HR2" s="4" t="n">
        <f aca="false">COUNTIF(HR4:HR55,"&lt;&gt;")</f>
        <v>0</v>
      </c>
      <c r="HS2" s="4" t="n">
        <f aca="false">COUNTIF(HS4:HS55,"&lt;&gt;")</f>
        <v>0</v>
      </c>
      <c r="HT2" s="4" t="n">
        <f aca="false">COUNTIF(HT4:HT55,"&lt;&gt;")</f>
        <v>0</v>
      </c>
      <c r="HU2" s="4" t="n">
        <f aca="false">COUNTIF(HU4:HU55,"&lt;&gt;")</f>
        <v>0</v>
      </c>
      <c r="HV2" s="4" t="n">
        <f aca="false">COUNTIF(HV4:HV55,"&lt;&gt;")</f>
        <v>0</v>
      </c>
      <c r="HW2" s="4" t="n">
        <f aca="false">COUNTIF(HW4:HW55,"&lt;&gt;")</f>
        <v>0</v>
      </c>
      <c r="HX2" s="4" t="n">
        <f aca="false">COUNTIF(HX4:HX55,"&lt;&gt;")</f>
        <v>0</v>
      </c>
      <c r="HY2" s="4" t="n">
        <f aca="false">COUNTIF(HY4:HY55,"&lt;&gt;")</f>
        <v>0</v>
      </c>
      <c r="HZ2" s="4" t="n">
        <f aca="false">COUNTIF(HZ4:HZ55,"&lt;&gt;")</f>
        <v>0</v>
      </c>
      <c r="IA2" s="4" t="n">
        <f aca="false">COUNTIF(IA4:IA55,"&lt;&gt;")</f>
        <v>0</v>
      </c>
      <c r="IB2" s="4" t="n">
        <f aca="false">COUNTIF(IB4:IB55,"&lt;&gt;")</f>
        <v>1</v>
      </c>
      <c r="IC2" s="4" t="n">
        <f aca="false">COUNTIF(IC4:IC55,"&lt;&gt;")</f>
        <v>1</v>
      </c>
      <c r="ID2" s="4" t="n">
        <f aca="false">COUNTIF(ID4:ID55,"&lt;&gt;")</f>
        <v>1</v>
      </c>
      <c r="IE2" s="4" t="n">
        <f aca="false">COUNTIF(IE4:IE55,"&lt;&gt;")</f>
        <v>1</v>
      </c>
      <c r="IF2" s="4" t="n">
        <f aca="false">COUNTIF(IF4:IF55,"&lt;&gt;")</f>
        <v>1</v>
      </c>
      <c r="IG2" s="4" t="n">
        <f aca="false">COUNTIF(IG4:IG55,"&lt;&gt;")</f>
        <v>0</v>
      </c>
      <c r="IH2" s="4" t="n">
        <f aca="false">COUNTIF(IH4:IH55,"&lt;&gt;")</f>
        <v>0</v>
      </c>
      <c r="II2" s="4" t="n">
        <f aca="false">COUNTIF(II4:II55,"&lt;&gt;")</f>
        <v>1</v>
      </c>
      <c r="IJ2" s="4" t="n">
        <f aca="false">COUNTIF(IJ4:IJ55,"&lt;&gt;")</f>
        <v>1</v>
      </c>
      <c r="IK2" s="4" t="n">
        <f aca="false">COUNTIF(IK4:IK55,"&lt;&gt;")</f>
        <v>1</v>
      </c>
      <c r="IL2" s="4" t="n">
        <f aca="false">COUNTIF(IL4:IL55,"&lt;&gt;")</f>
        <v>1</v>
      </c>
      <c r="IM2" s="4" t="n">
        <f aca="false">COUNTIF(IM4:IM55,"&lt;&gt;")</f>
        <v>1</v>
      </c>
      <c r="IN2" s="4" t="n">
        <f aca="false">COUNTIF(IN4:IN55,"&lt;&gt;")</f>
        <v>0</v>
      </c>
      <c r="IO2" s="4" t="n">
        <f aca="false">COUNTIF(IO4:IO55,"&lt;&gt;")</f>
        <v>0</v>
      </c>
      <c r="IP2" s="4" t="n">
        <f aca="false">COUNTIF(IP4:IP55,"&lt;&gt;")</f>
        <v>3</v>
      </c>
      <c r="IQ2" s="4" t="n">
        <f aca="false">COUNTIF(IQ4:IQ55,"&lt;&gt;")</f>
        <v>3</v>
      </c>
      <c r="IR2" s="4" t="n">
        <f aca="false">COUNTIF(IR4:IR55,"&lt;&gt;")</f>
        <v>3</v>
      </c>
      <c r="IS2" s="4" t="n">
        <f aca="false">COUNTIF(IS4:IS55,"&lt;&gt;")</f>
        <v>2</v>
      </c>
      <c r="IT2" s="4" t="n">
        <f aca="false">COUNTIF(IT4:IT55,"&lt;&gt;")</f>
        <v>2</v>
      </c>
      <c r="IU2" s="4" t="n">
        <f aca="false">COUNTIF(IU4:IU55,"&lt;&gt;")</f>
        <v>1</v>
      </c>
      <c r="IV2" s="4" t="n">
        <f aca="false">COUNTIF(IV4:IV55,"&lt;&gt;")</f>
        <v>1</v>
      </c>
      <c r="IW2" s="4" t="n">
        <f aca="false">COUNTIF(IW4:IW55,"&lt;&gt;")</f>
        <v>3</v>
      </c>
      <c r="IX2" s="4" t="n">
        <f aca="false">COUNTIF(IX4:IX55,"&lt;&gt;")</f>
        <v>3</v>
      </c>
      <c r="IY2" s="4" t="n">
        <f aca="false">COUNTIF(IY4:IY55,"&lt;&gt;")</f>
        <v>3</v>
      </c>
      <c r="IZ2" s="4" t="n">
        <f aca="false">COUNTIF(IZ4:IZ55,"&lt;&gt;")</f>
        <v>3</v>
      </c>
      <c r="JA2" s="4" t="n">
        <f aca="false">COUNTIF(JA4:JA55,"&lt;&gt;")</f>
        <v>3</v>
      </c>
      <c r="JB2" s="4" t="n">
        <f aca="false">COUNTIF(JB4:JB55,"&lt;&gt;")</f>
        <v>1</v>
      </c>
      <c r="JC2" s="4" t="n">
        <f aca="false">COUNTIF(JC4:JC55,"&lt;&gt;")</f>
        <v>1</v>
      </c>
      <c r="JD2" s="4" t="n">
        <f aca="false">COUNTIF(JD4:JD55,"&lt;&gt;")</f>
        <v>1</v>
      </c>
      <c r="JE2" s="4" t="n">
        <f aca="false">COUNTIF(JE4:JE55,"&lt;&gt;")</f>
        <v>1</v>
      </c>
      <c r="JF2" s="4" t="n">
        <f aca="false">COUNTIF(JF4:JF55,"&lt;&gt;")</f>
        <v>1</v>
      </c>
      <c r="JG2" s="4" t="n">
        <f aca="false">COUNTIF(JG4:JG55,"&lt;&gt;")</f>
        <v>1</v>
      </c>
      <c r="JH2" s="4" t="n">
        <f aca="false">COUNTIF(JH4:JH55,"&lt;&gt;")</f>
        <v>1</v>
      </c>
      <c r="AMF2" s="0"/>
      <c r="AMG2" s="0"/>
      <c r="AMH2" s="0"/>
      <c r="AMI2" s="0"/>
      <c r="AMJ2" s="0"/>
    </row>
    <row r="3" s="10" customFormat="true" ht="55.95" hidden="false" customHeight="false" outlineLevel="0" collapsed="false">
      <c r="A3" s="8"/>
      <c r="B3" s="9" t="s">
        <v>0</v>
      </c>
      <c r="C3" s="9" t="s">
        <v>1</v>
      </c>
      <c r="D3" s="9" t="s">
        <v>2</v>
      </c>
      <c r="E3" s="10" t="n">
        <v>43080</v>
      </c>
      <c r="F3" s="10" t="n">
        <v>43081</v>
      </c>
      <c r="G3" s="10" t="n">
        <v>43082</v>
      </c>
      <c r="H3" s="10" t="n">
        <v>43083</v>
      </c>
      <c r="I3" s="10" t="n">
        <v>43084</v>
      </c>
      <c r="J3" s="10" t="n">
        <v>43085</v>
      </c>
      <c r="K3" s="10" t="n">
        <v>43086</v>
      </c>
      <c r="L3" s="10" t="n">
        <v>43087</v>
      </c>
      <c r="M3" s="10" t="n">
        <v>43088</v>
      </c>
      <c r="N3" s="10" t="n">
        <v>43089</v>
      </c>
      <c r="O3" s="10" t="n">
        <v>43090</v>
      </c>
      <c r="P3" s="10" t="n">
        <v>43091</v>
      </c>
      <c r="Q3" s="10" t="n">
        <v>43092</v>
      </c>
      <c r="R3" s="10" t="n">
        <v>43093</v>
      </c>
      <c r="S3" s="10" t="n">
        <v>43094</v>
      </c>
      <c r="T3" s="10" t="n">
        <v>43095</v>
      </c>
      <c r="U3" s="10" t="n">
        <v>43096</v>
      </c>
      <c r="V3" s="10" t="n">
        <v>43097</v>
      </c>
      <c r="W3" s="10" t="n">
        <v>43098</v>
      </c>
      <c r="X3" s="10" t="n">
        <v>43099</v>
      </c>
      <c r="Y3" s="10" t="n">
        <v>43100</v>
      </c>
      <c r="Z3" s="10" t="n">
        <v>43101</v>
      </c>
      <c r="AA3" s="10" t="n">
        <v>43102</v>
      </c>
      <c r="AB3" s="10" t="n">
        <v>43103</v>
      </c>
      <c r="AC3" s="10" t="n">
        <v>43104</v>
      </c>
      <c r="AD3" s="10" t="n">
        <v>43105</v>
      </c>
      <c r="AE3" s="10" t="n">
        <v>43106</v>
      </c>
      <c r="AF3" s="10" t="n">
        <v>43107</v>
      </c>
      <c r="AG3" s="10" t="n">
        <v>43108</v>
      </c>
      <c r="AH3" s="10" t="n">
        <v>43109</v>
      </c>
      <c r="AI3" s="10" t="n">
        <v>43110</v>
      </c>
      <c r="AJ3" s="10" t="n">
        <v>43111</v>
      </c>
      <c r="AK3" s="10" t="n">
        <v>43112</v>
      </c>
      <c r="AL3" s="10" t="n">
        <v>43113</v>
      </c>
      <c r="AM3" s="10" t="n">
        <v>43114</v>
      </c>
      <c r="AN3" s="10" t="n">
        <v>43115</v>
      </c>
      <c r="AO3" s="10" t="n">
        <v>43116</v>
      </c>
      <c r="AP3" s="10" t="n">
        <v>43117</v>
      </c>
      <c r="AQ3" s="10" t="n">
        <v>43118</v>
      </c>
      <c r="AR3" s="10" t="n">
        <v>43119</v>
      </c>
      <c r="AS3" s="10" t="n">
        <v>43120</v>
      </c>
      <c r="AT3" s="10" t="n">
        <v>43121</v>
      </c>
      <c r="AU3" s="10" t="n">
        <v>43122</v>
      </c>
      <c r="AV3" s="10" t="n">
        <v>43123</v>
      </c>
      <c r="AW3" s="10" t="n">
        <v>43124</v>
      </c>
      <c r="AX3" s="10" t="n">
        <v>43125</v>
      </c>
      <c r="AY3" s="10" t="n">
        <v>43126</v>
      </c>
      <c r="AZ3" s="10" t="n">
        <v>43127</v>
      </c>
      <c r="BA3" s="10" t="n">
        <v>43128</v>
      </c>
      <c r="BB3" s="10" t="n">
        <v>43129</v>
      </c>
      <c r="BC3" s="10" t="n">
        <v>43130</v>
      </c>
      <c r="BD3" s="10" t="n">
        <v>43131</v>
      </c>
      <c r="BE3" s="10" t="n">
        <v>43132</v>
      </c>
      <c r="BF3" s="10" t="n">
        <v>43133</v>
      </c>
      <c r="BG3" s="10" t="n">
        <v>43134</v>
      </c>
      <c r="BH3" s="10" t="n">
        <v>43135</v>
      </c>
      <c r="BI3" s="10" t="n">
        <v>43136</v>
      </c>
      <c r="BJ3" s="10" t="n">
        <v>43137</v>
      </c>
      <c r="BK3" s="10" t="n">
        <v>43138</v>
      </c>
      <c r="BL3" s="10" t="n">
        <v>43139</v>
      </c>
      <c r="BM3" s="10" t="n">
        <v>43140</v>
      </c>
      <c r="BN3" s="10" t="n">
        <v>43141</v>
      </c>
      <c r="BO3" s="10" t="n">
        <v>43142</v>
      </c>
      <c r="BP3" s="10" t="n">
        <v>43143</v>
      </c>
      <c r="BQ3" s="10" t="n">
        <v>43144</v>
      </c>
      <c r="BR3" s="10" t="n">
        <v>43145</v>
      </c>
      <c r="BS3" s="10" t="n">
        <v>43146</v>
      </c>
      <c r="BT3" s="10" t="n">
        <v>43147</v>
      </c>
      <c r="BU3" s="10" t="n">
        <v>43148</v>
      </c>
      <c r="BV3" s="10" t="n">
        <v>43149</v>
      </c>
      <c r="BW3" s="10" t="n">
        <v>43150</v>
      </c>
      <c r="BX3" s="10" t="n">
        <v>43151</v>
      </c>
      <c r="BY3" s="10" t="n">
        <v>43152</v>
      </c>
      <c r="BZ3" s="10" t="n">
        <v>43153</v>
      </c>
      <c r="CA3" s="10" t="n">
        <v>43154</v>
      </c>
      <c r="CB3" s="10" t="n">
        <v>43155</v>
      </c>
      <c r="CC3" s="10" t="n">
        <v>43156</v>
      </c>
      <c r="CD3" s="10" t="n">
        <v>43157</v>
      </c>
      <c r="CE3" s="10" t="n">
        <v>43158</v>
      </c>
      <c r="CF3" s="10" t="n">
        <v>43159</v>
      </c>
      <c r="CG3" s="10" t="n">
        <v>43160</v>
      </c>
      <c r="CH3" s="10" t="n">
        <v>43161</v>
      </c>
      <c r="CI3" s="10" t="n">
        <v>43162</v>
      </c>
      <c r="CJ3" s="10" t="n">
        <v>43163</v>
      </c>
      <c r="CK3" s="10" t="n">
        <v>43164</v>
      </c>
      <c r="CL3" s="10" t="n">
        <v>43165</v>
      </c>
      <c r="CM3" s="10" t="n">
        <v>43166</v>
      </c>
      <c r="CN3" s="10" t="n">
        <v>43167</v>
      </c>
      <c r="CO3" s="11" t="n">
        <v>43168</v>
      </c>
      <c r="CP3" s="10" t="n">
        <v>43169</v>
      </c>
      <c r="CQ3" s="10" t="n">
        <v>43170</v>
      </c>
      <c r="CR3" s="10" t="n">
        <v>43171</v>
      </c>
      <c r="CS3" s="10" t="n">
        <v>43172</v>
      </c>
      <c r="CT3" s="10" t="n">
        <v>43173</v>
      </c>
      <c r="CU3" s="10" t="n">
        <v>43174</v>
      </c>
      <c r="CV3" s="10" t="n">
        <v>43175</v>
      </c>
      <c r="CW3" s="10" t="n">
        <v>43176</v>
      </c>
      <c r="CX3" s="10" t="n">
        <v>43177</v>
      </c>
      <c r="CY3" s="10" t="n">
        <v>43178</v>
      </c>
      <c r="CZ3" s="10" t="n">
        <v>43179</v>
      </c>
      <c r="DA3" s="10" t="n">
        <v>43180</v>
      </c>
      <c r="DB3" s="10" t="n">
        <v>43181</v>
      </c>
      <c r="DC3" s="10" t="n">
        <v>43182</v>
      </c>
      <c r="DD3" s="10" t="n">
        <v>43183</v>
      </c>
      <c r="DE3" s="10" t="n">
        <v>43184</v>
      </c>
      <c r="DF3" s="10" t="n">
        <v>43185</v>
      </c>
      <c r="DG3" s="10" t="n">
        <v>43186</v>
      </c>
      <c r="DH3" s="10" t="n">
        <v>43187</v>
      </c>
      <c r="DI3" s="10" t="n">
        <v>43188</v>
      </c>
      <c r="DJ3" s="10" t="n">
        <v>43189</v>
      </c>
      <c r="DK3" s="10" t="n">
        <v>43190</v>
      </c>
      <c r="DL3" s="10" t="n">
        <v>43191</v>
      </c>
      <c r="DM3" s="10" t="n">
        <v>43192</v>
      </c>
      <c r="DN3" s="10" t="n">
        <v>43193</v>
      </c>
      <c r="DO3" s="10" t="n">
        <v>43194</v>
      </c>
      <c r="DP3" s="10" t="n">
        <v>43195</v>
      </c>
      <c r="DQ3" s="10" t="n">
        <v>43196</v>
      </c>
      <c r="DR3" s="10" t="n">
        <v>43197</v>
      </c>
      <c r="DS3" s="10" t="n">
        <v>43198</v>
      </c>
      <c r="DT3" s="10" t="n">
        <v>43199</v>
      </c>
      <c r="DU3" s="10" t="n">
        <v>43200</v>
      </c>
      <c r="DV3" s="10" t="n">
        <v>43201</v>
      </c>
      <c r="DW3" s="10" t="n">
        <v>43202</v>
      </c>
      <c r="DX3" s="10" t="n">
        <v>43203</v>
      </c>
      <c r="DY3" s="10" t="n">
        <v>43204</v>
      </c>
      <c r="DZ3" s="10" t="n">
        <v>43205</v>
      </c>
      <c r="EA3" s="10" t="n">
        <v>43206</v>
      </c>
      <c r="EB3" s="10" t="n">
        <v>43207</v>
      </c>
      <c r="EC3" s="10" t="n">
        <v>43208</v>
      </c>
      <c r="ED3" s="10" t="n">
        <v>43209</v>
      </c>
      <c r="EE3" s="10" t="n">
        <v>43210</v>
      </c>
      <c r="EF3" s="10" t="n">
        <v>43211</v>
      </c>
      <c r="EG3" s="10" t="n">
        <v>43212</v>
      </c>
      <c r="EH3" s="10" t="n">
        <v>43213</v>
      </c>
      <c r="EI3" s="10" t="n">
        <v>43214</v>
      </c>
      <c r="EJ3" s="10" t="n">
        <v>43215</v>
      </c>
      <c r="EK3" s="10" t="n">
        <v>43216</v>
      </c>
      <c r="EL3" s="10" t="n">
        <v>43217</v>
      </c>
      <c r="EM3" s="10" t="n">
        <v>43218</v>
      </c>
      <c r="EN3" s="10" t="n">
        <v>43219</v>
      </c>
      <c r="EO3" s="10" t="n">
        <v>43220</v>
      </c>
      <c r="EP3" s="10" t="n">
        <v>43221</v>
      </c>
      <c r="EQ3" s="10" t="n">
        <v>43222</v>
      </c>
      <c r="ER3" s="10" t="n">
        <v>43223</v>
      </c>
      <c r="ES3" s="10" t="n">
        <v>43224</v>
      </c>
      <c r="ET3" s="10" t="n">
        <v>43225</v>
      </c>
      <c r="EU3" s="10" t="n">
        <v>43226</v>
      </c>
      <c r="EV3" s="10" t="n">
        <v>43227</v>
      </c>
      <c r="EW3" s="10" t="n">
        <v>43228</v>
      </c>
      <c r="EX3" s="10" t="n">
        <v>43229</v>
      </c>
      <c r="EY3" s="10" t="n">
        <v>43230</v>
      </c>
      <c r="EZ3" s="10" t="n">
        <v>43231</v>
      </c>
      <c r="FA3" s="10" t="n">
        <v>43232</v>
      </c>
      <c r="FB3" s="10" t="n">
        <v>43233</v>
      </c>
      <c r="FC3" s="10" t="n">
        <v>43234</v>
      </c>
      <c r="FD3" s="10" t="n">
        <v>43235</v>
      </c>
      <c r="FE3" s="10" t="n">
        <f aca="false">Időterv!FD3+1</f>
        <v>43236</v>
      </c>
      <c r="FF3" s="10" t="n">
        <f aca="false">Időterv!FE3+1</f>
        <v>43237</v>
      </c>
      <c r="FG3" s="10" t="n">
        <f aca="false">Időterv!FF3+1</f>
        <v>43238</v>
      </c>
      <c r="FH3" s="10" t="n">
        <f aca="false">Időterv!FG3+1</f>
        <v>43239</v>
      </c>
      <c r="FI3" s="10" t="n">
        <f aca="false">Időterv!FH3+1</f>
        <v>43240</v>
      </c>
      <c r="FJ3" s="10" t="n">
        <f aca="false">Időterv!FI3+1</f>
        <v>43241</v>
      </c>
      <c r="FK3" s="10" t="n">
        <f aca="false">Időterv!FJ3+1</f>
        <v>43242</v>
      </c>
      <c r="FL3" s="10" t="n">
        <f aca="false">Időterv!FK3+1</f>
        <v>43243</v>
      </c>
      <c r="FM3" s="10" t="n">
        <f aca="false">Időterv!FL3+1</f>
        <v>43244</v>
      </c>
      <c r="FN3" s="10" t="n">
        <f aca="false">Időterv!FM3+1</f>
        <v>43245</v>
      </c>
      <c r="FO3" s="10" t="n">
        <f aca="false">Időterv!FN3+1</f>
        <v>43246</v>
      </c>
      <c r="FP3" s="10" t="n">
        <f aca="false">Időterv!FO3+1</f>
        <v>43247</v>
      </c>
      <c r="FQ3" s="10" t="n">
        <f aca="false">Időterv!FP3+1</f>
        <v>43248</v>
      </c>
      <c r="FR3" s="10" t="n">
        <f aca="false">Időterv!FQ3+1</f>
        <v>43249</v>
      </c>
      <c r="FS3" s="10" t="n">
        <f aca="false">Időterv!FR3+1</f>
        <v>43250</v>
      </c>
      <c r="FT3" s="10" t="n">
        <f aca="false">Időterv!FS3+1</f>
        <v>43251</v>
      </c>
      <c r="FU3" s="10" t="n">
        <f aca="false">Időterv!FT3+1</f>
        <v>43252</v>
      </c>
      <c r="FV3" s="10" t="n">
        <f aca="false">Időterv!FU3+1</f>
        <v>43253</v>
      </c>
      <c r="FW3" s="10" t="n">
        <f aca="false">Időterv!FV3+1</f>
        <v>43254</v>
      </c>
      <c r="FX3" s="10" t="n">
        <f aca="false">Időterv!FW3+1</f>
        <v>43255</v>
      </c>
      <c r="FY3" s="10" t="n">
        <f aca="false">Időterv!FX3+1</f>
        <v>43256</v>
      </c>
      <c r="FZ3" s="10" t="n">
        <f aca="false">Időterv!FY3+1</f>
        <v>43257</v>
      </c>
      <c r="GA3" s="10" t="n">
        <f aca="false">Időterv!FZ3+1</f>
        <v>43258</v>
      </c>
      <c r="GB3" s="10" t="n">
        <f aca="false">Időterv!GA3+1</f>
        <v>43259</v>
      </c>
      <c r="GC3" s="10" t="n">
        <f aca="false">Időterv!GB3+1</f>
        <v>43260</v>
      </c>
      <c r="GD3" s="10" t="n">
        <f aca="false">Időterv!GC3+1</f>
        <v>43261</v>
      </c>
      <c r="GE3" s="10" t="n">
        <f aca="false">Időterv!GD3+1</f>
        <v>43262</v>
      </c>
      <c r="GF3" s="10" t="n">
        <f aca="false">Időterv!GE3+1</f>
        <v>43263</v>
      </c>
      <c r="GG3" s="10" t="n">
        <f aca="false">Időterv!GF3+1</f>
        <v>43264</v>
      </c>
      <c r="GH3" s="10" t="n">
        <f aca="false">Időterv!GG3+1</f>
        <v>43265</v>
      </c>
      <c r="GI3" s="10" t="n">
        <f aca="false">Időterv!GH3+1</f>
        <v>43266</v>
      </c>
      <c r="GJ3" s="10" t="n">
        <f aca="false">Időterv!GI3+1</f>
        <v>43267</v>
      </c>
      <c r="GK3" s="10" t="n">
        <f aca="false">Időterv!GJ3+1</f>
        <v>43268</v>
      </c>
      <c r="GL3" s="10" t="n">
        <f aca="false">Időterv!GK3+1</f>
        <v>43269</v>
      </c>
      <c r="GM3" s="10" t="n">
        <f aca="false">Időterv!GL3+1</f>
        <v>43270</v>
      </c>
      <c r="GN3" s="10" t="n">
        <f aca="false">Időterv!GM3+1</f>
        <v>43271</v>
      </c>
      <c r="GO3" s="10" t="n">
        <f aca="false">Időterv!GN3+1</f>
        <v>43272</v>
      </c>
      <c r="GP3" s="10" t="n">
        <f aca="false">Időterv!GO3+1</f>
        <v>43273</v>
      </c>
      <c r="GQ3" s="10" t="n">
        <f aca="false">Időterv!GP3+1</f>
        <v>43274</v>
      </c>
      <c r="GR3" s="10" t="n">
        <f aca="false">Időterv!GQ3+1</f>
        <v>43275</v>
      </c>
      <c r="GS3" s="10" t="n">
        <f aca="false">Időterv!GR3+1</f>
        <v>43276</v>
      </c>
      <c r="GT3" s="10" t="n">
        <f aca="false">Időterv!GS3+1</f>
        <v>43277</v>
      </c>
      <c r="GU3" s="10" t="n">
        <f aca="false">Időterv!GT3+1</f>
        <v>43278</v>
      </c>
      <c r="GV3" s="10" t="n">
        <f aca="false">Időterv!GU3+1</f>
        <v>43279</v>
      </c>
      <c r="GW3" s="10" t="n">
        <f aca="false">Időterv!GV3+1</f>
        <v>43280</v>
      </c>
      <c r="GX3" s="10" t="n">
        <f aca="false">Időterv!GW3+1</f>
        <v>43281</v>
      </c>
      <c r="GY3" s="10" t="n">
        <f aca="false">Időterv!GX3+1</f>
        <v>43282</v>
      </c>
      <c r="GZ3" s="10" t="n">
        <f aca="false">Időterv!GY3+1</f>
        <v>43283</v>
      </c>
      <c r="HA3" s="10" t="n">
        <f aca="false">Időterv!GZ3+1</f>
        <v>43284</v>
      </c>
      <c r="HB3" s="10" t="n">
        <f aca="false">Időterv!HA3+1</f>
        <v>43285</v>
      </c>
      <c r="HC3" s="10" t="n">
        <f aca="false">Időterv!HB3+1</f>
        <v>43286</v>
      </c>
      <c r="HD3" s="10" t="n">
        <f aca="false">Időterv!HC3+1</f>
        <v>43287</v>
      </c>
      <c r="HE3" s="10" t="n">
        <f aca="false">Időterv!HD3+1</f>
        <v>43288</v>
      </c>
      <c r="HF3" s="10" t="n">
        <f aca="false">Időterv!HE3+1</f>
        <v>43289</v>
      </c>
      <c r="HG3" s="10" t="n">
        <f aca="false">Időterv!HF3+1</f>
        <v>43290</v>
      </c>
      <c r="HH3" s="10" t="n">
        <f aca="false">Időterv!HG3+1</f>
        <v>43291</v>
      </c>
      <c r="HI3" s="10" t="n">
        <f aca="false">Időterv!HH3+1</f>
        <v>43292</v>
      </c>
      <c r="HJ3" s="10" t="n">
        <f aca="false">Időterv!HI3+1</f>
        <v>43293</v>
      </c>
      <c r="HK3" s="10" t="n">
        <f aca="false">Időterv!HJ3+1</f>
        <v>43294</v>
      </c>
      <c r="HL3" s="10" t="n">
        <f aca="false">Időterv!HK3+1</f>
        <v>43295</v>
      </c>
      <c r="HM3" s="10" t="n">
        <f aca="false">Időterv!HL3+1</f>
        <v>43296</v>
      </c>
      <c r="HN3" s="10" t="n">
        <f aca="false">Időterv!HM3+1</f>
        <v>43297</v>
      </c>
      <c r="HO3" s="10" t="n">
        <f aca="false">Időterv!HN3+1</f>
        <v>43298</v>
      </c>
      <c r="HP3" s="10" t="n">
        <f aca="false">Időterv!HO3+1</f>
        <v>43299</v>
      </c>
      <c r="HQ3" s="10" t="n">
        <f aca="false">Időterv!HP3+1</f>
        <v>43300</v>
      </c>
      <c r="HR3" s="12" t="n">
        <f aca="false">Időterv!HQ3+1</f>
        <v>43301</v>
      </c>
      <c r="HS3" s="12" t="n">
        <f aca="false">Időterv!HR3+1</f>
        <v>43302</v>
      </c>
      <c r="HT3" s="12" t="n">
        <f aca="false">Időterv!HS3+1</f>
        <v>43303</v>
      </c>
      <c r="HU3" s="12" t="n">
        <f aca="false">Időterv!HT3+1</f>
        <v>43304</v>
      </c>
      <c r="HV3" s="12" t="n">
        <f aca="false">Időterv!HU3+1</f>
        <v>43305</v>
      </c>
      <c r="HW3" s="12" t="n">
        <f aca="false">Időterv!HV3+1</f>
        <v>43306</v>
      </c>
      <c r="HX3" s="12" t="n">
        <f aca="false">Időterv!HW3+1</f>
        <v>43307</v>
      </c>
      <c r="HY3" s="12" t="n">
        <f aca="false">Időterv!HX3+1</f>
        <v>43308</v>
      </c>
      <c r="HZ3" s="12" t="n">
        <f aca="false">Időterv!HY3+1</f>
        <v>43309</v>
      </c>
      <c r="IA3" s="12" t="n">
        <f aca="false">Időterv!HZ3+1</f>
        <v>43310</v>
      </c>
      <c r="IB3" s="10" t="n">
        <f aca="false">Időterv!IA3+1</f>
        <v>43311</v>
      </c>
      <c r="IC3" s="10" t="n">
        <f aca="false">Időterv!IB3+1</f>
        <v>43312</v>
      </c>
      <c r="ID3" s="10" t="n">
        <f aca="false">Időterv!IC3+1</f>
        <v>43313</v>
      </c>
      <c r="IE3" s="10" t="n">
        <f aca="false">Időterv!ID3+1</f>
        <v>43314</v>
      </c>
      <c r="IF3" s="10" t="n">
        <f aca="false">Időterv!IE3+1</f>
        <v>43315</v>
      </c>
      <c r="IG3" s="10" t="n">
        <f aca="false">Időterv!IF3+1</f>
        <v>43316</v>
      </c>
      <c r="IH3" s="10" t="n">
        <f aca="false">Időterv!IG3+1</f>
        <v>43317</v>
      </c>
      <c r="II3" s="10" t="n">
        <f aca="false">Időterv!IH3+1</f>
        <v>43318</v>
      </c>
      <c r="IJ3" s="10" t="n">
        <f aca="false">Időterv!II3+1</f>
        <v>43319</v>
      </c>
      <c r="IK3" s="10" t="n">
        <f aca="false">Időterv!IJ3+1</f>
        <v>43320</v>
      </c>
      <c r="IL3" s="10" t="n">
        <f aca="false">Időterv!IK3+1</f>
        <v>43321</v>
      </c>
      <c r="IM3" s="10" t="n">
        <f aca="false">Időterv!IL3+1</f>
        <v>43322</v>
      </c>
      <c r="IN3" s="10" t="n">
        <f aca="false">Időterv!IM3+1</f>
        <v>43323</v>
      </c>
      <c r="IO3" s="10" t="n">
        <f aca="false">Időterv!IN3+1</f>
        <v>43324</v>
      </c>
      <c r="IP3" s="10" t="n">
        <f aca="false">Időterv!IO3+1</f>
        <v>43325</v>
      </c>
      <c r="IQ3" s="10" t="n">
        <f aca="false">Időterv!IP3+1</f>
        <v>43326</v>
      </c>
      <c r="IR3" s="10" t="n">
        <f aca="false">Időterv!IQ3+1</f>
        <v>43327</v>
      </c>
      <c r="IS3" s="10" t="n">
        <f aca="false">Időterv!IR3+1</f>
        <v>43328</v>
      </c>
      <c r="IT3" s="10" t="n">
        <f aca="false">Időterv!IS3+1</f>
        <v>43329</v>
      </c>
      <c r="IU3" s="10" t="n">
        <f aca="false">Időterv!IT3+1</f>
        <v>43330</v>
      </c>
      <c r="IV3" s="10" t="n">
        <f aca="false">Időterv!IU3+1</f>
        <v>43331</v>
      </c>
      <c r="IW3" s="10" t="n">
        <f aca="false">Időterv!IV3+1</f>
        <v>43332</v>
      </c>
      <c r="IX3" s="10" t="n">
        <f aca="false">Időterv!IW3+1</f>
        <v>43333</v>
      </c>
      <c r="IY3" s="10" t="n">
        <f aca="false">Időterv!IX3+1</f>
        <v>43334</v>
      </c>
      <c r="IZ3" s="10" t="n">
        <f aca="false">Időterv!IY3+1</f>
        <v>43335</v>
      </c>
      <c r="JA3" s="10" t="n">
        <f aca="false">Időterv!IZ3+1</f>
        <v>43336</v>
      </c>
      <c r="JB3" s="10" t="n">
        <f aca="false">Időterv!JA3+1</f>
        <v>43337</v>
      </c>
      <c r="JC3" s="10" t="n">
        <f aca="false">Időterv!JB3+1</f>
        <v>43338</v>
      </c>
      <c r="JD3" s="10" t="n">
        <f aca="false">Időterv!JC3+1</f>
        <v>43339</v>
      </c>
      <c r="JE3" s="10" t="n">
        <f aca="false">Időterv!JD3+1</f>
        <v>43340</v>
      </c>
      <c r="JF3" s="10" t="n">
        <f aca="false">Időterv!JE3+1</f>
        <v>43341</v>
      </c>
      <c r="JG3" s="10" t="n">
        <f aca="false">Időterv!JF3+1</f>
        <v>43342</v>
      </c>
      <c r="JH3" s="10" t="n">
        <f aca="false">Időterv!JG3+1</f>
        <v>43343</v>
      </c>
      <c r="AMF3" s="0"/>
      <c r="AMG3" s="0"/>
      <c r="AMH3" s="0"/>
      <c r="AMI3" s="0"/>
      <c r="AMJ3" s="0"/>
    </row>
    <row r="4" s="16" customFormat="true" ht="14.2" hidden="false" customHeight="false" outlineLevel="0" collapsed="false">
      <c r="A4" s="13" t="s">
        <v>3</v>
      </c>
      <c r="B4" s="14" t="s">
        <v>4</v>
      </c>
      <c r="C4" s="15" t="n">
        <f aca="true">IFERROR(INDIRECT(ADDRESS(3,MATCH("&gt;",$E4:$JH4,0)+4)),"-")</f>
        <v>43080</v>
      </c>
      <c r="D4" s="15" t="n">
        <f aca="true">IFERROR(INDIRECT(ADDRESS(3,MATCH("&lt;",$E4:$JH4,0)+4)),$C4)</f>
        <v>43080</v>
      </c>
      <c r="E4" s="16" t="s">
        <v>5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AMF4" s="4"/>
      <c r="AMG4" s="4"/>
      <c r="AMH4" s="4"/>
      <c r="AMI4" s="4"/>
      <c r="AMJ4" s="4"/>
    </row>
    <row r="5" s="4" customFormat="true" ht="14.2" hidden="false" customHeight="false" outlineLevel="0" collapsed="false">
      <c r="A5" s="13" t="s">
        <v>3</v>
      </c>
      <c r="B5" s="2" t="s">
        <v>6</v>
      </c>
      <c r="C5" s="15" t="n">
        <f aca="true">IFERROR(INDIRECT(ADDRESS(3,MATCH("&gt;",$E5:$JH5,0)+4)),"-")</f>
        <v>43119</v>
      </c>
      <c r="D5" s="15" t="n">
        <f aca="true">IFERROR(INDIRECT(ADDRESS(3,MATCH("&lt;",$E5:$JH5,0)+4)),$C5)</f>
        <v>43119</v>
      </c>
      <c r="AR5" s="16" t="s">
        <v>5</v>
      </c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</row>
    <row r="6" customFormat="false" ht="14.2" hidden="false" customHeight="false" outlineLevel="0" collapsed="false">
      <c r="A6" s="13" t="s">
        <v>3</v>
      </c>
      <c r="B6" s="2" t="s">
        <v>7</v>
      </c>
      <c r="C6" s="15" t="n">
        <f aca="true">IFERROR(INDIRECT(ADDRESS(3,MATCH("&gt;",$E6:$JH6,0)+4)),"-")</f>
        <v>43120</v>
      </c>
      <c r="D6" s="15" t="n">
        <f aca="true">IFERROR(INDIRECT(ADDRESS(3,MATCH("&lt;",$E6:$JH6,0)+4)),$C6)</f>
        <v>43120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4" t="s">
        <v>5</v>
      </c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4.2" hidden="false" customHeight="false" outlineLevel="0" collapsed="false">
      <c r="A7" s="13" t="s">
        <v>3</v>
      </c>
      <c r="B7" s="2" t="s">
        <v>8</v>
      </c>
      <c r="C7" s="15" t="n">
        <f aca="true">IFERROR(INDIRECT(ADDRESS(3,MATCH("&gt;",$E7:$JH7,0)+4)),"-")</f>
        <v>43129</v>
      </c>
      <c r="D7" s="15" t="n">
        <f aca="true">IFERROR(INDIRECT(ADDRESS(3,MATCH("&lt;",$E7:$JH7,0)+4)),$C7)</f>
        <v>43129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4" t="s">
        <v>5</v>
      </c>
      <c r="BC7" s="0"/>
      <c r="BD7" s="0"/>
      <c r="BE7" s="0"/>
      <c r="BF7" s="0"/>
      <c r="BG7" s="0"/>
      <c r="BH7" s="0"/>
      <c r="BI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4.2" hidden="false" customHeight="false" outlineLevel="0" collapsed="false">
      <c r="A8" s="13" t="s">
        <v>3</v>
      </c>
      <c r="B8" s="2" t="s">
        <v>9</v>
      </c>
      <c r="C8" s="15" t="n">
        <f aca="true">IFERROR(INDIRECT(ADDRESS(3,MATCH("&gt;",$E8:$JH8,0)+4)),"-")</f>
        <v>43132</v>
      </c>
      <c r="D8" s="15" t="n">
        <f aca="true">IFERROR(INDIRECT(ADDRESS(3,MATCH("&lt;",$E8:$JH8,0)+4)),$C8)</f>
        <v>43132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16" t="s">
        <v>5</v>
      </c>
      <c r="BF8" s="16"/>
      <c r="BG8" s="16"/>
      <c r="BH8" s="0"/>
      <c r="BI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4.2" hidden="false" customHeight="false" outlineLevel="0" collapsed="false">
      <c r="A9" s="13" t="s">
        <v>3</v>
      </c>
      <c r="B9" s="2" t="s">
        <v>10</v>
      </c>
      <c r="C9" s="15" t="n">
        <f aca="true">IFERROR(INDIRECT(ADDRESS(3,MATCH("&gt;",$E9:$JH9,0)+4)),"-")</f>
        <v>43137</v>
      </c>
      <c r="D9" s="15" t="n">
        <f aca="true">IFERROR(INDIRECT(ADDRESS(3,MATCH("&lt;",$E9:$JH9,0)+4)),$C9)</f>
        <v>43137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16"/>
      <c r="BF9" s="16"/>
      <c r="BG9" s="16"/>
      <c r="BH9" s="0"/>
      <c r="BI9" s="0"/>
      <c r="BJ9" s="4" t="s">
        <v>5</v>
      </c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4.2" hidden="false" customHeight="false" outlineLevel="0" collapsed="false">
      <c r="A10" s="13" t="s">
        <v>3</v>
      </c>
      <c r="B10" s="2" t="s">
        <v>11</v>
      </c>
      <c r="C10" s="15" t="n">
        <f aca="true">IFERROR(INDIRECT(ADDRESS(3,MATCH("&gt;",$E10:$JH10,0)+4)),"-")</f>
        <v>43139</v>
      </c>
      <c r="D10" s="15" t="n">
        <f aca="true">IFERROR(INDIRECT(ADDRESS(3,MATCH("&lt;",$E10:$JH10,0)+4)),$C10)</f>
        <v>43139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4"/>
      <c r="BI10" s="4"/>
      <c r="BJ10" s="16"/>
      <c r="BK10" s="16"/>
      <c r="BL10" s="16" t="s">
        <v>5</v>
      </c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4.2" hidden="false" customHeight="false" outlineLevel="0" collapsed="false">
      <c r="A11" s="13" t="s">
        <v>3</v>
      </c>
      <c r="B11" s="2" t="s">
        <v>12</v>
      </c>
      <c r="C11" s="15" t="n">
        <f aca="true">IFERROR(INDIRECT(ADDRESS(3,MATCH("&gt;",$E11:$JH11,0)+4)),"-")</f>
        <v>43140</v>
      </c>
      <c r="D11" s="15" t="n">
        <f aca="true">IFERROR(INDIRECT(ADDRESS(3,MATCH("&lt;",$E11:$JH11,0)+4)),$C11)</f>
        <v>43168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16"/>
      <c r="BI11" s="16"/>
      <c r="BM11" s="16" t="s">
        <v>5</v>
      </c>
      <c r="BN11" s="16" t="s">
        <v>13</v>
      </c>
      <c r="BO11" s="16" t="s">
        <v>13</v>
      </c>
      <c r="BP11" s="16" t="s">
        <v>13</v>
      </c>
      <c r="BQ11" s="16" t="s">
        <v>13</v>
      </c>
      <c r="BR11" s="16" t="s">
        <v>13</v>
      </c>
      <c r="BS11" s="16" t="s">
        <v>13</v>
      </c>
      <c r="BT11" s="16" t="s">
        <v>13</v>
      </c>
      <c r="BU11" s="16" t="s">
        <v>13</v>
      </c>
      <c r="BV11" s="16" t="s">
        <v>13</v>
      </c>
      <c r="BW11" s="16" t="s">
        <v>13</v>
      </c>
      <c r="BX11" s="16" t="s">
        <v>13</v>
      </c>
      <c r="BY11" s="16" t="s">
        <v>13</v>
      </c>
      <c r="BZ11" s="16" t="s">
        <v>13</v>
      </c>
      <c r="CA11" s="16" t="s">
        <v>13</v>
      </c>
      <c r="CB11" s="16" t="s">
        <v>13</v>
      </c>
      <c r="CC11" s="16" t="s">
        <v>13</v>
      </c>
      <c r="CD11" s="16" t="s">
        <v>13</v>
      </c>
      <c r="CE11" s="16" t="s">
        <v>13</v>
      </c>
      <c r="CF11" s="16" t="s">
        <v>13</v>
      </c>
      <c r="CG11" s="16" t="s">
        <v>13</v>
      </c>
      <c r="CH11" s="16" t="s">
        <v>13</v>
      </c>
      <c r="CI11" s="16" t="s">
        <v>13</v>
      </c>
      <c r="CJ11" s="16" t="s">
        <v>13</v>
      </c>
      <c r="CK11" s="16" t="s">
        <v>13</v>
      </c>
      <c r="CL11" s="16" t="s">
        <v>13</v>
      </c>
      <c r="CM11" s="16" t="s">
        <v>13</v>
      </c>
      <c r="CN11" s="16" t="s">
        <v>13</v>
      </c>
      <c r="CO11" s="16" t="s">
        <v>14</v>
      </c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4.2" hidden="false" customHeight="false" outlineLevel="0" collapsed="false">
      <c r="A12" s="13" t="s">
        <v>3</v>
      </c>
      <c r="B12" s="2" t="s">
        <v>15</v>
      </c>
      <c r="C12" s="15" t="n">
        <f aca="true">IFERROR(INDIRECT(ADDRESS(3,MATCH("&gt;",$E12:$JH12,0)+4)),"-")</f>
        <v>43144</v>
      </c>
      <c r="D12" s="15" t="n">
        <f aca="true">IFERROR(INDIRECT(ADDRESS(3,MATCH("&lt;",$E12:$JH12,0)+4)),$C12)</f>
        <v>43173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16"/>
      <c r="BI12" s="16"/>
      <c r="BM12" s="16"/>
      <c r="BN12" s="16"/>
      <c r="BO12" s="16"/>
      <c r="BP12" s="16"/>
      <c r="BQ12" s="16" t="s">
        <v>5</v>
      </c>
      <c r="BR12" s="16" t="s">
        <v>13</v>
      </c>
      <c r="BS12" s="16" t="s">
        <v>13</v>
      </c>
      <c r="BT12" s="16" t="s">
        <v>13</v>
      </c>
      <c r="BU12" s="16" t="s">
        <v>13</v>
      </c>
      <c r="BV12" s="16" t="s">
        <v>13</v>
      </c>
      <c r="BW12" s="16" t="s">
        <v>13</v>
      </c>
      <c r="BX12" s="16" t="s">
        <v>13</v>
      </c>
      <c r="BY12" s="16" t="s">
        <v>13</v>
      </c>
      <c r="BZ12" s="16" t="s">
        <v>13</v>
      </c>
      <c r="CA12" s="16" t="s">
        <v>13</v>
      </c>
      <c r="CB12" s="16" t="s">
        <v>13</v>
      </c>
      <c r="CC12" s="16" t="s">
        <v>13</v>
      </c>
      <c r="CD12" s="16" t="s">
        <v>13</v>
      </c>
      <c r="CE12" s="16" t="s">
        <v>13</v>
      </c>
      <c r="CF12" s="16" t="s">
        <v>13</v>
      </c>
      <c r="CG12" s="16" t="s">
        <v>13</v>
      </c>
      <c r="CH12" s="16" t="s">
        <v>13</v>
      </c>
      <c r="CI12" s="16" t="s">
        <v>13</v>
      </c>
      <c r="CJ12" s="16" t="s">
        <v>13</v>
      </c>
      <c r="CK12" s="16" t="s">
        <v>13</v>
      </c>
      <c r="CL12" s="16" t="s">
        <v>13</v>
      </c>
      <c r="CM12" s="16" t="s">
        <v>13</v>
      </c>
      <c r="CN12" s="16" t="s">
        <v>13</v>
      </c>
      <c r="CO12" s="16" t="s">
        <v>13</v>
      </c>
      <c r="CP12" s="16" t="s">
        <v>13</v>
      </c>
      <c r="CQ12" s="16" t="s">
        <v>13</v>
      </c>
      <c r="CR12" s="16" t="s">
        <v>13</v>
      </c>
      <c r="CS12" s="16" t="s">
        <v>13</v>
      </c>
      <c r="CT12" s="16" t="s">
        <v>14</v>
      </c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4.2" hidden="false" customHeight="false" outlineLevel="0" collapsed="false">
      <c r="A13" s="13"/>
      <c r="B13" s="2" t="s">
        <v>16</v>
      </c>
      <c r="C13" s="15" t="n">
        <f aca="true">IFERROR(INDIRECT(ADDRESS(3,MATCH("&gt;",$E13:$JH13,0)+4)),"-")</f>
        <v>43148</v>
      </c>
      <c r="D13" s="15" t="n">
        <f aca="true">IFERROR(INDIRECT(ADDRESS(3,MATCH("&lt;",$E13:$JH13,0)+4)),$C13)</f>
        <v>43160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16"/>
      <c r="BI13" s="16"/>
      <c r="BM13" s="16"/>
      <c r="BN13" s="16"/>
      <c r="BO13" s="16"/>
      <c r="BP13" s="16"/>
      <c r="BQ13" s="16"/>
      <c r="BR13" s="16"/>
      <c r="BS13" s="16"/>
      <c r="BT13" s="16"/>
      <c r="BU13" s="16" t="s">
        <v>5</v>
      </c>
      <c r="BV13" s="16" t="s">
        <v>13</v>
      </c>
      <c r="BW13" s="16" t="s">
        <v>13</v>
      </c>
      <c r="BX13" s="16" t="s">
        <v>13</v>
      </c>
      <c r="BY13" s="16" t="s">
        <v>13</v>
      </c>
      <c r="BZ13" s="16" t="s">
        <v>13</v>
      </c>
      <c r="CA13" s="16" t="s">
        <v>13</v>
      </c>
      <c r="CB13" s="16" t="s">
        <v>13</v>
      </c>
      <c r="CC13" s="16" t="s">
        <v>13</v>
      </c>
      <c r="CD13" s="16" t="s">
        <v>13</v>
      </c>
      <c r="CE13" s="16" t="s">
        <v>13</v>
      </c>
      <c r="CF13" s="16" t="s">
        <v>13</v>
      </c>
      <c r="CG13" s="16" t="s">
        <v>14</v>
      </c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4.15" hidden="false" customHeight="false" outlineLevel="0" collapsed="false">
      <c r="A14" s="13"/>
      <c r="B14" s="2" t="s">
        <v>17</v>
      </c>
      <c r="C14" s="15" t="n">
        <f aca="true">IFERROR(INDIRECT(ADDRESS(3,MATCH("&gt;",$E14:$JH14,0)+4)),"-")</f>
        <v>43149</v>
      </c>
      <c r="D14" s="15" t="n">
        <f aca="true">IFERROR(INDIRECT(ADDRESS(3,MATCH("&lt;",$E14:$JH14,0)+4)),$C14)</f>
        <v>43153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V14" s="4" t="s">
        <v>5</v>
      </c>
      <c r="BW14" s="16" t="s">
        <v>13</v>
      </c>
      <c r="BX14" s="16" t="s">
        <v>13</v>
      </c>
      <c r="BY14" s="16" t="s">
        <v>13</v>
      </c>
      <c r="BZ14" s="0" t="s">
        <v>14</v>
      </c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4"/>
      <c r="AMG14" s="4"/>
      <c r="AMH14" s="4"/>
      <c r="AMI14" s="4"/>
      <c r="AMJ14" s="4"/>
    </row>
    <row r="15" s="4" customFormat="true" ht="14.2" hidden="false" customHeight="false" outlineLevel="0" collapsed="false">
      <c r="A15" s="13"/>
      <c r="B15" s="2" t="s">
        <v>18</v>
      </c>
      <c r="C15" s="15" t="n">
        <f aca="true">IFERROR(INDIRECT(ADDRESS(3,MATCH("&gt;",$E15:$JH15,0)+4)),"-")</f>
        <v>43149</v>
      </c>
      <c r="D15" s="15" t="n">
        <f aca="true">IFERROR(INDIRECT(ADDRESS(3,MATCH("&lt;",$E15:$JH15,0)+4)),$C15)</f>
        <v>43160</v>
      </c>
      <c r="BH15" s="16"/>
      <c r="BI15" s="16"/>
      <c r="BJ15" s="0"/>
      <c r="BK15" s="0"/>
      <c r="BL15" s="0"/>
      <c r="BM15" s="16"/>
      <c r="BN15" s="16"/>
      <c r="BO15" s="16"/>
      <c r="BP15" s="16"/>
      <c r="BQ15" s="16"/>
      <c r="BR15" s="16"/>
      <c r="BS15" s="16"/>
      <c r="BT15" s="16"/>
      <c r="BU15" s="16"/>
      <c r="BV15" s="16" t="s">
        <v>5</v>
      </c>
      <c r="BW15" s="16" t="s">
        <v>13</v>
      </c>
      <c r="BX15" s="16" t="s">
        <v>13</v>
      </c>
      <c r="BY15" s="16" t="s">
        <v>13</v>
      </c>
      <c r="BZ15" s="16" t="s">
        <v>13</v>
      </c>
      <c r="CA15" s="16" t="s">
        <v>13</v>
      </c>
      <c r="CB15" s="16" t="s">
        <v>13</v>
      </c>
      <c r="CC15" s="16" t="s">
        <v>13</v>
      </c>
      <c r="CD15" s="16" t="s">
        <v>13</v>
      </c>
      <c r="CE15" s="16" t="s">
        <v>13</v>
      </c>
      <c r="CF15" s="16" t="s">
        <v>13</v>
      </c>
      <c r="CG15" s="16" t="s">
        <v>14</v>
      </c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</row>
    <row r="16" customFormat="false" ht="14.2" hidden="false" customHeight="false" outlineLevel="0" collapsed="false">
      <c r="A16" s="13"/>
      <c r="B16" s="2" t="s">
        <v>19</v>
      </c>
      <c r="C16" s="15" t="n">
        <f aca="true">IFERROR(INDIRECT(ADDRESS(3,MATCH("&gt;",$E16:$JH16,0)+4)),"-")</f>
        <v>43150</v>
      </c>
      <c r="D16" s="15" t="n">
        <f aca="true">IFERROR(INDIRECT(ADDRESS(3,MATCH("&lt;",$E16:$JH16,0)+4)),$C16)</f>
        <v>43160</v>
      </c>
      <c r="BH16" s="16"/>
      <c r="BI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 t="s">
        <v>5</v>
      </c>
      <c r="BX16" s="16" t="s">
        <v>13</v>
      </c>
      <c r="BY16" s="16" t="s">
        <v>13</v>
      </c>
      <c r="BZ16" s="16" t="s">
        <v>13</v>
      </c>
      <c r="CA16" s="16" t="s">
        <v>13</v>
      </c>
      <c r="CB16" s="16" t="s">
        <v>13</v>
      </c>
      <c r="CC16" s="16" t="s">
        <v>13</v>
      </c>
      <c r="CD16" s="16" t="s">
        <v>13</v>
      </c>
      <c r="CE16" s="16" t="s">
        <v>13</v>
      </c>
      <c r="CF16" s="16" t="s">
        <v>13</v>
      </c>
      <c r="CG16" s="16" t="s">
        <v>14</v>
      </c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U16" s="0"/>
      <c r="FV16" s="0"/>
      <c r="FW16" s="0"/>
      <c r="FX16" s="0"/>
      <c r="FY16" s="0"/>
      <c r="FZ16" s="0"/>
      <c r="GA16" s="0"/>
      <c r="GB16" s="0"/>
      <c r="GC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N16" s="0"/>
      <c r="HO16" s="0"/>
      <c r="HP16" s="0"/>
      <c r="HQ16" s="0"/>
      <c r="IB16" s="0"/>
      <c r="IC16" s="0"/>
      <c r="ID16" s="0"/>
      <c r="IE16" s="0"/>
      <c r="IF16" s="0"/>
      <c r="II16" s="0"/>
      <c r="IJ16" s="0"/>
      <c r="IK16" s="0"/>
      <c r="IL16" s="0"/>
      <c r="IM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</row>
    <row r="17" customFormat="false" ht="14.2" hidden="false" customHeight="false" outlineLevel="0" collapsed="false">
      <c r="A17" s="13"/>
      <c r="B17" s="2" t="s">
        <v>20</v>
      </c>
      <c r="C17" s="15" t="n">
        <f aca="true">IFERROR(INDIRECT(ADDRESS(3,MATCH("&gt;",$E17:$JH17,0)+4)),"-")</f>
        <v>43149</v>
      </c>
      <c r="D17" s="15" t="n">
        <f aca="true">IFERROR(INDIRECT(ADDRESS(3,MATCH("&lt;",$E17:$JH17,0)+4)),$C17)</f>
        <v>43160</v>
      </c>
      <c r="BH17" s="16"/>
      <c r="BI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 t="s">
        <v>5</v>
      </c>
      <c r="BW17" s="16" t="s">
        <v>13</v>
      </c>
      <c r="BX17" s="16" t="s">
        <v>13</v>
      </c>
      <c r="BY17" s="16" t="s">
        <v>13</v>
      </c>
      <c r="BZ17" s="16" t="s">
        <v>13</v>
      </c>
      <c r="CA17" s="16" t="s">
        <v>13</v>
      </c>
      <c r="CB17" s="16" t="s">
        <v>13</v>
      </c>
      <c r="CC17" s="16" t="s">
        <v>13</v>
      </c>
      <c r="CD17" s="16" t="s">
        <v>13</v>
      </c>
      <c r="CE17" s="16" t="s">
        <v>13</v>
      </c>
      <c r="CF17" s="16" t="s">
        <v>13</v>
      </c>
      <c r="CG17" s="16" t="s">
        <v>14</v>
      </c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U17" s="0"/>
      <c r="FV17" s="0"/>
      <c r="FW17" s="0"/>
      <c r="FX17" s="0"/>
      <c r="FY17" s="0"/>
      <c r="FZ17" s="0"/>
      <c r="GA17" s="0"/>
      <c r="GB17" s="0"/>
      <c r="GC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N17" s="0"/>
      <c r="HO17" s="0"/>
      <c r="HP17" s="0"/>
      <c r="HQ17" s="0"/>
      <c r="IB17" s="0"/>
      <c r="IC17" s="0"/>
      <c r="ID17" s="0"/>
      <c r="IE17" s="0"/>
      <c r="IF17" s="0"/>
      <c r="II17" s="0"/>
      <c r="IJ17" s="0"/>
      <c r="IK17" s="0"/>
      <c r="IL17" s="0"/>
      <c r="IM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</row>
    <row r="18" customFormat="false" ht="14.2" hidden="false" customHeight="false" outlineLevel="0" collapsed="false">
      <c r="A18" s="13"/>
      <c r="B18" s="2" t="s">
        <v>21</v>
      </c>
      <c r="C18" s="15" t="n">
        <f aca="true">IFERROR(INDIRECT(ADDRESS(3,MATCH("&gt;",$E18:$JH18,0)+4)),"-")</f>
        <v>43149</v>
      </c>
      <c r="D18" s="15" t="n">
        <f aca="true">IFERROR(INDIRECT(ADDRESS(3,MATCH("&lt;",$E18:$JH18,0)+4)),$C18)</f>
        <v>43178</v>
      </c>
      <c r="BH18" s="16"/>
      <c r="BI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 t="s">
        <v>5</v>
      </c>
      <c r="BW18" s="16" t="s">
        <v>13</v>
      </c>
      <c r="BX18" s="16" t="s">
        <v>13</v>
      </c>
      <c r="BY18" s="16" t="s">
        <v>13</v>
      </c>
      <c r="BZ18" s="16" t="s">
        <v>13</v>
      </c>
      <c r="CA18" s="16" t="s">
        <v>13</v>
      </c>
      <c r="CB18" s="16" t="s">
        <v>13</v>
      </c>
      <c r="CC18" s="16" t="s">
        <v>13</v>
      </c>
      <c r="CD18" s="16" t="s">
        <v>13</v>
      </c>
      <c r="CE18" s="16" t="s">
        <v>13</v>
      </c>
      <c r="CF18" s="16" t="s">
        <v>13</v>
      </c>
      <c r="CG18" s="16" t="s">
        <v>13</v>
      </c>
      <c r="CH18" s="16" t="s">
        <v>13</v>
      </c>
      <c r="CI18" s="16" t="s">
        <v>13</v>
      </c>
      <c r="CJ18" s="16" t="s">
        <v>13</v>
      </c>
      <c r="CK18" s="16" t="s">
        <v>13</v>
      </c>
      <c r="CL18" s="16" t="s">
        <v>13</v>
      </c>
      <c r="CM18" s="16" t="s">
        <v>13</v>
      </c>
      <c r="CN18" s="16" t="s">
        <v>13</v>
      </c>
      <c r="CO18" s="16" t="s">
        <v>13</v>
      </c>
      <c r="CP18" s="16" t="s">
        <v>13</v>
      </c>
      <c r="CQ18" s="16" t="s">
        <v>13</v>
      </c>
      <c r="CR18" s="16" t="s">
        <v>13</v>
      </c>
      <c r="CS18" s="16" t="s">
        <v>13</v>
      </c>
      <c r="CT18" s="16" t="s">
        <v>13</v>
      </c>
      <c r="CU18" s="16" t="s">
        <v>13</v>
      </c>
      <c r="CV18" s="16" t="s">
        <v>13</v>
      </c>
      <c r="CW18" s="16" t="s">
        <v>13</v>
      </c>
      <c r="CX18" s="16" t="s">
        <v>13</v>
      </c>
      <c r="CY18" s="16" t="s">
        <v>14</v>
      </c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U18" s="0"/>
      <c r="FV18" s="0"/>
      <c r="FW18" s="0"/>
      <c r="FX18" s="0"/>
      <c r="FY18" s="0"/>
      <c r="FZ18" s="0"/>
      <c r="GA18" s="0"/>
      <c r="GB18" s="0"/>
      <c r="GC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N18" s="0"/>
      <c r="HO18" s="0"/>
      <c r="HP18" s="0"/>
      <c r="HQ18" s="0"/>
      <c r="IB18" s="0"/>
      <c r="IC18" s="0"/>
      <c r="ID18" s="0"/>
      <c r="IE18" s="0"/>
      <c r="IF18" s="0"/>
      <c r="II18" s="0"/>
      <c r="IJ18" s="0"/>
      <c r="IK18" s="0"/>
      <c r="IL18" s="0"/>
      <c r="IM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</row>
    <row r="19" customFormat="false" ht="14.15" hidden="false" customHeight="false" outlineLevel="0" collapsed="false">
      <c r="A19" s="13"/>
      <c r="B19" s="2" t="s">
        <v>22</v>
      </c>
      <c r="C19" s="15" t="n">
        <f aca="true">IFERROR(INDIRECT(ADDRESS(3,MATCH("&gt;",$E19:$JH19,0)+4)),"-")</f>
        <v>43154</v>
      </c>
      <c r="D19" s="15" t="n">
        <f aca="true">IFERROR(INDIRECT(ADDRESS(3,MATCH("&lt;",$E19:$JH19,0)+4)),$C19)</f>
        <v>43160</v>
      </c>
      <c r="BH19" s="0"/>
      <c r="BI19" s="0"/>
      <c r="CA19" s="16" t="s">
        <v>5</v>
      </c>
      <c r="CB19" s="16" t="s">
        <v>13</v>
      </c>
      <c r="CC19" s="16" t="s">
        <v>13</v>
      </c>
      <c r="CD19" s="16" t="s">
        <v>13</v>
      </c>
      <c r="CE19" s="16" t="s">
        <v>13</v>
      </c>
      <c r="CF19" s="16" t="s">
        <v>13</v>
      </c>
      <c r="CG19" s="16" t="s">
        <v>14</v>
      </c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U19" s="0"/>
      <c r="FV19" s="0"/>
      <c r="FW19" s="0"/>
      <c r="FX19" s="0"/>
      <c r="FY19" s="0"/>
      <c r="FZ19" s="0"/>
      <c r="GA19" s="0"/>
      <c r="GB19" s="0"/>
      <c r="GC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N19" s="0"/>
      <c r="HO19" s="0"/>
      <c r="HP19" s="0"/>
      <c r="HQ19" s="0"/>
      <c r="IB19" s="0"/>
      <c r="IC19" s="0"/>
      <c r="ID19" s="0"/>
      <c r="IE19" s="0"/>
      <c r="IF19" s="0"/>
      <c r="II19" s="0"/>
      <c r="IJ19" s="0"/>
      <c r="IK19" s="0"/>
      <c r="IL19" s="0"/>
      <c r="IM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</row>
    <row r="20" customFormat="false" ht="14.2" hidden="false" customHeight="false" outlineLevel="0" collapsed="false">
      <c r="A20" s="13"/>
      <c r="B20" s="2" t="s">
        <v>23</v>
      </c>
      <c r="C20" s="15" t="n">
        <f aca="true">IFERROR(INDIRECT(ADDRESS(3,MATCH("&gt;",$E20:$JH20,0)+4)),"-")</f>
        <v>43156</v>
      </c>
      <c r="D20" s="15" t="n">
        <f aca="true">IFERROR(INDIRECT(ADDRESS(3,MATCH("&lt;",$E20:$JH20,0)+4)),$C20)</f>
        <v>43160</v>
      </c>
      <c r="BH20" s="16"/>
      <c r="BI20" s="16"/>
      <c r="CC20" s="16" t="s">
        <v>5</v>
      </c>
      <c r="CD20" s="16" t="s">
        <v>13</v>
      </c>
      <c r="CE20" s="16" t="s">
        <v>13</v>
      </c>
      <c r="CF20" s="16" t="s">
        <v>13</v>
      </c>
      <c r="CG20" s="16" t="s">
        <v>14</v>
      </c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U20" s="0"/>
      <c r="FV20" s="0"/>
      <c r="FW20" s="0"/>
      <c r="FX20" s="0"/>
      <c r="FY20" s="0"/>
      <c r="FZ20" s="0"/>
      <c r="GA20" s="0"/>
      <c r="GB20" s="0"/>
      <c r="GC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N20" s="0"/>
      <c r="HO20" s="0"/>
      <c r="HP20" s="0"/>
      <c r="HQ20" s="0"/>
      <c r="IB20" s="0"/>
      <c r="IC20" s="0"/>
      <c r="ID20" s="0"/>
      <c r="IE20" s="0"/>
      <c r="IF20" s="0"/>
      <c r="II20" s="0"/>
      <c r="IJ20" s="0"/>
      <c r="IK20" s="0"/>
      <c r="IL20" s="0"/>
      <c r="IM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</row>
    <row r="21" customFormat="false" ht="14.2" hidden="false" customHeight="false" outlineLevel="0" collapsed="false">
      <c r="A21" s="13"/>
      <c r="B21" s="2" t="s">
        <v>24</v>
      </c>
      <c r="C21" s="15" t="n">
        <f aca="true">IFERROR(INDIRECT(ADDRESS(3,MATCH("&gt;",$E21:$JH21,0)+4)),"-")</f>
        <v>43160</v>
      </c>
      <c r="D21" s="15" t="n">
        <f aca="true">IFERROR(INDIRECT(ADDRESS(3,MATCH("&lt;",$E21:$JH21,0)+4)),$C21)</f>
        <v>43168</v>
      </c>
      <c r="BH21" s="0"/>
      <c r="BI21" s="0"/>
      <c r="CG21" s="4" t="s">
        <v>5</v>
      </c>
      <c r="CH21" s="16" t="s">
        <v>13</v>
      </c>
      <c r="CI21" s="16" t="s">
        <v>13</v>
      </c>
      <c r="CJ21" s="16" t="s">
        <v>13</v>
      </c>
      <c r="CK21" s="16" t="s">
        <v>13</v>
      </c>
      <c r="CL21" s="16" t="s">
        <v>13</v>
      </c>
      <c r="CM21" s="16" t="s">
        <v>13</v>
      </c>
      <c r="CN21" s="16" t="s">
        <v>13</v>
      </c>
      <c r="CO21" s="4" t="s">
        <v>14</v>
      </c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U21" s="0"/>
      <c r="FV21" s="0"/>
      <c r="FW21" s="0"/>
      <c r="FX21" s="0"/>
      <c r="FY21" s="0"/>
      <c r="FZ21" s="0"/>
      <c r="GA21" s="0"/>
      <c r="GB21" s="0"/>
      <c r="GC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N21" s="0"/>
      <c r="HO21" s="0"/>
      <c r="HP21" s="0"/>
      <c r="HQ21" s="0"/>
      <c r="IB21" s="0"/>
      <c r="IC21" s="0"/>
      <c r="ID21" s="0"/>
      <c r="IE21" s="0"/>
      <c r="IF21" s="0"/>
      <c r="II21" s="0"/>
      <c r="IJ21" s="0"/>
      <c r="IK21" s="0"/>
      <c r="IL21" s="0"/>
      <c r="IM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</row>
    <row r="22" customFormat="false" ht="14.2" hidden="false" customHeight="false" outlineLevel="0" collapsed="false">
      <c r="A22" s="13"/>
      <c r="B22" s="2" t="s">
        <v>25</v>
      </c>
      <c r="C22" s="15" t="n">
        <f aca="true">IFERROR(INDIRECT(ADDRESS(3,MATCH("&gt;",$E22:$JH22,0)+4)),"-")</f>
        <v>43160</v>
      </c>
      <c r="D22" s="15" t="n">
        <f aca="true">IFERROR(INDIRECT(ADDRESS(3,MATCH("&lt;",$E22:$JH22,0)+4)),$C22)</f>
        <v>43173</v>
      </c>
      <c r="BH22" s="0"/>
      <c r="BI22" s="0"/>
      <c r="CG22" s="4" t="s">
        <v>5</v>
      </c>
      <c r="CH22" s="16" t="s">
        <v>13</v>
      </c>
      <c r="CI22" s="16" t="s">
        <v>13</v>
      </c>
      <c r="CJ22" s="16" t="s">
        <v>13</v>
      </c>
      <c r="CK22" s="16" t="s">
        <v>13</v>
      </c>
      <c r="CL22" s="16" t="s">
        <v>13</v>
      </c>
      <c r="CM22" s="16" t="s">
        <v>13</v>
      </c>
      <c r="CN22" s="16" t="s">
        <v>13</v>
      </c>
      <c r="CO22" s="16" t="s">
        <v>13</v>
      </c>
      <c r="CP22" s="16" t="s">
        <v>13</v>
      </c>
      <c r="CQ22" s="16" t="s">
        <v>13</v>
      </c>
      <c r="CR22" s="16" t="s">
        <v>13</v>
      </c>
      <c r="CS22" s="16" t="s">
        <v>13</v>
      </c>
      <c r="CT22" s="16" t="s">
        <v>14</v>
      </c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16"/>
      <c r="FI22" s="16"/>
      <c r="FJ22" s="0"/>
      <c r="FK22" s="0"/>
      <c r="FL22" s="0"/>
      <c r="FM22" s="0"/>
      <c r="FN22" s="0"/>
      <c r="FO22" s="0"/>
      <c r="FP22" s="0"/>
      <c r="FU22" s="0"/>
      <c r="FV22" s="0"/>
      <c r="FW22" s="0"/>
      <c r="FX22" s="0"/>
      <c r="FY22" s="0"/>
      <c r="FZ22" s="0"/>
      <c r="GA22" s="0"/>
      <c r="GB22" s="0"/>
      <c r="GC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N22" s="0"/>
      <c r="HO22" s="0"/>
      <c r="HP22" s="0"/>
      <c r="HQ22" s="0"/>
      <c r="IB22" s="0"/>
      <c r="IC22" s="0"/>
      <c r="ID22" s="0"/>
      <c r="IE22" s="0"/>
      <c r="IF22" s="0"/>
      <c r="II22" s="0"/>
      <c r="IJ22" s="0"/>
      <c r="IK22" s="0"/>
      <c r="IL22" s="0"/>
      <c r="IM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</row>
    <row r="23" customFormat="false" ht="14.15" hidden="false" customHeight="false" outlineLevel="0" collapsed="false">
      <c r="A23" s="13"/>
      <c r="B23" s="2" t="s">
        <v>26</v>
      </c>
      <c r="C23" s="15" t="n">
        <f aca="true">IFERROR(INDIRECT(ADDRESS(3,MATCH("&gt;",$E23:$JH23,0)+4)),"-")</f>
        <v>43169</v>
      </c>
      <c r="D23" s="15" t="n">
        <f aca="true">IFERROR(INDIRECT(ADDRESS(3,MATCH("&lt;",$E23:$JH23,0)+4)),$C23)</f>
        <v>43254</v>
      </c>
      <c r="BH23" s="0"/>
      <c r="BI23" s="0"/>
      <c r="CP23" s="16" t="s">
        <v>5</v>
      </c>
      <c r="CQ23" s="16" t="s">
        <v>13</v>
      </c>
      <c r="CR23" s="16"/>
      <c r="CS23" s="16"/>
      <c r="CT23" s="16"/>
      <c r="CU23" s="16"/>
      <c r="CV23" s="16"/>
      <c r="CW23" s="16" t="s">
        <v>13</v>
      </c>
      <c r="CX23" s="16" t="s">
        <v>13</v>
      </c>
      <c r="CY23" s="16"/>
      <c r="CZ23" s="16"/>
      <c r="DA23" s="16"/>
      <c r="DB23" s="16"/>
      <c r="DC23" s="16"/>
      <c r="DD23" s="16" t="s">
        <v>13</v>
      </c>
      <c r="DE23" s="16" t="s">
        <v>13</v>
      </c>
      <c r="DF23" s="16"/>
      <c r="DG23" s="16"/>
      <c r="DH23" s="16"/>
      <c r="DI23" s="16"/>
      <c r="DJ23" s="16"/>
      <c r="DK23" s="16" t="s">
        <v>13</v>
      </c>
      <c r="DL23" s="16" t="s">
        <v>13</v>
      </c>
      <c r="DM23" s="16"/>
      <c r="DN23" s="16"/>
      <c r="DO23" s="16"/>
      <c r="DP23" s="16"/>
      <c r="DQ23" s="16"/>
      <c r="DR23" s="16" t="s">
        <v>13</v>
      </c>
      <c r="DS23" s="16" t="s">
        <v>13</v>
      </c>
      <c r="DT23" s="16"/>
      <c r="DU23" s="16"/>
      <c r="DV23" s="16"/>
      <c r="DW23" s="16"/>
      <c r="DX23" s="16"/>
      <c r="DY23" s="16" t="s">
        <v>13</v>
      </c>
      <c r="DZ23" s="16" t="s">
        <v>13</v>
      </c>
      <c r="EA23" s="16"/>
      <c r="EB23" s="16"/>
      <c r="EC23" s="16"/>
      <c r="ED23" s="16"/>
      <c r="EE23" s="16"/>
      <c r="EF23" s="16" t="s">
        <v>13</v>
      </c>
      <c r="EG23" s="16" t="s">
        <v>13</v>
      </c>
      <c r="EH23" s="16"/>
      <c r="EI23" s="16"/>
      <c r="EJ23" s="16"/>
      <c r="EK23" s="16"/>
      <c r="EL23" s="16"/>
      <c r="EM23" s="16" t="s">
        <v>13</v>
      </c>
      <c r="EN23" s="16" t="s">
        <v>13</v>
      </c>
      <c r="EO23" s="16"/>
      <c r="EP23" s="16"/>
      <c r="EQ23" s="16"/>
      <c r="ER23" s="16"/>
      <c r="ES23" s="16"/>
      <c r="ET23" s="16" t="s">
        <v>13</v>
      </c>
      <c r="EU23" s="16" t="s">
        <v>13</v>
      </c>
      <c r="EV23" s="16"/>
      <c r="EW23" s="16"/>
      <c r="EX23" s="16"/>
      <c r="EY23" s="16"/>
      <c r="EZ23" s="16"/>
      <c r="FA23" s="16" t="s">
        <v>13</v>
      </c>
      <c r="FB23" s="16" t="s">
        <v>13</v>
      </c>
      <c r="FC23" s="16"/>
      <c r="FD23" s="16"/>
      <c r="FE23" s="16"/>
      <c r="FF23" s="16"/>
      <c r="FG23" s="16"/>
      <c r="FH23" s="16" t="s">
        <v>13</v>
      </c>
      <c r="FI23" s="16" t="s">
        <v>13</v>
      </c>
      <c r="FJ23" s="16"/>
      <c r="FK23" s="16"/>
      <c r="FL23" s="16"/>
      <c r="FM23" s="16"/>
      <c r="FN23" s="16"/>
      <c r="FO23" s="16" t="s">
        <v>13</v>
      </c>
      <c r="FP23" s="16" t="s">
        <v>13</v>
      </c>
      <c r="FU23" s="16"/>
      <c r="FV23" s="16" t="s">
        <v>13</v>
      </c>
      <c r="FW23" s="16" t="s">
        <v>14</v>
      </c>
      <c r="FX23" s="0"/>
      <c r="FY23" s="0"/>
      <c r="FZ23" s="0"/>
      <c r="GA23" s="0"/>
      <c r="GB23" s="0"/>
      <c r="GC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N23" s="0"/>
      <c r="HO23" s="0"/>
      <c r="HP23" s="0"/>
      <c r="HQ23" s="0"/>
      <c r="IB23" s="0"/>
      <c r="IC23" s="0"/>
      <c r="ID23" s="0"/>
      <c r="IE23" s="0"/>
      <c r="IF23" s="0"/>
      <c r="II23" s="0"/>
      <c r="IJ23" s="0"/>
      <c r="IK23" s="0"/>
      <c r="IL23" s="0"/>
      <c r="IM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</row>
    <row r="24" customFormat="false" ht="14.15" hidden="false" customHeight="false" outlineLevel="0" collapsed="false">
      <c r="A24" s="13"/>
      <c r="B24" s="2" t="s">
        <v>27</v>
      </c>
      <c r="C24" s="15" t="n">
        <f aca="true">IFERROR(INDIRECT(ADDRESS(3,MATCH("&gt;",$E24:$JH24,0)+4)),"-")</f>
        <v>43169</v>
      </c>
      <c r="D24" s="15" t="n">
        <f aca="true">IFERROR(INDIRECT(ADDRESS(3,MATCH("&lt;",$E24:$JH24,0)+4)),$C24)</f>
        <v>43254</v>
      </c>
      <c r="BH24" s="0"/>
      <c r="BI24" s="0"/>
      <c r="CP24" s="4" t="s">
        <v>5</v>
      </c>
      <c r="CQ24" s="16" t="s">
        <v>13</v>
      </c>
      <c r="CW24" s="16" t="s">
        <v>13</v>
      </c>
      <c r="CX24" s="16" t="s">
        <v>13</v>
      </c>
      <c r="DD24" s="16" t="s">
        <v>13</v>
      </c>
      <c r="DE24" s="16" t="s">
        <v>13</v>
      </c>
      <c r="DK24" s="16" t="s">
        <v>13</v>
      </c>
      <c r="DL24" s="16" t="s">
        <v>13</v>
      </c>
      <c r="DR24" s="16" t="s">
        <v>13</v>
      </c>
      <c r="DS24" s="16" t="s">
        <v>13</v>
      </c>
      <c r="DY24" s="16" t="s">
        <v>13</v>
      </c>
      <c r="DZ24" s="16" t="s">
        <v>13</v>
      </c>
      <c r="EF24" s="16" t="s">
        <v>13</v>
      </c>
      <c r="EG24" s="16" t="s">
        <v>13</v>
      </c>
      <c r="EM24" s="16" t="s">
        <v>13</v>
      </c>
      <c r="EN24" s="16" t="s">
        <v>13</v>
      </c>
      <c r="EP24" s="0"/>
      <c r="EQ24" s="0"/>
      <c r="ER24" s="0"/>
      <c r="ES24" s="0"/>
      <c r="ET24" s="16" t="s">
        <v>13</v>
      </c>
      <c r="EU24" s="16" t="s">
        <v>13</v>
      </c>
      <c r="EV24" s="0"/>
      <c r="EW24" s="0"/>
      <c r="EX24" s="0"/>
      <c r="EY24" s="0"/>
      <c r="EZ24" s="0"/>
      <c r="FA24" s="16" t="s">
        <v>13</v>
      </c>
      <c r="FB24" s="16" t="s">
        <v>13</v>
      </c>
      <c r="FC24" s="0"/>
      <c r="FD24" s="0"/>
      <c r="FE24" s="0"/>
      <c r="FF24" s="0"/>
      <c r="FG24" s="0"/>
      <c r="FH24" s="16" t="s">
        <v>13</v>
      </c>
      <c r="FI24" s="16" t="s">
        <v>13</v>
      </c>
      <c r="FJ24" s="0"/>
      <c r="FK24" s="0"/>
      <c r="FL24" s="0"/>
      <c r="FM24" s="0"/>
      <c r="FN24" s="16"/>
      <c r="FO24" s="16" t="s">
        <v>13</v>
      </c>
      <c r="FP24" s="16" t="s">
        <v>13</v>
      </c>
      <c r="FU24" s="16"/>
      <c r="FV24" s="16" t="s">
        <v>13</v>
      </c>
      <c r="FW24" s="16" t="s">
        <v>14</v>
      </c>
      <c r="FX24" s="0"/>
      <c r="FY24" s="0"/>
      <c r="FZ24" s="0"/>
      <c r="GA24" s="0"/>
      <c r="GB24" s="0"/>
      <c r="GC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16"/>
      <c r="HB24" s="16"/>
      <c r="HC24" s="0"/>
      <c r="HD24" s="0"/>
      <c r="HE24" s="0"/>
      <c r="HF24" s="0"/>
      <c r="HG24" s="0"/>
      <c r="HH24" s="0"/>
      <c r="HI24" s="0"/>
      <c r="HJ24" s="0"/>
      <c r="HK24" s="0"/>
      <c r="HN24" s="0"/>
      <c r="HO24" s="0"/>
      <c r="HP24" s="0"/>
      <c r="HQ24" s="0"/>
      <c r="IB24" s="0"/>
      <c r="IC24" s="0"/>
      <c r="ID24" s="0"/>
      <c r="IE24" s="0"/>
      <c r="IF24" s="0"/>
      <c r="II24" s="0"/>
      <c r="IJ24" s="0"/>
      <c r="IK24" s="0"/>
      <c r="IL24" s="0"/>
      <c r="IM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</row>
    <row r="25" customFormat="false" ht="14.15" hidden="false" customHeight="false" outlineLevel="0" collapsed="false">
      <c r="A25" s="13"/>
      <c r="B25" s="2" t="s">
        <v>28</v>
      </c>
      <c r="C25" s="15" t="n">
        <f aca="true">IFERROR(INDIRECT(ADDRESS(3,MATCH("&gt;",$E25:$JH25,0)+4)),"-")</f>
        <v>43169</v>
      </c>
      <c r="D25" s="15" t="n">
        <f aca="true">IFERROR(INDIRECT(ADDRESS(3,MATCH("&lt;",$E25:$JH25,0)+4)),$C25)</f>
        <v>43254</v>
      </c>
      <c r="BH25" s="0"/>
      <c r="BI25" s="0"/>
      <c r="CP25" s="16" t="s">
        <v>5</v>
      </c>
      <c r="CQ25" s="16" t="s">
        <v>13</v>
      </c>
      <c r="CR25" s="16"/>
      <c r="CS25" s="16"/>
      <c r="CT25" s="16"/>
      <c r="CU25" s="16"/>
      <c r="CV25" s="16"/>
      <c r="CW25" s="16" t="s">
        <v>13</v>
      </c>
      <c r="CX25" s="16" t="s">
        <v>13</v>
      </c>
      <c r="CY25" s="16"/>
      <c r="CZ25" s="16"/>
      <c r="DA25" s="16"/>
      <c r="DB25" s="16"/>
      <c r="DC25" s="16"/>
      <c r="DD25" s="16" t="s">
        <v>13</v>
      </c>
      <c r="DE25" s="16" t="s">
        <v>13</v>
      </c>
      <c r="DF25" s="16"/>
      <c r="DG25" s="16"/>
      <c r="DH25" s="16"/>
      <c r="DI25" s="16"/>
      <c r="DJ25" s="16"/>
      <c r="DK25" s="16" t="s">
        <v>13</v>
      </c>
      <c r="DL25" s="16" t="s">
        <v>13</v>
      </c>
      <c r="DM25" s="16"/>
      <c r="DN25" s="16"/>
      <c r="DO25" s="16"/>
      <c r="DP25" s="16"/>
      <c r="DQ25" s="16"/>
      <c r="DR25" s="16" t="s">
        <v>13</v>
      </c>
      <c r="DS25" s="16" t="s">
        <v>13</v>
      </c>
      <c r="DT25" s="16"/>
      <c r="DU25" s="16"/>
      <c r="DV25" s="16"/>
      <c r="DW25" s="16"/>
      <c r="DX25" s="16"/>
      <c r="DY25" s="16" t="s">
        <v>13</v>
      </c>
      <c r="DZ25" s="16" t="s">
        <v>13</v>
      </c>
      <c r="EA25" s="16"/>
      <c r="EB25" s="16"/>
      <c r="EC25" s="16"/>
      <c r="ED25" s="16"/>
      <c r="EE25" s="16"/>
      <c r="EF25" s="16" t="s">
        <v>13</v>
      </c>
      <c r="EG25" s="16" t="s">
        <v>13</v>
      </c>
      <c r="EH25" s="16"/>
      <c r="EI25" s="16"/>
      <c r="EJ25" s="16"/>
      <c r="EK25" s="16"/>
      <c r="EL25" s="16"/>
      <c r="EM25" s="16" t="s">
        <v>13</v>
      </c>
      <c r="EN25" s="16" t="s">
        <v>13</v>
      </c>
      <c r="EO25" s="16"/>
      <c r="EP25" s="16"/>
      <c r="EQ25" s="16"/>
      <c r="ER25" s="16"/>
      <c r="ES25" s="16"/>
      <c r="ET25" s="16" t="s">
        <v>13</v>
      </c>
      <c r="EU25" s="16" t="s">
        <v>13</v>
      </c>
      <c r="EV25" s="16"/>
      <c r="EW25" s="16"/>
      <c r="EX25" s="16"/>
      <c r="EY25" s="16"/>
      <c r="EZ25" s="16"/>
      <c r="FA25" s="16" t="s">
        <v>13</v>
      </c>
      <c r="FB25" s="16" t="s">
        <v>13</v>
      </c>
      <c r="FC25" s="16"/>
      <c r="FD25" s="16"/>
      <c r="FE25" s="16"/>
      <c r="FF25" s="16"/>
      <c r="FG25" s="16"/>
      <c r="FH25" s="16" t="s">
        <v>13</v>
      </c>
      <c r="FI25" s="16" t="s">
        <v>13</v>
      </c>
      <c r="FJ25" s="16"/>
      <c r="FK25" s="16"/>
      <c r="FL25" s="16"/>
      <c r="FM25" s="16"/>
      <c r="FN25" s="16"/>
      <c r="FO25" s="16" t="s">
        <v>13</v>
      </c>
      <c r="FP25" s="16" t="s">
        <v>13</v>
      </c>
      <c r="FU25" s="16"/>
      <c r="FV25" s="16" t="s">
        <v>13</v>
      </c>
      <c r="FW25" s="16" t="s">
        <v>14</v>
      </c>
      <c r="FX25" s="0"/>
      <c r="FY25" s="0"/>
      <c r="FZ25" s="0"/>
      <c r="GA25" s="0"/>
      <c r="GB25" s="0"/>
      <c r="GC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16"/>
      <c r="HB25" s="16"/>
      <c r="HC25" s="0"/>
      <c r="HD25" s="0"/>
      <c r="HE25" s="0"/>
      <c r="HF25" s="0"/>
      <c r="HG25" s="0"/>
      <c r="HH25" s="0"/>
      <c r="HI25" s="0"/>
      <c r="HJ25" s="0"/>
      <c r="HK25" s="0"/>
      <c r="HN25" s="0"/>
      <c r="HO25" s="0"/>
      <c r="HP25" s="0"/>
      <c r="HQ25" s="0"/>
      <c r="IB25" s="0"/>
      <c r="IC25" s="0"/>
      <c r="ID25" s="0"/>
      <c r="IE25" s="0"/>
      <c r="IF25" s="0"/>
      <c r="II25" s="0"/>
      <c r="IJ25" s="0"/>
      <c r="IK25" s="0"/>
      <c r="IL25" s="0"/>
      <c r="IM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</row>
    <row r="26" customFormat="false" ht="14.15" hidden="false" customHeight="false" outlineLevel="0" collapsed="false">
      <c r="A26" s="13"/>
      <c r="B26" s="2" t="s">
        <v>29</v>
      </c>
      <c r="C26" s="15" t="n">
        <f aca="true">IFERROR(INDIRECT(ADDRESS(3,MATCH("&gt;",$E26:$JH26,0)+4)),"-")</f>
        <v>43169</v>
      </c>
      <c r="D26" s="15" t="n">
        <f aca="true">IFERROR(INDIRECT(ADDRESS(3,MATCH("&lt;",$E26:$JH26,0)+4)),$C26)</f>
        <v>43254</v>
      </c>
      <c r="BH26" s="0"/>
      <c r="BI26" s="0"/>
      <c r="CP26" s="16" t="s">
        <v>5</v>
      </c>
      <c r="CQ26" s="16" t="s">
        <v>13</v>
      </c>
      <c r="CR26" s="16"/>
      <c r="CS26" s="16"/>
      <c r="CT26" s="16"/>
      <c r="CU26" s="16"/>
      <c r="CV26" s="16"/>
      <c r="CW26" s="16" t="s">
        <v>13</v>
      </c>
      <c r="CX26" s="16" t="s">
        <v>13</v>
      </c>
      <c r="CY26" s="16"/>
      <c r="CZ26" s="16"/>
      <c r="DA26" s="16"/>
      <c r="DB26" s="16"/>
      <c r="DC26" s="16"/>
      <c r="DD26" s="16" t="s">
        <v>13</v>
      </c>
      <c r="DE26" s="16" t="s">
        <v>13</v>
      </c>
      <c r="DF26" s="16"/>
      <c r="DG26" s="16"/>
      <c r="DH26" s="16"/>
      <c r="DI26" s="16"/>
      <c r="DJ26" s="16"/>
      <c r="DK26" s="16" t="s">
        <v>13</v>
      </c>
      <c r="DL26" s="16" t="s">
        <v>13</v>
      </c>
      <c r="DM26" s="16"/>
      <c r="DN26" s="16"/>
      <c r="DO26" s="16"/>
      <c r="DP26" s="16"/>
      <c r="DQ26" s="16"/>
      <c r="DR26" s="16" t="s">
        <v>13</v>
      </c>
      <c r="DS26" s="16" t="s">
        <v>13</v>
      </c>
      <c r="DT26" s="16"/>
      <c r="DU26" s="16"/>
      <c r="DV26" s="16"/>
      <c r="DW26" s="16"/>
      <c r="DX26" s="16"/>
      <c r="DY26" s="16" t="s">
        <v>13</v>
      </c>
      <c r="DZ26" s="16" t="s">
        <v>13</v>
      </c>
      <c r="EA26" s="16"/>
      <c r="EB26" s="16"/>
      <c r="EC26" s="16"/>
      <c r="ED26" s="16"/>
      <c r="EE26" s="16"/>
      <c r="EF26" s="16" t="s">
        <v>13</v>
      </c>
      <c r="EG26" s="16" t="s">
        <v>13</v>
      </c>
      <c r="EH26" s="16"/>
      <c r="EI26" s="16"/>
      <c r="EJ26" s="16"/>
      <c r="EK26" s="16"/>
      <c r="EL26" s="16"/>
      <c r="EM26" s="16" t="s">
        <v>13</v>
      </c>
      <c r="EN26" s="16" t="s">
        <v>13</v>
      </c>
      <c r="EO26" s="16"/>
      <c r="EP26" s="16"/>
      <c r="EQ26" s="16"/>
      <c r="ER26" s="16"/>
      <c r="ES26" s="16"/>
      <c r="ET26" s="16" t="s">
        <v>13</v>
      </c>
      <c r="EU26" s="16" t="s">
        <v>13</v>
      </c>
      <c r="EV26" s="16"/>
      <c r="EW26" s="16"/>
      <c r="EX26" s="16"/>
      <c r="EY26" s="16"/>
      <c r="EZ26" s="16"/>
      <c r="FA26" s="16" t="s">
        <v>13</v>
      </c>
      <c r="FB26" s="16" t="s">
        <v>13</v>
      </c>
      <c r="FC26" s="16"/>
      <c r="FD26" s="16"/>
      <c r="FE26" s="16"/>
      <c r="FF26" s="16"/>
      <c r="FG26" s="16"/>
      <c r="FH26" s="16" t="s">
        <v>13</v>
      </c>
      <c r="FI26" s="16" t="s">
        <v>13</v>
      </c>
      <c r="FJ26" s="16"/>
      <c r="FK26" s="16"/>
      <c r="FL26" s="16"/>
      <c r="FM26" s="16"/>
      <c r="FN26" s="16"/>
      <c r="FO26" s="16" t="s">
        <v>13</v>
      </c>
      <c r="FP26" s="16" t="s">
        <v>13</v>
      </c>
      <c r="FU26" s="16"/>
      <c r="FV26" s="16" t="s">
        <v>13</v>
      </c>
      <c r="FW26" s="16" t="s">
        <v>14</v>
      </c>
      <c r="FX26" s="0"/>
      <c r="FY26" s="0"/>
      <c r="FZ26" s="0"/>
      <c r="GA26" s="0"/>
      <c r="GB26" s="0"/>
      <c r="GC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16"/>
      <c r="HB26" s="16"/>
      <c r="HC26" s="0"/>
      <c r="HD26" s="0"/>
      <c r="HE26" s="0"/>
      <c r="HF26" s="0"/>
      <c r="HG26" s="0"/>
      <c r="HH26" s="0"/>
      <c r="HI26" s="0"/>
      <c r="HJ26" s="0"/>
      <c r="HK26" s="0"/>
      <c r="HN26" s="0"/>
      <c r="HO26" s="0"/>
      <c r="HP26" s="0"/>
      <c r="HQ26" s="0"/>
      <c r="IB26" s="0"/>
      <c r="IC26" s="0"/>
      <c r="ID26" s="0"/>
      <c r="IE26" s="0"/>
      <c r="IF26" s="0"/>
      <c r="II26" s="0"/>
      <c r="IJ26" s="0"/>
      <c r="IK26" s="0"/>
      <c r="IL26" s="0"/>
      <c r="IM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</row>
    <row r="27" customFormat="false" ht="14.15" hidden="false" customHeight="false" outlineLevel="0" collapsed="false">
      <c r="A27" s="13"/>
      <c r="B27" s="2" t="s">
        <v>30</v>
      </c>
      <c r="C27" s="15" t="n">
        <f aca="true">IFERROR(INDIRECT(ADDRESS(3,MATCH("&gt;",$E27:$JH27,0)+4)),"-")</f>
        <v>43169</v>
      </c>
      <c r="D27" s="15" t="n">
        <f aca="true">IFERROR(INDIRECT(ADDRESS(3,MATCH("&lt;",$E27:$JH27,0)+4)),$C27)</f>
        <v>43254</v>
      </c>
      <c r="BH27" s="0"/>
      <c r="BI27" s="0"/>
      <c r="CP27" s="16" t="s">
        <v>5</v>
      </c>
      <c r="CQ27" s="16" t="s">
        <v>13</v>
      </c>
      <c r="CR27" s="16"/>
      <c r="CS27" s="16"/>
      <c r="CT27" s="16"/>
      <c r="CU27" s="16"/>
      <c r="CV27" s="16"/>
      <c r="CW27" s="16" t="s">
        <v>13</v>
      </c>
      <c r="CX27" s="16" t="s">
        <v>13</v>
      </c>
      <c r="CY27" s="16"/>
      <c r="CZ27" s="16"/>
      <c r="DA27" s="16"/>
      <c r="DB27" s="16"/>
      <c r="DC27" s="16"/>
      <c r="DD27" s="16" t="s">
        <v>13</v>
      </c>
      <c r="DE27" s="16" t="s">
        <v>13</v>
      </c>
      <c r="DF27" s="16"/>
      <c r="DG27" s="16"/>
      <c r="DH27" s="16"/>
      <c r="DI27" s="16"/>
      <c r="DJ27" s="16"/>
      <c r="DK27" s="16" t="s">
        <v>13</v>
      </c>
      <c r="DL27" s="16" t="s">
        <v>13</v>
      </c>
      <c r="DM27" s="16"/>
      <c r="DN27" s="16"/>
      <c r="DO27" s="16"/>
      <c r="DP27" s="16"/>
      <c r="DQ27" s="16"/>
      <c r="DR27" s="16" t="s">
        <v>13</v>
      </c>
      <c r="DS27" s="16" t="s">
        <v>13</v>
      </c>
      <c r="DT27" s="16"/>
      <c r="DU27" s="16"/>
      <c r="DV27" s="16"/>
      <c r="DW27" s="16"/>
      <c r="DX27" s="16"/>
      <c r="DY27" s="16" t="s">
        <v>13</v>
      </c>
      <c r="DZ27" s="16" t="s">
        <v>13</v>
      </c>
      <c r="EA27" s="16"/>
      <c r="EB27" s="16"/>
      <c r="EC27" s="16"/>
      <c r="ED27" s="16"/>
      <c r="EE27" s="16"/>
      <c r="EF27" s="16" t="s">
        <v>13</v>
      </c>
      <c r="EG27" s="16" t="s">
        <v>13</v>
      </c>
      <c r="EH27" s="16"/>
      <c r="EI27" s="16"/>
      <c r="EJ27" s="16"/>
      <c r="EK27" s="16"/>
      <c r="EL27" s="16"/>
      <c r="EM27" s="16" t="s">
        <v>13</v>
      </c>
      <c r="EN27" s="16" t="s">
        <v>13</v>
      </c>
      <c r="EO27" s="16"/>
      <c r="EP27" s="16"/>
      <c r="EQ27" s="16"/>
      <c r="ER27" s="16"/>
      <c r="ES27" s="16"/>
      <c r="ET27" s="16" t="s">
        <v>13</v>
      </c>
      <c r="EU27" s="16" t="s">
        <v>13</v>
      </c>
      <c r="EV27" s="16"/>
      <c r="EW27" s="16"/>
      <c r="EX27" s="16"/>
      <c r="EY27" s="16"/>
      <c r="EZ27" s="16"/>
      <c r="FA27" s="16" t="s">
        <v>13</v>
      </c>
      <c r="FB27" s="16" t="s">
        <v>13</v>
      </c>
      <c r="FC27" s="16"/>
      <c r="FD27" s="16"/>
      <c r="FE27" s="16"/>
      <c r="FF27" s="16"/>
      <c r="FG27" s="16"/>
      <c r="FH27" s="16" t="s">
        <v>13</v>
      </c>
      <c r="FI27" s="16" t="s">
        <v>13</v>
      </c>
      <c r="FJ27" s="16"/>
      <c r="FK27" s="16"/>
      <c r="FL27" s="16"/>
      <c r="FM27" s="16"/>
      <c r="FN27" s="16"/>
      <c r="FO27" s="16" t="s">
        <v>13</v>
      </c>
      <c r="FP27" s="16" t="s">
        <v>13</v>
      </c>
      <c r="FU27" s="16"/>
      <c r="FV27" s="16" t="s">
        <v>13</v>
      </c>
      <c r="FW27" s="16" t="s">
        <v>14</v>
      </c>
      <c r="FX27" s="0"/>
      <c r="FY27" s="0"/>
      <c r="FZ27" s="0"/>
      <c r="GA27" s="0"/>
      <c r="GB27" s="0"/>
      <c r="GC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N27" s="0"/>
      <c r="HO27" s="0"/>
      <c r="HP27" s="0"/>
      <c r="HQ27" s="0"/>
      <c r="IB27" s="0"/>
      <c r="IC27" s="0"/>
      <c r="ID27" s="0"/>
      <c r="IE27" s="0"/>
      <c r="IF27" s="0"/>
      <c r="II27" s="0"/>
      <c r="IJ27" s="0"/>
      <c r="IK27" s="0"/>
      <c r="IL27" s="0"/>
      <c r="IM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</row>
    <row r="28" customFormat="false" ht="14.15" hidden="false" customHeight="false" outlineLevel="0" collapsed="false">
      <c r="A28" s="13"/>
      <c r="B28" s="2" t="s">
        <v>31</v>
      </c>
      <c r="C28" s="15" t="n">
        <f aca="true">IFERROR(INDIRECT(ADDRESS(3,MATCH("&gt;",$E28:$JH28,0)+4)),"-")</f>
        <v>43169</v>
      </c>
      <c r="D28" s="15" t="n">
        <f aca="true">IFERROR(INDIRECT(ADDRESS(3,MATCH("&lt;",$E28:$JH28,0)+4)),$C28)</f>
        <v>43254</v>
      </c>
      <c r="BH28" s="0"/>
      <c r="BI28" s="0"/>
      <c r="CP28" s="16" t="s">
        <v>5</v>
      </c>
      <c r="CQ28" s="16" t="s">
        <v>13</v>
      </c>
      <c r="CR28" s="16"/>
      <c r="CS28" s="16"/>
      <c r="CT28" s="16"/>
      <c r="CU28" s="16"/>
      <c r="CV28" s="16"/>
      <c r="CW28" s="16" t="s">
        <v>13</v>
      </c>
      <c r="CX28" s="16" t="s">
        <v>13</v>
      </c>
      <c r="CY28" s="16"/>
      <c r="CZ28" s="16"/>
      <c r="DA28" s="16"/>
      <c r="DB28" s="16"/>
      <c r="DC28" s="16"/>
      <c r="DD28" s="16" t="s">
        <v>13</v>
      </c>
      <c r="DE28" s="16" t="s">
        <v>13</v>
      </c>
      <c r="DF28" s="16"/>
      <c r="DG28" s="16"/>
      <c r="DH28" s="16"/>
      <c r="DI28" s="16"/>
      <c r="DJ28" s="16"/>
      <c r="DK28" s="16" t="s">
        <v>13</v>
      </c>
      <c r="DL28" s="16" t="s">
        <v>13</v>
      </c>
      <c r="DM28" s="16"/>
      <c r="DN28" s="16"/>
      <c r="DO28" s="16"/>
      <c r="DP28" s="16"/>
      <c r="DQ28" s="16"/>
      <c r="DR28" s="16" t="s">
        <v>13</v>
      </c>
      <c r="DS28" s="16" t="s">
        <v>13</v>
      </c>
      <c r="DT28" s="16"/>
      <c r="DU28" s="16"/>
      <c r="DV28" s="16"/>
      <c r="DW28" s="16"/>
      <c r="DX28" s="16"/>
      <c r="DY28" s="16" t="s">
        <v>13</v>
      </c>
      <c r="DZ28" s="16" t="s">
        <v>13</v>
      </c>
      <c r="EA28" s="16"/>
      <c r="EB28" s="16"/>
      <c r="EC28" s="16"/>
      <c r="ED28" s="16"/>
      <c r="EE28" s="16"/>
      <c r="EF28" s="16" t="s">
        <v>13</v>
      </c>
      <c r="EG28" s="16" t="s">
        <v>13</v>
      </c>
      <c r="EH28" s="16"/>
      <c r="EI28" s="16"/>
      <c r="EJ28" s="16"/>
      <c r="EK28" s="16"/>
      <c r="EL28" s="16"/>
      <c r="EM28" s="16" t="s">
        <v>13</v>
      </c>
      <c r="EN28" s="16" t="s">
        <v>13</v>
      </c>
      <c r="EO28" s="16"/>
      <c r="EP28" s="16"/>
      <c r="EQ28" s="16"/>
      <c r="ER28" s="16"/>
      <c r="ES28" s="16"/>
      <c r="ET28" s="16" t="s">
        <v>13</v>
      </c>
      <c r="EU28" s="16" t="s">
        <v>13</v>
      </c>
      <c r="EV28" s="16"/>
      <c r="EW28" s="16"/>
      <c r="EX28" s="16"/>
      <c r="EY28" s="16"/>
      <c r="EZ28" s="16"/>
      <c r="FA28" s="16" t="s">
        <v>13</v>
      </c>
      <c r="FB28" s="16" t="s">
        <v>13</v>
      </c>
      <c r="FC28" s="16"/>
      <c r="FD28" s="16"/>
      <c r="FE28" s="16"/>
      <c r="FF28" s="16"/>
      <c r="FG28" s="16"/>
      <c r="FH28" s="16" t="s">
        <v>13</v>
      </c>
      <c r="FI28" s="16" t="s">
        <v>13</v>
      </c>
      <c r="FJ28" s="16"/>
      <c r="FK28" s="16"/>
      <c r="FL28" s="16"/>
      <c r="FM28" s="16"/>
      <c r="FN28" s="16"/>
      <c r="FO28" s="16" t="s">
        <v>13</v>
      </c>
      <c r="FP28" s="16" t="s">
        <v>13</v>
      </c>
      <c r="FU28" s="16"/>
      <c r="FV28" s="16" t="s">
        <v>13</v>
      </c>
      <c r="FW28" s="16" t="s">
        <v>14</v>
      </c>
      <c r="FX28" s="16"/>
      <c r="FY28" s="16"/>
      <c r="FZ28" s="0"/>
      <c r="GA28" s="0"/>
      <c r="GB28" s="0"/>
      <c r="GC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N28" s="0"/>
      <c r="HO28" s="0"/>
      <c r="HP28" s="0"/>
      <c r="HQ28" s="0"/>
      <c r="IB28" s="0"/>
      <c r="IC28" s="0"/>
      <c r="ID28" s="0"/>
      <c r="IE28" s="0"/>
      <c r="IF28" s="0"/>
      <c r="II28" s="0"/>
      <c r="IJ28" s="0"/>
      <c r="IK28" s="0"/>
      <c r="IL28" s="0"/>
      <c r="IM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</row>
    <row r="29" customFormat="false" ht="14.15" hidden="false" customHeight="false" outlineLevel="0" collapsed="false">
      <c r="A29" s="13"/>
      <c r="B29" s="2" t="s">
        <v>32</v>
      </c>
      <c r="C29" s="15" t="n">
        <f aca="true">IFERROR(INDIRECT(ADDRESS(3,MATCH("&gt;",$E29:$JH29,0)+4)),"-")</f>
        <v>43169</v>
      </c>
      <c r="D29" s="15" t="n">
        <f aca="true">IFERROR(INDIRECT(ADDRESS(3,MATCH("&lt;",$E29:$JH29,0)+4)),$C29)</f>
        <v>43254</v>
      </c>
      <c r="BH29" s="0"/>
      <c r="BI29" s="0"/>
      <c r="CP29" s="16" t="s">
        <v>5</v>
      </c>
      <c r="CQ29" s="16" t="s">
        <v>13</v>
      </c>
      <c r="CR29" s="16"/>
      <c r="CS29" s="16"/>
      <c r="CT29" s="16"/>
      <c r="CU29" s="16"/>
      <c r="CV29" s="16"/>
      <c r="CW29" s="16" t="s">
        <v>13</v>
      </c>
      <c r="CX29" s="16" t="s">
        <v>13</v>
      </c>
      <c r="CY29" s="16"/>
      <c r="CZ29" s="16"/>
      <c r="DA29" s="16"/>
      <c r="DB29" s="16"/>
      <c r="DC29" s="16"/>
      <c r="DD29" s="16" t="s">
        <v>13</v>
      </c>
      <c r="DE29" s="16" t="s">
        <v>13</v>
      </c>
      <c r="DF29" s="16"/>
      <c r="DG29" s="16"/>
      <c r="DH29" s="16"/>
      <c r="DI29" s="16"/>
      <c r="DJ29" s="16"/>
      <c r="DK29" s="16" t="s">
        <v>13</v>
      </c>
      <c r="DL29" s="16" t="s">
        <v>13</v>
      </c>
      <c r="DM29" s="16"/>
      <c r="DN29" s="16"/>
      <c r="DO29" s="16"/>
      <c r="DP29" s="16"/>
      <c r="DQ29" s="16"/>
      <c r="DR29" s="16" t="s">
        <v>13</v>
      </c>
      <c r="DS29" s="16" t="s">
        <v>13</v>
      </c>
      <c r="DT29" s="16"/>
      <c r="DU29" s="16"/>
      <c r="DV29" s="16"/>
      <c r="DW29" s="16"/>
      <c r="DX29" s="16"/>
      <c r="DY29" s="16" t="s">
        <v>13</v>
      </c>
      <c r="DZ29" s="16" t="s">
        <v>13</v>
      </c>
      <c r="EA29" s="16"/>
      <c r="EB29" s="16"/>
      <c r="EC29" s="16"/>
      <c r="ED29" s="16"/>
      <c r="EE29" s="16"/>
      <c r="EF29" s="16" t="s">
        <v>13</v>
      </c>
      <c r="EG29" s="16" t="s">
        <v>13</v>
      </c>
      <c r="EH29" s="16"/>
      <c r="EI29" s="16"/>
      <c r="EJ29" s="16"/>
      <c r="EK29" s="16"/>
      <c r="EL29" s="16"/>
      <c r="EM29" s="16" t="s">
        <v>13</v>
      </c>
      <c r="EN29" s="16" t="s">
        <v>13</v>
      </c>
      <c r="EO29" s="16"/>
      <c r="EP29" s="16"/>
      <c r="EQ29" s="16"/>
      <c r="ER29" s="16"/>
      <c r="ES29" s="16"/>
      <c r="ET29" s="16" t="s">
        <v>13</v>
      </c>
      <c r="EU29" s="16" t="s">
        <v>13</v>
      </c>
      <c r="EV29" s="16"/>
      <c r="EW29" s="16"/>
      <c r="EX29" s="16"/>
      <c r="EY29" s="16"/>
      <c r="EZ29" s="16"/>
      <c r="FA29" s="16" t="s">
        <v>13</v>
      </c>
      <c r="FB29" s="16" t="s">
        <v>13</v>
      </c>
      <c r="FC29" s="16"/>
      <c r="FD29" s="16"/>
      <c r="FE29" s="16"/>
      <c r="FF29" s="16"/>
      <c r="FG29" s="16"/>
      <c r="FH29" s="16" t="s">
        <v>13</v>
      </c>
      <c r="FI29" s="16" t="s">
        <v>13</v>
      </c>
      <c r="FJ29" s="16"/>
      <c r="FK29" s="16"/>
      <c r="FL29" s="16"/>
      <c r="FM29" s="16"/>
      <c r="FN29" s="16"/>
      <c r="FO29" s="16" t="s">
        <v>13</v>
      </c>
      <c r="FP29" s="16" t="s">
        <v>13</v>
      </c>
      <c r="FU29" s="16"/>
      <c r="FV29" s="16" t="s">
        <v>13</v>
      </c>
      <c r="FW29" s="16" t="s">
        <v>14</v>
      </c>
      <c r="FX29" s="0"/>
      <c r="FY29" s="0"/>
      <c r="FZ29" s="16"/>
      <c r="GA29" s="16"/>
      <c r="GB29" s="0"/>
      <c r="GC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16"/>
      <c r="HB29" s="16"/>
      <c r="HC29" s="16"/>
      <c r="HD29" s="16"/>
      <c r="HE29" s="16"/>
      <c r="HF29" s="16"/>
      <c r="HG29" s="16"/>
      <c r="HH29" s="0"/>
      <c r="HI29" s="0"/>
      <c r="HJ29" s="0"/>
      <c r="HK29" s="0"/>
      <c r="HN29" s="0"/>
      <c r="HO29" s="0"/>
      <c r="HP29" s="0"/>
      <c r="HQ29" s="0"/>
      <c r="IB29" s="0"/>
      <c r="IC29" s="0"/>
      <c r="ID29" s="0"/>
      <c r="IE29" s="0"/>
      <c r="IF29" s="0"/>
      <c r="II29" s="0"/>
      <c r="IJ29" s="0"/>
      <c r="IK29" s="0"/>
      <c r="IL29" s="0"/>
      <c r="IM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</row>
    <row r="30" customFormat="false" ht="14.2" hidden="false" customHeight="false" outlineLevel="0" collapsed="false">
      <c r="A30" s="13"/>
      <c r="B30" s="2" t="s">
        <v>33</v>
      </c>
      <c r="C30" s="15" t="n">
        <f aca="true">IFERROR(INDIRECT(ADDRESS(3,MATCH("&gt;",$E30:$JH30,0)+4)),"-")</f>
        <v>43192</v>
      </c>
      <c r="D30" s="15" t="n">
        <f aca="true">IFERROR(INDIRECT(ADDRESS(3,MATCH("&lt;",$E30:$JH30,0)+4)),$C30)</f>
        <v>43194</v>
      </c>
      <c r="BH30" s="0"/>
      <c r="BI30" s="0"/>
      <c r="DM30" s="4" t="s">
        <v>5</v>
      </c>
      <c r="DN30" s="16" t="s">
        <v>13</v>
      </c>
      <c r="DO30" s="4" t="s">
        <v>14</v>
      </c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X30" s="0"/>
      <c r="FY30" s="0"/>
      <c r="FZ30" s="0"/>
      <c r="GA30" s="0"/>
      <c r="GB30" s="0"/>
      <c r="GC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N30" s="0"/>
      <c r="HO30" s="0"/>
      <c r="HP30" s="0"/>
      <c r="HQ30" s="0"/>
      <c r="IB30" s="0"/>
      <c r="IC30" s="0"/>
      <c r="ID30" s="0"/>
      <c r="IE30" s="0"/>
      <c r="IF30" s="0"/>
      <c r="II30" s="0"/>
      <c r="IJ30" s="0"/>
      <c r="IK30" s="0"/>
      <c r="IL30" s="0"/>
      <c r="IM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</row>
    <row r="31" customFormat="false" ht="14.2" hidden="false" customHeight="false" outlineLevel="0" collapsed="false">
      <c r="A31" s="0"/>
      <c r="B31" s="2" t="s">
        <v>34</v>
      </c>
      <c r="C31" s="15" t="n">
        <f aca="true">IFERROR(INDIRECT(ADDRESS(3,MATCH("&gt;",$E31:$JH31,0)+4)),"-")</f>
        <v>43195</v>
      </c>
      <c r="D31" s="15" t="n">
        <f aca="true">IFERROR(INDIRECT(ADDRESS(3,MATCH("&lt;",$E31:$JH31,0)+4)),$C31)</f>
        <v>43195</v>
      </c>
      <c r="BH31" s="16"/>
      <c r="BI31" s="16"/>
      <c r="DP31" s="4" t="s">
        <v>5</v>
      </c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X31" s="0"/>
      <c r="FY31" s="0"/>
      <c r="FZ31" s="0"/>
      <c r="GA31" s="0"/>
      <c r="GB31" s="0"/>
      <c r="GC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N31" s="0"/>
      <c r="HO31" s="0"/>
      <c r="HP31" s="0"/>
      <c r="HQ31" s="0"/>
      <c r="IB31" s="0"/>
      <c r="IC31" s="0"/>
      <c r="ID31" s="0"/>
      <c r="IE31" s="0"/>
      <c r="IF31" s="0"/>
      <c r="II31" s="0"/>
      <c r="IJ31" s="0"/>
      <c r="IK31" s="0"/>
      <c r="IL31" s="0"/>
      <c r="IM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</row>
    <row r="32" customFormat="false" ht="14.2" hidden="false" customHeight="false" outlineLevel="0" collapsed="false">
      <c r="A32" s="13"/>
      <c r="B32" s="14" t="s">
        <v>35</v>
      </c>
      <c r="C32" s="15" t="n">
        <f aca="true">IFERROR(INDIRECT(ADDRESS(3,MATCH("&gt;",$E32:$JH32,0)+4)),"-")</f>
        <v>43195</v>
      </c>
      <c r="D32" s="15" t="n">
        <f aca="true">IFERROR(INDIRECT(ADDRESS(3,MATCH("&lt;",$E32:$JH32,0)+4)),$C32)</f>
        <v>43195</v>
      </c>
      <c r="BH32" s="0"/>
      <c r="BI32" s="0"/>
      <c r="DP32" s="16" t="s">
        <v>5</v>
      </c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16"/>
      <c r="FO32" s="0"/>
      <c r="FP32" s="0"/>
      <c r="FX32" s="0"/>
      <c r="FY32" s="0"/>
      <c r="FZ32" s="0"/>
      <c r="GA32" s="0"/>
      <c r="GB32" s="0"/>
      <c r="GC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N32" s="0"/>
      <c r="HO32" s="0"/>
      <c r="HP32" s="0"/>
      <c r="HQ32" s="0"/>
      <c r="IB32" s="0"/>
      <c r="IC32" s="0"/>
      <c r="ID32" s="0"/>
      <c r="IE32" s="0"/>
      <c r="IF32" s="0"/>
      <c r="II32" s="0"/>
      <c r="IJ32" s="0"/>
      <c r="IK32" s="0"/>
      <c r="IL32" s="0"/>
      <c r="IM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</row>
    <row r="33" customFormat="false" ht="14.2" hidden="false" customHeight="false" outlineLevel="0" collapsed="false">
      <c r="A33" s="13"/>
      <c r="B33" s="2" t="s">
        <v>36</v>
      </c>
      <c r="C33" s="15" t="n">
        <f aca="true">IFERROR(INDIRECT(ADDRESS(3,MATCH("&gt;",$E33:$JH33,0)+4)),"-")</f>
        <v>43199</v>
      </c>
      <c r="D33" s="15" t="n">
        <f aca="true">IFERROR(INDIRECT(ADDRESS(3,MATCH("&lt;",$E33:$JH33,0)+4)),$C33)</f>
        <v>43209</v>
      </c>
      <c r="BH33" s="0"/>
      <c r="BI33" s="0"/>
      <c r="BJ33" s="16"/>
      <c r="BK33" s="16"/>
      <c r="BL33" s="16"/>
      <c r="DT33" s="16" t="s">
        <v>5</v>
      </c>
      <c r="DU33" s="16" t="s">
        <v>13</v>
      </c>
      <c r="DV33" s="16" t="s">
        <v>13</v>
      </c>
      <c r="DW33" s="16" t="s">
        <v>13</v>
      </c>
      <c r="DX33" s="16" t="s">
        <v>13</v>
      </c>
      <c r="DY33" s="16" t="s">
        <v>13</v>
      </c>
      <c r="DZ33" s="16" t="s">
        <v>13</v>
      </c>
      <c r="EA33" s="16" t="s">
        <v>13</v>
      </c>
      <c r="EB33" s="16" t="s">
        <v>13</v>
      </c>
      <c r="EC33" s="16" t="s">
        <v>13</v>
      </c>
      <c r="ED33" s="16" t="s">
        <v>14</v>
      </c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16"/>
      <c r="FH33" s="0"/>
      <c r="FI33" s="0"/>
      <c r="FJ33" s="0"/>
      <c r="FK33" s="0"/>
      <c r="FL33" s="0"/>
      <c r="FM33" s="0"/>
      <c r="FO33" s="0"/>
      <c r="FP33" s="0"/>
      <c r="FX33" s="0"/>
      <c r="FY33" s="0"/>
      <c r="FZ33" s="0"/>
      <c r="GA33" s="0"/>
      <c r="GB33" s="0"/>
      <c r="GC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N33" s="0"/>
      <c r="HO33" s="0"/>
      <c r="HP33" s="0"/>
      <c r="HQ33" s="0"/>
      <c r="IB33" s="0"/>
      <c r="IC33" s="0"/>
      <c r="ID33" s="0"/>
      <c r="IE33" s="0"/>
      <c r="IF33" s="0"/>
      <c r="II33" s="0"/>
      <c r="IJ33" s="0"/>
      <c r="IK33" s="0"/>
      <c r="IL33" s="0"/>
      <c r="IM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</row>
    <row r="34" customFormat="false" ht="14.2" hidden="false" customHeight="false" outlineLevel="0" collapsed="false">
      <c r="A34" s="13"/>
      <c r="B34" s="2" t="s">
        <v>37</v>
      </c>
      <c r="C34" s="15" t="n">
        <f aca="true">IFERROR(INDIRECT(ADDRESS(3,MATCH("&gt;",$E34:$JH34,0)+4)),"-")</f>
        <v>43213</v>
      </c>
      <c r="D34" s="15" t="n">
        <f aca="true">IFERROR(INDIRECT(ADDRESS(3,MATCH("&lt;",$E34:$JH34,0)+4)),$C34)</f>
        <v>43217</v>
      </c>
      <c r="BH34" s="0"/>
      <c r="BI34" s="0"/>
      <c r="EH34" s="16" t="s">
        <v>5</v>
      </c>
      <c r="EI34" s="16" t="s">
        <v>13</v>
      </c>
      <c r="EJ34" s="16" t="s">
        <v>13</v>
      </c>
      <c r="EK34" s="16" t="s">
        <v>13</v>
      </c>
      <c r="EL34" s="4" t="s">
        <v>14</v>
      </c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0"/>
      <c r="FE34" s="0"/>
      <c r="FF34" s="0"/>
      <c r="FG34" s="0"/>
      <c r="FH34" s="0"/>
      <c r="FI34" s="0"/>
      <c r="FJ34" s="0"/>
      <c r="FK34" s="0"/>
      <c r="FL34" s="16"/>
      <c r="FM34" s="16"/>
      <c r="FO34" s="0"/>
      <c r="FP34" s="0"/>
      <c r="FX34" s="0"/>
      <c r="FY34" s="0"/>
      <c r="FZ34" s="0"/>
      <c r="GA34" s="0"/>
      <c r="GB34" s="0"/>
      <c r="GC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N34" s="0"/>
      <c r="HO34" s="0"/>
      <c r="HP34" s="0"/>
      <c r="HQ34" s="0"/>
      <c r="IB34" s="0"/>
      <c r="IC34" s="0"/>
      <c r="ID34" s="0"/>
      <c r="IE34" s="0"/>
      <c r="IF34" s="0"/>
      <c r="II34" s="0"/>
      <c r="IJ34" s="0"/>
      <c r="IK34" s="0"/>
      <c r="IL34" s="0"/>
      <c r="IM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</row>
    <row r="35" customFormat="false" ht="14.15" hidden="false" customHeight="false" outlineLevel="0" collapsed="false">
      <c r="A35" s="13"/>
      <c r="B35" s="2" t="s">
        <v>38</v>
      </c>
      <c r="C35" s="15" t="n">
        <f aca="true">IFERROR(INDIRECT(ADDRESS(3,MATCH("&gt;",$E35:$JH35,0)+4)),"-")</f>
        <v>43213</v>
      </c>
      <c r="D35" s="15" t="n">
        <f aca="true">IFERROR(INDIRECT(ADDRESS(3,MATCH("&lt;",$E35:$JH35,0)+4)),$C35)</f>
        <v>43235</v>
      </c>
      <c r="BH35" s="0"/>
      <c r="BI35" s="0"/>
      <c r="EH35" s="16" t="s">
        <v>5</v>
      </c>
      <c r="EI35" s="16" t="s">
        <v>13</v>
      </c>
      <c r="EJ35" s="16" t="s">
        <v>13</v>
      </c>
      <c r="EK35" s="16" t="s">
        <v>13</v>
      </c>
      <c r="EL35" s="16" t="s">
        <v>13</v>
      </c>
      <c r="EM35" s="16" t="s">
        <v>13</v>
      </c>
      <c r="EN35" s="16" t="s">
        <v>13</v>
      </c>
      <c r="EO35" s="16" t="s">
        <v>13</v>
      </c>
      <c r="EP35" s="16" t="s">
        <v>13</v>
      </c>
      <c r="EQ35" s="16" t="s">
        <v>13</v>
      </c>
      <c r="ER35" s="16" t="s">
        <v>13</v>
      </c>
      <c r="ES35" s="16" t="s">
        <v>13</v>
      </c>
      <c r="ET35" s="16" t="s">
        <v>13</v>
      </c>
      <c r="EU35" s="16" t="s">
        <v>13</v>
      </c>
      <c r="EV35" s="16" t="s">
        <v>13</v>
      </c>
      <c r="EW35" s="16" t="s">
        <v>13</v>
      </c>
      <c r="EX35" s="16" t="s">
        <v>13</v>
      </c>
      <c r="EY35" s="16" t="s">
        <v>13</v>
      </c>
      <c r="EZ35" s="16" t="s">
        <v>13</v>
      </c>
      <c r="FA35" s="16" t="s">
        <v>13</v>
      </c>
      <c r="FB35" s="16" t="s">
        <v>13</v>
      </c>
      <c r="FC35" s="16" t="s">
        <v>13</v>
      </c>
      <c r="FD35" s="16" t="s">
        <v>14</v>
      </c>
      <c r="FE35" s="16"/>
      <c r="FF35" s="16"/>
      <c r="FG35" s="0"/>
      <c r="FH35" s="0"/>
      <c r="FI35" s="0"/>
      <c r="FJ35" s="0"/>
      <c r="FK35" s="0"/>
      <c r="FO35" s="0"/>
      <c r="FP35" s="0"/>
      <c r="FX35" s="0"/>
      <c r="FY35" s="0"/>
      <c r="FZ35" s="0"/>
      <c r="GA35" s="0"/>
      <c r="GB35" s="0"/>
      <c r="GC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N35" s="0"/>
      <c r="HO35" s="0"/>
      <c r="HP35" s="0"/>
      <c r="HQ35" s="0"/>
      <c r="IB35" s="0"/>
      <c r="IC35" s="0"/>
      <c r="ID35" s="0"/>
      <c r="IE35" s="0"/>
      <c r="IF35" s="0"/>
      <c r="II35" s="0"/>
      <c r="IJ35" s="0"/>
      <c r="IK35" s="0"/>
      <c r="IL35" s="0"/>
      <c r="IM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</row>
    <row r="36" customFormat="false" ht="14.1" hidden="false" customHeight="false" outlineLevel="0" collapsed="false">
      <c r="A36" s="13"/>
      <c r="B36" s="2" t="s">
        <v>39</v>
      </c>
      <c r="C36" s="17" t="n">
        <f aca="true">IFERROR(INDIRECT(ADDRESS(3,MATCH("&gt;",$E36:$JH36,0)+4)),"-")</f>
        <v>43234</v>
      </c>
      <c r="D36" s="17" t="n">
        <f aca="true">IFERROR(INDIRECT(ADDRESS(3,MATCH("&lt;",$E36:$JH36,0)+4)),$C36)</f>
        <v>43238</v>
      </c>
      <c r="BH36" s="0"/>
      <c r="BI36" s="0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 t="s">
        <v>5</v>
      </c>
      <c r="FD36" s="16" t="s">
        <v>13</v>
      </c>
      <c r="FE36" s="16" t="s">
        <v>13</v>
      </c>
      <c r="FF36" s="16" t="s">
        <v>13</v>
      </c>
      <c r="FG36" s="0" t="s">
        <v>14</v>
      </c>
      <c r="FH36" s="0"/>
      <c r="FI36" s="0"/>
      <c r="FJ36" s="0"/>
      <c r="FK36" s="0"/>
      <c r="FO36" s="0"/>
      <c r="FP36" s="0"/>
      <c r="FX36" s="0"/>
      <c r="FY36" s="0"/>
      <c r="FZ36" s="0"/>
      <c r="GA36" s="0"/>
      <c r="GB36" s="0"/>
      <c r="GC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N36" s="0"/>
      <c r="HO36" s="0"/>
      <c r="HP36" s="0"/>
      <c r="HQ36" s="0"/>
      <c r="IB36" s="0"/>
      <c r="IC36" s="0"/>
      <c r="ID36" s="0"/>
      <c r="IE36" s="0"/>
      <c r="IF36" s="0"/>
      <c r="II36" s="0"/>
      <c r="IJ36" s="0"/>
      <c r="IK36" s="0"/>
      <c r="IL36" s="0"/>
      <c r="IM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</row>
    <row r="37" customFormat="false" ht="14.2" hidden="false" customHeight="false" outlineLevel="0" collapsed="false">
      <c r="A37" s="13"/>
      <c r="B37" s="2" t="s">
        <v>40</v>
      </c>
      <c r="C37" s="15" t="n">
        <f aca="true">IFERROR(INDIRECT(ADDRESS(3,MATCH("&gt;",$E37:$JH37,0)+4)),"-")</f>
        <v>43234</v>
      </c>
      <c r="D37" s="15" t="n">
        <f aca="true">IFERROR(INDIRECT(ADDRESS(3,MATCH("&lt;",$E37:$JH37,0)+4)),$C37)</f>
        <v>43238</v>
      </c>
      <c r="BH37" s="0"/>
      <c r="BI37" s="0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 t="s">
        <v>5</v>
      </c>
      <c r="FD37" s="16" t="s">
        <v>13</v>
      </c>
      <c r="FE37" s="16" t="s">
        <v>13</v>
      </c>
      <c r="FF37" s="16" t="s">
        <v>13</v>
      </c>
      <c r="FG37" s="4" t="s">
        <v>14</v>
      </c>
      <c r="FH37" s="0"/>
      <c r="FI37" s="0"/>
      <c r="FJ37" s="0"/>
      <c r="FK37" s="0"/>
      <c r="FO37" s="0"/>
      <c r="FP37" s="0"/>
      <c r="FX37" s="0"/>
      <c r="FY37" s="0"/>
      <c r="FZ37" s="0"/>
      <c r="GA37" s="0"/>
      <c r="GB37" s="0"/>
      <c r="GC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N37" s="0"/>
      <c r="HO37" s="0"/>
      <c r="HP37" s="0"/>
      <c r="HQ37" s="0"/>
      <c r="IB37" s="0"/>
      <c r="IC37" s="0"/>
      <c r="ID37" s="0"/>
      <c r="IE37" s="0"/>
      <c r="IF37" s="0"/>
      <c r="II37" s="0"/>
      <c r="IJ37" s="0"/>
      <c r="IK37" s="0"/>
      <c r="IL37" s="0"/>
      <c r="IM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</row>
    <row r="38" customFormat="false" ht="14.2" hidden="false" customHeight="false" outlineLevel="0" collapsed="false">
      <c r="A38" s="13"/>
      <c r="B38" s="2" t="s">
        <v>41</v>
      </c>
      <c r="C38" s="15" t="n">
        <f aca="true">IFERROR(INDIRECT(ADDRESS(3,MATCH("&gt;",$E38:$JH38,0)+4)),"-")</f>
        <v>43239</v>
      </c>
      <c r="D38" s="15" t="n">
        <f aca="true">IFERROR(INDIRECT(ADDRESS(3,MATCH("&lt;",$E38:$JH38,0)+4)),$C38)</f>
        <v>43247</v>
      </c>
      <c r="BH38" s="0"/>
      <c r="BI38" s="0"/>
      <c r="FG38" s="16"/>
      <c r="FH38" s="16" t="s">
        <v>5</v>
      </c>
      <c r="FI38" s="16" t="s">
        <v>13</v>
      </c>
      <c r="FJ38" s="0"/>
      <c r="FK38" s="0"/>
      <c r="FO38" s="16" t="s">
        <v>13</v>
      </c>
      <c r="FP38" s="4" t="s">
        <v>14</v>
      </c>
      <c r="FX38" s="0"/>
      <c r="FY38" s="0"/>
      <c r="FZ38" s="0"/>
      <c r="GA38" s="0"/>
      <c r="GB38" s="0"/>
      <c r="GC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16"/>
      <c r="HB38" s="16"/>
      <c r="HC38" s="16"/>
      <c r="HD38" s="0"/>
      <c r="HE38" s="0"/>
      <c r="HF38" s="0"/>
      <c r="HG38" s="0"/>
      <c r="HH38" s="0"/>
      <c r="HI38" s="0"/>
      <c r="HJ38" s="0"/>
      <c r="HK38" s="0"/>
      <c r="HN38" s="0"/>
      <c r="HO38" s="0"/>
      <c r="HP38" s="0"/>
      <c r="HQ38" s="0"/>
      <c r="IB38" s="0"/>
      <c r="IC38" s="0"/>
      <c r="ID38" s="0"/>
      <c r="IE38" s="0"/>
      <c r="IF38" s="0"/>
      <c r="II38" s="0"/>
      <c r="IJ38" s="0"/>
      <c r="IK38" s="0"/>
      <c r="IL38" s="0"/>
      <c r="IM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</row>
    <row r="39" customFormat="false" ht="14.2" hidden="false" customHeight="false" outlineLevel="0" collapsed="false">
      <c r="A39" s="13"/>
      <c r="B39" s="2" t="s">
        <v>42</v>
      </c>
      <c r="C39" s="15" t="n">
        <f aca="true">IFERROR(INDIRECT(ADDRESS(3,MATCH("&gt;",$E39:$JH39,0)+4)),"-")</f>
        <v>43262</v>
      </c>
      <c r="D39" s="15" t="n">
        <f aca="true">IFERROR(INDIRECT(ADDRESS(3,MATCH("&lt;",$E39:$JH39,0)+4)),$C39)</f>
        <v>43266</v>
      </c>
      <c r="BH39" s="0"/>
      <c r="BI39" s="0"/>
      <c r="FJ39" s="16"/>
      <c r="FK39" s="16"/>
      <c r="FX39" s="0"/>
      <c r="FY39" s="0"/>
      <c r="FZ39" s="0"/>
      <c r="GA39" s="0"/>
      <c r="GB39" s="0"/>
      <c r="GC39" s="0"/>
      <c r="GE39" s="16" t="s">
        <v>5</v>
      </c>
      <c r="GF39" s="16" t="s">
        <v>13</v>
      </c>
      <c r="GG39" s="16" t="s">
        <v>13</v>
      </c>
      <c r="GH39" s="16" t="s">
        <v>13</v>
      </c>
      <c r="GI39" s="16" t="s">
        <v>14</v>
      </c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16"/>
      <c r="HB39" s="16"/>
      <c r="HC39" s="16"/>
      <c r="HD39" s="0"/>
      <c r="HE39" s="0"/>
      <c r="HF39" s="0"/>
      <c r="HG39" s="0"/>
      <c r="HH39" s="0"/>
      <c r="HI39" s="0"/>
      <c r="HJ39" s="0"/>
      <c r="HK39" s="0"/>
      <c r="HN39" s="0"/>
      <c r="HO39" s="0"/>
      <c r="HP39" s="0"/>
      <c r="HQ39" s="0"/>
      <c r="IB39" s="0"/>
      <c r="IC39" s="0"/>
      <c r="ID39" s="0"/>
      <c r="IE39" s="0"/>
      <c r="IF39" s="0"/>
      <c r="II39" s="0"/>
      <c r="IJ39" s="0"/>
      <c r="IK39" s="0"/>
      <c r="IL39" s="0"/>
      <c r="IM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</row>
    <row r="40" customFormat="false" ht="14.2" hidden="false" customHeight="false" outlineLevel="0" collapsed="false">
      <c r="B40" s="2" t="s">
        <v>43</v>
      </c>
      <c r="C40" s="15" t="n">
        <f aca="true">IFERROR(INDIRECT(ADDRESS(3,MATCH("&gt;",$E40:$JH40,0)+4)),"-")</f>
        <v>43269</v>
      </c>
      <c r="D40" s="15" t="n">
        <f aca="true">IFERROR(INDIRECT(ADDRESS(3,MATCH("&lt;",$E40:$JH40,0)+4)),$C40)</f>
        <v>43273</v>
      </c>
      <c r="BH40" s="0"/>
      <c r="BI40" s="0"/>
      <c r="FX40" s="0"/>
      <c r="FY40" s="0"/>
      <c r="FZ40" s="0"/>
      <c r="GA40" s="0"/>
      <c r="GB40" s="0"/>
      <c r="GC40" s="0"/>
      <c r="GE40" s="0"/>
      <c r="GF40" s="0"/>
      <c r="GG40" s="0"/>
      <c r="GH40" s="0"/>
      <c r="GI40" s="0"/>
      <c r="GJ40" s="0"/>
      <c r="GK40" s="0"/>
      <c r="GL40" s="16" t="s">
        <v>5</v>
      </c>
      <c r="GM40" s="16" t="s">
        <v>13</v>
      </c>
      <c r="GN40" s="16" t="s">
        <v>13</v>
      </c>
      <c r="GO40" s="16" t="s">
        <v>13</v>
      </c>
      <c r="GP40" s="16" t="s">
        <v>14</v>
      </c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16"/>
      <c r="HB40" s="16"/>
      <c r="HC40" s="16"/>
      <c r="HD40" s="16"/>
      <c r="HE40" s="16"/>
      <c r="HF40" s="16"/>
      <c r="HG40" s="16"/>
      <c r="HH40" s="0"/>
      <c r="HI40" s="0"/>
      <c r="HJ40" s="0"/>
      <c r="HK40" s="0"/>
      <c r="HN40" s="0"/>
      <c r="HO40" s="0"/>
      <c r="HP40" s="0"/>
      <c r="HQ40" s="0"/>
      <c r="IB40" s="0"/>
      <c r="IC40" s="0"/>
      <c r="ID40" s="0"/>
      <c r="IE40" s="0"/>
      <c r="IF40" s="0"/>
      <c r="II40" s="0"/>
      <c r="IJ40" s="0"/>
      <c r="IK40" s="0"/>
      <c r="IL40" s="0"/>
      <c r="IM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</row>
    <row r="41" customFormat="false" ht="14.2" hidden="false" customHeight="false" outlineLevel="0" collapsed="false">
      <c r="B41" s="2" t="s">
        <v>44</v>
      </c>
      <c r="C41" s="15" t="n">
        <f aca="true">IFERROR(INDIRECT(ADDRESS(3,MATCH("&gt;",$E41:$JH41,0)+4)),"-")</f>
        <v>43276</v>
      </c>
      <c r="D41" s="15" t="n">
        <f aca="true">IFERROR(INDIRECT(ADDRESS(3,MATCH("&lt;",$E41:$JH41,0)+4)),$C41)</f>
        <v>43278</v>
      </c>
      <c r="BH41" s="0"/>
      <c r="BI41" s="0"/>
      <c r="FX41" s="0"/>
      <c r="FY41" s="0"/>
      <c r="FZ41" s="0"/>
      <c r="GA41" s="0"/>
      <c r="GB41" s="0"/>
      <c r="GC41" s="16"/>
      <c r="GJ41" s="0"/>
      <c r="GK41" s="0"/>
      <c r="GL41" s="0"/>
      <c r="GM41" s="0"/>
      <c r="GN41" s="0"/>
      <c r="GO41" s="0"/>
      <c r="GP41" s="0"/>
      <c r="GQ41" s="0"/>
      <c r="GR41" s="0"/>
      <c r="GS41" s="16" t="s">
        <v>5</v>
      </c>
      <c r="GT41" s="16" t="s">
        <v>13</v>
      </c>
      <c r="GU41" s="16" t="s">
        <v>14</v>
      </c>
      <c r="GV41" s="0"/>
      <c r="GW41" s="0"/>
      <c r="GX41" s="0"/>
      <c r="GY41" s="0"/>
      <c r="GZ41" s="0"/>
      <c r="HA41" s="16"/>
      <c r="HB41" s="16"/>
      <c r="HC41" s="16"/>
      <c r="HD41" s="16"/>
      <c r="HE41" s="16"/>
      <c r="HF41" s="16"/>
      <c r="HG41" s="16"/>
      <c r="HH41" s="0"/>
      <c r="HI41" s="0"/>
      <c r="HJ41" s="0"/>
      <c r="HK41" s="0"/>
      <c r="HN41" s="0"/>
      <c r="HO41" s="0"/>
      <c r="HP41" s="0"/>
      <c r="HQ41" s="0"/>
      <c r="IB41" s="0"/>
      <c r="IC41" s="0"/>
      <c r="ID41" s="0"/>
      <c r="IE41" s="0"/>
      <c r="IF41" s="0"/>
      <c r="II41" s="0"/>
      <c r="IJ41" s="0"/>
      <c r="IK41" s="0"/>
      <c r="IL41" s="0"/>
      <c r="IM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</row>
    <row r="42" customFormat="false" ht="14.2" hidden="false" customHeight="false" outlineLevel="0" collapsed="false">
      <c r="B42" s="2" t="s">
        <v>45</v>
      </c>
      <c r="C42" s="15" t="n">
        <f aca="true">IFERROR(INDIRECT(ADDRESS(3,MATCH("&gt;",$E42:$JH42,0)+4)),"-")</f>
        <v>43282</v>
      </c>
      <c r="D42" s="15" t="n">
        <f aca="true">IFERROR(INDIRECT(ADDRESS(3,MATCH("&lt;",$E42:$JH42,0)+4)),$C42)</f>
        <v>43286</v>
      </c>
      <c r="GJ42" s="16"/>
      <c r="GK42" s="16"/>
      <c r="GL42" s="16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16" t="s">
        <v>5</v>
      </c>
      <c r="GZ42" s="16" t="s">
        <v>13</v>
      </c>
      <c r="HA42" s="16" t="s">
        <v>13</v>
      </c>
      <c r="HB42" s="16" t="s">
        <v>13</v>
      </c>
      <c r="HC42" s="16" t="s">
        <v>14</v>
      </c>
      <c r="HD42" s="16"/>
      <c r="HE42" s="16"/>
      <c r="HF42" s="16"/>
      <c r="HG42" s="16"/>
      <c r="HH42" s="0"/>
      <c r="HI42" s="0"/>
      <c r="HJ42" s="0"/>
      <c r="HK42" s="0"/>
      <c r="HN42" s="0"/>
      <c r="HO42" s="0"/>
      <c r="HP42" s="0"/>
      <c r="HQ42" s="0"/>
      <c r="IB42" s="0"/>
      <c r="IC42" s="0"/>
      <c r="ID42" s="0"/>
      <c r="IE42" s="0"/>
      <c r="IF42" s="0"/>
      <c r="II42" s="0"/>
      <c r="IJ42" s="0"/>
      <c r="IK42" s="0"/>
      <c r="IL42" s="0"/>
      <c r="IM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</row>
    <row r="43" customFormat="false" ht="14.2" hidden="false" customHeight="false" outlineLevel="0" collapsed="false">
      <c r="B43" s="2" t="s">
        <v>46</v>
      </c>
      <c r="C43" s="15" t="n">
        <f aca="true">IFERROR(INDIRECT(ADDRESS(3,MATCH("&gt;",$E43:$JH43,0)+4)),"-")</f>
        <v>43282</v>
      </c>
      <c r="D43" s="15" t="n">
        <f aca="true">IFERROR(INDIRECT(ADDRESS(3,MATCH("&lt;",$E43:$JH43,0)+4)),$C43)</f>
        <v>43286</v>
      </c>
      <c r="GM43" s="16"/>
      <c r="GN43" s="16"/>
      <c r="GO43" s="16"/>
      <c r="GP43" s="0"/>
      <c r="GQ43" s="0"/>
      <c r="GR43" s="0"/>
      <c r="GS43" s="0"/>
      <c r="GT43" s="0"/>
      <c r="GU43" s="0"/>
      <c r="GV43" s="0"/>
      <c r="GW43" s="0"/>
      <c r="GX43" s="0"/>
      <c r="GY43" s="16" t="s">
        <v>5</v>
      </c>
      <c r="GZ43" s="16" t="s">
        <v>13</v>
      </c>
      <c r="HA43" s="16" t="s">
        <v>13</v>
      </c>
      <c r="HB43" s="16" t="s">
        <v>13</v>
      </c>
      <c r="HC43" s="16" t="s">
        <v>14</v>
      </c>
      <c r="HD43" s="16"/>
      <c r="HE43" s="16"/>
      <c r="HF43" s="16"/>
      <c r="HG43" s="16"/>
      <c r="HH43" s="0"/>
      <c r="HI43" s="0"/>
      <c r="HJ43" s="0"/>
      <c r="HK43" s="0"/>
      <c r="HN43" s="0"/>
      <c r="HO43" s="0"/>
      <c r="HP43" s="0"/>
      <c r="HQ43" s="0"/>
      <c r="IB43" s="0"/>
      <c r="IC43" s="0"/>
      <c r="ID43" s="0"/>
      <c r="IE43" s="0"/>
      <c r="IF43" s="0"/>
      <c r="II43" s="0"/>
      <c r="IJ43" s="0"/>
      <c r="IK43" s="0"/>
      <c r="IL43" s="0"/>
      <c r="IM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</row>
    <row r="44" customFormat="false" ht="14.2" hidden="false" customHeight="false" outlineLevel="0" collapsed="false">
      <c r="B44" s="2" t="s">
        <v>47</v>
      </c>
      <c r="C44" s="15" t="n">
        <f aca="true">IFERROR(INDIRECT(ADDRESS(3,MATCH("&gt;",$E44:$JH44,0)+4)),"-")</f>
        <v>43282</v>
      </c>
      <c r="D44" s="15" t="n">
        <f aca="true">IFERROR(INDIRECT(ADDRESS(3,MATCH("&lt;",$E44:$JH44,0)+4)),$C44)</f>
        <v>43286</v>
      </c>
      <c r="GN44" s="0"/>
      <c r="GO44" s="0"/>
      <c r="GP44" s="16"/>
      <c r="GQ44" s="0"/>
      <c r="GR44" s="0"/>
      <c r="GS44" s="0"/>
      <c r="GT44" s="0"/>
      <c r="GU44" s="0"/>
      <c r="GV44" s="0"/>
      <c r="GW44" s="0"/>
      <c r="GX44" s="0"/>
      <c r="GY44" s="16" t="s">
        <v>5</v>
      </c>
      <c r="GZ44" s="16" t="s">
        <v>13</v>
      </c>
      <c r="HA44" s="16" t="s">
        <v>13</v>
      </c>
      <c r="HB44" s="16" t="s">
        <v>13</v>
      </c>
      <c r="HC44" s="16" t="s">
        <v>14</v>
      </c>
      <c r="HD44" s="16"/>
      <c r="HE44" s="16"/>
      <c r="HF44" s="16"/>
      <c r="HG44" s="16"/>
      <c r="HH44" s="0"/>
      <c r="HI44" s="0"/>
      <c r="HJ44" s="0"/>
      <c r="HK44" s="0"/>
      <c r="HN44" s="0"/>
      <c r="HO44" s="0"/>
      <c r="HP44" s="0"/>
      <c r="HQ44" s="0"/>
      <c r="IB44" s="0"/>
      <c r="IC44" s="0"/>
      <c r="ID44" s="0"/>
      <c r="IE44" s="0"/>
      <c r="IF44" s="0"/>
      <c r="II44" s="0"/>
      <c r="IJ44" s="0"/>
      <c r="IK44" s="0"/>
      <c r="IL44" s="0"/>
      <c r="IM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</row>
    <row r="45" customFormat="false" ht="14.2" hidden="false" customHeight="false" outlineLevel="0" collapsed="false">
      <c r="B45" s="2" t="s">
        <v>48</v>
      </c>
      <c r="C45" s="15" t="n">
        <f aca="true">IFERROR(INDIRECT(ADDRESS(3,MATCH("&gt;",$E45:$JH45,0)+4)),"-")</f>
        <v>43290</v>
      </c>
      <c r="D45" s="15" t="n">
        <f aca="true">IFERROR(INDIRECT(ADDRESS(3,MATCH("&lt;",$E45:$JH45,0)+4)),$C45)</f>
        <v>43294</v>
      </c>
      <c r="GN45" s="0"/>
      <c r="GO45" s="0"/>
      <c r="GP45" s="16"/>
      <c r="GQ45" s="16"/>
      <c r="GR45" s="16"/>
      <c r="GS45" s="16"/>
      <c r="GT45" s="0"/>
      <c r="GU45" s="0"/>
      <c r="GV45" s="0"/>
      <c r="GW45" s="0"/>
      <c r="GX45" s="0"/>
      <c r="GY45" s="0"/>
      <c r="GZ45" s="0"/>
      <c r="HA45" s="16"/>
      <c r="HB45" s="16"/>
      <c r="HC45" s="16"/>
      <c r="HD45" s="16"/>
      <c r="HE45" s="16"/>
      <c r="HF45" s="16"/>
      <c r="HG45" s="16" t="s">
        <v>5</v>
      </c>
      <c r="HH45" s="16" t="s">
        <v>13</v>
      </c>
      <c r="HI45" s="16" t="s">
        <v>13</v>
      </c>
      <c r="HJ45" s="16" t="s">
        <v>13</v>
      </c>
      <c r="HK45" s="16" t="s">
        <v>14</v>
      </c>
      <c r="HN45" s="0"/>
      <c r="HO45" s="0"/>
      <c r="HP45" s="0"/>
      <c r="HQ45" s="0"/>
      <c r="IB45" s="0"/>
      <c r="IC45" s="0"/>
      <c r="ID45" s="0"/>
      <c r="IE45" s="0"/>
      <c r="IF45" s="0"/>
      <c r="II45" s="0"/>
      <c r="IJ45" s="0"/>
      <c r="IK45" s="0"/>
      <c r="IL45" s="0"/>
      <c r="IM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</row>
    <row r="46" customFormat="false" ht="14.2" hidden="false" customHeight="false" outlineLevel="0" collapsed="false">
      <c r="B46" s="2" t="s">
        <v>49</v>
      </c>
      <c r="C46" s="15" t="n">
        <f aca="true">IFERROR(INDIRECT(ADDRESS(3,MATCH("&gt;",$E46:$JH46,0)+4)),"-")</f>
        <v>43297</v>
      </c>
      <c r="D46" s="15" t="n">
        <f aca="true">IFERROR(INDIRECT(ADDRESS(3,MATCH("&lt;",$E46:$JH46,0)+4)),$C46)</f>
        <v>43300</v>
      </c>
      <c r="GN46" s="0"/>
      <c r="GO46" s="0"/>
      <c r="GP46" s="16"/>
      <c r="GQ46" s="16"/>
      <c r="GR46" s="16"/>
      <c r="GS46" s="16"/>
      <c r="GT46" s="0"/>
      <c r="GU46" s="0"/>
      <c r="GV46" s="0"/>
      <c r="GW46" s="0"/>
      <c r="GX46" s="0"/>
      <c r="GY46" s="0"/>
      <c r="GZ46" s="0"/>
      <c r="HA46" s="16"/>
      <c r="HB46" s="16"/>
      <c r="HC46" s="16"/>
      <c r="HD46" s="16"/>
      <c r="HE46" s="16"/>
      <c r="HF46" s="16"/>
      <c r="HG46" s="16"/>
      <c r="HN46" s="16" t="s">
        <v>5</v>
      </c>
      <c r="HO46" s="16" t="s">
        <v>13</v>
      </c>
      <c r="HP46" s="16" t="s">
        <v>13</v>
      </c>
      <c r="HQ46" s="16" t="s">
        <v>14</v>
      </c>
      <c r="IB46" s="0"/>
      <c r="IC46" s="0"/>
      <c r="ID46" s="0"/>
      <c r="IE46" s="0"/>
      <c r="IF46" s="0"/>
      <c r="II46" s="0"/>
      <c r="IJ46" s="0"/>
      <c r="IK46" s="0"/>
      <c r="IL46" s="0"/>
      <c r="IM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</row>
    <row r="47" customFormat="false" ht="14.2" hidden="false" customHeight="false" outlineLevel="0" collapsed="false">
      <c r="B47" s="2" t="s">
        <v>50</v>
      </c>
      <c r="C47" s="15" t="n">
        <f aca="true">IFERROR(INDIRECT(ADDRESS(3,MATCH("&gt;",$E47:$JH47,0)+4)),"-")</f>
        <v>43311</v>
      </c>
      <c r="D47" s="15" t="n">
        <f aca="true">IFERROR(INDIRECT(ADDRESS(3,MATCH("&lt;",$E47:$JH47,0)+4)),$C47)</f>
        <v>43315</v>
      </c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16"/>
      <c r="HB47" s="16"/>
      <c r="HC47" s="16"/>
      <c r="HD47" s="16"/>
      <c r="HE47" s="16"/>
      <c r="HF47" s="16"/>
      <c r="HG47" s="16"/>
      <c r="IB47" s="16" t="s">
        <v>5</v>
      </c>
      <c r="IC47" s="16" t="s">
        <v>13</v>
      </c>
      <c r="ID47" s="16" t="s">
        <v>13</v>
      </c>
      <c r="IE47" s="16" t="s">
        <v>13</v>
      </c>
      <c r="IF47" s="16" t="s">
        <v>14</v>
      </c>
      <c r="II47" s="0"/>
      <c r="IJ47" s="0"/>
      <c r="IK47" s="0"/>
      <c r="IL47" s="0"/>
      <c r="IM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</row>
    <row r="48" customFormat="false" ht="14.2" hidden="false" customHeight="false" outlineLevel="0" collapsed="false">
      <c r="B48" s="2" t="s">
        <v>51</v>
      </c>
      <c r="C48" s="15" t="n">
        <f aca="true">IFERROR(INDIRECT(ADDRESS(3,MATCH("&gt;",$E48:$JH48,0)+4)),"-")</f>
        <v>43318</v>
      </c>
      <c r="D48" s="15" t="n">
        <f aca="true">IFERROR(INDIRECT(ADDRESS(3,MATCH("&lt;",$E48:$JH48,0)+4)),$C48)</f>
        <v>43322</v>
      </c>
      <c r="GN48" s="0"/>
      <c r="GO48" s="0"/>
      <c r="GP48" s="0"/>
      <c r="GQ48" s="0"/>
      <c r="GR48" s="0"/>
      <c r="GS48" s="0"/>
      <c r="GT48" s="0"/>
      <c r="GU48" s="0"/>
      <c r="GV48" s="16"/>
      <c r="GW48" s="16"/>
      <c r="GX48" s="0"/>
      <c r="GY48" s="0"/>
      <c r="GZ48" s="0"/>
      <c r="HA48" s="16"/>
      <c r="HB48" s="16"/>
      <c r="HC48" s="16"/>
      <c r="HD48" s="16"/>
      <c r="HE48" s="16"/>
      <c r="HF48" s="16"/>
      <c r="HG48" s="16"/>
      <c r="IB48" s="0"/>
      <c r="IC48" s="0"/>
      <c r="ID48" s="0"/>
      <c r="IE48" s="0"/>
      <c r="IF48" s="0"/>
      <c r="II48" s="16" t="s">
        <v>5</v>
      </c>
      <c r="IJ48" s="16" t="s">
        <v>13</v>
      </c>
      <c r="IK48" s="16" t="s">
        <v>13</v>
      </c>
      <c r="IL48" s="16" t="s">
        <v>13</v>
      </c>
      <c r="IM48" s="16" t="s">
        <v>14</v>
      </c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</row>
    <row r="49" customFormat="false" ht="14.2" hidden="false" customHeight="false" outlineLevel="0" collapsed="false">
      <c r="B49" s="2" t="s">
        <v>52</v>
      </c>
      <c r="C49" s="15" t="n">
        <f aca="true">IFERROR(INDIRECT(ADDRESS(3,MATCH("&gt;",$E49:$JH49,0)+4)),"-")</f>
        <v>43325</v>
      </c>
      <c r="D49" s="15" t="n">
        <f aca="true">IFERROR(INDIRECT(ADDRESS(3,MATCH("&lt;",$E49:$JH49,0)+4)),$C49)</f>
        <v>43329</v>
      </c>
      <c r="GN49" s="0"/>
      <c r="GO49" s="0"/>
      <c r="GP49" s="0"/>
      <c r="GQ49" s="16"/>
      <c r="GR49" s="16"/>
      <c r="GS49" s="16"/>
      <c r="GT49" s="0"/>
      <c r="GU49" s="0"/>
      <c r="GV49" s="0"/>
      <c r="GW49" s="0"/>
      <c r="GX49" s="0"/>
      <c r="GY49" s="0"/>
      <c r="GZ49" s="0"/>
      <c r="HA49" s="16"/>
      <c r="HB49" s="16"/>
      <c r="HC49" s="16"/>
      <c r="HD49" s="16"/>
      <c r="HE49" s="16"/>
      <c r="HF49" s="16"/>
      <c r="HG49" s="16"/>
      <c r="IP49" s="4" t="s">
        <v>5</v>
      </c>
      <c r="IQ49" s="16" t="s">
        <v>13</v>
      </c>
      <c r="IR49" s="16" t="s">
        <v>13</v>
      </c>
      <c r="IS49" s="16" t="s">
        <v>13</v>
      </c>
      <c r="IT49" s="4" t="s">
        <v>14</v>
      </c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</row>
    <row r="50" customFormat="false" ht="14.2" hidden="false" customHeight="false" outlineLevel="0" collapsed="false">
      <c r="B50" s="2" t="s">
        <v>53</v>
      </c>
      <c r="C50" s="15" t="n">
        <f aca="true">IFERROR(INDIRECT(ADDRESS(3,MATCH("&gt;",$E50:$JH50,0)+4)),"-")</f>
        <v>43325</v>
      </c>
      <c r="D50" s="15" t="n">
        <f aca="true">IFERROR(INDIRECT(ADDRESS(3,MATCH("&lt;",$E50:$JH50,0)+4)),$C50)</f>
        <v>43329</v>
      </c>
      <c r="GN50" s="0"/>
      <c r="GO50" s="0"/>
      <c r="GP50" s="0"/>
      <c r="GQ50" s="16"/>
      <c r="GR50" s="16"/>
      <c r="GS50" s="16"/>
      <c r="GT50" s="0"/>
      <c r="GU50" s="0"/>
      <c r="GV50" s="0"/>
      <c r="GW50" s="0"/>
      <c r="GX50" s="0"/>
      <c r="GY50" s="0"/>
      <c r="GZ50" s="0"/>
      <c r="HA50" s="16"/>
      <c r="HB50" s="16"/>
      <c r="HC50" s="16"/>
      <c r="HD50" s="16"/>
      <c r="HE50" s="16"/>
      <c r="HF50" s="16"/>
      <c r="HG50" s="16"/>
      <c r="IP50" s="4" t="s">
        <v>5</v>
      </c>
      <c r="IQ50" s="16" t="s">
        <v>13</v>
      </c>
      <c r="IR50" s="16" t="s">
        <v>13</v>
      </c>
      <c r="IS50" s="16" t="s">
        <v>13</v>
      </c>
      <c r="IT50" s="4" t="s">
        <v>14</v>
      </c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</row>
    <row r="51" customFormat="false" ht="14.2" hidden="false" customHeight="false" outlineLevel="0" collapsed="false">
      <c r="B51" s="2" t="s">
        <v>54</v>
      </c>
      <c r="C51" s="15" t="n">
        <f aca="true">IFERROR(INDIRECT(ADDRESS(3,MATCH("&gt;",$E51:$JH51,0)+4)),"-")</f>
        <v>43325</v>
      </c>
      <c r="D51" s="15" t="n">
        <f aca="true">IFERROR(INDIRECT(ADDRESS(3,MATCH("&lt;",$E51:$JH51,0)+4)),$C51)</f>
        <v>43327</v>
      </c>
      <c r="GN51" s="0"/>
      <c r="GO51" s="0"/>
      <c r="GP51" s="0"/>
      <c r="GT51" s="16"/>
      <c r="GU51" s="16"/>
      <c r="GV51" s="0"/>
      <c r="GW51" s="0"/>
      <c r="GX51" s="0"/>
      <c r="GY51" s="0"/>
      <c r="GZ51" s="0"/>
      <c r="HA51" s="16"/>
      <c r="HB51" s="16"/>
      <c r="HC51" s="16"/>
      <c r="HD51" s="16"/>
      <c r="HE51" s="16"/>
      <c r="HF51" s="16"/>
      <c r="HG51" s="16"/>
      <c r="IP51" s="16" t="s">
        <v>5</v>
      </c>
      <c r="IQ51" s="16" t="s">
        <v>13</v>
      </c>
      <c r="IR51" s="16" t="s">
        <v>14</v>
      </c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</row>
    <row r="52" customFormat="false" ht="14.2" hidden="false" customHeight="false" outlineLevel="0" collapsed="false">
      <c r="B52" s="2" t="s">
        <v>55</v>
      </c>
      <c r="C52" s="15" t="n">
        <f aca="true">IFERROR(INDIRECT(ADDRESS(3,MATCH("&gt;",$E52:$JH52,0)+4)),"-")</f>
        <v>43330</v>
      </c>
      <c r="D52" s="15" t="n">
        <f aca="true">IFERROR(INDIRECT(ADDRESS(3,MATCH("&lt;",$E52:$JH52,0)+4)),$C52)</f>
        <v>43338</v>
      </c>
      <c r="GN52" s="0"/>
      <c r="GO52" s="0"/>
      <c r="GP52" s="0"/>
      <c r="GV52" s="0"/>
      <c r="GW52" s="0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IU52" s="4" t="s">
        <v>5</v>
      </c>
      <c r="IV52" s="16" t="s">
        <v>13</v>
      </c>
      <c r="IW52" s="16" t="s">
        <v>13</v>
      </c>
      <c r="IX52" s="16" t="s">
        <v>13</v>
      </c>
      <c r="IY52" s="16" t="s">
        <v>13</v>
      </c>
      <c r="IZ52" s="16" t="s">
        <v>13</v>
      </c>
      <c r="JA52" s="16" t="s">
        <v>13</v>
      </c>
      <c r="JB52" s="16" t="s">
        <v>13</v>
      </c>
      <c r="JC52" s="4" t="s">
        <v>14</v>
      </c>
      <c r="JD52" s="0"/>
      <c r="JE52" s="0"/>
      <c r="JF52" s="0"/>
      <c r="JG52" s="0"/>
      <c r="JH52" s="0"/>
    </row>
    <row r="53" customFormat="false" ht="14.2" hidden="false" customHeight="false" outlineLevel="0" collapsed="false">
      <c r="B53" s="2" t="s">
        <v>56</v>
      </c>
      <c r="C53" s="15" t="n">
        <f aca="true">IFERROR(INDIRECT(ADDRESS(3,MATCH("&gt;",$E53:$JH53,0)+4)),"-")</f>
        <v>43332</v>
      </c>
      <c r="D53" s="15" t="n">
        <f aca="true">IFERROR(INDIRECT(ADDRESS(3,MATCH("&lt;",$E53:$JH53,0)+4)),$C53)</f>
        <v>43336</v>
      </c>
      <c r="GN53" s="16"/>
      <c r="GO53" s="0"/>
      <c r="GP53" s="0"/>
      <c r="GV53" s="0"/>
      <c r="GW53" s="0"/>
      <c r="HA53" s="16"/>
      <c r="HB53" s="16"/>
      <c r="HC53" s="16"/>
      <c r="HD53" s="16"/>
      <c r="HE53" s="16"/>
      <c r="HF53" s="16"/>
      <c r="HG53" s="16"/>
      <c r="IW53" s="4" t="s">
        <v>5</v>
      </c>
      <c r="IX53" s="16" t="s">
        <v>13</v>
      </c>
      <c r="IY53" s="16" t="s">
        <v>13</v>
      </c>
      <c r="IZ53" s="16" t="s">
        <v>13</v>
      </c>
      <c r="JA53" s="4" t="s">
        <v>14</v>
      </c>
      <c r="JD53" s="0"/>
      <c r="JE53" s="0"/>
      <c r="JF53" s="0"/>
      <c r="JG53" s="0"/>
      <c r="JH53" s="0"/>
    </row>
    <row r="54" customFormat="false" ht="14.2" hidden="false" customHeight="false" outlineLevel="0" collapsed="false">
      <c r="B54" s="2" t="s">
        <v>57</v>
      </c>
      <c r="C54" s="15" t="n">
        <f aca="true">IFERROR(INDIRECT(ADDRESS(3,MATCH("&gt;",$E54:$JH54,0)+4)),"-")</f>
        <v>43332</v>
      </c>
      <c r="D54" s="15" t="n">
        <f aca="true">IFERROR(INDIRECT(ADDRESS(3,MATCH("&lt;",$E54:$JH54,0)+4)),$C54)</f>
        <v>43336</v>
      </c>
      <c r="GO54" s="16"/>
      <c r="GP54" s="16"/>
      <c r="GV54" s="0"/>
      <c r="GW54" s="0"/>
      <c r="HA54" s="16"/>
      <c r="HB54" s="16"/>
      <c r="HC54" s="16"/>
      <c r="HD54" s="16"/>
      <c r="HE54" s="16"/>
      <c r="HF54" s="16"/>
      <c r="HG54" s="16"/>
      <c r="IW54" s="4" t="s">
        <v>5</v>
      </c>
      <c r="IX54" s="16" t="s">
        <v>13</v>
      </c>
      <c r="IY54" s="16" t="s">
        <v>13</v>
      </c>
      <c r="IZ54" s="16" t="s">
        <v>13</v>
      </c>
      <c r="JA54" s="4" t="s">
        <v>14</v>
      </c>
      <c r="JD54" s="0"/>
      <c r="JE54" s="0"/>
      <c r="JF54" s="0"/>
      <c r="JG54" s="0"/>
      <c r="JH54" s="0"/>
    </row>
    <row r="55" customFormat="false" ht="14.2" hidden="false" customHeight="false" outlineLevel="0" collapsed="false">
      <c r="B55" s="2" t="s">
        <v>58</v>
      </c>
      <c r="C55" s="15" t="n">
        <f aca="true">IFERROR(INDIRECT(ADDRESS(3,MATCH("&gt;",$E55:$JH55,0)+4)),"-")</f>
        <v>43339</v>
      </c>
      <c r="D55" s="15" t="n">
        <f aca="true">IFERROR(INDIRECT(ADDRESS(3,MATCH("&lt;",$E55:$JH55,0)+4)),$C55)</f>
        <v>43343</v>
      </c>
      <c r="GV55" s="16"/>
      <c r="GW55" s="16"/>
      <c r="HA55" s="16"/>
      <c r="HB55" s="16"/>
      <c r="HC55" s="16"/>
      <c r="HD55" s="16"/>
      <c r="HE55" s="16"/>
      <c r="HF55" s="16"/>
      <c r="HG55" s="16"/>
      <c r="JD55" s="4" t="s">
        <v>5</v>
      </c>
      <c r="JE55" s="16" t="s">
        <v>13</v>
      </c>
      <c r="JF55" s="16" t="s">
        <v>13</v>
      </c>
      <c r="JG55" s="16" t="s">
        <v>13</v>
      </c>
      <c r="JH55" s="4" t="s">
        <v>14</v>
      </c>
    </row>
    <row r="1048576" customFormat="false" ht="12.8" hidden="false" customHeight="false" outlineLevel="0" collapsed="false"/>
  </sheetData>
  <conditionalFormatting sqref="E4:AMJ55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368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SUM(K_6!K4:K30)</f>
        <v>313808</v>
      </c>
      <c r="L3" s="55" t="n">
        <f aca="false">SUM(K_6!L4:L30)</f>
        <v>56580</v>
      </c>
      <c r="M3" s="55" t="n">
        <f aca="false">SUM(K_6!M4:M30)</f>
        <v>0</v>
      </c>
      <c r="N3" s="55" t="n">
        <f aca="false">SUM(K_6!N4:N30)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331</v>
      </c>
      <c r="B4" s="40" t="s">
        <v>109</v>
      </c>
      <c r="C4" s="63" t="s">
        <v>369</v>
      </c>
      <c r="D4" s="41" t="s">
        <v>370</v>
      </c>
      <c r="E4" s="56" t="s">
        <v>371</v>
      </c>
      <c r="F4" s="57" t="n">
        <v>1</v>
      </c>
      <c r="G4" s="57" t="s">
        <v>113</v>
      </c>
      <c r="H4" s="57" t="s">
        <v>372</v>
      </c>
      <c r="I4" s="57" t="s">
        <v>115</v>
      </c>
      <c r="J4" s="41" t="n">
        <v>97900</v>
      </c>
      <c r="K4" s="58" t="n">
        <f aca="false">IF(K_6!$B4&lt;&gt;"A","",K_6!$J4*K_6!$F4)</f>
        <v>97900</v>
      </c>
      <c r="L4" s="58" t="str">
        <f aca="false">IF(K_6!$B4&lt;&gt;"M","",K_6!$J4*K_6!$F4)</f>
        <v/>
      </c>
      <c r="M4" s="58" t="str">
        <f aca="false">IF(K_6!$B4&lt;&gt;"O","",K_6!$J4*K_6!$F4)</f>
        <v/>
      </c>
      <c r="N4" s="58" t="str">
        <f aca="false">IF(K_6!$B4&lt;&gt;"S","",K_6!$J4*K_6!$F4)</f>
        <v/>
      </c>
      <c r="O4" s="58" t="str">
        <f aca="false">IF(K_6!$D4&lt;&gt;"S","",#REF!*#REF!)</f>
        <v/>
      </c>
      <c r="P4" s="75" t="s">
        <v>373</v>
      </c>
      <c r="Q4" s="64"/>
      <c r="R4" s="42"/>
      <c r="S4" s="0"/>
      <c r="T4" s="61"/>
      <c r="U4" s="0"/>
      <c r="V4" s="65"/>
      <c r="W4" s="66"/>
      <c r="X4" s="66"/>
      <c r="Y4" s="66"/>
      <c r="Z4" s="42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331</v>
      </c>
      <c r="B5" s="40" t="s">
        <v>109</v>
      </c>
      <c r="C5" s="63" t="s">
        <v>369</v>
      </c>
      <c r="D5" s="41" t="s">
        <v>370</v>
      </c>
      <c r="E5" s="56" t="s">
        <v>371</v>
      </c>
      <c r="F5" s="57" t="n">
        <v>1</v>
      </c>
      <c r="G5" s="57" t="s">
        <v>113</v>
      </c>
      <c r="H5" s="57" t="s">
        <v>374</v>
      </c>
      <c r="I5" s="57" t="s">
        <v>115</v>
      </c>
      <c r="J5" s="41" t="n">
        <v>97900</v>
      </c>
      <c r="K5" s="58" t="n">
        <f aca="false">IF(K_6!$B5&lt;&gt;"A","",K_6!$J5*K_6!$F5)</f>
        <v>97900</v>
      </c>
      <c r="L5" s="58" t="str">
        <f aca="false">IF(K_6!$B5&lt;&gt;"M","",K_6!$J5*K_6!$F5)</f>
        <v/>
      </c>
      <c r="M5" s="58" t="str">
        <f aca="false">IF(K_6!$B5&lt;&gt;"O","",K_6!$J5*K_6!$F5)</f>
        <v/>
      </c>
      <c r="N5" s="58" t="str">
        <f aca="false">IF(K_6!$B5&lt;&gt;"S","",K_6!$J5*K_6!$F5)</f>
        <v/>
      </c>
      <c r="O5" s="58" t="str">
        <f aca="false">IF(K_6!$D5&lt;&gt;"S","",#REF!*#REF!)</f>
        <v/>
      </c>
      <c r="P5" s="75" t="s">
        <v>373</v>
      </c>
      <c r="Q5" s="60"/>
      <c r="R5" s="42"/>
      <c r="S5" s="0"/>
      <c r="T5" s="0"/>
      <c r="U5" s="61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331</v>
      </c>
      <c r="B6" s="40" t="s">
        <v>109</v>
      </c>
      <c r="C6" s="63" t="s">
        <v>369</v>
      </c>
      <c r="D6" s="41" t="s">
        <v>370</v>
      </c>
      <c r="E6" s="56" t="s">
        <v>371</v>
      </c>
      <c r="F6" s="57" t="n">
        <v>1</v>
      </c>
      <c r="G6" s="57" t="s">
        <v>113</v>
      </c>
      <c r="H6" s="57" t="s">
        <v>375</v>
      </c>
      <c r="I6" s="57" t="s">
        <v>115</v>
      </c>
      <c r="J6" s="41" t="n">
        <v>110400</v>
      </c>
      <c r="K6" s="58" t="n">
        <f aca="false">IF(K_6!$B6&lt;&gt;"A","",K_6!$J6*K_6!$F6)</f>
        <v>110400</v>
      </c>
      <c r="L6" s="58" t="str">
        <f aca="false">IF(K_6!$B6&lt;&gt;"M","",K_6!$J6*K_6!$F6)</f>
        <v/>
      </c>
      <c r="M6" s="58" t="str">
        <f aca="false">IF(K_6!$B6&lt;&gt;"O","",K_6!$J6*K_6!$F6)</f>
        <v/>
      </c>
      <c r="N6" s="58" t="str">
        <f aca="false">IF(K_6!$B6&lt;&gt;"S","",K_6!$J6*K_6!$F6)</f>
        <v/>
      </c>
      <c r="O6" s="58" t="str">
        <f aca="false">IF(K_6!$D6&lt;&gt;"S","",#REF!*#REF!)</f>
        <v/>
      </c>
      <c r="P6" s="75" t="s">
        <v>373</v>
      </c>
      <c r="Q6" s="64"/>
      <c r="R6" s="42"/>
      <c r="S6" s="61"/>
      <c r="T6" s="65"/>
      <c r="U6" s="65"/>
      <c r="V6" s="65"/>
      <c r="W6" s="66"/>
      <c r="X6" s="66"/>
      <c r="Y6" s="66"/>
      <c r="Z6" s="42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1" customFormat="true" ht="13.8" hidden="false" customHeight="false" outlineLevel="0" collapsed="false">
      <c r="A7" s="40" t="s">
        <v>343</v>
      </c>
      <c r="B7" s="40" t="s">
        <v>109</v>
      </c>
      <c r="C7" s="41" t="s">
        <v>376</v>
      </c>
      <c r="D7" s="0"/>
      <c r="F7" s="41" t="n">
        <f aca="false">0.2*0.85</f>
        <v>0.17</v>
      </c>
      <c r="G7" s="42" t="s">
        <v>160</v>
      </c>
      <c r="H7" s="57" t="s">
        <v>377</v>
      </c>
      <c r="I7" s="57" t="s">
        <v>115</v>
      </c>
      <c r="J7" s="42" t="n">
        <v>12000</v>
      </c>
      <c r="K7" s="58" t="n">
        <f aca="false">IF(K_6!$B7&lt;&gt;"A","",K_6!$J7*K_6!$F7)</f>
        <v>2040</v>
      </c>
      <c r="L7" s="58" t="str">
        <f aca="false">IF(K_6!$B7&lt;&gt;"M","",K_6!$J7*K_6!$F7)</f>
        <v/>
      </c>
      <c r="M7" s="58" t="str">
        <f aca="false">IF(K_6!$B7&lt;&gt;"O","",K_6!$J7*K_6!$F7)</f>
        <v/>
      </c>
      <c r="N7" s="58" t="str">
        <f aca="false">IF(K_6!$B7&lt;&gt;"S","",K_6!$J7*K_6!$F7)</f>
        <v/>
      </c>
      <c r="O7" s="58"/>
      <c r="P7" s="75" t="s">
        <v>373</v>
      </c>
    </row>
    <row r="8" s="41" customFormat="true" ht="13.8" hidden="false" customHeight="false" outlineLevel="0" collapsed="false">
      <c r="A8" s="40" t="s">
        <v>343</v>
      </c>
      <c r="B8" s="40" t="s">
        <v>109</v>
      </c>
      <c r="C8" s="41" t="s">
        <v>376</v>
      </c>
      <c r="D8" s="0"/>
      <c r="F8" s="41" t="n">
        <f aca="false">0.2*0.86</f>
        <v>0.172</v>
      </c>
      <c r="G8" s="42" t="s">
        <v>160</v>
      </c>
      <c r="H8" s="57" t="s">
        <v>378</v>
      </c>
      <c r="I8" s="57" t="s">
        <v>115</v>
      </c>
      <c r="J8" s="42" t="n">
        <v>12000</v>
      </c>
      <c r="K8" s="58" t="n">
        <f aca="false">IF(K_6!$B8&lt;&gt;"A","",K_6!$J8*K_6!$F8)</f>
        <v>2064</v>
      </c>
      <c r="L8" s="58"/>
      <c r="M8" s="58"/>
      <c r="N8" s="58"/>
      <c r="O8" s="58"/>
      <c r="P8" s="75" t="s">
        <v>373</v>
      </c>
    </row>
    <row r="9" s="41" customFormat="true" ht="13.8" hidden="false" customHeight="false" outlineLevel="0" collapsed="false">
      <c r="A9" s="40" t="s">
        <v>343</v>
      </c>
      <c r="B9" s="40" t="s">
        <v>109</v>
      </c>
      <c r="C9" s="41" t="s">
        <v>376</v>
      </c>
      <c r="D9" s="0"/>
      <c r="F9" s="41" t="n">
        <f aca="false">0.2*1.46</f>
        <v>0.292</v>
      </c>
      <c r="G9" s="42" t="s">
        <v>160</v>
      </c>
      <c r="H9" s="57" t="s">
        <v>379</v>
      </c>
      <c r="I9" s="57" t="s">
        <v>115</v>
      </c>
      <c r="J9" s="42" t="n">
        <v>12000</v>
      </c>
      <c r="K9" s="58" t="n">
        <f aca="false">IF(K_6!$B9&lt;&gt;"A","",K_6!$J9*K_6!$F9)</f>
        <v>3504</v>
      </c>
      <c r="L9" s="58"/>
      <c r="M9" s="58"/>
      <c r="N9" s="58"/>
      <c r="O9" s="58"/>
      <c r="P9" s="75" t="s">
        <v>373</v>
      </c>
    </row>
    <row r="10" customFormat="false" ht="13.8" hidden="false" customHeight="false" outlineLevel="0" collapsed="false">
      <c r="A10" s="40"/>
      <c r="B10" s="40" t="s">
        <v>132</v>
      </c>
      <c r="C10" s="68" t="s">
        <v>50</v>
      </c>
      <c r="D10" s="0" t="s">
        <v>74</v>
      </c>
      <c r="E10" s="56"/>
      <c r="F10" s="57" t="n">
        <v>3</v>
      </c>
      <c r="G10" s="57" t="s">
        <v>113</v>
      </c>
      <c r="H10" s="57"/>
      <c r="I10" s="57"/>
      <c r="J10" s="41" t="n">
        <v>18860</v>
      </c>
      <c r="K10" s="58" t="str">
        <f aca="false">IF(K_6!$B10&lt;&gt;"A","",K_6!$J10*K_6!$F10)</f>
        <v/>
      </c>
      <c r="L10" s="58" t="n">
        <f aca="false">IF(K_6!$B10&lt;&gt;"M","",K_6!$J10*K_6!$F10)</f>
        <v>56580</v>
      </c>
      <c r="M10" s="58" t="str">
        <f aca="false">IF(K_6!$B10&lt;&gt;"O","",K_6!$J10*K_6!$F10)</f>
        <v/>
      </c>
      <c r="N10" s="58" t="str">
        <f aca="false">IF(K_6!$B10&lt;&gt;"S","",K_6!$J10*K_6!$F10)</f>
        <v/>
      </c>
      <c r="O10" s="58" t="str">
        <f aca="false">IF(K_6!$D10&lt;&gt;"S","",#REF!*#REF!)</f>
        <v/>
      </c>
      <c r="P10" s="75" t="s">
        <v>373</v>
      </c>
      <c r="Q10" s="64"/>
      <c r="R10" s="42"/>
      <c r="S10" s="61"/>
      <c r="T10" s="65"/>
      <c r="U10" s="65"/>
      <c r="V10" s="65"/>
      <c r="W10" s="66"/>
      <c r="X10" s="66"/>
      <c r="Y10" s="66"/>
      <c r="Z10" s="42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380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SUM(K_7!K4:K44)</f>
        <v>317458.36</v>
      </c>
      <c r="L3" s="55" t="n">
        <f aca="false">SUM(K_7!L4:L44)</f>
        <v>100000</v>
      </c>
      <c r="M3" s="55" t="n">
        <f aca="false">SUM(K_7!M4:M44)</f>
        <v>385608</v>
      </c>
      <c r="N3" s="55" t="n">
        <f aca="false">SUM(K_7!N4:N44)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381</v>
      </c>
      <c r="B4" s="40" t="s">
        <v>277</v>
      </c>
      <c r="C4" s="41" t="s">
        <v>382</v>
      </c>
      <c r="D4" s="0"/>
      <c r="E4" s="41" t="s">
        <v>383</v>
      </c>
      <c r="F4" s="57" t="n">
        <v>20</v>
      </c>
      <c r="G4" s="57" t="s">
        <v>138</v>
      </c>
      <c r="H4" s="41"/>
      <c r="I4" s="41"/>
      <c r="J4" s="42" t="n">
        <v>990</v>
      </c>
      <c r="K4" s="58" t="str">
        <f aca="false">IF(K_7!$B4&lt;&gt;"A","",K_7!$J4*K_7!$F4)</f>
        <v/>
      </c>
      <c r="L4" s="58" t="str">
        <f aca="false">IF(K_7!$B4&lt;&gt;"M","",K_7!$J4*K_7!$F4)</f>
        <v/>
      </c>
      <c r="M4" s="58" t="str">
        <f aca="false">IF(K_7!$B4&lt;&gt;"O","",K_7!$J4*K_7!$F4)</f>
        <v/>
      </c>
      <c r="N4" s="58" t="n">
        <f aca="false">IF(K_7!$B4&lt;&gt;"S","",K_7!$J4*K_7!$F4)</f>
        <v>19800</v>
      </c>
      <c r="O4" s="58" t="str">
        <f aca="false">IF(K_7!$D4&lt;&gt;"S","",#REF!*#REF!)</f>
        <v/>
      </c>
      <c r="P4" s="74" t="s">
        <v>384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381</v>
      </c>
      <c r="B5" s="40" t="s">
        <v>277</v>
      </c>
      <c r="C5" s="41" t="s">
        <v>385</v>
      </c>
      <c r="D5" s="0"/>
      <c r="E5" s="41" t="s">
        <v>386</v>
      </c>
      <c r="F5" s="57" t="n">
        <v>20</v>
      </c>
      <c r="G5" s="57" t="s">
        <v>138</v>
      </c>
      <c r="H5" s="41"/>
      <c r="I5" s="41"/>
      <c r="J5" s="42" t="n">
        <v>40</v>
      </c>
      <c r="K5" s="58" t="str">
        <f aca="false">IF(K_7!$B5&lt;&gt;"A","",K_7!$J5*K_7!$F5)</f>
        <v/>
      </c>
      <c r="L5" s="58" t="str">
        <f aca="false">IF(K_7!$B5&lt;&gt;"M","",K_7!$J5*K_7!$F5)</f>
        <v/>
      </c>
      <c r="M5" s="58" t="str">
        <f aca="false">IF(K_7!$B5&lt;&gt;"O","",K_7!$J5*K_7!$F5)</f>
        <v/>
      </c>
      <c r="N5" s="58" t="n">
        <f aca="false">IF(K_7!$B5&lt;&gt;"S","",K_7!$J5*K_7!$F5)</f>
        <v>800</v>
      </c>
      <c r="O5" s="58" t="str">
        <f aca="false">IF(K_7!$D5&lt;&gt;"S","",#REF!*#REF!)</f>
        <v/>
      </c>
      <c r="P5" s="74" t="s">
        <v>175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108</v>
      </c>
      <c r="B6" s="40" t="s">
        <v>109</v>
      </c>
      <c r="C6" s="41" t="s">
        <v>387</v>
      </c>
      <c r="D6" s="0"/>
      <c r="E6" s="0"/>
      <c r="F6" s="57" t="n">
        <v>200</v>
      </c>
      <c r="G6" s="57" t="s">
        <v>138</v>
      </c>
      <c r="H6" s="41"/>
      <c r="I6" s="41"/>
      <c r="J6" s="42" t="n">
        <v>146.5</v>
      </c>
      <c r="K6" s="58" t="n">
        <f aca="false">IF(K_7!$B6&lt;&gt;"A","",K_7!$J6*K_7!$F6)</f>
        <v>29300</v>
      </c>
      <c r="L6" s="58" t="str">
        <f aca="false">IF(K_7!$B6&lt;&gt;"M","",K_7!$J6*K_7!$F6)</f>
        <v/>
      </c>
      <c r="M6" s="58" t="str">
        <f aca="false">IF(K_7!$B6&lt;&gt;"O","",K_7!$J6*K_7!$F6)</f>
        <v/>
      </c>
      <c r="N6" s="58" t="str">
        <f aca="false">IF(K_7!$B6&lt;&gt;"S","",K_7!$J6*K_7!$F6)</f>
        <v/>
      </c>
      <c r="O6" s="58" t="str">
        <f aca="false">IF(K_7!$D6&lt;&gt;"S","",#REF!*#REF!)</f>
        <v/>
      </c>
      <c r="P6" s="74" t="s">
        <v>175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108</v>
      </c>
      <c r="B7" s="40" t="s">
        <v>109</v>
      </c>
      <c r="C7" s="41" t="s">
        <v>388</v>
      </c>
      <c r="D7" s="0"/>
      <c r="E7" s="0"/>
      <c r="F7" s="57" t="n">
        <v>210</v>
      </c>
      <c r="G7" s="57" t="s">
        <v>138</v>
      </c>
      <c r="H7" s="41"/>
      <c r="I7" s="41"/>
      <c r="J7" s="42" t="n">
        <v>218.44</v>
      </c>
      <c r="K7" s="58" t="n">
        <f aca="false">IF(K_7!$B7&lt;&gt;"A","",K_7!$J7*K_7!$F7)</f>
        <v>45872.4</v>
      </c>
      <c r="L7" s="58" t="str">
        <f aca="false">IF(K_7!$B7&lt;&gt;"M","",K_7!$J7*K_7!$F7)</f>
        <v/>
      </c>
      <c r="M7" s="58" t="str">
        <f aca="false">IF(K_7!$B7&lt;&gt;"O","",K_7!$J7*K_7!$F7)</f>
        <v/>
      </c>
      <c r="N7" s="58" t="str">
        <f aca="false">IF(K_7!$B7&lt;&gt;"S","",K_7!$J7*K_7!$F7)</f>
        <v/>
      </c>
      <c r="O7" s="58" t="str">
        <f aca="false">IF(K_7!$D7&lt;&gt;"S","",#REF!*#REF!)</f>
        <v/>
      </c>
      <c r="P7" s="74" t="s">
        <v>175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108</v>
      </c>
      <c r="B8" s="40" t="s">
        <v>109</v>
      </c>
      <c r="C8" s="41" t="s">
        <v>389</v>
      </c>
      <c r="D8" s="0"/>
      <c r="E8" s="0"/>
      <c r="F8" s="57" t="n">
        <v>20</v>
      </c>
      <c r="G8" s="57" t="s">
        <v>138</v>
      </c>
      <c r="H8" s="41"/>
      <c r="I8" s="41"/>
      <c r="J8" s="42" t="n">
        <v>622.3</v>
      </c>
      <c r="K8" s="58" t="n">
        <f aca="false">IF(K_7!$B8&lt;&gt;"A","",K_7!$J8*K_7!$F8)</f>
        <v>12446</v>
      </c>
      <c r="L8" s="58" t="str">
        <f aca="false">IF(K_7!$B8&lt;&gt;"M","",K_7!$J8*K_7!$F8)</f>
        <v/>
      </c>
      <c r="M8" s="58" t="str">
        <f aca="false">IF(K_7!$B8&lt;&gt;"O","",K_7!$J8*K_7!$F8)</f>
        <v/>
      </c>
      <c r="N8" s="58" t="str">
        <f aca="false">IF(K_7!$B8&lt;&gt;"S","",K_7!$J8*K_7!$F8)</f>
        <v/>
      </c>
      <c r="O8" s="58" t="str">
        <f aca="false">IF(K_7!$D8&lt;&gt;"S","",#REF!*#REF!)</f>
        <v/>
      </c>
      <c r="P8" s="74" t="s">
        <v>175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390</v>
      </c>
      <c r="D9" s="0"/>
      <c r="E9" s="41" t="s">
        <v>391</v>
      </c>
      <c r="F9" s="57" t="n">
        <v>6</v>
      </c>
      <c r="G9" s="57" t="s">
        <v>113</v>
      </c>
      <c r="H9" s="42" t="s">
        <v>392</v>
      </c>
      <c r="I9" s="42" t="s">
        <v>115</v>
      </c>
      <c r="J9" s="42" t="n">
        <v>2486.66</v>
      </c>
      <c r="K9" s="58" t="n">
        <f aca="false">IF(K_7!$B9&lt;&gt;"A","",K_7!$J9*K_7!$F9)</f>
        <v>14919.96</v>
      </c>
      <c r="L9" s="58" t="str">
        <f aca="false">IF(K_7!$B9&lt;&gt;"M","",K_7!$J9*K_7!$F9)</f>
        <v/>
      </c>
      <c r="M9" s="58" t="str">
        <f aca="false">IF(K_7!$B9&lt;&gt;"O","",K_7!$J9*K_7!$F9)</f>
        <v/>
      </c>
      <c r="N9" s="58" t="str">
        <f aca="false">IF(K_7!$B9&lt;&gt;"S","",K_7!$J9*K_7!$F9)</f>
        <v/>
      </c>
      <c r="O9" s="58" t="str">
        <f aca="false">IF(K_7!$D9&lt;&gt;"S","",#REF!*#REF!)</f>
        <v/>
      </c>
      <c r="P9" s="74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108</v>
      </c>
      <c r="B10" s="40" t="s">
        <v>109</v>
      </c>
      <c r="C10" s="41" t="s">
        <v>393</v>
      </c>
      <c r="D10" s="41" t="s">
        <v>394</v>
      </c>
      <c r="E10" s="41" t="s">
        <v>395</v>
      </c>
      <c r="F10" s="57" t="n">
        <v>1</v>
      </c>
      <c r="G10" s="57" t="s">
        <v>113</v>
      </c>
      <c r="H10" s="42" t="n">
        <v>3</v>
      </c>
      <c r="I10" s="42" t="s">
        <v>396</v>
      </c>
      <c r="J10" s="42" t="n">
        <v>7125</v>
      </c>
      <c r="K10" s="58" t="n">
        <f aca="false">IF(K_7!$B10&lt;&gt;"A","",K_7!$J10*K_7!$F10)</f>
        <v>7125</v>
      </c>
      <c r="L10" s="58" t="str">
        <f aca="false">IF(K_7!$B10&lt;&gt;"M","",K_7!$J10*K_7!$F10)</f>
        <v/>
      </c>
      <c r="M10" s="58" t="str">
        <f aca="false">IF(K_7!$B10&lt;&gt;"O","",K_7!$J10*K_7!$F10)</f>
        <v/>
      </c>
      <c r="N10" s="58" t="str">
        <f aca="false">IF(K_7!$B10&lt;&gt;"S","",K_7!$J10*K_7!$F10)</f>
        <v/>
      </c>
      <c r="O10" s="58" t="str">
        <f aca="false">IF(K_7!$D10&lt;&gt;"S","",#REF!*#REF!)</f>
        <v/>
      </c>
      <c r="P10" s="74" t="s">
        <v>175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181</v>
      </c>
      <c r="B11" s="40" t="s">
        <v>109</v>
      </c>
      <c r="C11" s="41" t="s">
        <v>397</v>
      </c>
      <c r="D11" s="41" t="s">
        <v>398</v>
      </c>
      <c r="E11" s="41" t="s">
        <v>399</v>
      </c>
      <c r="F11" s="57" t="n">
        <v>1</v>
      </c>
      <c r="G11" s="57" t="s">
        <v>113</v>
      </c>
      <c r="H11" s="42" t="s">
        <v>400</v>
      </c>
      <c r="I11" s="42" t="s">
        <v>115</v>
      </c>
      <c r="J11" s="41" t="n">
        <v>7000</v>
      </c>
      <c r="K11" s="58" t="n">
        <f aca="false">IF(K_7!$B11&lt;&gt;"A","",K_7!$J11*K_7!$F11)</f>
        <v>7000</v>
      </c>
      <c r="L11" s="58" t="str">
        <f aca="false">IF(K_7!$B11&lt;&gt;"M","",K_7!$J11*K_7!$F11)</f>
        <v/>
      </c>
      <c r="M11" s="58" t="str">
        <f aca="false">IF(K_7!$B11&lt;&gt;"O","",K_7!$J11*K_7!$F11)</f>
        <v/>
      </c>
      <c r="N11" s="58" t="str">
        <f aca="false">IF(K_7!$B11&lt;&gt;"S","",K_7!$J11*K_7!$F11)</f>
        <v/>
      </c>
      <c r="O11" s="58" t="str">
        <f aca="false">IF(K_7!$D11&lt;&gt;"S","",#REF!*#REF!)</f>
        <v/>
      </c>
      <c r="P11" s="41" t="s">
        <v>401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402</v>
      </c>
      <c r="B12" s="40" t="s">
        <v>109</v>
      </c>
      <c r="C12" s="41" t="s">
        <v>403</v>
      </c>
      <c r="D12" s="41" t="s">
        <v>404</v>
      </c>
      <c r="E12" s="77" t="s">
        <v>405</v>
      </c>
      <c r="F12" s="42" t="n">
        <v>4</v>
      </c>
      <c r="G12" s="57" t="s">
        <v>113</v>
      </c>
      <c r="H12" s="41"/>
      <c r="I12" s="41"/>
      <c r="J12" s="41" t="n">
        <v>769</v>
      </c>
      <c r="K12" s="58" t="n">
        <f aca="false">IF(K_7!$B12&lt;&gt;"A","",K_7!$J12*K_7!$F12)</f>
        <v>3076</v>
      </c>
      <c r="L12" s="58" t="str">
        <f aca="false">IF(K_7!$B12&lt;&gt;"M","",K_7!$J12*K_7!$F12)</f>
        <v/>
      </c>
      <c r="M12" s="58" t="str">
        <f aca="false">IF(K_7!$B12&lt;&gt;"O","",K_7!$J12*K_7!$F12)</f>
        <v/>
      </c>
      <c r="N12" s="58" t="str">
        <f aca="false">IF(K_7!$B12&lt;&gt;"S","",K_7!$J12*K_7!$F12)</f>
        <v/>
      </c>
      <c r="O12" s="58" t="str">
        <f aca="false">IF(K_7!$D12&lt;&gt;"S","",#REF!*#REF!)</f>
        <v/>
      </c>
      <c r="P12" s="41" t="s">
        <v>406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41" t="s">
        <v>403</v>
      </c>
      <c r="D13" s="41" t="s">
        <v>404</v>
      </c>
      <c r="E13" s="77" t="s">
        <v>407</v>
      </c>
      <c r="F13" s="42" t="n">
        <v>4</v>
      </c>
      <c r="G13" s="57" t="s">
        <v>113</v>
      </c>
      <c r="H13" s="41"/>
      <c r="I13" s="41"/>
      <c r="J13" s="41" t="n">
        <v>790</v>
      </c>
      <c r="K13" s="58" t="n">
        <f aca="false">IF(K_7!$B13&lt;&gt;"A","",K_7!$J13*K_7!$F13)</f>
        <v>3160</v>
      </c>
      <c r="L13" s="58" t="str">
        <f aca="false">IF(K_7!$B13&lt;&gt;"M","",K_7!$J13*K_7!$F13)</f>
        <v/>
      </c>
      <c r="M13" s="58" t="str">
        <f aca="false">IF(K_7!$B13&lt;&gt;"O","",K_7!$J13*K_7!$F13)</f>
        <v/>
      </c>
      <c r="N13" s="58" t="str">
        <f aca="false">IF(K_7!$B13&lt;&gt;"S","",K_7!$J13*K_7!$F13)</f>
        <v/>
      </c>
      <c r="O13" s="58" t="str">
        <f aca="false">IF(K_7!$D13&lt;&gt;"S","",#REF!*#REF!)</f>
        <v/>
      </c>
      <c r="P13" s="41" t="s">
        <v>406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181</v>
      </c>
      <c r="B14" s="40" t="s">
        <v>109</v>
      </c>
      <c r="C14" s="41" t="s">
        <v>403</v>
      </c>
      <c r="D14" s="41" t="s">
        <v>404</v>
      </c>
      <c r="E14" s="77" t="s">
        <v>408</v>
      </c>
      <c r="F14" s="42" t="n">
        <v>1</v>
      </c>
      <c r="G14" s="57" t="s">
        <v>113</v>
      </c>
      <c r="H14" s="41"/>
      <c r="I14" s="41"/>
      <c r="J14" s="41" t="n">
        <v>790</v>
      </c>
      <c r="K14" s="58" t="n">
        <f aca="false">IF(K_7!$B14&lt;&gt;"A","",K_7!$J14*K_7!$F14)</f>
        <v>790</v>
      </c>
      <c r="L14" s="58" t="str">
        <f aca="false">IF(K_7!$B14&lt;&gt;"M","",K_7!$J14*K_7!$F14)</f>
        <v/>
      </c>
      <c r="M14" s="58" t="str">
        <f aca="false">IF(K_7!$B14&lt;&gt;"O","",K_7!$J14*K_7!$F14)</f>
        <v/>
      </c>
      <c r="N14" s="58" t="str">
        <f aca="false">IF(K_7!$B14&lt;&gt;"S","",K_7!$J14*K_7!$F14)</f>
        <v/>
      </c>
      <c r="O14" s="58" t="str">
        <f aca="false">IF(K_7!$D14&lt;&gt;"S","",#REF!*#REF!)</f>
        <v/>
      </c>
      <c r="P14" s="41" t="s">
        <v>406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181</v>
      </c>
      <c r="B15" s="40" t="s">
        <v>109</v>
      </c>
      <c r="C15" s="41" t="s">
        <v>403</v>
      </c>
      <c r="D15" s="41" t="s">
        <v>404</v>
      </c>
      <c r="E15" s="77" t="s">
        <v>409</v>
      </c>
      <c r="F15" s="42" t="n">
        <v>9</v>
      </c>
      <c r="G15" s="57" t="s">
        <v>113</v>
      </c>
      <c r="H15" s="41"/>
      <c r="I15" s="41"/>
      <c r="J15" s="41" t="n">
        <v>790</v>
      </c>
      <c r="K15" s="58" t="n">
        <f aca="false">IF(K_7!$B15&lt;&gt;"A","",K_7!$J15*K_7!$F15)</f>
        <v>7110</v>
      </c>
      <c r="L15" s="58" t="str">
        <f aca="false">IF(K_7!$B15&lt;&gt;"M","",K_7!$J15*K_7!$F15)</f>
        <v/>
      </c>
      <c r="M15" s="58" t="str">
        <f aca="false">IF(K_7!$B15&lt;&gt;"O","",K_7!$J15*K_7!$F15)</f>
        <v/>
      </c>
      <c r="N15" s="58" t="str">
        <f aca="false">IF(K_7!$B15&lt;&gt;"S","",K_7!$J15*K_7!$F15)</f>
        <v/>
      </c>
      <c r="O15" s="58" t="str">
        <f aca="false">IF(K_7!$D15&lt;&gt;"S","",#REF!*#REF!)</f>
        <v/>
      </c>
      <c r="P15" s="41" t="s">
        <v>406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181</v>
      </c>
      <c r="B16" s="40" t="s">
        <v>109</v>
      </c>
      <c r="C16" s="41" t="s">
        <v>403</v>
      </c>
      <c r="D16" s="41" t="s">
        <v>404</v>
      </c>
      <c r="E16" s="77" t="s">
        <v>410</v>
      </c>
      <c r="F16" s="42" t="n">
        <v>1</v>
      </c>
      <c r="G16" s="57" t="s">
        <v>113</v>
      </c>
      <c r="H16" s="41"/>
      <c r="I16" s="41"/>
      <c r="J16" s="41" t="n">
        <v>2490</v>
      </c>
      <c r="K16" s="58" t="n">
        <f aca="false">IF(K_7!$B16&lt;&gt;"A","",K_7!$J16*K_7!$F16)</f>
        <v>2490</v>
      </c>
      <c r="L16" s="58" t="str">
        <f aca="false">IF(K_7!$B16&lt;&gt;"M","",K_7!$J16*K_7!$F16)</f>
        <v/>
      </c>
      <c r="M16" s="58" t="str">
        <f aca="false">IF(K_7!$B16&lt;&gt;"O","",K_7!$J16*K_7!$F16)</f>
        <v/>
      </c>
      <c r="N16" s="58" t="str">
        <f aca="false">IF(K_7!$B16&lt;&gt;"S","",K_7!$J16*K_7!$F16)</f>
        <v/>
      </c>
      <c r="O16" s="58" t="str">
        <f aca="false">IF(K_7!$D16&lt;&gt;"S","",#REF!*#REF!)</f>
        <v/>
      </c>
      <c r="P16" s="41" t="s">
        <v>406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381</v>
      </c>
      <c r="B17" s="40" t="s">
        <v>109</v>
      </c>
      <c r="C17" s="41" t="s">
        <v>411</v>
      </c>
      <c r="D17" s="41" t="s">
        <v>412</v>
      </c>
      <c r="E17" s="77" t="s">
        <v>413</v>
      </c>
      <c r="F17" s="42" t="n">
        <v>3</v>
      </c>
      <c r="G17" s="57" t="s">
        <v>113</v>
      </c>
      <c r="H17" s="41"/>
      <c r="I17" s="41"/>
      <c r="J17" s="41" t="n">
        <v>497</v>
      </c>
      <c r="K17" s="58" t="n">
        <f aca="false">IF(K_7!$B17&lt;&gt;"A","",K_7!$J17*K_7!$F17)</f>
        <v>1491</v>
      </c>
      <c r="L17" s="58" t="str">
        <f aca="false">IF(K_7!$B17&lt;&gt;"M","",K_7!$J17*K_7!$F17)</f>
        <v/>
      </c>
      <c r="M17" s="58" t="str">
        <f aca="false">IF(K_7!$B17&lt;&gt;"O","",K_7!$J17*K_7!$F17)</f>
        <v/>
      </c>
      <c r="N17" s="58" t="str">
        <f aca="false">IF(K_7!$B17&lt;&gt;"S","",K_7!$J17*K_7!$F17)</f>
        <v/>
      </c>
      <c r="O17" s="58" t="str">
        <f aca="false">IF(K_7!$D17&lt;&gt;"S","",#REF!*#REF!)</f>
        <v/>
      </c>
      <c r="P17" s="41" t="s">
        <v>414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310</v>
      </c>
      <c r="B18" s="40" t="s">
        <v>109</v>
      </c>
      <c r="C18" s="56" t="s">
        <v>415</v>
      </c>
      <c r="D18" s="41" t="s">
        <v>416</v>
      </c>
      <c r="E18" s="56" t="s">
        <v>417</v>
      </c>
      <c r="F18" s="57" t="n">
        <v>38</v>
      </c>
      <c r="G18" s="57" t="s">
        <v>113</v>
      </c>
      <c r="H18" s="57" t="s">
        <v>418</v>
      </c>
      <c r="I18" s="57" t="s">
        <v>115</v>
      </c>
      <c r="J18" s="41" t="n">
        <v>39</v>
      </c>
      <c r="K18" s="58" t="n">
        <f aca="false">IF(K_7!$B18&lt;&gt;"A","",K_7!$J18*K_7!$F18)</f>
        <v>1482</v>
      </c>
      <c r="L18" s="58" t="str">
        <f aca="false">IF(K_7!$B18&lt;&gt;"M","",K_7!$J18*K_7!$F18)</f>
        <v/>
      </c>
      <c r="M18" s="58" t="str">
        <f aca="false">IF(K_7!$B18&lt;&gt;"O","",K_7!$J18*K_7!$F18)</f>
        <v/>
      </c>
      <c r="N18" s="58" t="str">
        <f aca="false">IF(K_7!$B18&lt;&gt;"S","",K_7!$J18*K_7!$F18)</f>
        <v/>
      </c>
      <c r="O18" s="58" t="str">
        <f aca="false">IF(K_7!$D18&lt;&gt;"S","",#REF!*#REF!)</f>
        <v/>
      </c>
      <c r="P18" s="75" t="s">
        <v>419</v>
      </c>
      <c r="Q18" s="60"/>
      <c r="R18" s="57"/>
      <c r="S18" s="61"/>
      <c r="T18" s="61"/>
      <c r="U18" s="65"/>
      <c r="V18" s="0"/>
      <c r="W18" s="0"/>
      <c r="X18" s="0"/>
      <c r="Y18" s="0"/>
      <c r="Z18" s="0"/>
      <c r="AA18" s="6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181</v>
      </c>
      <c r="B19" s="40" t="s">
        <v>109</v>
      </c>
      <c r="C19" s="56" t="s">
        <v>420</v>
      </c>
      <c r="D19" s="41" t="s">
        <v>421</v>
      </c>
      <c r="E19" s="56" t="s">
        <v>422</v>
      </c>
      <c r="F19" s="57" t="n">
        <v>19</v>
      </c>
      <c r="G19" s="57" t="s">
        <v>113</v>
      </c>
      <c r="H19" s="57"/>
      <c r="I19" s="57"/>
      <c r="J19" s="41" t="n">
        <v>1048</v>
      </c>
      <c r="K19" s="58" t="n">
        <f aca="false">IF(K_7!$B19&lt;&gt;"A","",K_7!$J19*K_7!$F19)</f>
        <v>19912</v>
      </c>
      <c r="L19" s="58" t="str">
        <f aca="false">IF(K_7!$B19&lt;&gt;"M","",K_7!$J19*K_7!$F19)</f>
        <v/>
      </c>
      <c r="M19" s="58" t="str">
        <f aca="false">IF(K_7!$B19&lt;&gt;"O","",K_7!$J19*K_7!$F19)</f>
        <v/>
      </c>
      <c r="N19" s="58" t="str">
        <f aca="false">IF(K_7!$B19&lt;&gt;"S","",K_7!$J19*K_7!$F19)</f>
        <v/>
      </c>
      <c r="O19" s="58" t="str">
        <f aca="false">IF(K_7!$D19&lt;&gt;"S","",#REF!*#REF!)</f>
        <v/>
      </c>
      <c r="P19" s="75" t="s">
        <v>423</v>
      </c>
      <c r="Q19" s="60"/>
      <c r="R19" s="57"/>
      <c r="S19" s="61"/>
      <c r="T19" s="61"/>
      <c r="U19" s="65"/>
      <c r="V19" s="0"/>
      <c r="W19" s="0"/>
      <c r="X19" s="0"/>
      <c r="Y19" s="0"/>
      <c r="Z19" s="0"/>
      <c r="AA19" s="6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181</v>
      </c>
      <c r="B20" s="40" t="s">
        <v>109</v>
      </c>
      <c r="C20" s="56" t="s">
        <v>424</v>
      </c>
      <c r="D20" s="41" t="s">
        <v>421</v>
      </c>
      <c r="E20" s="56" t="s">
        <v>425</v>
      </c>
      <c r="F20" s="57" t="n">
        <v>3</v>
      </c>
      <c r="G20" s="57" t="s">
        <v>113</v>
      </c>
      <c r="H20" s="57"/>
      <c r="I20" s="57"/>
      <c r="J20" s="41" t="n">
        <v>350</v>
      </c>
      <c r="K20" s="58" t="n">
        <f aca="false">IF(K_7!$B20&lt;&gt;"A","",K_7!$J20*K_7!$F20)</f>
        <v>1050</v>
      </c>
      <c r="L20" s="58" t="str">
        <f aca="false">IF(K_7!$B20&lt;&gt;"M","",K_7!$J20*K_7!$F20)</f>
        <v/>
      </c>
      <c r="M20" s="58" t="str">
        <f aca="false">IF(K_7!$B20&lt;&gt;"O","",K_7!$J20*K_7!$F20)</f>
        <v/>
      </c>
      <c r="N20" s="58" t="str">
        <f aca="false">IF(K_7!$B20&lt;&gt;"S","",K_7!$J20*K_7!$F20)</f>
        <v/>
      </c>
      <c r="O20" s="58" t="str">
        <f aca="false">IF(K_7!$D20&lt;&gt;"S","",#REF!*#REF!)</f>
        <v/>
      </c>
      <c r="P20" s="75" t="s">
        <v>423</v>
      </c>
      <c r="Q20" s="60"/>
      <c r="R20" s="57"/>
      <c r="S20" s="61"/>
      <c r="T20" s="61"/>
      <c r="U20" s="65"/>
      <c r="V20" s="0"/>
      <c r="W20" s="0"/>
      <c r="X20" s="0"/>
      <c r="Y20" s="0"/>
      <c r="Z20" s="0"/>
      <c r="AA20" s="6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181</v>
      </c>
      <c r="B21" s="40" t="s">
        <v>109</v>
      </c>
      <c r="C21" s="56" t="s">
        <v>426</v>
      </c>
      <c r="D21" s="41" t="s">
        <v>421</v>
      </c>
      <c r="E21" s="56" t="s">
        <v>427</v>
      </c>
      <c r="F21" s="57" t="n">
        <v>7</v>
      </c>
      <c r="G21" s="57" t="s">
        <v>113</v>
      </c>
      <c r="H21" s="57"/>
      <c r="I21" s="57"/>
      <c r="J21" s="41" t="n">
        <v>699</v>
      </c>
      <c r="K21" s="58" t="n">
        <f aca="false">IF(K_7!$B21&lt;&gt;"A","",K_7!$J21*K_7!$F21)</f>
        <v>4893</v>
      </c>
      <c r="L21" s="58" t="str">
        <f aca="false">IF(K_7!$B21&lt;&gt;"M","",K_7!$J21*K_7!$F21)</f>
        <v/>
      </c>
      <c r="M21" s="58" t="str">
        <f aca="false">IF(K_7!$B21&lt;&gt;"O","",K_7!$J21*K_7!$F21)</f>
        <v/>
      </c>
      <c r="N21" s="58" t="str">
        <f aca="false">IF(K_7!$B21&lt;&gt;"S","",K_7!$J21*K_7!$F21)</f>
        <v/>
      </c>
      <c r="O21" s="58" t="str">
        <f aca="false">IF(K_7!$D21&lt;&gt;"S","",#REF!*#REF!)</f>
        <v/>
      </c>
      <c r="P21" s="75" t="s">
        <v>423</v>
      </c>
      <c r="Q21" s="60"/>
      <c r="R21" s="57"/>
      <c r="S21" s="61"/>
      <c r="T21" s="61"/>
      <c r="U21" s="65"/>
      <c r="V21" s="0"/>
      <c r="W21" s="0"/>
      <c r="X21" s="0"/>
      <c r="Y21" s="0"/>
      <c r="Z21" s="0"/>
      <c r="AA21" s="61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181</v>
      </c>
      <c r="B22" s="40" t="s">
        <v>109</v>
      </c>
      <c r="C22" s="56" t="s">
        <v>428</v>
      </c>
      <c r="D22" s="41" t="s">
        <v>421</v>
      </c>
      <c r="E22" s="56" t="s">
        <v>429</v>
      </c>
      <c r="F22" s="57" t="n">
        <v>1</v>
      </c>
      <c r="G22" s="57" t="s">
        <v>113</v>
      </c>
      <c r="H22" s="57"/>
      <c r="I22" s="57"/>
      <c r="J22" s="41" t="n">
        <v>978</v>
      </c>
      <c r="K22" s="58" t="n">
        <f aca="false">IF(K_7!$B22&lt;&gt;"A","",K_7!$J22*K_7!$F22)</f>
        <v>978</v>
      </c>
      <c r="L22" s="58" t="str">
        <f aca="false">IF(K_7!$B22&lt;&gt;"M","",K_7!$J22*K_7!$F22)</f>
        <v/>
      </c>
      <c r="M22" s="58" t="str">
        <f aca="false">IF(K_7!$B22&lt;&gt;"O","",K_7!$J22*K_7!$F22)</f>
        <v/>
      </c>
      <c r="N22" s="58" t="str">
        <f aca="false">IF(K_7!$B22&lt;&gt;"S","",K_7!$J22*K_7!$F22)</f>
        <v/>
      </c>
      <c r="O22" s="58" t="str">
        <f aca="false">IF(K_7!$D22&lt;&gt;"S","",#REF!*#REF!)</f>
        <v/>
      </c>
      <c r="P22" s="75" t="s">
        <v>423</v>
      </c>
      <c r="Q22" s="60"/>
      <c r="R22" s="57"/>
      <c r="S22" s="61"/>
      <c r="T22" s="61"/>
      <c r="U22" s="65"/>
      <c r="V22" s="0"/>
      <c r="W22" s="0"/>
      <c r="X22" s="0"/>
      <c r="Y22" s="0"/>
      <c r="Z22" s="0"/>
      <c r="AA22" s="6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181</v>
      </c>
      <c r="B23" s="40" t="s">
        <v>109</v>
      </c>
      <c r="C23" s="56" t="s">
        <v>430</v>
      </c>
      <c r="D23" s="41" t="s">
        <v>421</v>
      </c>
      <c r="E23" s="56" t="s">
        <v>431</v>
      </c>
      <c r="F23" s="57" t="n">
        <v>6</v>
      </c>
      <c r="G23" s="57" t="s">
        <v>113</v>
      </c>
      <c r="H23" s="57"/>
      <c r="I23" s="57"/>
      <c r="J23" s="41" t="n">
        <v>1523</v>
      </c>
      <c r="K23" s="58" t="n">
        <f aca="false">IF(K_7!$B23&lt;&gt;"A","",K_7!$J23*K_7!$F23)</f>
        <v>9138</v>
      </c>
      <c r="L23" s="58" t="str">
        <f aca="false">IF(K_7!$B23&lt;&gt;"M","",K_7!$J23*K_7!$F23)</f>
        <v/>
      </c>
      <c r="M23" s="58" t="str">
        <f aca="false">IF(K_7!$B23&lt;&gt;"O","",K_7!$J23*K_7!$F23)</f>
        <v/>
      </c>
      <c r="N23" s="58" t="str">
        <f aca="false">IF(K_7!$B23&lt;&gt;"S","",K_7!$J23*K_7!$F23)</f>
        <v/>
      </c>
      <c r="O23" s="58" t="str">
        <f aca="false">IF(K_7!$D23&lt;&gt;"S","",#REF!*#REF!)</f>
        <v/>
      </c>
      <c r="P23" s="75" t="s">
        <v>423</v>
      </c>
      <c r="Q23" s="60"/>
      <c r="R23" s="57"/>
      <c r="S23" s="61"/>
      <c r="T23" s="61"/>
      <c r="U23" s="65"/>
      <c r="V23" s="0"/>
      <c r="W23" s="0"/>
      <c r="X23" s="0"/>
      <c r="Y23" s="0"/>
      <c r="Z23" s="0"/>
      <c r="AA23" s="6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181</v>
      </c>
      <c r="B24" s="40" t="s">
        <v>277</v>
      </c>
      <c r="C24" s="56" t="s">
        <v>432</v>
      </c>
      <c r="D24" s="41" t="s">
        <v>421</v>
      </c>
      <c r="E24" s="56" t="s">
        <v>433</v>
      </c>
      <c r="F24" s="57" t="n">
        <v>3</v>
      </c>
      <c r="G24" s="57" t="s">
        <v>113</v>
      </c>
      <c r="H24" s="57"/>
      <c r="I24" s="57"/>
      <c r="J24" s="41" t="n">
        <v>6552</v>
      </c>
      <c r="K24" s="58" t="str">
        <f aca="false">IF(K_7!$B24&lt;&gt;"A","",K_7!$J24*K_7!$F24)</f>
        <v/>
      </c>
      <c r="L24" s="58" t="str">
        <f aca="false">IF(K_7!$B24&lt;&gt;"M","",K_7!$J24*K_7!$F24)</f>
        <v/>
      </c>
      <c r="M24" s="58" t="str">
        <f aca="false">IF(K_7!$B24&lt;&gt;"O","",K_7!$J24*K_7!$F24)</f>
        <v/>
      </c>
      <c r="N24" s="58" t="n">
        <f aca="false">IF(K_7!$B24&lt;&gt;"S","",K_7!$J24*K_7!$F24)</f>
        <v>19656</v>
      </c>
      <c r="O24" s="58" t="str">
        <f aca="false">IF(K_7!$D24&lt;&gt;"S","",#REF!*#REF!)</f>
        <v/>
      </c>
      <c r="P24" s="75" t="s">
        <v>423</v>
      </c>
      <c r="Q24" s="60"/>
      <c r="R24" s="57"/>
      <c r="S24" s="61"/>
      <c r="T24" s="61"/>
      <c r="U24" s="65"/>
      <c r="V24" s="0"/>
      <c r="W24" s="0"/>
      <c r="X24" s="0"/>
      <c r="Y24" s="0"/>
      <c r="Z24" s="0"/>
      <c r="AA24" s="6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181</v>
      </c>
      <c r="B25" s="40" t="s">
        <v>277</v>
      </c>
      <c r="C25" s="56" t="s">
        <v>434</v>
      </c>
      <c r="D25" s="41" t="s">
        <v>421</v>
      </c>
      <c r="E25" s="56" t="s">
        <v>435</v>
      </c>
      <c r="F25" s="57" t="n">
        <v>2</v>
      </c>
      <c r="G25" s="57" t="s">
        <v>113</v>
      </c>
      <c r="H25" s="57"/>
      <c r="I25" s="57"/>
      <c r="J25" s="41" t="n">
        <v>2501</v>
      </c>
      <c r="K25" s="58" t="str">
        <f aca="false">IF(K_7!$B25&lt;&gt;"A","",K_7!$J25*K_7!$F25)</f>
        <v/>
      </c>
      <c r="L25" s="58" t="str">
        <f aca="false">IF(K_7!$B25&lt;&gt;"M","",K_7!$J25*K_7!$F25)</f>
        <v/>
      </c>
      <c r="M25" s="58" t="str">
        <f aca="false">IF(K_7!$B25&lt;&gt;"O","",K_7!$J25*K_7!$F25)</f>
        <v/>
      </c>
      <c r="N25" s="58" t="n">
        <f aca="false">IF(K_7!$B25&lt;&gt;"S","",K_7!$J25*K_7!$F25)</f>
        <v>5002</v>
      </c>
      <c r="O25" s="58" t="str">
        <f aca="false">IF(K_7!$D25&lt;&gt;"S","",#REF!*#REF!)</f>
        <v/>
      </c>
      <c r="P25" s="75" t="s">
        <v>423</v>
      </c>
      <c r="Q25" s="60"/>
      <c r="R25" s="57"/>
      <c r="S25" s="61"/>
      <c r="T25" s="61"/>
      <c r="U25" s="65"/>
      <c r="V25" s="0"/>
      <c r="W25" s="0"/>
      <c r="X25" s="0"/>
      <c r="Y25" s="0"/>
      <c r="Z25" s="0"/>
      <c r="AA25" s="61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436</v>
      </c>
      <c r="B26" s="40" t="s">
        <v>109</v>
      </c>
      <c r="C26" s="56" t="s">
        <v>437</v>
      </c>
      <c r="D26" s="41" t="s">
        <v>438</v>
      </c>
      <c r="E26" s="56" t="s">
        <v>439</v>
      </c>
      <c r="F26" s="57" t="n">
        <v>30</v>
      </c>
      <c r="G26" s="57" t="s">
        <v>113</v>
      </c>
      <c r="H26" s="57"/>
      <c r="I26" s="57"/>
      <c r="J26" s="41" t="n">
        <v>121</v>
      </c>
      <c r="K26" s="58" t="n">
        <f aca="false">IF(K_7!$B26&lt;&gt;"A","",K_7!$J26*K_7!$F26)</f>
        <v>3630</v>
      </c>
      <c r="L26" s="58" t="str">
        <f aca="false">IF(K_7!$B26&lt;&gt;"M","",K_7!$J26*K_7!$F26)</f>
        <v/>
      </c>
      <c r="M26" s="58" t="str">
        <f aca="false">IF(K_7!$B26&lt;&gt;"O","",K_7!$J26*K_7!$F26)</f>
        <v/>
      </c>
      <c r="N26" s="58" t="str">
        <f aca="false">IF(K_7!$B26&lt;&gt;"S","",K_7!$J26*K_7!$F26)</f>
        <v/>
      </c>
      <c r="O26" s="58" t="str">
        <f aca="false">IF(K_7!$D26&lt;&gt;"S","",#REF!*#REF!)</f>
        <v/>
      </c>
      <c r="P26" s="75" t="s">
        <v>423</v>
      </c>
      <c r="Q26" s="60"/>
      <c r="R26" s="57"/>
      <c r="S26" s="61"/>
      <c r="T26" s="61"/>
      <c r="U26" s="65"/>
      <c r="V26" s="0"/>
      <c r="W26" s="0"/>
      <c r="X26" s="0"/>
      <c r="Y26" s="0"/>
      <c r="Z26" s="0"/>
      <c r="AA26" s="6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 t="s">
        <v>436</v>
      </c>
      <c r="B27" s="40" t="s">
        <v>109</v>
      </c>
      <c r="C27" s="56" t="s">
        <v>437</v>
      </c>
      <c r="D27" s="41" t="s">
        <v>438</v>
      </c>
      <c r="E27" s="56" t="s">
        <v>440</v>
      </c>
      <c r="F27" s="57" t="n">
        <v>30</v>
      </c>
      <c r="G27" s="57" t="s">
        <v>113</v>
      </c>
      <c r="H27" s="57"/>
      <c r="I27" s="57"/>
      <c r="J27" s="41" t="n">
        <v>91</v>
      </c>
      <c r="K27" s="58" t="n">
        <f aca="false">IF(K_7!$B27&lt;&gt;"A","",K_7!$J27*K_7!$F27)</f>
        <v>2730</v>
      </c>
      <c r="L27" s="58" t="str">
        <f aca="false">IF(K_7!$B27&lt;&gt;"M","",K_7!$J27*K_7!$F27)</f>
        <v/>
      </c>
      <c r="M27" s="58" t="str">
        <f aca="false">IF(K_7!$B27&lt;&gt;"O","",K_7!$J27*K_7!$F27)</f>
        <v/>
      </c>
      <c r="N27" s="58" t="str">
        <f aca="false">IF(K_7!$B27&lt;&gt;"S","",K_7!$J27*K_7!$F27)</f>
        <v/>
      </c>
      <c r="O27" s="58" t="str">
        <f aca="false">IF(K_7!$D27&lt;&gt;"S","",#REF!*#REF!)</f>
        <v/>
      </c>
      <c r="P27" s="75" t="s">
        <v>423</v>
      </c>
      <c r="Q27" s="60"/>
      <c r="R27" s="57"/>
      <c r="S27" s="61"/>
      <c r="T27" s="61"/>
      <c r="U27" s="65"/>
      <c r="V27" s="0"/>
      <c r="W27" s="0"/>
      <c r="X27" s="0"/>
      <c r="Y27" s="0"/>
      <c r="Z27" s="0"/>
      <c r="AA27" s="6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 t="s">
        <v>436</v>
      </c>
      <c r="B28" s="40" t="s">
        <v>109</v>
      </c>
      <c r="C28" s="56" t="s">
        <v>437</v>
      </c>
      <c r="D28" s="41" t="s">
        <v>438</v>
      </c>
      <c r="E28" s="56" t="s">
        <v>441</v>
      </c>
      <c r="F28" s="57" t="n">
        <v>30</v>
      </c>
      <c r="G28" s="57" t="s">
        <v>113</v>
      </c>
      <c r="H28" s="57"/>
      <c r="I28" s="57"/>
      <c r="J28" s="41" t="n">
        <v>89</v>
      </c>
      <c r="K28" s="58" t="n">
        <f aca="false">IF(K_7!$B28&lt;&gt;"A","",K_7!$J28*K_7!$F28)</f>
        <v>2670</v>
      </c>
      <c r="L28" s="58" t="str">
        <f aca="false">IF(K_7!$B28&lt;&gt;"M","",K_7!$J28*K_7!$F28)</f>
        <v/>
      </c>
      <c r="M28" s="58" t="str">
        <f aca="false">IF(K_7!$B28&lt;&gt;"O","",K_7!$J28*K_7!$F28)</f>
        <v/>
      </c>
      <c r="N28" s="58" t="str">
        <f aca="false">IF(K_7!$B28&lt;&gt;"S","",K_7!$J28*K_7!$F28)</f>
        <v/>
      </c>
      <c r="O28" s="58" t="str">
        <f aca="false">IF(K_7!$D28&lt;&gt;"S","",#REF!*#REF!)</f>
        <v/>
      </c>
      <c r="P28" s="75" t="s">
        <v>423</v>
      </c>
      <c r="Q28" s="60"/>
      <c r="R28" s="57"/>
      <c r="S28" s="61"/>
      <c r="T28" s="61"/>
      <c r="U28" s="65"/>
      <c r="V28" s="0"/>
      <c r="W28" s="0"/>
      <c r="X28" s="0"/>
      <c r="Y28" s="0"/>
      <c r="Z28" s="0"/>
      <c r="AA28" s="61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40" t="s">
        <v>442</v>
      </c>
      <c r="B29" s="40" t="s">
        <v>109</v>
      </c>
      <c r="C29" s="68" t="s">
        <v>443</v>
      </c>
      <c r="D29" s="40" t="s">
        <v>444</v>
      </c>
      <c r="E29" s="64"/>
      <c r="F29" s="42" t="n">
        <v>1</v>
      </c>
      <c r="G29" s="42" t="s">
        <v>113</v>
      </c>
      <c r="H29" s="64"/>
      <c r="I29" s="64"/>
      <c r="J29" s="57" t="n">
        <v>36195</v>
      </c>
      <c r="K29" s="58" t="n">
        <f aca="false">IF(K_7!$B29&lt;&gt;"A","",K_7!$J29*K_7!$F29)</f>
        <v>36195</v>
      </c>
      <c r="L29" s="58" t="str">
        <f aca="false">IF(K_7!$B29&lt;&gt;"M","",K_7!$J29*K_7!$F29)</f>
        <v/>
      </c>
      <c r="M29" s="58" t="str">
        <f aca="false">IF(K_7!$B29&lt;&gt;"O","",K_7!$J29*K_7!$F29)</f>
        <v/>
      </c>
      <c r="N29" s="58" t="str">
        <f aca="false">IF(K_7!$B29&lt;&gt;"S","",K_7!$J29*K_7!$F29)</f>
        <v/>
      </c>
      <c r="O29" s="58" t="str">
        <f aca="false">IF(K_7!$D29&lt;&gt;"S","",#REF!*#REF!)</f>
        <v/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64" customFormat="true" ht="13.8" hidden="false" customHeight="false" outlineLevel="0" collapsed="false">
      <c r="A30" s="40" t="s">
        <v>445</v>
      </c>
      <c r="B30" s="40" t="s">
        <v>273</v>
      </c>
      <c r="C30" s="68" t="s">
        <v>446</v>
      </c>
      <c r="D30" s="40" t="s">
        <v>444</v>
      </c>
      <c r="F30" s="42" t="n">
        <v>1</v>
      </c>
      <c r="G30" s="42" t="s">
        <v>113</v>
      </c>
      <c r="J30" s="73" t="n">
        <f aca="false">64*3600*1.27</f>
        <v>292608</v>
      </c>
      <c r="K30" s="58" t="str">
        <f aca="false">IF(K_7!$B30&lt;&gt;"A","",K_7!$J30*K_7!$F30)</f>
        <v/>
      </c>
      <c r="L30" s="58" t="str">
        <f aca="false">IF(K_7!$B30&lt;&gt;"M","",K_7!$J30*K_7!$F30)</f>
        <v/>
      </c>
      <c r="M30" s="58" t="n">
        <f aca="false">IF(K_7!$B30&lt;&gt;"O","",K_7!$J30*K_7!$F30)</f>
        <v>292608</v>
      </c>
      <c r="N30" s="58" t="str">
        <f aca="false">IF(K_7!$B30&lt;&gt;"S","",K_7!$J30*K_7!$F30)</f>
        <v/>
      </c>
      <c r="O30" s="58" t="str">
        <f aca="false">IF(K_7!$D30&lt;&gt;"S","",#REF!*#REF!)</f>
        <v/>
      </c>
      <c r="AMJ30" s="0"/>
    </row>
    <row r="31" customFormat="false" ht="13.8" hidden="false" customHeight="false" outlineLevel="0" collapsed="false">
      <c r="A31" s="40"/>
      <c r="B31" s="40" t="s">
        <v>109</v>
      </c>
      <c r="C31" s="68" t="s">
        <v>447</v>
      </c>
      <c r="D31" s="40" t="s">
        <v>68</v>
      </c>
      <c r="E31" s="64"/>
      <c r="F31" s="42" t="n">
        <v>1</v>
      </c>
      <c r="G31" s="42" t="s">
        <v>113</v>
      </c>
      <c r="H31" s="64"/>
      <c r="I31" s="64"/>
      <c r="J31" s="57" t="n">
        <v>100000</v>
      </c>
      <c r="K31" s="58" t="n">
        <f aca="false">IF(K_7!$B31&lt;&gt;"A","",K_7!$J31*K_7!$F31)</f>
        <v>100000</v>
      </c>
      <c r="L31" s="58" t="str">
        <f aca="false">IF(K_7!$B31&lt;&gt;"M","",K_7!$J31*K_7!$F31)</f>
        <v/>
      </c>
      <c r="M31" s="58" t="str">
        <f aca="false">IF(K_7!$B31&lt;&gt;"O","",K_7!$J31*K_7!$F31)</f>
        <v/>
      </c>
      <c r="N31" s="58" t="str">
        <f aca="false">IF(K_7!$B31&lt;&gt;"S","",K_7!$J31*K_7!$F31)</f>
        <v/>
      </c>
      <c r="O31" s="58" t="str">
        <f aca="false">IF(K_7!$D31&lt;&gt;"S","",#REF!*#REF!)</f>
        <v/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40"/>
      <c r="B32" s="40" t="s">
        <v>132</v>
      </c>
      <c r="C32" s="68" t="s">
        <v>448</v>
      </c>
      <c r="D32" s="40" t="s">
        <v>68</v>
      </c>
      <c r="E32" s="64"/>
      <c r="F32" s="42" t="n">
        <v>1</v>
      </c>
      <c r="G32" s="42" t="s">
        <v>113</v>
      </c>
      <c r="H32" s="64"/>
      <c r="I32" s="64"/>
      <c r="J32" s="57" t="n">
        <v>50000</v>
      </c>
      <c r="K32" s="58" t="str">
        <f aca="false">IF(K_7!$B32&lt;&gt;"A","",K_7!$J32*K_7!$F32)</f>
        <v/>
      </c>
      <c r="L32" s="58" t="n">
        <f aca="false">IF(K_7!$B32&lt;&gt;"M","",K_7!$J32*K_7!$F32)</f>
        <v>50000</v>
      </c>
      <c r="M32" s="58" t="str">
        <f aca="false">IF(K_7!$B32&lt;&gt;"O","",K_7!$J32*K_7!$F32)</f>
        <v/>
      </c>
      <c r="N32" s="58" t="str">
        <f aca="false">IF(K_7!$B32&lt;&gt;"S","",K_7!$J32*K_7!$F32)</f>
        <v/>
      </c>
      <c r="O32" s="58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40"/>
      <c r="B33" s="40" t="s">
        <v>132</v>
      </c>
      <c r="C33" s="68" t="s">
        <v>447</v>
      </c>
      <c r="D33" s="40" t="s">
        <v>68</v>
      </c>
      <c r="E33" s="64"/>
      <c r="F33" s="42" t="n">
        <v>1</v>
      </c>
      <c r="G33" s="42" t="s">
        <v>113</v>
      </c>
      <c r="H33" s="64"/>
      <c r="I33" s="64"/>
      <c r="J33" s="57" t="n">
        <v>50000</v>
      </c>
      <c r="K33" s="58" t="str">
        <f aca="false">IF(K_7!$B33&lt;&gt;"A","",K_7!$J33*K_7!$F33)</f>
        <v/>
      </c>
      <c r="L33" s="58" t="n">
        <f aca="false">IF(K_7!$B33&lt;&gt;"M","",K_7!$J33*K_7!$F33)</f>
        <v>50000</v>
      </c>
      <c r="M33" s="58" t="str">
        <f aca="false">IF(K_7!$B33&lt;&gt;"O","",K_7!$J33*K_7!$F33)</f>
        <v/>
      </c>
      <c r="N33" s="58" t="str">
        <f aca="false">IF(K_7!$B33&lt;&gt;"S","",K_7!$J33*K_7!$F33)</f>
        <v/>
      </c>
      <c r="O33" s="58" t="str">
        <f aca="false">IF(K_7!$D33&lt;&gt;"S","",#REF!*#REF!)</f>
        <v/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false" customHeight="false" outlineLevel="0" collapsed="false">
      <c r="A34" s="40" t="s">
        <v>449</v>
      </c>
      <c r="B34" s="40" t="s">
        <v>273</v>
      </c>
      <c r="C34" s="68" t="s">
        <v>450</v>
      </c>
      <c r="D34" s="40" t="s">
        <v>68</v>
      </c>
      <c r="E34" s="64"/>
      <c r="F34" s="42" t="n">
        <v>1</v>
      </c>
      <c r="G34" s="42" t="s">
        <v>113</v>
      </c>
      <c r="H34" s="64"/>
      <c r="I34" s="64"/>
      <c r="J34" s="57" t="n">
        <v>90000</v>
      </c>
      <c r="K34" s="58" t="str">
        <f aca="false">IF(K_7!$B34&lt;&gt;"A","",K_7!$J34*K_7!$F34)</f>
        <v/>
      </c>
      <c r="L34" s="58" t="str">
        <f aca="false">IF(K_7!$B34&lt;&gt;"M","",K_7!$J34*K_7!$F34)</f>
        <v/>
      </c>
      <c r="M34" s="58" t="n">
        <f aca="false">IF(K_7!$B34&lt;&gt;"O","",K_7!$J34*K_7!$F34)</f>
        <v>90000</v>
      </c>
      <c r="N34" s="58" t="str">
        <f aca="false">IF(K_7!$B34&lt;&gt;"S","",K_7!$J34*K_7!$F34)</f>
        <v/>
      </c>
      <c r="O34" s="58" t="str">
        <f aca="false">IF(K_7!$D34&lt;&gt;"S","",#REF!*#REF!)</f>
        <v/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s="64" customFormat="true" ht="13.8" hidden="false" customHeight="false" outlineLevel="0" collapsed="false">
      <c r="A35" s="40" t="s">
        <v>451</v>
      </c>
      <c r="B35" s="40" t="s">
        <v>273</v>
      </c>
      <c r="C35" s="68" t="s">
        <v>8</v>
      </c>
      <c r="D35" s="40"/>
      <c r="F35" s="42" t="n">
        <v>1</v>
      </c>
      <c r="G35" s="42" t="s">
        <v>113</v>
      </c>
      <c r="J35" s="73" t="n">
        <v>3000</v>
      </c>
      <c r="K35" s="58" t="str">
        <f aca="false">IF(K_7!$B35&lt;&gt;"A","",K_7!$J35*K_7!$F35)</f>
        <v/>
      </c>
      <c r="L35" s="58" t="str">
        <f aca="false">IF(K_7!$B35&lt;&gt;"M","",K_7!$J35*K_7!$F35)</f>
        <v/>
      </c>
      <c r="M35" s="58" t="n">
        <f aca="false">IF(K_7!$B35&lt;&gt;"O","",K_7!$J35*K_7!$F35)</f>
        <v>3000</v>
      </c>
      <c r="N35" s="58" t="str">
        <f aca="false">IF(K_7!$B35&lt;&gt;"S","",K_7!$J35*K_7!$F35)</f>
        <v/>
      </c>
      <c r="O35" s="58" t="str">
        <f aca="false">IF(K_7!$D35&lt;&gt;"S","",#REF!*#REF!)</f>
        <v/>
      </c>
      <c r="AMJ35" s="0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9" activeCellId="0" sqref="N9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452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SUM(K_8!K4:K13)</f>
        <v>0</v>
      </c>
      <c r="L3" s="55" t="n">
        <f aca="false">SUM(K_8!L4:L13)</f>
        <v>0</v>
      </c>
      <c r="M3" s="55" t="n">
        <f aca="false">SUM(K_8!M4:M13)</f>
        <v>83500</v>
      </c>
      <c r="N3" s="55" t="n">
        <f aca="false">SUM(K_8!N4:N13)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147</v>
      </c>
      <c r="B4" s="40" t="s">
        <v>273</v>
      </c>
      <c r="C4" s="56" t="s">
        <v>4</v>
      </c>
      <c r="D4" s="0"/>
      <c r="E4" s="0"/>
      <c r="F4" s="42" t="n">
        <v>1</v>
      </c>
      <c r="G4" s="42" t="s">
        <v>113</v>
      </c>
      <c r="H4" s="0"/>
      <c r="I4" s="0"/>
      <c r="J4" s="78" t="n">
        <v>50000</v>
      </c>
      <c r="K4" s="58" t="str">
        <f aca="false">IF(K_8!$B4&lt;&gt;"A","",K_8!$J4*K_8!$F4)</f>
        <v/>
      </c>
      <c r="L4" s="58" t="str">
        <f aca="false">IF(K_8!$B4&lt;&gt;"M","",K_8!$J4*K_8!$F4)</f>
        <v/>
      </c>
      <c r="M4" s="58" t="n">
        <f aca="false">IF(K_8!$B4&lt;&gt;"O","",K_8!$J4*K_8!$F4)</f>
        <v>50000</v>
      </c>
      <c r="N4" s="58" t="str">
        <f aca="false">IF(K_8!$B4&lt;&gt;"S","",K_8!$J4*K_8!$F4)</f>
        <v/>
      </c>
      <c r="O4" s="58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343</v>
      </c>
      <c r="B5" s="40" t="s">
        <v>273</v>
      </c>
      <c r="C5" s="68" t="s">
        <v>6</v>
      </c>
      <c r="D5" s="0"/>
      <c r="E5" s="0"/>
      <c r="F5" s="42" t="n">
        <v>1</v>
      </c>
      <c r="G5" s="42" t="s">
        <v>113</v>
      </c>
      <c r="H5" s="0"/>
      <c r="I5" s="0"/>
      <c r="J5" s="73" t="n">
        <v>29900</v>
      </c>
      <c r="K5" s="58" t="str">
        <f aca="false">IF(K_8!$B5&lt;&gt;"A","",K_8!$J5*K_8!$F5)</f>
        <v/>
      </c>
      <c r="L5" s="58" t="str">
        <f aca="false">IF(K_8!$B5&lt;&gt;"M","",K_8!$J5*K_8!$F5)</f>
        <v/>
      </c>
      <c r="M5" s="58" t="n">
        <f aca="false">IF(K_8!$B5&lt;&gt;"O","",K_8!$J5*K_8!$F5)</f>
        <v>29900</v>
      </c>
      <c r="N5" s="58" t="str">
        <f aca="false">IF(K_8!$B5&lt;&gt;"S","",K_8!$J5*K_8!$F5)</f>
        <v/>
      </c>
      <c r="O5" s="58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453</v>
      </c>
      <c r="B6" s="40" t="s">
        <v>273</v>
      </c>
      <c r="C6" s="41" t="s">
        <v>454</v>
      </c>
      <c r="E6" s="79"/>
      <c r="F6" s="80" t="n">
        <v>1</v>
      </c>
      <c r="G6" s="80" t="s">
        <v>113</v>
      </c>
      <c r="J6" s="42" t="n">
        <v>3600</v>
      </c>
      <c r="K6" s="58" t="str">
        <f aca="false">IF(K_8!$B6&lt;&gt;"A","",K_8!$J6*K_8!$F6)</f>
        <v/>
      </c>
      <c r="L6" s="58" t="str">
        <f aca="false">IF(K_8!$B6&lt;&gt;"M","",K_8!$J6*K_8!$F6)</f>
        <v/>
      </c>
      <c r="M6" s="58" t="n">
        <f aca="false">IF(K_8!$B6&lt;&gt;"O","",K_8!$J6*K_8!$F6)</f>
        <v>3600</v>
      </c>
      <c r="N6" s="58" t="str">
        <f aca="false">IF(K_8!$B6&lt;&gt;"S","",K_8!$J6*K_8!$F6)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0" activeCellId="0" sqref="A10"/>
    </sheetView>
  </sheetViews>
  <sheetFormatPr defaultRowHeight="13.8"/>
  <cols>
    <col collapsed="false" hidden="false" max="1" min="1" style="18" width="4.92093023255814"/>
    <col collapsed="false" hidden="false" max="2" min="2" style="19" width="77.6511627906977"/>
    <col collapsed="false" hidden="false" max="3" min="3" style="19" width="14.153488372093"/>
    <col collapsed="false" hidden="false" max="5" min="4" style="20" width="14.153488372093"/>
    <col collapsed="false" hidden="false" max="6" min="6" style="21" width="14.153488372093"/>
    <col collapsed="false" hidden="false" max="7" min="7" style="19" width="14.153488372093"/>
    <col collapsed="false" hidden="false" max="8" min="8" style="22" width="14.153488372093"/>
    <col collapsed="false" hidden="false" max="9" min="9" style="19" width="14.153488372093"/>
    <col collapsed="false" hidden="false" max="10" min="10" style="19" width="60.4232558139535"/>
    <col collapsed="false" hidden="false" max="11" min="11" style="19" width="15.6279069767442"/>
    <col collapsed="false" hidden="false" max="12" min="12" style="19" width="4.67441860465116"/>
    <col collapsed="false" hidden="false" max="13" min="13" style="19" width="11.0744186046512"/>
    <col collapsed="false" hidden="false" max="15" min="14" style="19" width="4.06046511627907"/>
    <col collapsed="false" hidden="false" max="16" min="16" style="19" width="20.4279069767442"/>
    <col collapsed="false" hidden="false" max="1022" min="17" style="19" width="27.8139534883721"/>
    <col collapsed="false" hidden="false" max="1025" min="1023" style="0" width="11.2"/>
  </cols>
  <sheetData>
    <row r="1" customFormat="false" ht="101" hidden="false" customHeight="true" outlineLevel="0" collapsed="false">
      <c r="A1" s="23"/>
      <c r="B1" s="24" t="s">
        <v>59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26"/>
      <c r="J1" s="26" t="s">
        <v>66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27" t="s">
        <v>67</v>
      </c>
      <c r="B2" s="28" t="str">
        <f aca="false">K_11!$C$1</f>
        <v>Hőtermelő berendezések korszerűsítése I</v>
      </c>
      <c r="C2" s="28" t="s">
        <v>68</v>
      </c>
      <c r="D2" s="29" t="n">
        <f aca="false">SUM(K_11!K$3)</f>
        <v>441356</v>
      </c>
      <c r="E2" s="29" t="n">
        <f aca="false">SUM(K_11!L$3)</f>
        <v>50000</v>
      </c>
      <c r="F2" s="29"/>
      <c r="G2" s="29"/>
      <c r="H2" s="0"/>
      <c r="I2" s="21"/>
      <c r="J2" s="19" t="s">
        <v>69</v>
      </c>
      <c r="K2" s="3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27" t="s">
        <v>70</v>
      </c>
      <c r="B3" s="28" t="str">
        <f aca="false">K_12!$C$1</f>
        <v>Hőtermelő berendezések korszerűsítése II</v>
      </c>
      <c r="C3" s="28" t="s">
        <v>71</v>
      </c>
      <c r="D3" s="29" t="n">
        <f aca="false">SUM(K_12!K$3)</f>
        <v>462155.54</v>
      </c>
      <c r="E3" s="29" t="n">
        <f aca="false">SUM(K_12!L$3)</f>
        <v>102195</v>
      </c>
      <c r="F3" s="29"/>
      <c r="G3" s="29"/>
      <c r="H3" s="0"/>
      <c r="I3" s="21"/>
      <c r="J3" s="19" t="s">
        <v>72</v>
      </c>
      <c r="K3" s="3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27" t="s">
        <v>73</v>
      </c>
      <c r="B4" s="28" t="str">
        <f aca="false">K_13!$C$1</f>
        <v>Hőtermelő berendezések korszerűsítése III</v>
      </c>
      <c r="C4" s="28" t="s">
        <v>74</v>
      </c>
      <c r="D4" s="29" t="n">
        <f aca="false">SUM(K_13!K$3)</f>
        <v>205183</v>
      </c>
      <c r="E4" s="29" t="n">
        <f aca="false">SUM(K_13!L$3)</f>
        <v>150000</v>
      </c>
      <c r="F4" s="29" t="n">
        <f aca="false">SUM(K_13!M$3)</f>
        <v>0</v>
      </c>
      <c r="G4" s="29" t="n">
        <f aca="false">SUM(K_13!N$3)</f>
        <v>0</v>
      </c>
      <c r="H4" s="22" t="n">
        <f aca="false">IF(SUM(D2:D4)&lt;&gt;0,100*SUM(E2:E4)/SUM(D2:D4),0)</f>
        <v>27.2568312639115</v>
      </c>
      <c r="I4" s="21" t="s">
        <v>75</v>
      </c>
      <c r="J4" s="19" t="s">
        <v>76</v>
      </c>
      <c r="K4" s="3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27" t="s">
        <v>77</v>
      </c>
      <c r="B5" s="28" t="str">
        <f aca="false">K_2!$C$1</f>
        <v>Hővisszanyerő berendezés korszerűsítése</v>
      </c>
      <c r="C5" s="28" t="s">
        <v>74</v>
      </c>
      <c r="D5" s="29" t="n">
        <f aca="false">SUM(K_2!K$3)</f>
        <v>514255</v>
      </c>
      <c r="E5" s="29" t="n">
        <f aca="false">SUM(K_2!L$3)</f>
        <v>160000</v>
      </c>
      <c r="F5" s="29" t="n">
        <f aca="false">SUM(K_2!M$3)</f>
        <v>40000</v>
      </c>
      <c r="G5" s="29" t="n">
        <f aca="false">SUM(K_2!N$3)</f>
        <v>125000</v>
      </c>
      <c r="H5" s="22" t="n">
        <f aca="false">IF(Összesítő!D5&lt;&gt;0,100*Összesítő!E5/Összesítő!D5,0)</f>
        <v>31.1129692467745</v>
      </c>
      <c r="I5" s="21" t="s">
        <v>75</v>
      </c>
      <c r="J5" s="19" t="s">
        <v>78</v>
      </c>
      <c r="K5" s="3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27" t="s">
        <v>79</v>
      </c>
      <c r="B6" s="28" t="str">
        <f aca="false">K_3!$C$1</f>
        <v>Napelemes rendszer</v>
      </c>
      <c r="C6" s="28" t="s">
        <v>80</v>
      </c>
      <c r="D6" s="29" t="n">
        <f aca="false">SUM(K_3!K$3)</f>
        <v>1152126.42</v>
      </c>
      <c r="E6" s="29" t="n">
        <f aca="false">SUM(K_3!L$3)</f>
        <v>152400</v>
      </c>
      <c r="F6" s="29" t="n">
        <f aca="false">SUM(K_3!M$3)</f>
        <v>0</v>
      </c>
      <c r="G6" s="29" t="n">
        <f aca="false">SUM(K_3!N$3)</f>
        <v>0</v>
      </c>
      <c r="H6" s="22" t="n">
        <f aca="false">IF(Összesítő!D6&lt;&gt;0,100*Összesítő!E6/Összesítő!D6,0)</f>
        <v>13.2277150627272</v>
      </c>
      <c r="I6" s="21" t="s">
        <v>75</v>
      </c>
      <c r="J6" s="0"/>
      <c r="K6" s="3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27" t="s">
        <v>81</v>
      </c>
      <c r="B7" s="28" t="str">
        <f aca="false">K_4!$C$1</f>
        <v>Homlokzat hőszigetelés</v>
      </c>
      <c r="C7" s="28" t="s">
        <v>74</v>
      </c>
      <c r="D7" s="29" t="n">
        <f aca="false">SUM(K_4!K$3)</f>
        <v>335996</v>
      </c>
      <c r="E7" s="29" t="n">
        <f aca="false">SUM(K_4!L$3)</f>
        <v>100000</v>
      </c>
      <c r="F7" s="29" t="n">
        <f aca="false">SUM(K_4!M$3)</f>
        <v>0</v>
      </c>
      <c r="G7" s="29" t="n">
        <f aca="false">SUM(K_4!N$3)</f>
        <v>0</v>
      </c>
      <c r="H7" s="22" t="n">
        <f aca="false">IF(Összesítő!D7&lt;&gt;0,100*Összesítő!E7/Összesítő!D7,0)</f>
        <v>29.7622590745128</v>
      </c>
      <c r="I7" s="21" t="s">
        <v>75</v>
      </c>
      <c r="J7" s="19" t="s">
        <v>82</v>
      </c>
      <c r="K7" s="3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27" t="s">
        <v>83</v>
      </c>
      <c r="B8" s="28" t="str">
        <f aca="false">K_5!$C$1</f>
        <v>Fényforrások, világítótestek és előtétek cseréje</v>
      </c>
      <c r="C8" s="28" t="s">
        <v>68</v>
      </c>
      <c r="D8" s="29" t="n">
        <f aca="false">SUM(K_5!K$3)</f>
        <v>344682</v>
      </c>
      <c r="E8" s="29" t="n">
        <f aca="false">SUM(K_5!L$3)</f>
        <v>20000</v>
      </c>
      <c r="F8" s="29" t="n">
        <f aca="false">SUM(K_5!M$3)</f>
        <v>0</v>
      </c>
      <c r="G8" s="29" t="n">
        <f aca="false">SUM(K_5!N$3)</f>
        <v>0</v>
      </c>
      <c r="H8" s="22" t="n">
        <f aca="false">IF(Összesítő!D8&lt;&gt;0,100*Összesítő!E8/Összesítő!D8,0)</f>
        <v>5.80244979430316</v>
      </c>
      <c r="I8" s="21" t="s">
        <v>75</v>
      </c>
      <c r="J8" s="0"/>
      <c r="K8" s="3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27" t="s">
        <v>84</v>
      </c>
      <c r="B9" s="28" t="str">
        <f aca="false">K_6!$C$1</f>
        <v>Nyári hővédelem, árnyékoló vagy árnyékvető szerkezetek beépítése</v>
      </c>
      <c r="C9" s="28" t="s">
        <v>74</v>
      </c>
      <c r="D9" s="29" t="n">
        <f aca="false">SUM(K_6!K$3)</f>
        <v>313808</v>
      </c>
      <c r="E9" s="29" t="n">
        <f aca="false">SUM(K_6!L$3)</f>
        <v>56580</v>
      </c>
      <c r="F9" s="29" t="n">
        <f aca="false">SUM(K_6!M$3)</f>
        <v>0</v>
      </c>
      <c r="G9" s="29" t="n">
        <f aca="false">SUM(K_6!N$3)</f>
        <v>0</v>
      </c>
      <c r="H9" s="22" t="n">
        <f aca="false">IF(Összesítő!D9&lt;&gt;0,100*Összesítő!E9/Összesítő!D9,0)</f>
        <v>18.0301330750013</v>
      </c>
      <c r="I9" s="21" t="s">
        <v>75</v>
      </c>
      <c r="J9" s="0"/>
      <c r="K9" s="3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27" t="s">
        <v>85</v>
      </c>
      <c r="B10" s="28" t="str">
        <f aca="false">K_7!$C$1</f>
        <v>Villamos hálózat fejlesztése</v>
      </c>
      <c r="C10" s="28" t="s">
        <v>68</v>
      </c>
      <c r="D10" s="29" t="n">
        <f aca="false">SUM(K_7!K$3)</f>
        <v>317458.36</v>
      </c>
      <c r="E10" s="29" t="n">
        <f aca="false">SUM(K_7!L$3)</f>
        <v>100000</v>
      </c>
      <c r="F10" s="29" t="n">
        <f aca="false">SUM(K_7!M$3)</f>
        <v>385608</v>
      </c>
      <c r="G10" s="29" t="n">
        <f aca="false">SUM(K_7!N$3)</f>
        <v>45258</v>
      </c>
      <c r="H10" s="22" t="n">
        <f aca="false">IF(Összesítő!D10&lt;&gt;0,100*Összesítő!E10/Összesítő!D10,0)</f>
        <v>31.5001942301976</v>
      </c>
      <c r="I10" s="21" t="s">
        <v>75</v>
      </c>
      <c r="J10" s="19" t="s">
        <v>86</v>
      </c>
      <c r="K10" s="3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27" t="s">
        <v>87</v>
      </c>
      <c r="B11" s="28" t="str">
        <f aca="false">K_8!$C$1</f>
        <v>Egyéb költség</v>
      </c>
      <c r="C11" s="28"/>
      <c r="D11" s="29" t="n">
        <f aca="false">SUM(K_8!K$3)</f>
        <v>0</v>
      </c>
      <c r="E11" s="29" t="n">
        <f aca="false">SUM(K_8!L$3)</f>
        <v>0</v>
      </c>
      <c r="F11" s="29" t="n">
        <f aca="false">SUM(K_8!M$3)</f>
        <v>83500</v>
      </c>
      <c r="G11" s="29" t="n">
        <f aca="false">SUM(K_8!N$3)</f>
        <v>0</v>
      </c>
      <c r="H11" s="22" t="n">
        <f aca="false">IF(Összesítő!D11&lt;&gt;0,100*Összesítő!E11/Összesítő!D11,0)</f>
        <v>0</v>
      </c>
      <c r="I11" s="21" t="s">
        <v>75</v>
      </c>
      <c r="J11" s="20"/>
      <c r="K11" s="0"/>
      <c r="L11" s="3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s="35" customFormat="true" ht="13.8" hidden="false" customHeight="false" outlineLevel="0" collapsed="false">
      <c r="A12" s="32"/>
      <c r="B12" s="33" t="s">
        <v>88</v>
      </c>
      <c r="C12" s="33"/>
      <c r="D12" s="33" t="n">
        <f aca="false">SUM(Összesítő!D2:D11)</f>
        <v>4087020.32</v>
      </c>
      <c r="E12" s="33" t="n">
        <f aca="false">SUM(Összesítő!E2:E11)</f>
        <v>891175</v>
      </c>
      <c r="F12" s="33" t="n">
        <f aca="false">SUM(Összesítő!F2:F11)</f>
        <v>509108</v>
      </c>
      <c r="G12" s="33" t="n">
        <f aca="false">SUM(Összesítő!G2:G11)</f>
        <v>170258</v>
      </c>
      <c r="H12" s="34"/>
      <c r="I12" s="34"/>
      <c r="J12" s="34"/>
      <c r="AMI12" s="0"/>
      <c r="AMJ12" s="0"/>
    </row>
    <row r="13" s="19" customFormat="true" ht="13.8" hidden="false" customHeight="false" outlineLevel="0" collapsed="false">
      <c r="A13" s="27"/>
      <c r="AMI13" s="0"/>
      <c r="AMJ13" s="0"/>
    </row>
    <row r="14" customFormat="false" ht="13.8" hidden="false" customHeight="false" outlineLevel="0" collapsed="false">
      <c r="A14" s="27"/>
      <c r="B14" s="36" t="s">
        <v>89</v>
      </c>
      <c r="C14" s="36"/>
      <c r="D14" s="22" t="n">
        <f aca="false">SUM(Összesítő!D12:G12)</f>
        <v>5657561.32</v>
      </c>
      <c r="E14" s="20" t="s">
        <v>90</v>
      </c>
      <c r="F14" s="18" t="n">
        <v>5500000</v>
      </c>
      <c r="G14" s="18" t="s">
        <v>91</v>
      </c>
    </row>
    <row r="15" customFormat="false" ht="13.8" hidden="false" customHeight="false" outlineLevel="0" collapsed="false">
      <c r="A15" s="27"/>
      <c r="B15" s="36" t="s">
        <v>92</v>
      </c>
      <c r="C15" s="36"/>
      <c r="D15" s="22" t="n">
        <f aca="false">SUM(Összesítő!D12:E12)</f>
        <v>4978195.32</v>
      </c>
      <c r="E15" s="20" t="s">
        <v>90</v>
      </c>
      <c r="F15" s="18" t="n">
        <v>5000000</v>
      </c>
      <c r="G15" s="18" t="s">
        <v>91</v>
      </c>
    </row>
    <row r="16" customFormat="false" ht="13.8" hidden="false" customHeight="false" outlineLevel="0" collapsed="false">
      <c r="A16" s="27"/>
      <c r="B16" s="36" t="s">
        <v>93</v>
      </c>
      <c r="C16" s="36"/>
      <c r="D16" s="22" t="n">
        <f aca="false">SUM(Összesítő!F12)</f>
        <v>509108</v>
      </c>
      <c r="E16" s="20" t="s">
        <v>90</v>
      </c>
      <c r="F16" s="37" t="n">
        <f aca="false">INT(0.1*Összesítő!D15)</f>
        <v>497819</v>
      </c>
      <c r="G16" s="18" t="s">
        <v>94</v>
      </c>
    </row>
    <row r="17" customFormat="false" ht="13.8" hidden="false" customHeight="false" outlineLevel="0" collapsed="false">
      <c r="A17" s="27"/>
      <c r="B17" s="36" t="s">
        <v>95</v>
      </c>
      <c r="C17" s="36"/>
      <c r="D17" s="22" t="n">
        <f aca="false">SUM(Összesítő!F12:G12)</f>
        <v>679366</v>
      </c>
      <c r="E17" s="20" t="s">
        <v>90</v>
      </c>
      <c r="F17" s="37" t="n">
        <v>1000000</v>
      </c>
      <c r="G17" s="18" t="s">
        <v>91</v>
      </c>
    </row>
    <row r="18" customFormat="false" ht="13.8" hidden="false" customHeight="false" outlineLevel="0" collapsed="false">
      <c r="A18" s="27"/>
      <c r="B18" s="36" t="s">
        <v>96</v>
      </c>
      <c r="C18" s="36"/>
      <c r="D18" s="22" t="n">
        <f aca="false">100*Összesítő!F12/Összesítő!D15</f>
        <v>10.2267582381641</v>
      </c>
      <c r="E18" s="20" t="s">
        <v>75</v>
      </c>
      <c r="F18" s="38" t="n">
        <v>10</v>
      </c>
      <c r="G18" s="18" t="s">
        <v>94</v>
      </c>
    </row>
    <row r="19" customFormat="false" ht="13.8" hidden="false" customHeight="false" outlineLevel="0" collapsed="false">
      <c r="A19" s="27"/>
      <c r="B19" s="36" t="s">
        <v>97</v>
      </c>
      <c r="C19" s="36"/>
      <c r="D19" s="22" t="n">
        <f aca="false">D15*0.5</f>
        <v>2489097.66</v>
      </c>
      <c r="E19" s="20" t="s">
        <v>90</v>
      </c>
      <c r="F19" s="38"/>
      <c r="G19" s="18"/>
    </row>
    <row r="20" customFormat="false" ht="13.8" hidden="false" customHeight="false" outlineLevel="0" collapsed="false">
      <c r="A20" s="27"/>
      <c r="B20" s="36" t="s">
        <v>98</v>
      </c>
      <c r="C20" s="36"/>
      <c r="D20" s="22" t="n">
        <f aca="false">D12-D19-1500000</f>
        <v>97922.6599999997</v>
      </c>
      <c r="E20" s="20" t="s">
        <v>90</v>
      </c>
      <c r="F20" s="38"/>
      <c r="G2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42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99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SUM(K_11!K4:K16)</f>
        <v>441356</v>
      </c>
      <c r="L3" s="55" t="n">
        <f aca="false">SUM(K_11!L4:L16)</f>
        <v>50000</v>
      </c>
      <c r="M3" s="55" t="n">
        <f aca="false">SUM(K_11!M4:M16)</f>
        <v>0</v>
      </c>
      <c r="N3" s="55" t="n">
        <f aca="false">SUM(K_11!N4:N16)</f>
        <v>0</v>
      </c>
      <c r="AMJ3" s="0"/>
    </row>
    <row r="4" customFormat="false" ht="13.8" hidden="false" customHeight="false" outlineLevel="0" collapsed="false">
      <c r="A4" s="40" t="s">
        <v>108</v>
      </c>
      <c r="B4" s="40" t="s">
        <v>109</v>
      </c>
      <c r="C4" s="56" t="s">
        <v>110</v>
      </c>
      <c r="D4" s="41" t="s">
        <v>111</v>
      </c>
      <c r="E4" s="56" t="s">
        <v>112</v>
      </c>
      <c r="F4" s="57" t="n">
        <v>1</v>
      </c>
      <c r="G4" s="57" t="s">
        <v>113</v>
      </c>
      <c r="H4" s="57" t="s">
        <v>114</v>
      </c>
      <c r="I4" s="57" t="s">
        <v>115</v>
      </c>
      <c r="J4" s="57" t="n">
        <v>25832</v>
      </c>
      <c r="K4" s="58" t="n">
        <f aca="false">IF(K_11!$B4&lt;&gt;"A","",K_11!$J4*K_11!$F4)</f>
        <v>25832</v>
      </c>
      <c r="L4" s="58" t="str">
        <f aca="false">IF(K_11!$B4&lt;&gt;"M","",K_11!$J4*K_11!$F4)</f>
        <v/>
      </c>
      <c r="M4" s="58" t="str">
        <f aca="false">IF(K_11!$B4&lt;&gt;"O","",K_11!$J4*K_11!$F4)</f>
        <v/>
      </c>
      <c r="N4" s="58" t="str">
        <f aca="false">IF(K_11!$B4&lt;&gt;"S","",K_11!$J4*K_11!$F4)</f>
        <v/>
      </c>
      <c r="O4" s="58"/>
      <c r="P4" s="59" t="s">
        <v>116</v>
      </c>
      <c r="Q4" s="60"/>
      <c r="R4" s="61"/>
      <c r="S4" s="61"/>
      <c r="T4" s="61"/>
      <c r="U4" s="0"/>
      <c r="V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108</v>
      </c>
      <c r="B5" s="40" t="s">
        <v>109</v>
      </c>
      <c r="C5" s="56" t="s">
        <v>117</v>
      </c>
      <c r="D5" s="41" t="s">
        <v>118</v>
      </c>
      <c r="E5" s="56" t="s">
        <v>119</v>
      </c>
      <c r="F5" s="57" t="n">
        <v>1</v>
      </c>
      <c r="G5" s="57" t="s">
        <v>113</v>
      </c>
      <c r="H5" s="57" t="s">
        <v>120</v>
      </c>
      <c r="I5" s="57" t="s">
        <v>115</v>
      </c>
      <c r="J5" s="57" t="s">
        <v>121</v>
      </c>
      <c r="K5" s="58" t="n">
        <f aca="false">IF(K_11!$B5&lt;&gt;"A","",K_11!$J5*K_11!$F5)</f>
        <v>105625</v>
      </c>
      <c r="L5" s="58" t="str">
        <f aca="false">IF(K_11!$B5&lt;&gt;"M","",K_11!$J5*K_11!$F5)</f>
        <v/>
      </c>
      <c r="M5" s="58" t="str">
        <f aca="false">IF(K_11!$B5&lt;&gt;"O","",K_11!$J5*K_11!$F5)</f>
        <v/>
      </c>
      <c r="N5" s="58" t="str">
        <f aca="false">IF(K_11!$B5&lt;&gt;"S","",K_11!$J5*K_11!$F5)</f>
        <v/>
      </c>
      <c r="O5" s="58"/>
      <c r="P5" s="59" t="s">
        <v>122</v>
      </c>
      <c r="Q5" s="60"/>
      <c r="R5" s="61"/>
      <c r="S5" s="0"/>
      <c r="T5" s="61"/>
      <c r="U5" s="0"/>
      <c r="V5" s="0"/>
      <c r="W5" s="0"/>
      <c r="X5" s="0"/>
      <c r="Y5" s="0"/>
      <c r="AA5" s="61"/>
    </row>
    <row r="6" customFormat="false" ht="13.8" hidden="false" customHeight="false" outlineLevel="0" collapsed="false">
      <c r="A6" s="40" t="s">
        <v>108</v>
      </c>
      <c r="B6" s="40" t="s">
        <v>109</v>
      </c>
      <c r="C6" s="63" t="s">
        <v>123</v>
      </c>
      <c r="D6" s="41" t="s">
        <v>124</v>
      </c>
      <c r="E6" s="56" t="s">
        <v>125</v>
      </c>
      <c r="F6" s="42" t="n">
        <v>1</v>
      </c>
      <c r="G6" s="42" t="s">
        <v>113</v>
      </c>
      <c r="H6" s="57" t="s">
        <v>126</v>
      </c>
      <c r="I6" s="57" t="s">
        <v>115</v>
      </c>
      <c r="J6" s="42" t="n">
        <v>149999</v>
      </c>
      <c r="K6" s="58" t="n">
        <f aca="false">IF(K_11!$B6&lt;&gt;"A","",K_11!$J6*K_11!$F6)</f>
        <v>149999</v>
      </c>
      <c r="L6" s="58" t="str">
        <f aca="false">IF(K_11!$B6&lt;&gt;"M","",K_11!$J6*K_11!$F6)</f>
        <v/>
      </c>
      <c r="M6" s="58" t="str">
        <f aca="false">IF(K_11!$B6&lt;&gt;"O","",K_11!$J6*K_11!$F6)</f>
        <v/>
      </c>
      <c r="N6" s="58" t="str">
        <f aca="false">IF(K_11!$B6&lt;&gt;"S","",K_11!$J6*K_11!$F6)</f>
        <v/>
      </c>
      <c r="O6" s="58"/>
      <c r="P6" s="59" t="s">
        <v>127</v>
      </c>
      <c r="Q6" s="64"/>
      <c r="R6" s="42"/>
      <c r="S6" s="61"/>
      <c r="T6" s="61"/>
      <c r="U6" s="61"/>
      <c r="V6" s="65"/>
      <c r="W6" s="66"/>
      <c r="X6" s="66"/>
      <c r="Y6" s="66"/>
      <c r="AA6" s="61"/>
    </row>
    <row r="7" customFormat="false" ht="13.8" hidden="false" customHeight="false" outlineLevel="0" collapsed="false">
      <c r="A7" s="40" t="s">
        <v>108</v>
      </c>
      <c r="B7" s="40" t="s">
        <v>109</v>
      </c>
      <c r="C7" s="63" t="s">
        <v>128</v>
      </c>
      <c r="D7" s="41" t="s">
        <v>124</v>
      </c>
      <c r="E7" s="56" t="s">
        <v>129</v>
      </c>
      <c r="F7" s="42" t="n">
        <v>1</v>
      </c>
      <c r="G7" s="42" t="s">
        <v>113</v>
      </c>
      <c r="H7" s="57" t="s">
        <v>130</v>
      </c>
      <c r="I7" s="57" t="s">
        <v>115</v>
      </c>
      <c r="J7" s="42" t="n">
        <v>159900</v>
      </c>
      <c r="K7" s="58" t="n">
        <f aca="false">IF(K_11!$B7&lt;&gt;"A","",K_11!$J7*K_11!$F7)</f>
        <v>159900</v>
      </c>
      <c r="L7" s="58" t="str">
        <f aca="false">IF(K_11!$B7&lt;&gt;"M","",K_11!$J7*K_11!$F7)</f>
        <v/>
      </c>
      <c r="M7" s="58" t="str">
        <f aca="false">IF(K_11!$B7&lt;&gt;"O","",K_11!$J7*K_11!$F7)</f>
        <v/>
      </c>
      <c r="N7" s="58" t="str">
        <f aca="false">IF(K_11!$B7&lt;&gt;"S","",K_11!$J7*K_11!$F7)</f>
        <v/>
      </c>
      <c r="O7" s="58"/>
      <c r="P7" s="59" t="s">
        <v>131</v>
      </c>
      <c r="Q7" s="64"/>
      <c r="R7" s="42"/>
      <c r="S7" s="61"/>
      <c r="T7" s="61"/>
      <c r="U7" s="61"/>
      <c r="V7" s="65"/>
      <c r="W7" s="66"/>
      <c r="X7" s="66"/>
      <c r="Y7" s="66"/>
      <c r="AA7" s="61"/>
    </row>
    <row r="8" customFormat="false" ht="13.8" hidden="false" customHeight="false" outlineLevel="0" collapsed="false">
      <c r="A8" s="40"/>
      <c r="B8" s="40" t="s">
        <v>132</v>
      </c>
      <c r="C8" s="41" t="s">
        <v>133</v>
      </c>
      <c r="F8" s="57" t="n">
        <v>1</v>
      </c>
      <c r="G8" s="57" t="s">
        <v>113</v>
      </c>
      <c r="J8" s="41" t="n">
        <v>50000</v>
      </c>
      <c r="K8" s="58" t="str">
        <f aca="false">IF(K_11!$B8&lt;&gt;"A","",K_11!$J8*K_11!$F8)</f>
        <v/>
      </c>
      <c r="L8" s="58" t="n">
        <f aca="false">IF(K_11!$B8&lt;&gt;"M","",K_11!$J8*K_11!$F8)</f>
        <v>50000</v>
      </c>
      <c r="M8" s="58" t="str">
        <f aca="false">IF(K_11!$B8&lt;&gt;"O","",K_11!$J8*K_11!$F8)</f>
        <v/>
      </c>
      <c r="N8" s="58" t="str">
        <f aca="false">IF(K_11!$B8&lt;&gt;"S","",K_11!$J8*K_11!$F8)</f>
        <v/>
      </c>
      <c r="O8" s="58"/>
      <c r="P8" s="59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42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134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SUM(K_12!K4:K21)</f>
        <v>462155.54</v>
      </c>
      <c r="L3" s="55" t="n">
        <f aca="false">SUM(K_12!L4:L21)</f>
        <v>102195</v>
      </c>
      <c r="M3" s="55" t="n">
        <f aca="false">SUM(K_12!M4:M21)</f>
        <v>0</v>
      </c>
      <c r="N3" s="55" t="n">
        <f aca="false">SUM(K_12!N4:N21)</f>
        <v>0</v>
      </c>
      <c r="AMJ3" s="0"/>
    </row>
    <row r="4" customFormat="false" ht="13.8" hidden="false" customHeight="false" outlineLevel="0" collapsed="false">
      <c r="A4" s="40" t="s">
        <v>135</v>
      </c>
      <c r="B4" s="40" t="s">
        <v>109</v>
      </c>
      <c r="C4" s="56" t="s">
        <v>136</v>
      </c>
      <c r="D4" s="41" t="s">
        <v>71</v>
      </c>
      <c r="E4" s="56" t="s">
        <v>137</v>
      </c>
      <c r="F4" s="57" t="n">
        <v>93.25</v>
      </c>
      <c r="G4" s="57" t="s">
        <v>138</v>
      </c>
      <c r="H4" s="57" t="n">
        <v>300</v>
      </c>
      <c r="I4" s="57" t="s">
        <v>115</v>
      </c>
      <c r="J4" s="42" t="n">
        <f aca="false">1.27*2200</f>
        <v>2794</v>
      </c>
      <c r="K4" s="58" t="n">
        <f aca="false">IF(K_12!$B4&lt;&gt;"A","",K_12!$J4*K_12!$F4)</f>
        <v>260540.5</v>
      </c>
      <c r="L4" s="58" t="str">
        <f aca="false">IF(K_12!$B4&lt;&gt;"M","",K_12!$J4*K_12!$F4)</f>
        <v/>
      </c>
      <c r="M4" s="58" t="str">
        <f aca="false">IF(K_12!$B4&lt;&gt;"O","",K_12!$J4*K_12!$F4)</f>
        <v/>
      </c>
      <c r="N4" s="58" t="str">
        <f aca="false">IF(K_12!$B4&lt;&gt;"S","",K_12!$J4*K_12!$F4)</f>
        <v/>
      </c>
      <c r="O4" s="58"/>
      <c r="P4" s="59" t="s">
        <v>139</v>
      </c>
      <c r="Q4" s="60"/>
      <c r="R4" s="67"/>
      <c r="S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135</v>
      </c>
      <c r="B5" s="40" t="s">
        <v>109</v>
      </c>
      <c r="C5" s="41" t="s">
        <v>140</v>
      </c>
      <c r="D5" s="41" t="s">
        <v>71</v>
      </c>
      <c r="F5" s="57" t="n">
        <v>18.5</v>
      </c>
      <c r="G5" s="57" t="s">
        <v>138</v>
      </c>
      <c r="H5" s="0"/>
      <c r="I5" s="0"/>
      <c r="J5" s="42" t="n">
        <f aca="false">1.27*680</f>
        <v>863.6</v>
      </c>
      <c r="K5" s="58" t="n">
        <f aca="false">IF(K_12!$B5&lt;&gt;"A","",K_12!$J5*K_12!$F5)</f>
        <v>15976.6</v>
      </c>
      <c r="L5" s="58" t="str">
        <f aca="false">IF(K_12!$B5&lt;&gt;"M","",K_12!$J5*K_12!$F5)</f>
        <v/>
      </c>
      <c r="M5" s="58" t="str">
        <f aca="false">IF(K_12!$B5&lt;&gt;"O","",K_12!$J5*K_12!$F5)</f>
        <v/>
      </c>
      <c r="N5" s="58" t="str">
        <f aca="false">IF(K_12!$B5&lt;&gt;"S","",K_12!$J5*K_12!$F5)</f>
        <v/>
      </c>
      <c r="O5" s="58"/>
      <c r="P5" s="59" t="s">
        <v>139</v>
      </c>
    </row>
    <row r="6" customFormat="false" ht="13.8" hidden="false" customHeight="false" outlineLevel="0" collapsed="false">
      <c r="A6" s="40" t="s">
        <v>135</v>
      </c>
      <c r="B6" s="40" t="s">
        <v>109</v>
      </c>
      <c r="C6" s="41" t="s">
        <v>141</v>
      </c>
      <c r="D6" s="41" t="s">
        <v>71</v>
      </c>
      <c r="F6" s="57" t="n">
        <v>74</v>
      </c>
      <c r="G6" s="57" t="s">
        <v>113</v>
      </c>
      <c r="H6" s="0"/>
      <c r="I6" s="0"/>
      <c r="J6" s="42" t="n">
        <f aca="false">1.27*120</f>
        <v>152.4</v>
      </c>
      <c r="K6" s="58" t="n">
        <f aca="false">IF(K_12!$B6&lt;&gt;"A","",K_12!$J6*K_12!$F6)</f>
        <v>11277.6</v>
      </c>
      <c r="L6" s="58" t="str">
        <f aca="false">IF(K_12!$B6&lt;&gt;"M","",K_12!$J6*K_12!$F6)</f>
        <v/>
      </c>
      <c r="M6" s="58" t="str">
        <f aca="false">IF(K_12!$B6&lt;&gt;"O","",K_12!$J6*K_12!$F6)</f>
        <v/>
      </c>
      <c r="N6" s="58" t="str">
        <f aca="false">IF(K_12!$B6&lt;&gt;"S","",K_12!$J6*K_12!$F6)</f>
        <v/>
      </c>
      <c r="O6" s="58"/>
      <c r="P6" s="59" t="s">
        <v>139</v>
      </c>
    </row>
    <row r="7" customFormat="false" ht="13.8" hidden="false" customHeight="false" outlineLevel="0" collapsed="false">
      <c r="A7" s="40" t="s">
        <v>135</v>
      </c>
      <c r="B7" s="40" t="s">
        <v>109</v>
      </c>
      <c r="C7" s="41" t="s">
        <v>142</v>
      </c>
      <c r="D7" s="41" t="s">
        <v>71</v>
      </c>
      <c r="F7" s="57" t="n">
        <v>4</v>
      </c>
      <c r="G7" s="57" t="s">
        <v>113</v>
      </c>
      <c r="H7" s="42" t="s">
        <v>143</v>
      </c>
      <c r="I7" s="42" t="s">
        <v>115</v>
      </c>
      <c r="J7" s="42" t="n">
        <f aca="false">1.27*15740</f>
        <v>19989.8</v>
      </c>
      <c r="K7" s="58" t="n">
        <f aca="false">IF(K_12!$B7&lt;&gt;"A","",K_12!$J7*K_12!$F7)</f>
        <v>79959.2</v>
      </c>
      <c r="L7" s="58" t="str">
        <f aca="false">IF(K_12!$B7&lt;&gt;"M","",K_12!$J7*K_12!$F7)</f>
        <v/>
      </c>
      <c r="M7" s="58" t="str">
        <f aca="false">IF(K_12!$B7&lt;&gt;"O","",K_12!$J7*K_12!$F7)</f>
        <v/>
      </c>
      <c r="N7" s="58" t="str">
        <f aca="false">IF(K_12!$B7&lt;&gt;"S","",K_12!$J7*K_12!$F7)</f>
        <v/>
      </c>
      <c r="O7" s="58"/>
      <c r="P7" s="59" t="s">
        <v>139</v>
      </c>
    </row>
    <row r="8" customFormat="false" ht="13.8" hidden="false" customHeight="false" outlineLevel="0" collapsed="false">
      <c r="A8" s="40" t="s">
        <v>135</v>
      </c>
      <c r="B8" s="40" t="s">
        <v>109</v>
      </c>
      <c r="C8" s="41" t="s">
        <v>144</v>
      </c>
      <c r="D8" s="41" t="s">
        <v>71</v>
      </c>
      <c r="F8" s="57" t="n">
        <v>6</v>
      </c>
      <c r="G8" s="57" t="s">
        <v>113</v>
      </c>
      <c r="J8" s="42" t="n">
        <f aca="false">1.27*1200</f>
        <v>1524</v>
      </c>
      <c r="K8" s="58" t="n">
        <f aca="false">IF(K_12!$B8&lt;&gt;"A","",K_12!$J8*K_12!$F8)</f>
        <v>9144</v>
      </c>
      <c r="L8" s="58" t="str">
        <f aca="false">IF(K_12!$B8&lt;&gt;"M","",K_12!$J8*K_12!$F8)</f>
        <v/>
      </c>
      <c r="M8" s="58" t="str">
        <f aca="false">IF(K_12!$B8&lt;&gt;"O","",K_12!$J8*K_12!$F8)</f>
        <v/>
      </c>
      <c r="N8" s="58" t="str">
        <f aca="false">IF(K_12!$B8&lt;&gt;"S","",K_12!$J8*K_12!$F8)</f>
        <v/>
      </c>
      <c r="O8" s="58"/>
      <c r="P8" s="59" t="s">
        <v>139</v>
      </c>
    </row>
    <row r="9" customFormat="false" ht="13.8" hidden="false" customHeight="false" outlineLevel="0" collapsed="false">
      <c r="A9" s="40" t="s">
        <v>135</v>
      </c>
      <c r="B9" s="40" t="s">
        <v>109</v>
      </c>
      <c r="C9" s="41" t="s">
        <v>145</v>
      </c>
      <c r="D9" s="41" t="s">
        <v>71</v>
      </c>
      <c r="F9" s="57" t="n">
        <v>170.2</v>
      </c>
      <c r="G9" s="57" t="s">
        <v>138</v>
      </c>
      <c r="J9" s="42" t="n">
        <f aca="false">1.27*160</f>
        <v>203.2</v>
      </c>
      <c r="K9" s="58" t="n">
        <f aca="false">IF(K_12!$B9&lt;&gt;"A","",K_12!$J9*K_12!$F9)</f>
        <v>34584.64</v>
      </c>
      <c r="L9" s="58" t="str">
        <f aca="false">IF(K_12!$B9&lt;&gt;"M","",K_12!$J9*K_12!$F9)</f>
        <v/>
      </c>
      <c r="M9" s="58" t="str">
        <f aca="false">IF(K_12!$B9&lt;&gt;"O","",K_12!$J9*K_12!$F9)</f>
        <v/>
      </c>
      <c r="N9" s="58" t="str">
        <f aca="false">IF(K_12!$B9&lt;&gt;"S","",K_12!$J9*K_12!$F9)</f>
        <v/>
      </c>
      <c r="O9" s="58"/>
      <c r="P9" s="59" t="s">
        <v>139</v>
      </c>
    </row>
    <row r="10" customFormat="false" ht="13.8" hidden="false" customHeight="false" outlineLevel="0" collapsed="false">
      <c r="A10" s="40" t="s">
        <v>135</v>
      </c>
      <c r="B10" s="40" t="s">
        <v>109</v>
      </c>
      <c r="C10" s="41" t="s">
        <v>146</v>
      </c>
      <c r="D10" s="41" t="s">
        <v>71</v>
      </c>
      <c r="F10" s="57" t="n">
        <v>1</v>
      </c>
      <c r="G10" s="57" t="s">
        <v>113</v>
      </c>
      <c r="J10" s="42" t="n">
        <v>50673</v>
      </c>
      <c r="K10" s="58" t="n">
        <f aca="false">IF(K_12!$B10&lt;&gt;"A","",K_12!$J10*K_12!$F10)</f>
        <v>50673</v>
      </c>
      <c r="L10" s="58" t="str">
        <f aca="false">IF(K_12!$B10&lt;&gt;"M","",K_12!$J10*K_12!$F10)</f>
        <v/>
      </c>
      <c r="M10" s="58" t="str">
        <f aca="false">IF(K_12!$B10&lt;&gt;"O","",K_12!$J10*K_12!$F10)</f>
        <v/>
      </c>
      <c r="N10" s="58" t="str">
        <f aca="false">IF(K_12!$B10&lt;&gt;"S","",K_12!$J10*K_12!$F10)</f>
        <v/>
      </c>
      <c r="O10" s="58"/>
      <c r="P10" s="59" t="s">
        <v>139</v>
      </c>
    </row>
    <row r="11" customFormat="false" ht="13.8" hidden="false" customHeight="false" outlineLevel="0" collapsed="false">
      <c r="A11" s="40" t="s">
        <v>147</v>
      </c>
      <c r="B11" s="40" t="s">
        <v>132</v>
      </c>
      <c r="C11" s="41" t="s">
        <v>148</v>
      </c>
      <c r="F11" s="57" t="n">
        <v>1</v>
      </c>
      <c r="G11" s="57" t="s">
        <v>113</v>
      </c>
      <c r="J11" s="41" t="n">
        <v>102195</v>
      </c>
      <c r="K11" s="58" t="str">
        <f aca="false">IF(K_12!$B11&lt;&gt;"A","",K_12!$J11*K_12!$F11)</f>
        <v/>
      </c>
      <c r="L11" s="58" t="n">
        <f aca="false">IF(K_12!$B11&lt;&gt;"M","",K_12!$J11*K_12!$F11)</f>
        <v>102195</v>
      </c>
      <c r="M11" s="58" t="str">
        <f aca="false">IF(K_12!$B11&lt;&gt;"O","",K_12!$J11*K_12!$F11)</f>
        <v/>
      </c>
      <c r="N11" s="58" t="str">
        <f aca="false">IF(K_12!$B11&lt;&gt;"S","",K_12!$J11*K_12!$F11)</f>
        <v/>
      </c>
      <c r="O11" s="58"/>
      <c r="P11" s="59"/>
    </row>
  </sheetData>
  <hyperlinks>
    <hyperlink ref="P4" r:id="rId1" display="http://www.bvfheating.hu/"/>
    <hyperlink ref="P5" r:id="rId2" display="http://www.bvfheating.hu/"/>
    <hyperlink ref="P6" r:id="rId3" display="http://www.bvfheating.hu/"/>
    <hyperlink ref="P7" r:id="rId4" display="http://www.bvfheating.hu/"/>
    <hyperlink ref="P8" r:id="rId5" display="http://www.bvfheating.hu/"/>
    <hyperlink ref="P9" r:id="rId6" display="http://www.bvfheating.hu/"/>
    <hyperlink ref="P10" r:id="rId7" display="http://www.bvfheating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42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149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SUM(K_13!K4:K29)</f>
        <v>205183</v>
      </c>
      <c r="L3" s="55" t="n">
        <f aca="false">SUM(K_13!L4:L29)</f>
        <v>150000</v>
      </c>
      <c r="M3" s="55" t="n">
        <f aca="false">SUM(K_13!M4:M29)</f>
        <v>0</v>
      </c>
      <c r="N3" s="55" t="n">
        <f aca="false">SUM(K_13!N4:N29)</f>
        <v>0</v>
      </c>
      <c r="AMJ3" s="0"/>
    </row>
    <row r="4" customFormat="false" ht="13.8" hidden="false" customHeight="false" outlineLevel="0" collapsed="false">
      <c r="A4" s="40" t="s">
        <v>150</v>
      </c>
      <c r="B4" s="40" t="s">
        <v>109</v>
      </c>
      <c r="C4" s="41" t="s">
        <v>151</v>
      </c>
      <c r="D4" s="41" t="s">
        <v>152</v>
      </c>
      <c r="E4" s="41" t="s">
        <v>153</v>
      </c>
      <c r="F4" s="57" t="n">
        <v>26</v>
      </c>
      <c r="G4" s="57" t="s">
        <v>154</v>
      </c>
      <c r="H4" s="42" t="s">
        <v>155</v>
      </c>
      <c r="I4" s="42" t="s">
        <v>115</v>
      </c>
      <c r="J4" s="42" t="n">
        <v>1918</v>
      </c>
      <c r="K4" s="58" t="n">
        <f aca="false">IF(K_13!$B4&lt;&gt;"A","",K_13!$J4*K_13!$F4)</f>
        <v>49868</v>
      </c>
      <c r="L4" s="58" t="str">
        <f aca="false">IF(K_13!$B4&lt;&gt;"M","",K_13!$J4*K_13!$F4)</f>
        <v/>
      </c>
      <c r="M4" s="58" t="str">
        <f aca="false">IF(K_13!$B4&lt;&gt;"O","",K_13!$J4*K_13!$F4)</f>
        <v/>
      </c>
      <c r="N4" s="58" t="str">
        <f aca="false">IF(K_13!$B4&lt;&gt;"S","",K_13!$J4*K_13!$F4)</f>
        <v/>
      </c>
      <c r="O4" s="58"/>
      <c r="P4" s="59" t="s">
        <v>156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157</v>
      </c>
      <c r="D5" s="41" t="s">
        <v>158</v>
      </c>
      <c r="E5" s="41" t="s">
        <v>159</v>
      </c>
      <c r="F5" s="57" t="n">
        <v>1</v>
      </c>
      <c r="G5" s="57" t="s">
        <v>113</v>
      </c>
      <c r="H5" s="42" t="n">
        <v>60</v>
      </c>
      <c r="I5" s="42" t="s">
        <v>160</v>
      </c>
      <c r="J5" s="42" t="n">
        <v>8000</v>
      </c>
      <c r="K5" s="58" t="n">
        <f aca="false">IF(K_13!$B5&lt;&gt;"A","",K_13!$J5*K_13!$F5)</f>
        <v>8000</v>
      </c>
      <c r="L5" s="58" t="str">
        <f aca="false">IF(K_13!$B5&lt;&gt;"M","",K_13!$J5*K_13!$F5)</f>
        <v/>
      </c>
      <c r="M5" s="58" t="str">
        <f aca="false">IF(K_13!$B5&lt;&gt;"O","",K_13!$J5*K_13!$F5)</f>
        <v/>
      </c>
      <c r="N5" s="58" t="str">
        <f aca="false">IF(K_13!$B5&lt;&gt;"S","",K_13!$J5*K_13!$F5)</f>
        <v/>
      </c>
      <c r="O5" s="58" t="str">
        <f aca="false">IF(K_13!$D5&lt;&gt;"S","",#REF!*#REF!)</f>
        <v/>
      </c>
      <c r="P5" s="59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150</v>
      </c>
      <c r="B6" s="40" t="s">
        <v>109</v>
      </c>
      <c r="C6" s="41" t="s">
        <v>162</v>
      </c>
      <c r="D6" s="41" t="s">
        <v>163</v>
      </c>
      <c r="E6" s="41" t="s">
        <v>164</v>
      </c>
      <c r="F6" s="57" t="n">
        <v>10</v>
      </c>
      <c r="G6" s="57" t="s">
        <v>165</v>
      </c>
      <c r="H6" s="42" t="s">
        <v>166</v>
      </c>
      <c r="I6" s="42" t="s">
        <v>115</v>
      </c>
      <c r="J6" s="42" t="n">
        <v>4018</v>
      </c>
      <c r="K6" s="58" t="n">
        <f aca="false">IF(K_13!$B6&lt;&gt;"A","",K_13!$J6*K_13!$F6)</f>
        <v>40180</v>
      </c>
      <c r="L6" s="58" t="str">
        <f aca="false">IF(K_13!$B6&lt;&gt;"M","",K_13!$J6*K_13!$F6)</f>
        <v/>
      </c>
      <c r="M6" s="58" t="str">
        <f aca="false">IF(K_13!$B6&lt;&gt;"O","",K_13!$J6*K_13!$F6)</f>
        <v/>
      </c>
      <c r="N6" s="58" t="str">
        <f aca="false">IF(K_13!$B6&lt;&gt;"S","",K_13!$J6*K_13!$F6)</f>
        <v/>
      </c>
      <c r="O6" s="58" t="str">
        <f aca="false">IF(K_13!$D6&lt;&gt;"S","",#REF!*#REF!)</f>
        <v/>
      </c>
      <c r="P6" s="59" t="s">
        <v>156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150</v>
      </c>
      <c r="B7" s="40" t="s">
        <v>109</v>
      </c>
      <c r="C7" s="41" t="s">
        <v>167</v>
      </c>
      <c r="D7" s="0"/>
      <c r="E7" s="41" t="s">
        <v>168</v>
      </c>
      <c r="F7" s="57" t="n">
        <v>32</v>
      </c>
      <c r="G7" s="57" t="s">
        <v>169</v>
      </c>
      <c r="H7" s="42" t="s">
        <v>170</v>
      </c>
      <c r="I7" s="42" t="s">
        <v>115</v>
      </c>
      <c r="J7" s="42" t="n">
        <v>1248</v>
      </c>
      <c r="K7" s="58" t="n">
        <f aca="false">IF(K_13!$B7&lt;&gt;"A","",K_13!$J7*K_13!$F7)</f>
        <v>39936</v>
      </c>
      <c r="L7" s="58" t="str">
        <f aca="false">IF(K_13!$B7&lt;&gt;"M","",K_13!$J7*K_13!$F7)</f>
        <v/>
      </c>
      <c r="M7" s="58" t="str">
        <f aca="false">IF(K_13!$B7&lt;&gt;"O","",K_13!$J7*K_13!$F7)</f>
        <v/>
      </c>
      <c r="N7" s="58" t="str">
        <f aca="false">IF(K_13!$B7&lt;&gt;"S","",K_13!$J7*K_13!$F7)</f>
        <v/>
      </c>
      <c r="O7" s="58"/>
      <c r="P7" s="59" t="s">
        <v>156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150</v>
      </c>
      <c r="B8" s="40" t="s">
        <v>109</v>
      </c>
      <c r="C8" s="41" t="s">
        <v>171</v>
      </c>
      <c r="D8" s="0"/>
      <c r="E8" s="41" t="s">
        <v>168</v>
      </c>
      <c r="F8" s="57" t="n">
        <v>21</v>
      </c>
      <c r="G8" s="57" t="s">
        <v>169</v>
      </c>
      <c r="H8" s="42" t="s">
        <v>172</v>
      </c>
      <c r="I8" s="42" t="s">
        <v>115</v>
      </c>
      <c r="J8" s="42" t="n">
        <v>860</v>
      </c>
      <c r="K8" s="58" t="n">
        <f aca="false">IF(K_13!$B8&lt;&gt;"A","",K_13!$J8*K_13!$F8)</f>
        <v>18060</v>
      </c>
      <c r="L8" s="58" t="str">
        <f aca="false">IF(K_13!$B8&lt;&gt;"M","",K_13!$J8*K_13!$F8)</f>
        <v/>
      </c>
      <c r="M8" s="58" t="str">
        <f aca="false">IF(K_13!$B8&lt;&gt;"O","",K_13!$J8*K_13!$F8)</f>
        <v/>
      </c>
      <c r="N8" s="58" t="str">
        <f aca="false">IF(K_13!$B8&lt;&gt;"S","",K_13!$J8*K_13!$F8)</f>
        <v/>
      </c>
      <c r="O8" s="58"/>
      <c r="P8" s="59" t="s">
        <v>156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173</v>
      </c>
      <c r="D9" s="0"/>
      <c r="E9" s="54" t="s">
        <v>174</v>
      </c>
      <c r="F9" s="57" t="n">
        <v>50</v>
      </c>
      <c r="G9" s="57" t="s">
        <v>138</v>
      </c>
      <c r="H9" s="41"/>
      <c r="I9" s="41"/>
      <c r="J9" s="42" t="n">
        <v>165.1</v>
      </c>
      <c r="K9" s="58" t="n">
        <f aca="false">IF(K_13!$B9&lt;&gt;"A","",K_13!$J9*K_13!$F9)</f>
        <v>8255</v>
      </c>
      <c r="L9" s="58" t="str">
        <f aca="false">IF(K_13!$B9&lt;&gt;"M","",K_13!$J9*K_13!$F9)</f>
        <v/>
      </c>
      <c r="M9" s="58" t="str">
        <f aca="false">IF(K_13!$B9&lt;&gt;"O","",K_13!$J9*K_13!$F9)</f>
        <v/>
      </c>
      <c r="N9" s="58" t="str">
        <f aca="false">IF(K_13!$B9&lt;&gt;"S","",K_13!$J9*K_13!$F9)</f>
        <v/>
      </c>
      <c r="O9" s="58"/>
      <c r="P9" s="59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150</v>
      </c>
      <c r="B10" s="40" t="s">
        <v>109</v>
      </c>
      <c r="C10" s="41" t="s">
        <v>176</v>
      </c>
      <c r="D10" s="0"/>
      <c r="E10" s="41" t="s">
        <v>177</v>
      </c>
      <c r="F10" s="57" t="n">
        <v>170</v>
      </c>
      <c r="G10" s="57" t="s">
        <v>113</v>
      </c>
      <c r="H10" s="42" t="s">
        <v>177</v>
      </c>
      <c r="I10" s="42" t="s">
        <v>115</v>
      </c>
      <c r="J10" s="41" t="n">
        <v>13</v>
      </c>
      <c r="K10" s="58" t="n">
        <f aca="false">IF(K_13!$B10&lt;&gt;"A","",K_13!$J10*K_13!$F10)</f>
        <v>2210</v>
      </c>
      <c r="L10" s="58" t="str">
        <f aca="false">IF(K_13!$B10&lt;&gt;"M","",K_13!$J10*K_13!$F10)</f>
        <v/>
      </c>
      <c r="M10" s="58" t="str">
        <f aca="false">IF(K_13!$B10&lt;&gt;"O","",K_13!$J10*K_13!$F10)</f>
        <v/>
      </c>
      <c r="N10" s="58" t="str">
        <f aca="false">IF(K_13!$B10&lt;&gt;"S","",K_13!$J10*K_13!$F10)</f>
        <v/>
      </c>
      <c r="O10" s="58"/>
      <c r="P10" s="59" t="s">
        <v>156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178</v>
      </c>
      <c r="D11" s="0"/>
      <c r="E11" s="41" t="s">
        <v>177</v>
      </c>
      <c r="F11" s="57" t="n">
        <v>150</v>
      </c>
      <c r="G11" s="57" t="s">
        <v>113</v>
      </c>
      <c r="H11" s="42" t="s">
        <v>177</v>
      </c>
      <c r="I11" s="42" t="s">
        <v>115</v>
      </c>
      <c r="J11" s="41" t="n">
        <v>51</v>
      </c>
      <c r="K11" s="58" t="n">
        <f aca="false">IF(K_13!$B11&lt;&gt;"A","",K_13!$J11*K_13!$F11)</f>
        <v>7650</v>
      </c>
      <c r="L11" s="58" t="str">
        <f aca="false">IF(K_13!$B11&lt;&gt;"M","",K_13!$J11*K_13!$F11)</f>
        <v/>
      </c>
      <c r="M11" s="58" t="str">
        <f aca="false">IF(K_13!$B11&lt;&gt;"O","",K_13!$J11*K_13!$F11)</f>
        <v/>
      </c>
      <c r="N11" s="58" t="str">
        <f aca="false">IF(K_13!$B11&lt;&gt;"S","",K_13!$J11*K_13!$F11)</f>
        <v/>
      </c>
      <c r="O11" s="58"/>
      <c r="P11" s="59" t="s">
        <v>156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150</v>
      </c>
      <c r="B12" s="40" t="s">
        <v>109</v>
      </c>
      <c r="C12" s="41" t="s">
        <v>179</v>
      </c>
      <c r="D12" s="0"/>
      <c r="E12" s="41" t="s">
        <v>180</v>
      </c>
      <c r="F12" s="57" t="n">
        <v>12</v>
      </c>
      <c r="G12" s="57" t="s">
        <v>113</v>
      </c>
      <c r="H12" s="41"/>
      <c r="I12" s="41"/>
      <c r="J12" s="41" t="n">
        <v>42</v>
      </c>
      <c r="K12" s="58" t="n">
        <f aca="false">IF(K_13!$B12&lt;&gt;"A","",K_13!$J12*K_13!$F12)</f>
        <v>504</v>
      </c>
      <c r="L12" s="58" t="str">
        <f aca="false">IF(K_13!$B12&lt;&gt;"M","",K_13!$J12*K_13!$F12)</f>
        <v/>
      </c>
      <c r="M12" s="58" t="str">
        <f aca="false">IF(K_13!$B12&lt;&gt;"O","",K_13!$J12*K_13!$F12)</f>
        <v/>
      </c>
      <c r="N12" s="58" t="str">
        <f aca="false">IF(K_13!$B12&lt;&gt;"S","",K_13!$J12*K_13!$F12)</f>
        <v/>
      </c>
      <c r="O12" s="58"/>
      <c r="P12" s="59" t="s">
        <v>156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56" t="s">
        <v>182</v>
      </c>
      <c r="D13" s="0"/>
      <c r="E13" s="56" t="s">
        <v>180</v>
      </c>
      <c r="F13" s="57" t="n">
        <v>4</v>
      </c>
      <c r="G13" s="57" t="s">
        <v>113</v>
      </c>
      <c r="H13" s="57"/>
      <c r="I13" s="57"/>
      <c r="J13" s="42" t="n">
        <v>135</v>
      </c>
      <c r="K13" s="58" t="n">
        <f aca="false">IF(K_13!$B13&lt;&gt;"A","",K_13!$J13*K_13!$F13)</f>
        <v>540</v>
      </c>
      <c r="L13" s="58" t="str">
        <f aca="false">IF(K_13!$B13&lt;&gt;"M","",K_13!$J13*K_13!$F13)</f>
        <v/>
      </c>
      <c r="M13" s="58" t="str">
        <f aca="false">IF(K_13!$B13&lt;&gt;"O","",K_13!$J13*K_13!$F13)</f>
        <v/>
      </c>
      <c r="N13" s="58" t="str">
        <f aca="false">IF(K_13!$B13&lt;&gt;"S","",K_13!$J13*K_13!$F13)</f>
        <v/>
      </c>
      <c r="O13" s="58"/>
      <c r="P13" s="59" t="s">
        <v>183</v>
      </c>
      <c r="Q13" s="60"/>
      <c r="R13" s="61"/>
      <c r="S13" s="61"/>
      <c r="T13" s="0"/>
      <c r="U13" s="0"/>
      <c r="V13" s="0"/>
      <c r="W13" s="62"/>
      <c r="X13" s="62"/>
      <c r="Y13" s="62"/>
      <c r="Z13" s="0"/>
      <c r="AA13" s="6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184</v>
      </c>
      <c r="D14" s="0"/>
      <c r="E14" s="41" t="s">
        <v>185</v>
      </c>
      <c r="F14" s="57" t="n">
        <v>1</v>
      </c>
      <c r="G14" s="57" t="s">
        <v>186</v>
      </c>
      <c r="H14" s="42" t="s">
        <v>187</v>
      </c>
      <c r="I14" s="42" t="s">
        <v>115</v>
      </c>
      <c r="J14" s="42" t="n">
        <v>3500</v>
      </c>
      <c r="K14" s="58" t="n">
        <f aca="false">IF(K_13!$B14&lt;&gt;"A","",K_13!$J14*K_13!$F14)</f>
        <v>3500</v>
      </c>
      <c r="L14" s="58" t="str">
        <f aca="false">IF(K_13!$B14&lt;&gt;"M","",K_13!$J14*K_13!$F14)</f>
        <v/>
      </c>
      <c r="M14" s="58" t="str">
        <f aca="false">IF(K_13!$B14&lt;&gt;"O","",K_13!$J14*K_13!$F14)</f>
        <v/>
      </c>
      <c r="N14" s="58" t="str">
        <f aca="false">IF(K_13!$B14&lt;&gt;"S","",K_13!$J14*K_13!$F14)</f>
        <v/>
      </c>
      <c r="O14" s="58"/>
      <c r="P14" s="59" t="s">
        <v>156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188</v>
      </c>
      <c r="D15" s="41" t="s">
        <v>189</v>
      </c>
      <c r="E15" s="41" t="s">
        <v>190</v>
      </c>
      <c r="F15" s="57" t="n">
        <v>1</v>
      </c>
      <c r="G15" s="57" t="s">
        <v>186</v>
      </c>
      <c r="H15" s="42" t="s">
        <v>191</v>
      </c>
      <c r="I15" s="42" t="s">
        <v>115</v>
      </c>
      <c r="J15" s="42" t="n">
        <v>3100</v>
      </c>
      <c r="K15" s="58" t="n">
        <f aca="false">IF(K_13!$B15&lt;&gt;"A","",K_13!$J15*K_13!$F15)</f>
        <v>3100</v>
      </c>
      <c r="L15" s="58" t="str">
        <f aca="false">IF(K_13!$B15&lt;&gt;"M","",K_13!$J15*K_13!$F15)</f>
        <v/>
      </c>
      <c r="M15" s="58" t="str">
        <f aca="false">IF(K_13!$B15&lt;&gt;"O","",K_13!$J15*K_13!$F15)</f>
        <v/>
      </c>
      <c r="N15" s="58" t="str">
        <f aca="false">IF(K_13!$B15&lt;&gt;"S","",K_13!$J15*K_13!$F15)</f>
        <v/>
      </c>
      <c r="O15" s="58"/>
      <c r="P15" s="59" t="s">
        <v>156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192</v>
      </c>
      <c r="D16" s="0"/>
      <c r="E16" s="41" t="s">
        <v>193</v>
      </c>
      <c r="F16" s="57" t="n">
        <f aca="false">170</f>
        <v>170</v>
      </c>
      <c r="G16" s="57" t="s">
        <v>113</v>
      </c>
      <c r="H16" s="42" t="s">
        <v>194</v>
      </c>
      <c r="I16" s="42" t="s">
        <v>115</v>
      </c>
      <c r="J16" s="42" t="n">
        <v>59</v>
      </c>
      <c r="K16" s="58" t="n">
        <f aca="false">IF(K_13!$B16&lt;&gt;"A","",K_13!$J16*K_13!$F16)</f>
        <v>10030</v>
      </c>
      <c r="L16" s="58" t="str">
        <f aca="false">IF(K_13!$B16&lt;&gt;"M","",K_13!$J16*K_13!$F16)</f>
        <v/>
      </c>
      <c r="M16" s="58" t="str">
        <f aca="false">IF(K_13!$B16&lt;&gt;"O","",K_13!$J16*K_13!$F16)</f>
        <v/>
      </c>
      <c r="N16" s="58" t="str">
        <f aca="false">IF(K_13!$B16&lt;&gt;"S","",K_13!$J16*K_13!$F16)</f>
        <v/>
      </c>
      <c r="O16" s="58"/>
      <c r="P16" s="59" t="s">
        <v>156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195</v>
      </c>
      <c r="D17" s="0"/>
      <c r="E17" s="41" t="s">
        <v>196</v>
      </c>
      <c r="F17" s="57" t="n">
        <v>3</v>
      </c>
      <c r="G17" s="57" t="s">
        <v>197</v>
      </c>
      <c r="H17" s="42" t="s">
        <v>198</v>
      </c>
      <c r="I17" s="42" t="s">
        <v>115</v>
      </c>
      <c r="J17" s="42" t="n">
        <v>1506</v>
      </c>
      <c r="K17" s="58" t="n">
        <f aca="false">IF(K_13!$B17&lt;&gt;"A","",K_13!$J17*K_13!$F17)</f>
        <v>4518</v>
      </c>
      <c r="L17" s="58" t="str">
        <f aca="false">IF(K_13!$B17&lt;&gt;"M","",K_13!$J17*K_13!$F17)</f>
        <v/>
      </c>
      <c r="M17" s="58" t="str">
        <f aca="false">IF(K_13!$B17&lt;&gt;"O","",K_13!$J17*K_13!$F17)</f>
        <v/>
      </c>
      <c r="N17" s="58" t="str">
        <f aca="false">IF(K_13!$B17&lt;&gt;"S","",K_13!$J17*K_13!$F17)</f>
        <v/>
      </c>
      <c r="O17" s="58"/>
      <c r="P17" s="59" t="s">
        <v>156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199</v>
      </c>
      <c r="D18" s="0"/>
      <c r="E18" s="41" t="s">
        <v>200</v>
      </c>
      <c r="F18" s="57" t="n">
        <v>2</v>
      </c>
      <c r="G18" s="57" t="s">
        <v>113</v>
      </c>
      <c r="H18" s="42" t="n">
        <v>90</v>
      </c>
      <c r="I18" s="42" t="s">
        <v>138</v>
      </c>
      <c r="J18" s="41" t="n">
        <v>1071</v>
      </c>
      <c r="K18" s="58" t="n">
        <f aca="false">IF(K_13!$B18&lt;&gt;"A","",K_13!$J18*K_13!$F18)</f>
        <v>2142</v>
      </c>
      <c r="L18" s="58" t="str">
        <f aca="false">IF(K_13!$B18&lt;&gt;"M","",K_13!$J18*K_13!$F18)</f>
        <v/>
      </c>
      <c r="M18" s="58" t="str">
        <f aca="false">IF(K_13!$B18&lt;&gt;"O","",K_13!$J18*K_13!$F18)</f>
        <v/>
      </c>
      <c r="N18" s="58" t="str">
        <f aca="false">IF(K_13!$B18&lt;&gt;"S","",K_13!$J18*K_13!$F18)</f>
        <v/>
      </c>
      <c r="O18" s="58"/>
      <c r="P18" s="59" t="s">
        <v>156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201</v>
      </c>
      <c r="D19" s="41" t="s">
        <v>202</v>
      </c>
      <c r="E19" s="41" t="s">
        <v>203</v>
      </c>
      <c r="F19" s="57" t="n">
        <v>2</v>
      </c>
      <c r="G19" s="57" t="s">
        <v>204</v>
      </c>
      <c r="H19" s="42" t="n">
        <v>25</v>
      </c>
      <c r="I19" s="42" t="s">
        <v>205</v>
      </c>
      <c r="J19" s="41" t="n">
        <v>3345</v>
      </c>
      <c r="K19" s="58" t="n">
        <f aca="false">IF(K_13!$B19&lt;&gt;"A","",K_13!$J19*K_13!$F19)</f>
        <v>6690</v>
      </c>
      <c r="L19" s="58" t="str">
        <f aca="false">IF(K_13!$B19&lt;&gt;"M","",K_13!$J19*K_13!$F19)</f>
        <v/>
      </c>
      <c r="M19" s="58" t="str">
        <f aca="false">IF(K_13!$B19&lt;&gt;"O","",K_13!$J19*K_13!$F19)</f>
        <v/>
      </c>
      <c r="N19" s="58" t="str">
        <f aca="false">IF(K_13!$B19&lt;&gt;"S","",K_13!$J19*K_13!$F19)</f>
        <v/>
      </c>
      <c r="O19" s="58"/>
      <c r="P19" s="59" t="s">
        <v>156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s="64" customFormat="true" ht="13.8" hidden="false" customHeight="false" outlineLevel="0" collapsed="false">
      <c r="A20" s="40"/>
      <c r="B20" s="40" t="s">
        <v>132</v>
      </c>
      <c r="C20" s="68" t="s">
        <v>206</v>
      </c>
      <c r="D20" s="40" t="s">
        <v>74</v>
      </c>
      <c r="F20" s="42" t="n">
        <v>1</v>
      </c>
      <c r="G20" s="42" t="s">
        <v>113</v>
      </c>
      <c r="J20" s="57" t="n">
        <v>150000</v>
      </c>
      <c r="K20" s="58" t="str">
        <f aca="false">IF(K_13!$B20&lt;&gt;"A","",K_13!$J20*K_13!$F20)</f>
        <v/>
      </c>
      <c r="L20" s="58" t="n">
        <f aca="false">IF(K_13!$B20&lt;&gt;"M","",K_13!$J20*K_13!$F20)</f>
        <v>150000</v>
      </c>
      <c r="M20" s="58" t="str">
        <f aca="false">IF(K_13!$B20&lt;&gt;"O","",K_13!$J20*K_13!$F20)</f>
        <v/>
      </c>
      <c r="N20" s="58" t="str">
        <f aca="false">IF(K_13!$B20&lt;&gt;"S","",K_13!$J20*K_13!$F20)</f>
        <v/>
      </c>
      <c r="O20" s="58"/>
      <c r="AMJ20" s="0"/>
    </row>
  </sheetData>
  <hyperlinks>
    <hyperlink ref="P4" r:id="rId1" display="http://gipszkarton-shop.hu/"/>
    <hyperlink ref="P5" r:id="rId2" display="http://szigatech.hu/"/>
    <hyperlink ref="P9" r:id="rId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70" t="s">
        <v>207</v>
      </c>
      <c r="F1" s="48"/>
      <c r="G1" s="48"/>
      <c r="I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71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72"/>
      <c r="J3" s="0"/>
      <c r="K3" s="55" t="n">
        <f aca="false">SUM(K_2!K4:K39)</f>
        <v>514255</v>
      </c>
      <c r="L3" s="55" t="n">
        <f aca="false">SUM(K_2!L4:L39)</f>
        <v>160000</v>
      </c>
      <c r="M3" s="55" t="n">
        <f aca="false">SUM(K_2!M4:M39)</f>
        <v>40000</v>
      </c>
      <c r="N3" s="55" t="n">
        <f aca="false">SUM(K_2!N4:N39)</f>
        <v>125000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208</v>
      </c>
      <c r="B4" s="40" t="s">
        <v>109</v>
      </c>
      <c r="C4" s="56" t="s">
        <v>209</v>
      </c>
      <c r="D4" s="41" t="s">
        <v>210</v>
      </c>
      <c r="E4" s="56" t="s">
        <v>211</v>
      </c>
      <c r="F4" s="73" t="n">
        <v>1</v>
      </c>
      <c r="G4" s="57" t="s">
        <v>113</v>
      </c>
      <c r="H4" s="57" t="s">
        <v>212</v>
      </c>
      <c r="I4" s="57" t="s">
        <v>115</v>
      </c>
      <c r="J4" s="57" t="n">
        <v>272000</v>
      </c>
      <c r="K4" s="58" t="n">
        <f aca="false">IF(K_2!$B4&lt;&gt;"A","",K_2!$J4*K_2!$F4)</f>
        <v>272000</v>
      </c>
      <c r="L4" s="58" t="str">
        <f aca="false">IF(K_2!$B4&lt;&gt;"M","",K_2!$J4*K_2!$F4)</f>
        <v/>
      </c>
      <c r="M4" s="58" t="str">
        <f aca="false">IF(K_2!$B4&lt;&gt;"O","",K_2!$J4*K_2!$F4)</f>
        <v/>
      </c>
      <c r="N4" s="58" t="str">
        <f aca="false">IF(K_2!$B4&lt;&gt;"S","",K_2!$J4*K_2!$F4)</f>
        <v/>
      </c>
      <c r="O4" s="58" t="str">
        <f aca="false">IF(K_2!$D4&lt;&gt;"S","",#REF!*#REF!)</f>
        <v/>
      </c>
      <c r="P4" s="74" t="s">
        <v>213</v>
      </c>
      <c r="Q4" s="60"/>
      <c r="R4" s="61"/>
      <c r="S4" s="61"/>
      <c r="T4" s="61"/>
      <c r="U4" s="0"/>
      <c r="V4" s="61"/>
      <c r="W4" s="62"/>
      <c r="X4" s="62"/>
      <c r="Y4" s="62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208</v>
      </c>
      <c r="B5" s="40" t="s">
        <v>109</v>
      </c>
      <c r="C5" s="56" t="s">
        <v>214</v>
      </c>
      <c r="D5" s="41" t="s">
        <v>215</v>
      </c>
      <c r="E5" s="56" t="s">
        <v>216</v>
      </c>
      <c r="F5" s="73" t="n">
        <v>5</v>
      </c>
      <c r="G5" s="57" t="s">
        <v>113</v>
      </c>
      <c r="H5" s="57" t="n">
        <v>1</v>
      </c>
      <c r="I5" s="57" t="s">
        <v>138</v>
      </c>
      <c r="J5" s="57" t="n">
        <v>1001</v>
      </c>
      <c r="K5" s="58" t="n">
        <f aca="false">IF(K_2!$B5&lt;&gt;"A","",K_2!$J5*K_2!$F5)</f>
        <v>5005</v>
      </c>
      <c r="L5" s="58" t="str">
        <f aca="false">IF(K_2!$B5&lt;&gt;"M","",K_2!$J5*K_2!$F5)</f>
        <v/>
      </c>
      <c r="M5" s="58" t="str">
        <f aca="false">IF(K_2!$B5&lt;&gt;"O","",K_2!$J5*K_2!$F5)</f>
        <v/>
      </c>
      <c r="N5" s="58" t="str">
        <f aca="false">IF(K_2!$B5&lt;&gt;"S","",K_2!$J5*K_2!$F5)</f>
        <v/>
      </c>
      <c r="O5" s="58" t="str">
        <f aca="false">IF(K_2!$D5&lt;&gt;"S","",#REF!*#REF!)</f>
        <v/>
      </c>
      <c r="P5" s="75" t="s">
        <v>217</v>
      </c>
      <c r="Q5" s="60"/>
      <c r="R5" s="61"/>
      <c r="S5" s="61"/>
      <c r="T5" s="61"/>
      <c r="U5" s="0"/>
      <c r="V5" s="61"/>
      <c r="W5" s="62"/>
      <c r="X5" s="62"/>
      <c r="Y5" s="62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208</v>
      </c>
      <c r="B6" s="40" t="s">
        <v>109</v>
      </c>
      <c r="C6" s="56" t="s">
        <v>218</v>
      </c>
      <c r="D6" s="0"/>
      <c r="E6" s="56" t="s">
        <v>219</v>
      </c>
      <c r="F6" s="73" t="n">
        <v>11</v>
      </c>
      <c r="G6" s="57" t="s">
        <v>113</v>
      </c>
      <c r="H6" s="57" t="n">
        <v>1</v>
      </c>
      <c r="I6" s="57" t="s">
        <v>138</v>
      </c>
      <c r="J6" s="57" t="n">
        <v>440</v>
      </c>
      <c r="K6" s="58" t="n">
        <f aca="false">IF(K_2!$B6&lt;&gt;"A","",K_2!$J6*K_2!$F6)</f>
        <v>4840</v>
      </c>
      <c r="L6" s="58" t="str">
        <f aca="false">IF(K_2!$B6&lt;&gt;"M","",K_2!$J6*K_2!$F6)</f>
        <v/>
      </c>
      <c r="M6" s="58" t="str">
        <f aca="false">IF(K_2!$B6&lt;&gt;"O","",K_2!$J6*K_2!$F6)</f>
        <v/>
      </c>
      <c r="N6" s="58" t="str">
        <f aca="false">IF(K_2!$B6&lt;&gt;"S","",K_2!$J6*K_2!$F6)</f>
        <v/>
      </c>
      <c r="O6" s="58" t="str">
        <f aca="false">IF(K_2!$D6&lt;&gt;"S","",#REF!*#REF!)</f>
        <v/>
      </c>
      <c r="P6" s="75" t="s">
        <v>220</v>
      </c>
      <c r="Q6" s="60"/>
      <c r="R6" s="61"/>
      <c r="S6" s="61"/>
      <c r="T6" s="61"/>
      <c r="U6" s="0"/>
      <c r="V6" s="61"/>
      <c r="W6" s="62"/>
      <c r="X6" s="62"/>
      <c r="Y6" s="62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208</v>
      </c>
      <c r="B7" s="40" t="s">
        <v>109</v>
      </c>
      <c r="C7" s="56" t="s">
        <v>221</v>
      </c>
      <c r="D7" s="41" t="s">
        <v>222</v>
      </c>
      <c r="E7" s="56" t="s">
        <v>219</v>
      </c>
      <c r="F7" s="57" t="n">
        <v>2</v>
      </c>
      <c r="G7" s="57" t="s">
        <v>113</v>
      </c>
      <c r="H7" s="57" t="s">
        <v>219</v>
      </c>
      <c r="I7" s="57" t="s">
        <v>115</v>
      </c>
      <c r="J7" s="57" t="n">
        <v>10400</v>
      </c>
      <c r="K7" s="58" t="n">
        <f aca="false">IF(K_2!$B7&lt;&gt;"A","",K_2!$J7*K_2!$F7)</f>
        <v>20800</v>
      </c>
      <c r="L7" s="58" t="str">
        <f aca="false">IF(K_2!$B7&lt;&gt;"M","",K_2!$J7*K_2!$F7)</f>
        <v/>
      </c>
      <c r="M7" s="58" t="str">
        <f aca="false">IF(K_2!$B7&lt;&gt;"O","",K_2!$J7*K_2!$F7)</f>
        <v/>
      </c>
      <c r="N7" s="58" t="str">
        <f aca="false">IF(K_2!$B7&lt;&gt;"S","",K_2!$J7*K_2!$F7)</f>
        <v/>
      </c>
      <c r="O7" s="58" t="str">
        <f aca="false">IF(K_2!$D7&lt;&gt;"S","",#REF!*#REF!)</f>
        <v/>
      </c>
      <c r="P7" s="75" t="s">
        <v>223</v>
      </c>
      <c r="Q7" s="60"/>
      <c r="R7" s="61"/>
      <c r="S7" s="61"/>
      <c r="T7" s="61"/>
      <c r="U7" s="0"/>
      <c r="V7" s="61"/>
      <c r="W7" s="62"/>
      <c r="X7" s="62"/>
      <c r="Y7" s="62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208</v>
      </c>
      <c r="B8" s="40" t="s">
        <v>109</v>
      </c>
      <c r="C8" s="56" t="s">
        <v>224</v>
      </c>
      <c r="D8" s="41" t="s">
        <v>225</v>
      </c>
      <c r="E8" s="56" t="s">
        <v>226</v>
      </c>
      <c r="F8" s="57" t="n">
        <v>1</v>
      </c>
      <c r="G8" s="57" t="s">
        <v>113</v>
      </c>
      <c r="H8" s="57" t="s">
        <v>227</v>
      </c>
      <c r="I8" s="57" t="s">
        <v>115</v>
      </c>
      <c r="J8" s="57" t="n">
        <v>4060</v>
      </c>
      <c r="K8" s="58" t="n">
        <f aca="false">IF(K_2!$B8&lt;&gt;"A","",K_2!$J8*K_2!$F8)</f>
        <v>4060</v>
      </c>
      <c r="L8" s="58" t="str">
        <f aca="false">IF(K_2!$B8&lt;&gt;"M","",K_2!$J8*K_2!$F8)</f>
        <v/>
      </c>
      <c r="M8" s="58" t="str">
        <f aca="false">IF(K_2!$B8&lt;&gt;"O","",K_2!$J8*K_2!$F8)</f>
        <v/>
      </c>
      <c r="N8" s="58" t="str">
        <f aca="false">IF(K_2!$B8&lt;&gt;"S","",K_2!$J8*K_2!$F8)</f>
        <v/>
      </c>
      <c r="O8" s="58" t="str">
        <f aca="false">IF(K_2!$D8&lt;&gt;"S","",#REF!*#REF!)</f>
        <v/>
      </c>
      <c r="P8" s="75" t="s">
        <v>223</v>
      </c>
      <c r="Q8" s="60"/>
      <c r="R8" s="61"/>
      <c r="S8" s="61"/>
      <c r="T8" s="61"/>
      <c r="U8" s="0"/>
      <c r="V8" s="61"/>
      <c r="W8" s="62"/>
      <c r="X8" s="62"/>
      <c r="Y8" s="62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208</v>
      </c>
      <c r="B9" s="40" t="s">
        <v>109</v>
      </c>
      <c r="C9" s="56" t="s">
        <v>224</v>
      </c>
      <c r="D9" s="41" t="s">
        <v>225</v>
      </c>
      <c r="E9" s="56" t="s">
        <v>226</v>
      </c>
      <c r="F9" s="57" t="n">
        <v>1</v>
      </c>
      <c r="G9" s="57" t="s">
        <v>113</v>
      </c>
      <c r="H9" s="57" t="s">
        <v>228</v>
      </c>
      <c r="I9" s="57" t="s">
        <v>115</v>
      </c>
      <c r="J9" s="57" t="n">
        <v>5870</v>
      </c>
      <c r="K9" s="58" t="n">
        <f aca="false">IF(K_2!$B9&lt;&gt;"A","",K_2!$J9*K_2!$F9)</f>
        <v>5870</v>
      </c>
      <c r="L9" s="58" t="str">
        <f aca="false">IF(K_2!$B9&lt;&gt;"M","",K_2!$J9*K_2!$F9)</f>
        <v/>
      </c>
      <c r="M9" s="58" t="str">
        <f aca="false">IF(K_2!$B9&lt;&gt;"O","",K_2!$J9*K_2!$F9)</f>
        <v/>
      </c>
      <c r="N9" s="58" t="str">
        <f aca="false">IF(K_2!$B9&lt;&gt;"S","",K_2!$J9*K_2!$F9)</f>
        <v/>
      </c>
      <c r="O9" s="58" t="str">
        <f aca="false">IF(K_2!$D9&lt;&gt;"S","",#REF!*#REF!)</f>
        <v/>
      </c>
      <c r="P9" s="75" t="s">
        <v>223</v>
      </c>
      <c r="Q9" s="60"/>
      <c r="R9" s="61"/>
      <c r="S9" s="61"/>
      <c r="T9" s="61"/>
      <c r="U9" s="0"/>
      <c r="V9" s="61"/>
      <c r="W9" s="62"/>
      <c r="X9" s="62"/>
      <c r="Y9" s="62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229</v>
      </c>
      <c r="B10" s="40" t="s">
        <v>109</v>
      </c>
      <c r="C10" s="56" t="s">
        <v>230</v>
      </c>
      <c r="D10" s="0"/>
      <c r="E10" s="56" t="s">
        <v>231</v>
      </c>
      <c r="F10" s="57" t="n">
        <v>15</v>
      </c>
      <c r="G10" s="57" t="s">
        <v>138</v>
      </c>
      <c r="H10" s="57" t="n">
        <v>4</v>
      </c>
      <c r="I10" s="57" t="s">
        <v>115</v>
      </c>
      <c r="J10" s="57" t="n">
        <v>390</v>
      </c>
      <c r="K10" s="58" t="n">
        <f aca="false">IF(K_2!$B10&lt;&gt;"A","",K_2!$J10*K_2!$F10)</f>
        <v>5850</v>
      </c>
      <c r="L10" s="58" t="str">
        <f aca="false">IF(K_2!$B10&lt;&gt;"M","",K_2!$J10*K_2!$F10)</f>
        <v/>
      </c>
      <c r="M10" s="58" t="str">
        <f aca="false">IF(K_2!$B10&lt;&gt;"O","",K_2!$J10*K_2!$F10)</f>
        <v/>
      </c>
      <c r="N10" s="58" t="str">
        <f aca="false">IF(K_2!$B10&lt;&gt;"S","",K_2!$J10*K_2!$F10)</f>
        <v/>
      </c>
      <c r="O10" s="58" t="str">
        <f aca="false">IF(K_2!$D10&lt;&gt;"S","",#REF!*#REF!)</f>
        <v/>
      </c>
      <c r="P10" s="75" t="s">
        <v>232</v>
      </c>
      <c r="Q10" s="60"/>
      <c r="R10" s="61"/>
      <c r="S10" s="61"/>
      <c r="T10" s="61"/>
      <c r="U10" s="0"/>
      <c r="V10" s="61"/>
      <c r="W10" s="62"/>
      <c r="X10" s="62"/>
      <c r="Y10" s="62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233</v>
      </c>
      <c r="D11" s="41" t="s">
        <v>234</v>
      </c>
      <c r="E11" s="41" t="s">
        <v>235</v>
      </c>
      <c r="F11" s="73" t="n">
        <v>9</v>
      </c>
      <c r="G11" s="57" t="s">
        <v>113</v>
      </c>
      <c r="H11" s="42" t="s">
        <v>236</v>
      </c>
      <c r="I11" s="42" t="s">
        <v>115</v>
      </c>
      <c r="J11" s="42" t="n">
        <v>8290</v>
      </c>
      <c r="K11" s="58" t="n">
        <f aca="false">IF(K_2!$B11&lt;&gt;"A","",K_2!$J11*K_2!$F11)</f>
        <v>74610</v>
      </c>
      <c r="L11" s="58" t="str">
        <f aca="false">IF(K_2!$B11&lt;&gt;"M","",K_2!$J11*K_2!$F11)</f>
        <v/>
      </c>
      <c r="M11" s="58" t="str">
        <f aca="false">IF(K_2!$B11&lt;&gt;"O","",K_2!$J11*K_2!$F11)</f>
        <v/>
      </c>
      <c r="N11" s="58" t="str">
        <f aca="false">IF(K_2!$B11&lt;&gt;"S","",K_2!$J11*K_2!$F11)</f>
        <v/>
      </c>
      <c r="O11" s="58" t="str">
        <f aca="false">IF(K_2!$D11&lt;&gt;"S","",#REF!*#REF!)</f>
        <v/>
      </c>
      <c r="P11" s="74" t="s">
        <v>237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208</v>
      </c>
      <c r="B12" s="40" t="s">
        <v>109</v>
      </c>
      <c r="C12" s="41" t="s">
        <v>238</v>
      </c>
      <c r="D12" s="41" t="s">
        <v>234</v>
      </c>
      <c r="E12" s="41" t="s">
        <v>239</v>
      </c>
      <c r="F12" s="73" t="n">
        <v>1</v>
      </c>
      <c r="G12" s="57" t="s">
        <v>113</v>
      </c>
      <c r="H12" s="42" t="s">
        <v>240</v>
      </c>
      <c r="I12" s="42" t="s">
        <v>115</v>
      </c>
      <c r="J12" s="42" t="n">
        <v>4150</v>
      </c>
      <c r="K12" s="58" t="n">
        <f aca="false">IF(K_2!$B12&lt;&gt;"A","",K_2!$J12*K_2!$F12)</f>
        <v>4150</v>
      </c>
      <c r="L12" s="58" t="str">
        <f aca="false">IF(K_2!$B12&lt;&gt;"M","",K_2!$J12*K_2!$F12)</f>
        <v/>
      </c>
      <c r="M12" s="58" t="str">
        <f aca="false">IF(K_2!$B12&lt;&gt;"O","",K_2!$J12*K_2!$F12)</f>
        <v/>
      </c>
      <c r="N12" s="58" t="str">
        <f aca="false">IF(K_2!$B12&lt;&gt;"S","",K_2!$J12*K_2!$F12)</f>
        <v/>
      </c>
      <c r="O12" s="58" t="str">
        <f aca="false">IF(K_2!$D12&lt;&gt;"S","",#REF!*#REF!)</f>
        <v/>
      </c>
      <c r="P12" s="74" t="s">
        <v>237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150</v>
      </c>
      <c r="B13" s="40" t="s">
        <v>109</v>
      </c>
      <c r="C13" s="41" t="s">
        <v>241</v>
      </c>
      <c r="D13" s="41" t="s">
        <v>234</v>
      </c>
      <c r="E13" s="41" t="s">
        <v>242</v>
      </c>
      <c r="F13" s="73" t="n">
        <v>7</v>
      </c>
      <c r="G13" s="57" t="s">
        <v>113</v>
      </c>
      <c r="H13" s="42" t="s">
        <v>243</v>
      </c>
      <c r="I13" s="42" t="s">
        <v>115</v>
      </c>
      <c r="J13" s="42" t="n">
        <v>2230</v>
      </c>
      <c r="K13" s="58" t="n">
        <f aca="false">IF(K_2!$B13&lt;&gt;"A","",K_2!$J13*K_2!$F13)</f>
        <v>15610</v>
      </c>
      <c r="L13" s="58" t="str">
        <f aca="false">IF(K_2!$B13&lt;&gt;"M","",K_2!$J13*K_2!$F13)</f>
        <v/>
      </c>
      <c r="M13" s="58" t="str">
        <f aca="false">IF(K_2!$B13&lt;&gt;"O","",K_2!$J13*K_2!$F13)</f>
        <v/>
      </c>
      <c r="N13" s="58" t="str">
        <f aca="false">IF(K_2!$B13&lt;&gt;"S","",K_2!$J13*K_2!$F13)</f>
        <v/>
      </c>
      <c r="O13" s="58" t="str">
        <f aca="false">IF(K_2!$D13&lt;&gt;"S","",#REF!*#REF!)</f>
        <v/>
      </c>
      <c r="P13" s="74" t="s">
        <v>237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244</v>
      </c>
      <c r="D14" s="41" t="s">
        <v>234</v>
      </c>
      <c r="E14" s="41" t="s">
        <v>245</v>
      </c>
      <c r="F14" s="73" t="n">
        <v>5</v>
      </c>
      <c r="G14" s="57" t="s">
        <v>113</v>
      </c>
      <c r="H14" s="42" t="s">
        <v>243</v>
      </c>
      <c r="I14" s="42" t="s">
        <v>115</v>
      </c>
      <c r="J14" s="42" t="n">
        <v>2790</v>
      </c>
      <c r="K14" s="58" t="n">
        <f aca="false">IF(K_2!$B14&lt;&gt;"A","",K_2!$J14*K_2!$F14)</f>
        <v>13950</v>
      </c>
      <c r="L14" s="58" t="str">
        <f aca="false">IF(K_2!$B14&lt;&gt;"M","",K_2!$J14*K_2!$F14)</f>
        <v/>
      </c>
      <c r="M14" s="58" t="str">
        <f aca="false">IF(K_2!$B14&lt;&gt;"O","",K_2!$J14*K_2!$F14)</f>
        <v/>
      </c>
      <c r="N14" s="58" t="str">
        <f aca="false">IF(K_2!$B14&lt;&gt;"S","",K_2!$J14*K_2!$F14)</f>
        <v/>
      </c>
      <c r="O14" s="58" t="str">
        <f aca="false">IF(K_2!$D14&lt;&gt;"S","",#REF!*#REF!)</f>
        <v/>
      </c>
      <c r="P14" s="74" t="s">
        <v>237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246</v>
      </c>
      <c r="D15" s="41" t="s">
        <v>234</v>
      </c>
      <c r="E15" s="41" t="s">
        <v>247</v>
      </c>
      <c r="F15" s="73" t="n">
        <v>1</v>
      </c>
      <c r="G15" s="57" t="s">
        <v>113</v>
      </c>
      <c r="H15" s="42" t="s">
        <v>243</v>
      </c>
      <c r="I15" s="42" t="s">
        <v>115</v>
      </c>
      <c r="J15" s="42" t="n">
        <v>890</v>
      </c>
      <c r="K15" s="58" t="n">
        <f aca="false">IF(K_2!$B15&lt;&gt;"A","",K_2!$J15*K_2!$F15)</f>
        <v>890</v>
      </c>
      <c r="L15" s="58" t="str">
        <f aca="false">IF(K_2!$B15&lt;&gt;"M","",K_2!$J15*K_2!$F15)</f>
        <v/>
      </c>
      <c r="M15" s="58" t="str">
        <f aca="false">IF(K_2!$B15&lt;&gt;"O","",K_2!$J15*K_2!$F15)</f>
        <v/>
      </c>
      <c r="N15" s="58" t="str">
        <f aca="false">IF(K_2!$B15&lt;&gt;"S","",K_2!$J15*K_2!$F15)</f>
        <v/>
      </c>
      <c r="O15" s="58" t="str">
        <f aca="false">IF(K_2!$D15&lt;&gt;"S","",#REF!*#REF!)</f>
        <v/>
      </c>
      <c r="P15" s="74" t="s">
        <v>237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248</v>
      </c>
      <c r="D16" s="41" t="s">
        <v>234</v>
      </c>
      <c r="E16" s="41" t="s">
        <v>249</v>
      </c>
      <c r="F16" s="73" t="n">
        <v>3</v>
      </c>
      <c r="G16" s="57" t="s">
        <v>113</v>
      </c>
      <c r="H16" s="42" t="s">
        <v>250</v>
      </c>
      <c r="I16" s="42" t="s">
        <v>115</v>
      </c>
      <c r="J16" s="42" t="n">
        <v>1890</v>
      </c>
      <c r="K16" s="58" t="n">
        <f aca="false">IF(K_2!$B16&lt;&gt;"A","",K_2!$J16*K_2!$F16)</f>
        <v>5670</v>
      </c>
      <c r="L16" s="58" t="str">
        <f aca="false">IF(K_2!$B16&lt;&gt;"M","",K_2!$J16*K_2!$F16)</f>
        <v/>
      </c>
      <c r="M16" s="58" t="str">
        <f aca="false">IF(K_2!$B16&lt;&gt;"O","",K_2!$J16*K_2!$F16)</f>
        <v/>
      </c>
      <c r="N16" s="58" t="str">
        <f aca="false">IF(K_2!$B16&lt;&gt;"S","",K_2!$J16*K_2!$F16)</f>
        <v/>
      </c>
      <c r="O16" s="58" t="str">
        <f aca="false">IF(K_2!$D16&lt;&gt;"S","",#REF!*#REF!)</f>
        <v/>
      </c>
      <c r="P16" s="74" t="s">
        <v>237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251</v>
      </c>
      <c r="D17" s="41" t="s">
        <v>234</v>
      </c>
      <c r="E17" s="41" t="s">
        <v>252</v>
      </c>
      <c r="F17" s="73" t="n">
        <v>6</v>
      </c>
      <c r="G17" s="57" t="s">
        <v>113</v>
      </c>
      <c r="H17" s="42" t="s">
        <v>253</v>
      </c>
      <c r="I17" s="42" t="s">
        <v>115</v>
      </c>
      <c r="J17" s="42" t="n">
        <v>1890</v>
      </c>
      <c r="K17" s="58" t="n">
        <f aca="false">IF(K_2!$B17&lt;&gt;"A","",K_2!$J17*K_2!$F17)</f>
        <v>11340</v>
      </c>
      <c r="L17" s="58" t="str">
        <f aca="false">IF(K_2!$B17&lt;&gt;"M","",K_2!$J17*K_2!$F17)</f>
        <v/>
      </c>
      <c r="M17" s="58" t="str">
        <f aca="false">IF(K_2!$B17&lt;&gt;"O","",K_2!$J17*K_2!$F17)</f>
        <v/>
      </c>
      <c r="N17" s="58" t="str">
        <f aca="false">IF(K_2!$B17&lt;&gt;"S","",K_2!$J17*K_2!$F17)</f>
        <v/>
      </c>
      <c r="O17" s="58" t="str">
        <f aca="false">IF(K_2!$D17&lt;&gt;"S","",#REF!*#REF!)</f>
        <v/>
      </c>
      <c r="P17" s="74" t="s">
        <v>237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254</v>
      </c>
      <c r="D18" s="41" t="s">
        <v>234</v>
      </c>
      <c r="E18" s="41" t="s">
        <v>255</v>
      </c>
      <c r="F18" s="73" t="n">
        <v>6</v>
      </c>
      <c r="G18" s="57" t="s">
        <v>113</v>
      </c>
      <c r="H18" s="42" t="s">
        <v>253</v>
      </c>
      <c r="I18" s="42" t="s">
        <v>115</v>
      </c>
      <c r="J18" s="42" t="n">
        <v>1350</v>
      </c>
      <c r="K18" s="58" t="n">
        <f aca="false">IF(K_2!$B18&lt;&gt;"A","",K_2!$J18*K_2!$F18)</f>
        <v>8100</v>
      </c>
      <c r="L18" s="58" t="str">
        <f aca="false">IF(K_2!$B18&lt;&gt;"M","",K_2!$J18*K_2!$F18)</f>
        <v/>
      </c>
      <c r="M18" s="58" t="str">
        <f aca="false">IF(K_2!$B18&lt;&gt;"O","",K_2!$J18*K_2!$F18)</f>
        <v/>
      </c>
      <c r="N18" s="58" t="str">
        <f aca="false">IF(K_2!$B18&lt;&gt;"S","",K_2!$J18*K_2!$F18)</f>
        <v/>
      </c>
      <c r="O18" s="58" t="str">
        <f aca="false">IF(K_2!$D18&lt;&gt;"S","",#REF!*#REF!)</f>
        <v/>
      </c>
      <c r="P18" s="74" t="s">
        <v>237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256</v>
      </c>
      <c r="D19" s="41" t="s">
        <v>234</v>
      </c>
      <c r="E19" s="41" t="s">
        <v>257</v>
      </c>
      <c r="F19" s="73" t="n">
        <v>6</v>
      </c>
      <c r="G19" s="57" t="s">
        <v>113</v>
      </c>
      <c r="H19" s="42" t="s">
        <v>253</v>
      </c>
      <c r="I19" s="42" t="s">
        <v>115</v>
      </c>
      <c r="J19" s="42" t="n">
        <v>1350</v>
      </c>
      <c r="K19" s="58" t="n">
        <f aca="false">IF(K_2!$B19&lt;&gt;"A","",K_2!$J19*K_2!$F19)</f>
        <v>8100</v>
      </c>
      <c r="L19" s="58" t="str">
        <f aca="false">IF(K_2!$B19&lt;&gt;"M","",K_2!$J19*K_2!$F19)</f>
        <v/>
      </c>
      <c r="M19" s="58" t="str">
        <f aca="false">IF(K_2!$B19&lt;&gt;"O","",K_2!$J19*K_2!$F19)</f>
        <v/>
      </c>
      <c r="N19" s="58" t="str">
        <f aca="false">IF(K_2!$B19&lt;&gt;"S","",K_2!$J19*K_2!$F19)</f>
        <v/>
      </c>
      <c r="O19" s="58" t="str">
        <f aca="false">IF(K_2!$D19&lt;&gt;"S","",#REF!*#REF!)</f>
        <v/>
      </c>
      <c r="P19" s="74" t="s">
        <v>237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208</v>
      </c>
      <c r="B20" s="40" t="s">
        <v>109</v>
      </c>
      <c r="C20" s="41" t="s">
        <v>258</v>
      </c>
      <c r="D20" s="41" t="s">
        <v>234</v>
      </c>
      <c r="E20" s="41" t="s">
        <v>259</v>
      </c>
      <c r="F20" s="73" t="n">
        <v>1</v>
      </c>
      <c r="G20" s="57" t="s">
        <v>113</v>
      </c>
      <c r="H20" s="42" t="s">
        <v>260</v>
      </c>
      <c r="I20" s="42" t="s">
        <v>115</v>
      </c>
      <c r="J20" s="42" t="n">
        <v>2350</v>
      </c>
      <c r="K20" s="58" t="n">
        <f aca="false">IF(K_2!$B20&lt;&gt;"A","",K_2!$J20*K_2!$F20)</f>
        <v>2350</v>
      </c>
      <c r="L20" s="58" t="str">
        <f aca="false">IF(K_2!$B20&lt;&gt;"M","",K_2!$J20*K_2!$F20)</f>
        <v/>
      </c>
      <c r="M20" s="58" t="str">
        <f aca="false">IF(K_2!$B20&lt;&gt;"O","",K_2!$J20*K_2!$F20)</f>
        <v/>
      </c>
      <c r="N20" s="58" t="str">
        <f aca="false">IF(K_2!$B20&lt;&gt;"S","",K_2!$J20*K_2!$F20)</f>
        <v/>
      </c>
      <c r="O20" s="58" t="str">
        <f aca="false">IF(K_2!$D20&lt;&gt;"S","",#REF!*#REF!)</f>
        <v/>
      </c>
      <c r="P20" s="74" t="s">
        <v>237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208</v>
      </c>
      <c r="B21" s="40" t="s">
        <v>109</v>
      </c>
      <c r="C21" s="41" t="s">
        <v>261</v>
      </c>
      <c r="D21" s="41" t="s">
        <v>234</v>
      </c>
      <c r="E21" s="41" t="s">
        <v>262</v>
      </c>
      <c r="F21" s="73" t="n">
        <v>11</v>
      </c>
      <c r="G21" s="57" t="s">
        <v>113</v>
      </c>
      <c r="H21" s="42" t="s">
        <v>260</v>
      </c>
      <c r="I21" s="42" t="s">
        <v>115</v>
      </c>
      <c r="J21" s="42" t="n">
        <v>930</v>
      </c>
      <c r="K21" s="58" t="n">
        <f aca="false">IF(K_2!$B21&lt;&gt;"A","",K_2!$J21*K_2!$F21)</f>
        <v>10230</v>
      </c>
      <c r="L21" s="58" t="str">
        <f aca="false">IF(K_2!$B21&lt;&gt;"M","",K_2!$J21*K_2!$F21)</f>
        <v/>
      </c>
      <c r="M21" s="58" t="str">
        <f aca="false">IF(K_2!$B21&lt;&gt;"O","",K_2!$J21*K_2!$F21)</f>
        <v/>
      </c>
      <c r="N21" s="58" t="str">
        <f aca="false">IF(K_2!$B21&lt;&gt;"S","",K_2!$J21*K_2!$F21)</f>
        <v/>
      </c>
      <c r="O21" s="58" t="str">
        <f aca="false">IF(K_2!$D21&lt;&gt;"S","",#REF!*#REF!)</f>
        <v/>
      </c>
      <c r="P21" s="74" t="s">
        <v>237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208</v>
      </c>
      <c r="B22" s="40" t="s">
        <v>109</v>
      </c>
      <c r="C22" s="41" t="s">
        <v>263</v>
      </c>
      <c r="D22" s="41" t="s">
        <v>234</v>
      </c>
      <c r="E22" s="41" t="s">
        <v>264</v>
      </c>
      <c r="F22" s="73" t="n">
        <v>1</v>
      </c>
      <c r="G22" s="57" t="s">
        <v>113</v>
      </c>
      <c r="H22" s="42" t="s">
        <v>219</v>
      </c>
      <c r="I22" s="42" t="s">
        <v>115</v>
      </c>
      <c r="J22" s="42" t="n">
        <v>2700</v>
      </c>
      <c r="K22" s="58" t="n">
        <f aca="false">IF(K_2!$B22&lt;&gt;"A","",K_2!$J22*K_2!$F22)</f>
        <v>2700</v>
      </c>
      <c r="L22" s="58" t="str">
        <f aca="false">IF(K_2!$B22&lt;&gt;"M","",K_2!$J22*K_2!$F22)</f>
        <v/>
      </c>
      <c r="M22" s="58" t="str">
        <f aca="false">IF(K_2!$B22&lt;&gt;"O","",K_2!$J22*K_2!$F22)</f>
        <v/>
      </c>
      <c r="N22" s="58" t="str">
        <f aca="false">IF(K_2!$B22&lt;&gt;"S","",K_2!$J22*K_2!$F22)</f>
        <v/>
      </c>
      <c r="O22" s="58" t="str">
        <f aca="false">IF(K_2!$D22&lt;&gt;"S","",#REF!*#REF!)</f>
        <v/>
      </c>
      <c r="P22" s="74" t="s">
        <v>237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150</v>
      </c>
      <c r="B23" s="40" t="s">
        <v>109</v>
      </c>
      <c r="C23" s="41" t="s">
        <v>265</v>
      </c>
      <c r="D23" s="41" t="s">
        <v>234</v>
      </c>
      <c r="E23" s="41" t="s">
        <v>266</v>
      </c>
      <c r="F23" s="73" t="n">
        <v>36</v>
      </c>
      <c r="G23" s="57" t="s">
        <v>113</v>
      </c>
      <c r="H23" s="42" t="s">
        <v>253</v>
      </c>
      <c r="I23" s="42" t="s">
        <v>115</v>
      </c>
      <c r="J23" s="42" t="n">
        <v>650</v>
      </c>
      <c r="K23" s="58" t="n">
        <f aca="false">IF(K_2!$B23&lt;&gt;"A","",K_2!$J23*K_2!$F23)</f>
        <v>23400</v>
      </c>
      <c r="L23" s="58" t="str">
        <f aca="false">IF(K_2!$B23&lt;&gt;"M","",K_2!$J23*K_2!$F23)</f>
        <v/>
      </c>
      <c r="M23" s="58" t="str">
        <f aca="false">IF(K_2!$B23&lt;&gt;"O","",K_2!$J23*K_2!$F23)</f>
        <v/>
      </c>
      <c r="N23" s="58" t="str">
        <f aca="false">IF(K_2!$B23&lt;&gt;"S","",K_2!$J23*K_2!$F23)</f>
        <v/>
      </c>
      <c r="O23" s="58" t="str">
        <f aca="false">IF(K_2!$D23&lt;&gt;"S","",#REF!*#REF!)</f>
        <v/>
      </c>
      <c r="P23" s="74" t="s">
        <v>237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108</v>
      </c>
      <c r="B24" s="40" t="s">
        <v>109</v>
      </c>
      <c r="C24" s="41" t="s">
        <v>267</v>
      </c>
      <c r="D24" s="41" t="s">
        <v>268</v>
      </c>
      <c r="E24" s="41" t="s">
        <v>269</v>
      </c>
      <c r="F24" s="73" t="n">
        <v>1</v>
      </c>
      <c r="G24" s="57" t="s">
        <v>113</v>
      </c>
      <c r="H24" s="42" t="s">
        <v>270</v>
      </c>
      <c r="I24" s="42" t="s">
        <v>115</v>
      </c>
      <c r="J24" s="42" t="n">
        <v>10650</v>
      </c>
      <c r="K24" s="58" t="n">
        <f aca="false">IF(K_2!$B24&lt;&gt;"A","",K_2!$J24*K_2!$F24)</f>
        <v>10650</v>
      </c>
      <c r="L24" s="58" t="str">
        <f aca="false">IF(K_2!$B24&lt;&gt;"M","",K_2!$J24*K_2!$F24)</f>
        <v/>
      </c>
      <c r="M24" s="58" t="str">
        <f aca="false">IF(K_2!$B24&lt;&gt;"O","",K_2!$J24*K_2!$F24)</f>
        <v/>
      </c>
      <c r="N24" s="58" t="str">
        <f aca="false">IF(K_2!$B24&lt;&gt;"S","",K_2!$J24*K_2!$F24)</f>
        <v/>
      </c>
      <c r="O24" s="58" t="str">
        <f aca="false">IF(K_2!$D24&lt;&gt;"S","",#REF!*#REF!)</f>
        <v/>
      </c>
      <c r="P24" s="74" t="s">
        <v>271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150</v>
      </c>
      <c r="B25" s="40" t="s">
        <v>109</v>
      </c>
      <c r="C25" s="41" t="s">
        <v>178</v>
      </c>
      <c r="D25" s="0"/>
      <c r="E25" s="41" t="s">
        <v>177</v>
      </c>
      <c r="F25" s="57" t="n">
        <v>80</v>
      </c>
      <c r="G25" s="57" t="s">
        <v>113</v>
      </c>
      <c r="H25" s="42" t="s">
        <v>177</v>
      </c>
      <c r="I25" s="42" t="s">
        <v>115</v>
      </c>
      <c r="J25" s="41" t="n">
        <v>51</v>
      </c>
      <c r="K25" s="58" t="n">
        <f aca="false">IF(K_2!$B25&lt;&gt;"A","",K_2!$J25*K_2!$F25)</f>
        <v>4080</v>
      </c>
      <c r="L25" s="58" t="str">
        <f aca="false">IF(K_2!$B25&lt;&gt;"M","",K_2!$J25*K_2!$F25)</f>
        <v/>
      </c>
      <c r="M25" s="58" t="str">
        <f aca="false">IF(K_2!$B25&lt;&gt;"O","",K_2!$J25*K_2!$F25)</f>
        <v/>
      </c>
      <c r="N25" s="58" t="str">
        <f aca="false">IF(K_2!$B25&lt;&gt;"S","",K_2!$J25*K_2!$F25)</f>
        <v/>
      </c>
      <c r="O25" s="58" t="str">
        <f aca="false">IF(K_2!$D25&lt;&gt;"S","",#REF!*#REF!)</f>
        <v/>
      </c>
      <c r="P25" s="74" t="s">
        <v>156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272</v>
      </c>
      <c r="B26" s="40" t="s">
        <v>273</v>
      </c>
      <c r="C26" s="68" t="s">
        <v>274</v>
      </c>
      <c r="D26" s="64"/>
      <c r="E26" s="40" t="s">
        <v>275</v>
      </c>
      <c r="F26" s="42" t="n">
        <v>1</v>
      </c>
      <c r="G26" s="42" t="s">
        <v>113</v>
      </c>
      <c r="H26" s="64"/>
      <c r="I26" s="0"/>
      <c r="J26" s="73" t="n">
        <v>40000</v>
      </c>
      <c r="K26" s="58" t="str">
        <f aca="false">IF(K_2!$B26&lt;&gt;"A","",K_2!$J26*K_2!$F26)</f>
        <v/>
      </c>
      <c r="L26" s="58" t="str">
        <f aca="false">IF(K_2!$B26&lt;&gt;"M","",K_2!$J26*K_2!$F26)</f>
        <v/>
      </c>
      <c r="M26" s="58" t="n">
        <f aca="false">IF(K_2!$B26&lt;&gt;"O","",K_2!$J26*K_2!$F26)</f>
        <v>40000</v>
      </c>
      <c r="N26" s="58" t="str">
        <f aca="false">IF(K_2!$B26&lt;&gt;"S","",K_2!$J26*K_2!$F26)</f>
        <v/>
      </c>
      <c r="O26" s="58" t="str">
        <f aca="false">IF(K_2!$D26&lt;&gt;"S","",#REF!*#REF!)</f>
        <v/>
      </c>
      <c r="P26" s="74" t="s">
        <v>276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/>
      <c r="B27" s="40" t="s">
        <v>277</v>
      </c>
      <c r="C27" s="41" t="s">
        <v>278</v>
      </c>
      <c r="D27" s="0"/>
      <c r="E27" s="41" t="s">
        <v>74</v>
      </c>
      <c r="F27" s="57" t="n">
        <v>1</v>
      </c>
      <c r="G27" s="57" t="s">
        <v>113</v>
      </c>
      <c r="H27" s="42" t="s">
        <v>279</v>
      </c>
      <c r="I27" s="42" t="s">
        <v>115</v>
      </c>
      <c r="J27" s="41" t="n">
        <v>25000</v>
      </c>
      <c r="K27" s="58" t="str">
        <f aca="false">IF(K_2!$B27&lt;&gt;"A","",K_2!$J27*K_2!$F27)</f>
        <v/>
      </c>
      <c r="L27" s="58" t="str">
        <f aca="false">IF(K_2!$B27&lt;&gt;"M","",K_2!$J27*K_2!$F27)</f>
        <v/>
      </c>
      <c r="M27" s="58" t="str">
        <f aca="false">IF(K_2!$B27&lt;&gt;"O","",K_2!$J27*K_2!$F27)</f>
        <v/>
      </c>
      <c r="N27" s="58" t="n">
        <f aca="false">IF(K_2!$B27&lt;&gt;"S","",K_2!$J27*K_2!$F27)</f>
        <v>25000</v>
      </c>
      <c r="O27" s="58" t="str">
        <f aca="false">IF(K_2!$D27&lt;&gt;"S","",#REF!*#REF!)</f>
        <v/>
      </c>
      <c r="P27" s="74" t="s">
        <v>156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/>
      <c r="B28" s="40" t="s">
        <v>132</v>
      </c>
      <c r="C28" s="41" t="s">
        <v>280</v>
      </c>
      <c r="D28" s="0"/>
      <c r="E28" s="41" t="s">
        <v>74</v>
      </c>
      <c r="F28" s="57" t="n">
        <v>2</v>
      </c>
      <c r="G28" s="57" t="s">
        <v>113</v>
      </c>
      <c r="H28" s="42" t="s">
        <v>281</v>
      </c>
      <c r="I28" s="42" t="s">
        <v>115</v>
      </c>
      <c r="J28" s="41" t="n">
        <v>25000</v>
      </c>
      <c r="K28" s="58" t="str">
        <f aca="false">IF(K_2!$B28&lt;&gt;"A","",K_2!$J28*K_2!$F28)</f>
        <v/>
      </c>
      <c r="L28" s="58" t="n">
        <f aca="false">IF(K_2!$B28&lt;&gt;"M","",K_2!$J28*K_2!$F28)</f>
        <v>50000</v>
      </c>
      <c r="M28" s="58" t="str">
        <f aca="false">IF(K_2!$B28&lt;&gt;"O","",K_2!$J28*K_2!$F28)</f>
        <v/>
      </c>
      <c r="N28" s="58" t="str">
        <f aca="false">IF(K_2!$B28&lt;&gt;"S","",K_2!$J28*K_2!$F28)</f>
        <v/>
      </c>
      <c r="O28" s="58" t="str">
        <f aca="false">IF(K_2!$D28&lt;&gt;"S","",#REF!*#REF!)</f>
        <v/>
      </c>
      <c r="P28" s="74" t="s">
        <v>156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64" customFormat="true" ht="13.8" hidden="false" customHeight="false" outlineLevel="0" collapsed="false">
      <c r="A29" s="40"/>
      <c r="B29" s="40" t="s">
        <v>132</v>
      </c>
      <c r="C29" s="68" t="s">
        <v>282</v>
      </c>
      <c r="E29" s="41" t="s">
        <v>74</v>
      </c>
      <c r="F29" s="42" t="n">
        <v>2</v>
      </c>
      <c r="G29" s="42" t="s">
        <v>113</v>
      </c>
      <c r="I29" s="42"/>
      <c r="J29" s="57" t="n">
        <v>30000</v>
      </c>
      <c r="K29" s="58"/>
      <c r="L29" s="58" t="n">
        <f aca="false">IF(K_2!$B29&lt;&gt;"M","",K_2!$J29*K_2!$F29)</f>
        <v>60000</v>
      </c>
      <c r="M29" s="58" t="str">
        <f aca="false">IF(K_2!$B29&lt;&gt;"O","",K_2!$J29*K_2!$F29)</f>
        <v/>
      </c>
      <c r="N29" s="58" t="str">
        <f aca="false">IF(K_2!$B29&lt;&gt;"S","",K_2!$J29*K_2!$F29)</f>
        <v/>
      </c>
      <c r="O29" s="58"/>
      <c r="P29" s="40" t="s">
        <v>283</v>
      </c>
      <c r="AMJ29" s="0"/>
    </row>
    <row r="30" customFormat="false" ht="13.8" hidden="false" customHeight="false" outlineLevel="0" collapsed="false">
      <c r="A30" s="40"/>
      <c r="B30" s="40" t="s">
        <v>132</v>
      </c>
      <c r="C30" s="41" t="s">
        <v>284</v>
      </c>
      <c r="D30" s="0"/>
      <c r="E30" s="41" t="s">
        <v>74</v>
      </c>
      <c r="F30" s="41" t="n">
        <v>1</v>
      </c>
      <c r="G30" s="42" t="s">
        <v>113</v>
      </c>
      <c r="H30" s="0"/>
      <c r="I30" s="0"/>
      <c r="J30" s="42" t="n">
        <v>50000</v>
      </c>
      <c r="K30" s="42"/>
      <c r="L30" s="58" t="n">
        <f aca="false">IF(K_2!$B30&lt;&gt;"M","",K_2!$J30*K_2!$F30)</f>
        <v>50000</v>
      </c>
      <c r="M30" s="58" t="str">
        <f aca="false">IF(K_2!$B30&lt;&gt;"O","",K_2!$J30*K_2!$F30)</f>
        <v/>
      </c>
      <c r="N30" s="58" t="str">
        <f aca="false">IF(K_2!$B30&lt;&gt;"S","",K_2!$J30*K_2!$F30)</f>
        <v/>
      </c>
      <c r="O30" s="58"/>
      <c r="P30" s="5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64" customFormat="true" ht="13.8" hidden="false" customHeight="false" outlineLevel="0" collapsed="false">
      <c r="A31" s="40"/>
      <c r="B31" s="40" t="s">
        <v>277</v>
      </c>
      <c r="C31" s="68" t="s">
        <v>285</v>
      </c>
      <c r="F31" s="42" t="n">
        <v>1</v>
      </c>
      <c r="G31" s="42" t="s">
        <v>113</v>
      </c>
      <c r="J31" s="57" t="n">
        <v>100000</v>
      </c>
      <c r="K31" s="58" t="str">
        <f aca="false">IF(K_2!$B31&lt;&gt;"A","",K_2!$J31*K_2!$F31)</f>
        <v/>
      </c>
      <c r="L31" s="58" t="str">
        <f aca="false">IF(K_2!$B31&lt;&gt;"M","",K_2!$J31*K_2!$F31)</f>
        <v/>
      </c>
      <c r="M31" s="58" t="str">
        <f aca="false">IF(K_2!$B31&lt;&gt;"O","",K_2!$J31*K_2!$F31)</f>
        <v/>
      </c>
      <c r="N31" s="58" t="n">
        <f aca="false">IF(K_2!$B31&lt;&gt;"S","",K_2!$J31*K_2!$F31)</f>
        <v>100000</v>
      </c>
      <c r="O31" s="58"/>
      <c r="AMJ31" s="0"/>
    </row>
  </sheetData>
  <hyperlinks>
    <hyperlink ref="P4" r:id="rId1" display="http://www.ebay.co.uk/"/>
    <hyperlink ref="P11" r:id="rId2" display="http://anno.hu/"/>
    <hyperlink ref="P12" r:id="rId3" display="http://anno.hu/"/>
    <hyperlink ref="P13" r:id="rId4" display="http://anno.hu/"/>
    <hyperlink ref="P14" r:id="rId5" display="http://anno.hu/"/>
    <hyperlink ref="P15" r:id="rId6" display="http://anno.hu/"/>
    <hyperlink ref="P16" r:id="rId7" display="http://anno.hu/"/>
    <hyperlink ref="P17" r:id="rId8" display="http://anno.hu/"/>
    <hyperlink ref="P18" r:id="rId9" display="http://anno.hu/"/>
    <hyperlink ref="P19" r:id="rId10" display="http://anno.hu/"/>
    <hyperlink ref="P20" r:id="rId11" display="http://anno.hu/"/>
    <hyperlink ref="P21" r:id="rId12" display="http://anno.hu/"/>
    <hyperlink ref="P22" r:id="rId13" display="http://anno.hu/"/>
    <hyperlink ref="P23" r:id="rId14" display="http://anno.hu/"/>
    <hyperlink ref="P24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286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SUM(K_3!K4:K20)</f>
        <v>1152126.42</v>
      </c>
      <c r="L3" s="55" t="n">
        <f aca="false">SUM(K_3!L4:L20)</f>
        <v>152400</v>
      </c>
      <c r="M3" s="55" t="n">
        <f aca="false">SUM(K_3!M4:M20)</f>
        <v>0</v>
      </c>
      <c r="N3" s="55" t="n">
        <f aca="false">SUM(K_3!N4:N20)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40" t="s">
        <v>229</v>
      </c>
      <c r="B4" s="56" t="s">
        <v>109</v>
      </c>
      <c r="C4" s="56" t="s">
        <v>287</v>
      </c>
      <c r="D4" s="56" t="s">
        <v>288</v>
      </c>
      <c r="E4" s="56" t="s">
        <v>289</v>
      </c>
      <c r="F4" s="57" t="n">
        <v>6</v>
      </c>
      <c r="G4" s="57" t="s">
        <v>113</v>
      </c>
      <c r="H4" s="57"/>
      <c r="I4" s="57"/>
      <c r="J4" s="57" t="n">
        <f aca="false">59660*1.27</f>
        <v>75768.2</v>
      </c>
      <c r="K4" s="58" t="n">
        <f aca="false">IF(K_3!$B4&lt;&gt;"A","",K_3!$J4*K_3!$F4)</f>
        <v>454609.2</v>
      </c>
      <c r="L4" s="58" t="str">
        <f aca="false">IF(K_3!$B4&lt;&gt;"M","",K_3!$J4*K_3!$F4)</f>
        <v/>
      </c>
      <c r="M4" s="58" t="str">
        <f aca="false">IF(K_3!$B4&lt;&gt;"O","",K_3!$J4*K_3!$F4)</f>
        <v/>
      </c>
      <c r="N4" s="58" t="str">
        <f aca="false">IF(K_3!$B4&lt;&gt;"S","",K_3!$J4*K_3!$F4)</f>
        <v/>
      </c>
      <c r="O4" s="58" t="str">
        <f aca="false">IF(K_3!$D4&lt;&gt;"S","",#REF!*#REF!)</f>
        <v/>
      </c>
      <c r="P4" s="75" t="s">
        <v>290</v>
      </c>
      <c r="Q4" s="60"/>
      <c r="R4" s="57"/>
      <c r="S4" s="61"/>
      <c r="T4" s="61"/>
      <c r="U4" s="0"/>
      <c r="V4" s="0"/>
      <c r="W4" s="0"/>
      <c r="X4" s="0"/>
      <c r="Y4" s="0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40" t="s">
        <v>229</v>
      </c>
      <c r="B5" s="56" t="s">
        <v>109</v>
      </c>
      <c r="C5" s="56" t="s">
        <v>291</v>
      </c>
      <c r="D5" s="56" t="s">
        <v>292</v>
      </c>
      <c r="E5" s="56" t="s">
        <v>293</v>
      </c>
      <c r="F5" s="57" t="n">
        <v>1</v>
      </c>
      <c r="G5" s="57" t="s">
        <v>113</v>
      </c>
      <c r="H5" s="57"/>
      <c r="I5" s="57"/>
      <c r="J5" s="57" t="n">
        <f aca="false">345602*1.27</f>
        <v>438914.54</v>
      </c>
      <c r="K5" s="58" t="n">
        <f aca="false">IF(K_3!$B5&lt;&gt;"A","",K_3!$J5*K_3!$F5)</f>
        <v>438914.54</v>
      </c>
      <c r="L5" s="58" t="str">
        <f aca="false">IF(K_3!$B5&lt;&gt;"M","",K_3!$J5*K_3!$F5)</f>
        <v/>
      </c>
      <c r="M5" s="58" t="str">
        <f aca="false">IF(K_3!$B5&lt;&gt;"O","",K_3!$J5*K_3!$F5)</f>
        <v/>
      </c>
      <c r="N5" s="58" t="str">
        <f aca="false">IF(K_3!$B5&lt;&gt;"S","",K_3!$J5*K_3!$F5)</f>
        <v/>
      </c>
      <c r="O5" s="58" t="str">
        <f aca="false">IF(K_3!$D5&lt;&gt;"S","",#REF!*#REF!)</f>
        <v/>
      </c>
      <c r="P5" s="75" t="s">
        <v>290</v>
      </c>
      <c r="Q5" s="60"/>
      <c r="R5" s="57"/>
      <c r="S5" s="61"/>
      <c r="T5" s="61"/>
      <c r="U5" s="0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40" t="s">
        <v>229</v>
      </c>
      <c r="B6" s="56" t="s">
        <v>109</v>
      </c>
      <c r="C6" s="56" t="s">
        <v>294</v>
      </c>
      <c r="D6" s="56" t="s">
        <v>295</v>
      </c>
      <c r="E6" s="56" t="s">
        <v>296</v>
      </c>
      <c r="F6" s="57" t="n">
        <v>6</v>
      </c>
      <c r="G6" s="57" t="s">
        <v>113</v>
      </c>
      <c r="H6" s="57"/>
      <c r="I6" s="57"/>
      <c r="J6" s="57" t="n">
        <f aca="false">15457*1.27</f>
        <v>19630.39</v>
      </c>
      <c r="K6" s="58" t="n">
        <f aca="false">IF(K_3!$B6&lt;&gt;"A","",K_3!$J6*K_3!$F6)</f>
        <v>117782.34</v>
      </c>
      <c r="L6" s="58" t="str">
        <f aca="false">IF(K_3!$B6&lt;&gt;"M","",K_3!$J6*K_3!$F6)</f>
        <v/>
      </c>
      <c r="M6" s="58" t="str">
        <f aca="false">IF(K_3!$B6&lt;&gt;"O","",K_3!$J6*K_3!$F6)</f>
        <v/>
      </c>
      <c r="N6" s="58" t="str">
        <f aca="false">IF(K_3!$B6&lt;&gt;"S","",K_3!$J6*K_3!$F6)</f>
        <v/>
      </c>
      <c r="O6" s="58" t="str">
        <f aca="false">IF(K_3!$D6&lt;&gt;"S","",#REF!*#REF!)</f>
        <v/>
      </c>
      <c r="P6" s="75" t="s">
        <v>290</v>
      </c>
      <c r="Q6" s="60"/>
      <c r="R6" s="57"/>
      <c r="S6" s="61"/>
      <c r="T6" s="61"/>
      <c r="U6" s="0"/>
      <c r="V6" s="0"/>
      <c r="W6" s="0"/>
      <c r="X6" s="0"/>
      <c r="Y6" s="0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40" t="s">
        <v>229</v>
      </c>
      <c r="B7" s="56" t="s">
        <v>109</v>
      </c>
      <c r="C7" s="56" t="s">
        <v>297</v>
      </c>
      <c r="D7" s="56"/>
      <c r="E7" s="0"/>
      <c r="F7" s="57" t="n">
        <v>2</v>
      </c>
      <c r="G7" s="57" t="s">
        <v>298</v>
      </c>
      <c r="H7" s="57"/>
      <c r="I7" s="57"/>
      <c r="J7" s="57" t="n">
        <f aca="false">12921*1.27</f>
        <v>16409.67</v>
      </c>
      <c r="K7" s="58" t="n">
        <f aca="false">IF(K_3!$B7&lt;&gt;"A","",K_3!$J7*K_3!$F7)</f>
        <v>32819.34</v>
      </c>
      <c r="L7" s="58" t="str">
        <f aca="false">IF(K_3!$B7&lt;&gt;"M","",K_3!$J7*K_3!$F7)</f>
        <v/>
      </c>
      <c r="M7" s="58" t="str">
        <f aca="false">IF(K_3!$B7&lt;&gt;"O","",K_3!$J7*K_3!$F7)</f>
        <v/>
      </c>
      <c r="N7" s="58" t="str">
        <f aca="false">IF(K_3!$B7&lt;&gt;"S","",K_3!$J7*K_3!$F7)</f>
        <v/>
      </c>
      <c r="O7" s="58" t="str">
        <f aca="false">IF(K_3!$D7&lt;&gt;"S","",#REF!*#REF!)</f>
        <v/>
      </c>
      <c r="P7" s="75" t="s">
        <v>290</v>
      </c>
      <c r="Q7" s="60"/>
      <c r="R7" s="57"/>
      <c r="S7" s="61"/>
      <c r="T7" s="61"/>
      <c r="U7" s="0"/>
      <c r="V7" s="0"/>
      <c r="W7" s="0"/>
      <c r="X7" s="0"/>
      <c r="Y7" s="0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40" t="s">
        <v>229</v>
      </c>
      <c r="B8" s="56" t="s">
        <v>109</v>
      </c>
      <c r="C8" s="56" t="s">
        <v>299</v>
      </c>
      <c r="D8" s="56" t="s">
        <v>300</v>
      </c>
      <c r="E8" s="0"/>
      <c r="F8" s="57" t="n">
        <v>1</v>
      </c>
      <c r="G8" s="57" t="s">
        <v>301</v>
      </c>
      <c r="H8" s="57"/>
      <c r="I8" s="57"/>
      <c r="J8" s="57" t="n">
        <v>108001</v>
      </c>
      <c r="K8" s="58" t="n">
        <f aca="false">IF(K_3!$B8&lt;&gt;"A","",K_3!$J8*K_3!$F8)</f>
        <v>108001</v>
      </c>
      <c r="L8" s="58" t="str">
        <f aca="false">IF(K_3!$B8&lt;&gt;"M","",K_3!$J8*K_3!$F8)</f>
        <v/>
      </c>
      <c r="M8" s="58" t="str">
        <f aca="false">IF(K_3!$B8&lt;&gt;"O","",K_3!$J8*K_3!$F8)</f>
        <v/>
      </c>
      <c r="N8" s="58" t="str">
        <f aca="false">IF(K_3!$B8&lt;&gt;"S","",K_3!$J8*K_3!$F8)</f>
        <v/>
      </c>
      <c r="O8" s="58" t="str">
        <f aca="false">IF(K_3!$D8&lt;&gt;"S","",#REF!*#REF!)</f>
        <v/>
      </c>
      <c r="P8" s="75" t="s">
        <v>290</v>
      </c>
      <c r="Q8" s="60"/>
      <c r="R8" s="57"/>
      <c r="S8" s="61"/>
      <c r="T8" s="61"/>
      <c r="U8" s="0"/>
      <c r="V8" s="0"/>
      <c r="W8" s="0"/>
      <c r="X8" s="0"/>
      <c r="Y8" s="0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40" t="s">
        <v>229</v>
      </c>
      <c r="B9" s="56" t="s">
        <v>132</v>
      </c>
      <c r="C9" s="56" t="s">
        <v>302</v>
      </c>
      <c r="D9" s="41" t="s">
        <v>303</v>
      </c>
      <c r="E9" s="56"/>
      <c r="F9" s="57" t="n">
        <v>1</v>
      </c>
      <c r="G9" s="57" t="s">
        <v>113</v>
      </c>
      <c r="H9" s="57"/>
      <c r="I9" s="57"/>
      <c r="J9" s="57" t="n">
        <v>38100</v>
      </c>
      <c r="K9" s="58" t="str">
        <f aca="false">IF(K_3!$B9&lt;&gt;"A","",K_3!$J9*K_3!$F9)</f>
        <v/>
      </c>
      <c r="L9" s="58" t="n">
        <f aca="false">IF(K_3!$B9&lt;&gt;"M","",K_3!$J9*K_3!$F9)</f>
        <v>38100</v>
      </c>
      <c r="M9" s="58" t="str">
        <f aca="false">IF(K_3!$B9&lt;&gt;"O","",K_3!$J9*K_3!$F9)</f>
        <v/>
      </c>
      <c r="N9" s="58" t="str">
        <f aca="false">IF(K_3!$B9&lt;&gt;"S","",K_3!$J9*K_3!$F9)</f>
        <v/>
      </c>
      <c r="O9" s="58" t="str">
        <f aca="false">IF(K_3!$D9&lt;&gt;"S","",#REF!*#REF!)</f>
        <v/>
      </c>
      <c r="P9" s="75" t="s">
        <v>290</v>
      </c>
      <c r="Q9" s="60"/>
      <c r="R9" s="57"/>
      <c r="S9" s="61"/>
      <c r="T9" s="61"/>
      <c r="U9" s="0"/>
      <c r="V9" s="0"/>
      <c r="W9" s="0"/>
      <c r="X9" s="0"/>
      <c r="Y9" s="0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40" t="s">
        <v>229</v>
      </c>
      <c r="B10" s="56" t="s">
        <v>132</v>
      </c>
      <c r="C10" s="56" t="s">
        <v>304</v>
      </c>
      <c r="D10" s="56" t="s">
        <v>303</v>
      </c>
      <c r="E10" s="56"/>
      <c r="F10" s="57" t="n">
        <v>1</v>
      </c>
      <c r="G10" s="57" t="s">
        <v>113</v>
      </c>
      <c r="H10" s="57"/>
      <c r="I10" s="57"/>
      <c r="J10" s="57" t="n">
        <f aca="false">90000*1.27</f>
        <v>114300</v>
      </c>
      <c r="K10" s="58" t="str">
        <f aca="false">IF(K_3!$B10&lt;&gt;"A","",K_3!$J10*K_3!$F10)</f>
        <v/>
      </c>
      <c r="L10" s="58" t="n">
        <f aca="false">IF(K_3!$B10&lt;&gt;"M","",K_3!$J10*K_3!$F10)</f>
        <v>114300</v>
      </c>
      <c r="M10" s="58" t="str">
        <f aca="false">IF(K_3!$B10&lt;&gt;"O","",K_3!$J10*K_3!$F10)</f>
        <v/>
      </c>
      <c r="N10" s="58" t="str">
        <f aca="false">IF(K_3!$B10&lt;&gt;"S","",K_3!$J10*K_3!$F10)</f>
        <v/>
      </c>
      <c r="O10" s="58" t="str">
        <f aca="false">IF(K_3!$D10&lt;&gt;"S","",#REF!*#REF!)</f>
        <v/>
      </c>
      <c r="P10" s="75" t="s">
        <v>290</v>
      </c>
      <c r="Q10" s="60"/>
      <c r="R10" s="57"/>
      <c r="S10" s="61"/>
      <c r="T10" s="61"/>
      <c r="U10" s="0"/>
      <c r="V10" s="0"/>
      <c r="W10" s="0"/>
      <c r="X10" s="0"/>
      <c r="Y10" s="0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44.1813953488372"/>
    <col collapsed="false" hidden="false" max="4" min="4" style="41" width="14.8883720930233"/>
    <col collapsed="false" hidden="false" max="5" min="5" style="41" width="36.0558139534884"/>
    <col collapsed="false" hidden="false" max="6" min="6" style="69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305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SUM(K_4!K4:K20)</f>
        <v>335996</v>
      </c>
      <c r="L3" s="55" t="n">
        <f aca="false">SUM(K_4!L4:L20)</f>
        <v>100000</v>
      </c>
      <c r="M3" s="55" t="n">
        <f aca="false">SUM(K_4!M4:M20)</f>
        <v>0</v>
      </c>
      <c r="N3" s="55" t="n">
        <f aca="false">SUM(K_4!N4:N20)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108</v>
      </c>
      <c r="B4" s="40" t="s">
        <v>109</v>
      </c>
      <c r="C4" s="41" t="s">
        <v>306</v>
      </c>
      <c r="D4" s="41" t="s">
        <v>307</v>
      </c>
      <c r="E4" s="41" t="s">
        <v>308</v>
      </c>
      <c r="F4" s="42" t="n">
        <v>9</v>
      </c>
      <c r="G4" s="42" t="s">
        <v>160</v>
      </c>
      <c r="H4" s="42" t="n">
        <v>1884</v>
      </c>
      <c r="I4" s="42" t="s">
        <v>160</v>
      </c>
      <c r="J4" s="42" t="n">
        <v>1372</v>
      </c>
      <c r="K4" s="58" t="n">
        <f aca="false">IF(K_4!$B4&lt;&gt;"A","",K_4!$J4*K_4!$F4)</f>
        <v>12348</v>
      </c>
      <c r="L4" s="58" t="str">
        <f aca="false">IF(K_4!$B4&lt;&gt;"M","",K_4!$J4*K_4!$F4)</f>
        <v/>
      </c>
      <c r="M4" s="58" t="str">
        <f aca="false">IF(K_4!$B4&lt;&gt;"O","",K_4!$J4*K_4!$F4)</f>
        <v/>
      </c>
      <c r="N4" s="58" t="str">
        <f aca="false">IF(K_4!$B4&lt;&gt;"S","",K_4!$J4*K_4!$F4)</f>
        <v/>
      </c>
      <c r="O4" s="58" t="str">
        <f aca="false">IF(K_4!$D4&lt;&gt;"S","",#REF!*#REF!)</f>
        <v/>
      </c>
      <c r="P4" s="74" t="s">
        <v>161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306</v>
      </c>
      <c r="D5" s="41" t="s">
        <v>307</v>
      </c>
      <c r="E5" s="41" t="s">
        <v>309</v>
      </c>
      <c r="F5" s="42" t="n">
        <v>23</v>
      </c>
      <c r="G5" s="42" t="s">
        <v>160</v>
      </c>
      <c r="H5" s="42" t="n">
        <v>3432</v>
      </c>
      <c r="I5" s="42" t="s">
        <v>160</v>
      </c>
      <c r="J5" s="42" t="n">
        <v>1372</v>
      </c>
      <c r="K5" s="58" t="n">
        <f aca="false">IF(K_4!$B5&lt;&gt;"A","",K_4!$J5*K_4!$F5)</f>
        <v>31556</v>
      </c>
      <c r="L5" s="58" t="str">
        <f aca="false">IF(K_4!$B5&lt;&gt;"M","",K_4!$J5*K_4!$F5)</f>
        <v/>
      </c>
      <c r="M5" s="58" t="str">
        <f aca="false">IF(K_4!$B5&lt;&gt;"O","",K_4!$J5*K_4!$F5)</f>
        <v/>
      </c>
      <c r="N5" s="58" t="str">
        <f aca="false">IF(K_4!$B5&lt;&gt;"S","",K_4!$J5*K_4!$F5)</f>
        <v/>
      </c>
      <c r="O5" s="58" t="str">
        <f aca="false">IF(K_4!$D5&lt;&gt;"S","",#REF!*#REF!)</f>
        <v/>
      </c>
      <c r="P5" s="74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310</v>
      </c>
      <c r="B6" s="40" t="s">
        <v>109</v>
      </c>
      <c r="C6" s="41" t="s">
        <v>311</v>
      </c>
      <c r="D6" s="41" t="s">
        <v>312</v>
      </c>
      <c r="E6" s="41" t="s">
        <v>313</v>
      </c>
      <c r="F6" s="42" t="n">
        <v>2</v>
      </c>
      <c r="G6" s="42" t="s">
        <v>165</v>
      </c>
      <c r="H6" s="42" t="s">
        <v>314</v>
      </c>
      <c r="I6" s="42" t="s">
        <v>115</v>
      </c>
      <c r="J6" s="42" t="n">
        <f aca="false">250*30</f>
        <v>7500</v>
      </c>
      <c r="K6" s="58" t="n">
        <f aca="false">IF(K_4!$B6&lt;&gt;"A","",K_4!$J6*K_4!$F6)</f>
        <v>15000</v>
      </c>
      <c r="L6" s="58" t="str">
        <f aca="false">IF(K_4!$B6&lt;&gt;"M","",K_4!$J6*K_4!$F6)</f>
        <v/>
      </c>
      <c r="M6" s="58" t="str">
        <f aca="false">IF(K_4!$B6&lt;&gt;"O","",K_4!$J6*K_4!$F6)</f>
        <v/>
      </c>
      <c r="N6" s="58" t="str">
        <f aca="false">IF(K_4!$B6&lt;&gt;"S","",K_4!$J6*K_4!$F6)</f>
        <v/>
      </c>
      <c r="O6" s="58" t="str">
        <f aca="false">IF(K_4!$D6&lt;&gt;"S","",#REF!*#REF!)</f>
        <v/>
      </c>
      <c r="P6" s="74" t="s">
        <v>315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310</v>
      </c>
      <c r="B7" s="40" t="s">
        <v>109</v>
      </c>
      <c r="C7" s="41" t="s">
        <v>316</v>
      </c>
      <c r="D7" s="41" t="s">
        <v>317</v>
      </c>
      <c r="E7" s="41" t="s">
        <v>318</v>
      </c>
      <c r="F7" s="42" t="n">
        <v>1</v>
      </c>
      <c r="G7" s="42" t="s">
        <v>319</v>
      </c>
      <c r="H7" s="42" t="n">
        <v>25</v>
      </c>
      <c r="I7" s="42" t="s">
        <v>205</v>
      </c>
      <c r="J7" s="41" t="n">
        <v>7980</v>
      </c>
      <c r="K7" s="58" t="n">
        <f aca="false">IF(K_4!$B7&lt;&gt;"A","",K_4!$J7*K_4!$F7)</f>
        <v>7980</v>
      </c>
      <c r="L7" s="58" t="str">
        <f aca="false">IF(K_4!$B7&lt;&gt;"M","",K_4!$J7*K_4!$F7)</f>
        <v/>
      </c>
      <c r="M7" s="58" t="str">
        <f aca="false">IF(K_4!$B7&lt;&gt;"O","",K_4!$J7*K_4!$F7)</f>
        <v/>
      </c>
      <c r="N7" s="58" t="str">
        <f aca="false">IF(K_4!$B7&lt;&gt;"S","",K_4!$J7*K_4!$F7)</f>
        <v/>
      </c>
      <c r="O7" s="58" t="str">
        <f aca="false">IF(K_4!$D7&lt;&gt;"S","",#REF!*#REF!)</f>
        <v/>
      </c>
      <c r="P7" s="74" t="s">
        <v>320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310</v>
      </c>
      <c r="B8" s="40" t="s">
        <v>109</v>
      </c>
      <c r="C8" s="41" t="s">
        <v>321</v>
      </c>
      <c r="D8" s="41" t="s">
        <v>322</v>
      </c>
      <c r="E8" s="41" t="s">
        <v>323</v>
      </c>
      <c r="F8" s="42" t="n">
        <v>6</v>
      </c>
      <c r="G8" s="42" t="s">
        <v>165</v>
      </c>
      <c r="H8" s="42" t="s">
        <v>324</v>
      </c>
      <c r="I8" s="42" t="s">
        <v>115</v>
      </c>
      <c r="J8" s="42" t="n">
        <f aca="false">4*1.57*4900</f>
        <v>30772</v>
      </c>
      <c r="K8" s="58" t="n">
        <f aca="false">IF(K_4!$B8&lt;&gt;"A","",K_4!$J8*K_4!$F8)</f>
        <v>184632</v>
      </c>
      <c r="L8" s="58" t="str">
        <f aca="false">IF(K_4!$B8&lt;&gt;"M","",K_4!$J8*K_4!$F8)</f>
        <v/>
      </c>
      <c r="M8" s="58" t="str">
        <f aca="false">IF(K_4!$B8&lt;&gt;"O","",K_4!$J8*K_4!$F8)</f>
        <v/>
      </c>
      <c r="N8" s="58" t="str">
        <f aca="false">IF(K_4!$B8&lt;&gt;"S","",K_4!$J8*K_4!$F8)</f>
        <v/>
      </c>
      <c r="O8" s="58" t="str">
        <f aca="false">IF(K_4!$D8&lt;&gt;"S","",#REF!*#REF!)</f>
        <v/>
      </c>
      <c r="P8" s="74" t="s">
        <v>315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310</v>
      </c>
      <c r="B9" s="40" t="s">
        <v>109</v>
      </c>
      <c r="C9" s="41" t="s">
        <v>325</v>
      </c>
      <c r="D9" s="41" t="s">
        <v>326</v>
      </c>
      <c r="E9" s="41" t="s">
        <v>327</v>
      </c>
      <c r="F9" s="42" t="n">
        <v>48</v>
      </c>
      <c r="G9" s="42" t="s">
        <v>328</v>
      </c>
      <c r="H9" s="41"/>
      <c r="I9" s="41"/>
      <c r="J9" s="42" t="n">
        <v>1760</v>
      </c>
      <c r="K9" s="58" t="n">
        <f aca="false">IF(K_4!$B9&lt;&gt;"A","",K_4!$J9*K_4!$F9)</f>
        <v>84480</v>
      </c>
      <c r="L9" s="58" t="str">
        <f aca="false">IF(K_4!$B9&lt;&gt;"M","",K_4!$J9*K_4!$F9)</f>
        <v/>
      </c>
      <c r="M9" s="58" t="str">
        <f aca="false">IF(K_4!$B9&lt;&gt;"O","",K_4!$J9*K_4!$F9)</f>
        <v/>
      </c>
      <c r="N9" s="58" t="str">
        <f aca="false">IF(K_4!$B9&lt;&gt;"S","",K_4!$J9*K_4!$F9)</f>
        <v/>
      </c>
      <c r="O9" s="58" t="str">
        <f aca="false">IF(K_4!$D9&lt;&gt;"S","",#REF!*#REF!)</f>
        <v/>
      </c>
      <c r="P9" s="74" t="s">
        <v>161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/>
      <c r="B10" s="40" t="s">
        <v>132</v>
      </c>
      <c r="C10" s="41" t="s">
        <v>329</v>
      </c>
      <c r="D10" s="0" t="s">
        <v>74</v>
      </c>
      <c r="F10" s="42" t="n">
        <v>1</v>
      </c>
      <c r="G10" s="42" t="s">
        <v>113</v>
      </c>
      <c r="J10" s="42" t="n">
        <v>100000</v>
      </c>
      <c r="K10" s="58" t="str">
        <f aca="false">IF(K_4!$B10&lt;&gt;"A","",K_4!$J10*K_4!$F10)</f>
        <v/>
      </c>
      <c r="L10" s="58" t="n">
        <f aca="false">IF(K_4!$B10&lt;&gt;"M","",K_4!$J10*K_4!$F10)</f>
        <v>100000</v>
      </c>
      <c r="M10" s="58" t="str">
        <f aca="false">IF(K_4!$B10&lt;&gt;"O","",K_4!$J10*K_4!$F10)</f>
        <v/>
      </c>
      <c r="N10" s="58" t="str">
        <f aca="false">IF(K_4!$B10&lt;&gt;"S","",K_4!$J10*K_4!$F10)</f>
        <v/>
      </c>
      <c r="O10" s="58"/>
      <c r="P10" s="58"/>
      <c r="AMJ10" s="41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39" width="13.7813953488372"/>
    <col collapsed="false" hidden="false" max="2" min="2" style="40" width="4.06046511627907"/>
    <col collapsed="false" hidden="false" max="3" min="3" style="41" width="61.4093023255814"/>
    <col collapsed="false" hidden="false" max="4" min="4" style="41" width="14.8883720930233"/>
    <col collapsed="false" hidden="false" max="5" min="5" style="41" width="36.0558139534884"/>
    <col collapsed="false" hidden="false" max="6" min="6" style="42" width="7.38604651162791"/>
    <col collapsed="false" hidden="false" max="7" min="7" style="42" width="9.47441860465116"/>
    <col collapsed="false" hidden="false" max="8" min="8" style="42" width="17.4744186046512"/>
    <col collapsed="false" hidden="false" max="9" min="9" style="42" width="4.43255813953488"/>
    <col collapsed="false" hidden="false" max="10" min="10" style="42" width="10.4604651162791"/>
    <col collapsed="false" hidden="false" max="13" min="11" style="43" width="10.4604651162791"/>
    <col collapsed="false" hidden="false" max="14" min="14" style="41" width="10.4604651162791"/>
    <col collapsed="false" hidden="false" max="15" min="15" style="41" width="14.5209302325581"/>
    <col collapsed="false" hidden="false" max="16" min="16" style="41" width="43.3162790697674"/>
    <col collapsed="false" hidden="false" max="1023" min="17" style="41" width="14.5209302325581"/>
    <col collapsed="false" hidden="false" max="1025" min="1024" style="0" width="14.5209302325581"/>
  </cols>
  <sheetData>
    <row r="1" s="47" customFormat="true" ht="37.1" hidden="false" customHeight="true" outlineLevel="0" collapsed="false">
      <c r="A1" s="44"/>
      <c r="B1" s="45"/>
      <c r="C1" s="46" t="s">
        <v>330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SUM(K_5!K4:K26)</f>
        <v>344682</v>
      </c>
      <c r="L3" s="55" t="n">
        <f aca="false">SUM(K_5!L4:L26)</f>
        <v>20000</v>
      </c>
      <c r="M3" s="55" t="n">
        <f aca="false">SUM(K_5!M4:M26)</f>
        <v>0</v>
      </c>
      <c r="N3" s="55" t="n">
        <f aca="false">SUM(K_5!N4:N26)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54" customFormat="true" ht="13.8" hidden="false" customHeight="false" outlineLevel="0" collapsed="false">
      <c r="A4" s="40" t="s">
        <v>331</v>
      </c>
      <c r="B4" s="40" t="s">
        <v>109</v>
      </c>
      <c r="C4" s="56" t="s">
        <v>332</v>
      </c>
      <c r="D4" s="54" t="s">
        <v>333</v>
      </c>
      <c r="E4" s="56" t="s">
        <v>334</v>
      </c>
      <c r="F4" s="57" t="n">
        <v>2</v>
      </c>
      <c r="G4" s="57" t="s">
        <v>113</v>
      </c>
      <c r="H4" s="57"/>
      <c r="I4" s="57"/>
      <c r="J4" s="41" t="n">
        <v>20101</v>
      </c>
      <c r="K4" s="58" t="n">
        <f aca="false">IF(K_5!$B4&lt;&gt;"A","",K_5!$J4*K_5!$F4)</f>
        <v>40202</v>
      </c>
      <c r="L4" s="58" t="str">
        <f aca="false">IF(K_5!$B4&lt;&gt;"M","",K_5!$J4*K_5!$F4)</f>
        <v/>
      </c>
      <c r="M4" s="58" t="str">
        <f aca="false">IF(K_5!$B4&lt;&gt;"O","",K_5!$J4*K_5!$F4)</f>
        <v/>
      </c>
      <c r="N4" s="58" t="str">
        <f aca="false">IF(K_5!$B4&lt;&gt;"S","",K_5!$J4*K_5!$F4)</f>
        <v/>
      </c>
      <c r="O4" s="58" t="str">
        <f aca="false">IF(K_5!$D4&lt;&gt;"S","",#REF!*#REF!)</f>
        <v/>
      </c>
      <c r="P4" s="76" t="s">
        <v>335</v>
      </c>
      <c r="Q4" s="60"/>
      <c r="R4" s="57"/>
      <c r="S4" s="61"/>
      <c r="T4" s="61"/>
      <c r="AA4" s="61"/>
    </row>
    <row r="5" customFormat="false" ht="13.8" hidden="false" customHeight="false" outlineLevel="0" collapsed="false">
      <c r="A5" s="40" t="s">
        <v>331</v>
      </c>
      <c r="B5" s="40" t="s">
        <v>109</v>
      </c>
      <c r="C5" s="56" t="s">
        <v>336</v>
      </c>
      <c r="D5" s="54" t="s">
        <v>333</v>
      </c>
      <c r="E5" s="56" t="s">
        <v>337</v>
      </c>
      <c r="F5" s="57" t="n">
        <v>2</v>
      </c>
      <c r="G5" s="57" t="s">
        <v>113</v>
      </c>
      <c r="H5" s="57"/>
      <c r="I5" s="57"/>
      <c r="J5" s="57" t="n">
        <v>19900</v>
      </c>
      <c r="K5" s="58" t="n">
        <f aca="false">IF(K_5!$B5&lt;&gt;"A","",K_5!$J5*K_5!$F5)</f>
        <v>39800</v>
      </c>
      <c r="L5" s="58" t="str">
        <f aca="false">IF(K_5!$B5&lt;&gt;"M","",K_5!$J5*K_5!$F5)</f>
        <v/>
      </c>
      <c r="M5" s="58" t="str">
        <f aca="false">IF(K_5!$B5&lt;&gt;"O","",K_5!$J5*K_5!$F5)</f>
        <v/>
      </c>
      <c r="N5" s="58" t="str">
        <f aca="false">IF(K_5!$B5&lt;&gt;"S","",K_5!$J5*K_5!$F5)</f>
        <v/>
      </c>
      <c r="O5" s="58" t="str">
        <f aca="false">IF(K_5!$D5&lt;&gt;"S","",#REF!*#REF!)</f>
        <v/>
      </c>
      <c r="P5" s="76" t="s">
        <v>338</v>
      </c>
      <c r="Q5" s="60"/>
      <c r="R5" s="57"/>
      <c r="S5" s="61"/>
      <c r="T5" s="61"/>
      <c r="U5" s="0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331</v>
      </c>
      <c r="B6" s="40" t="s">
        <v>109</v>
      </c>
      <c r="C6" s="56" t="s">
        <v>339</v>
      </c>
      <c r="D6" s="54" t="s">
        <v>340</v>
      </c>
      <c r="E6" s="56" t="s">
        <v>341</v>
      </c>
      <c r="F6" s="57" t="n">
        <v>7</v>
      </c>
      <c r="G6" s="57" t="s">
        <v>113</v>
      </c>
      <c r="H6" s="57"/>
      <c r="I6" s="57"/>
      <c r="J6" s="57" t="n">
        <v>13990</v>
      </c>
      <c r="K6" s="58" t="n">
        <f aca="false">IF(K_5!$B6&lt;&gt;"A","",K_5!$J6*K_5!$F6)</f>
        <v>97930</v>
      </c>
      <c r="L6" s="58" t="str">
        <f aca="false">IF(K_5!$B6&lt;&gt;"M","",K_5!$J6*K_5!$F6)</f>
        <v/>
      </c>
      <c r="M6" s="58" t="str">
        <f aca="false">IF(K_5!$B6&lt;&gt;"O","",K_5!$J6*K_5!$F6)</f>
        <v/>
      </c>
      <c r="N6" s="58" t="str">
        <f aca="false">IF(K_5!$B6&lt;&gt;"S","",K_5!$J6*K_5!$F6)</f>
        <v/>
      </c>
      <c r="O6" s="58" t="str">
        <f aca="false">IF(K_5!$D6&lt;&gt;"S","",#REF!*#REF!)</f>
        <v/>
      </c>
      <c r="P6" s="76" t="s">
        <v>342</v>
      </c>
      <c r="Q6" s="60"/>
      <c r="R6" s="57"/>
      <c r="S6" s="61"/>
      <c r="T6" s="61"/>
      <c r="U6" s="0"/>
      <c r="V6" s="0"/>
      <c r="W6" s="0"/>
      <c r="X6" s="0"/>
      <c r="Y6" s="0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343</v>
      </c>
      <c r="B7" s="40" t="s">
        <v>109</v>
      </c>
      <c r="C7" s="41" t="s">
        <v>344</v>
      </c>
      <c r="D7" s="41" t="s">
        <v>345</v>
      </c>
      <c r="E7" s="41" t="s">
        <v>346</v>
      </c>
      <c r="F7" s="42" t="n">
        <v>1</v>
      </c>
      <c r="G7" s="42" t="s">
        <v>113</v>
      </c>
      <c r="H7" s="42" t="n">
        <v>400</v>
      </c>
      <c r="I7" s="42" t="s">
        <v>115</v>
      </c>
      <c r="J7" s="42" t="n">
        <v>14990</v>
      </c>
      <c r="K7" s="58" t="n">
        <f aca="false">IF(K_5!$B7&lt;&gt;"A","",K_5!$J7*K_5!$F7)</f>
        <v>14990</v>
      </c>
      <c r="L7" s="58" t="str">
        <f aca="false">IF(K_5!$B7&lt;&gt;"M","",K_5!$J7*K_5!$F7)</f>
        <v/>
      </c>
      <c r="M7" s="58" t="str">
        <f aca="false">IF(K_5!$B7&lt;&gt;"O","",K_5!$J7*K_5!$F7)</f>
        <v/>
      </c>
      <c r="N7" s="58" t="str">
        <f aca="false">IF(K_5!$B7&lt;&gt;"S","",K_5!$J7*K_5!$F7)</f>
        <v/>
      </c>
      <c r="O7" s="58"/>
      <c r="P7" s="41" t="s">
        <v>347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343</v>
      </c>
      <c r="B8" s="40" t="s">
        <v>109</v>
      </c>
      <c r="C8" s="41" t="s">
        <v>348</v>
      </c>
      <c r="D8" s="41" t="s">
        <v>345</v>
      </c>
      <c r="E8" s="41" t="s">
        <v>349</v>
      </c>
      <c r="F8" s="42" t="n">
        <v>3</v>
      </c>
      <c r="G8" s="42" t="s">
        <v>113</v>
      </c>
      <c r="H8" s="42" t="n">
        <v>800</v>
      </c>
      <c r="I8" s="42" t="s">
        <v>115</v>
      </c>
      <c r="J8" s="42" t="n">
        <v>19990</v>
      </c>
      <c r="K8" s="58" t="n">
        <f aca="false">IF(K_5!$B8&lt;&gt;"A","",K_5!$J8*K_5!$F8)</f>
        <v>59970</v>
      </c>
      <c r="L8" s="58" t="str">
        <f aca="false">IF(K_5!$B8&lt;&gt;"M","",K_5!$J8*K_5!$F8)</f>
        <v/>
      </c>
      <c r="M8" s="58" t="str">
        <f aca="false">IF(K_5!$B8&lt;&gt;"O","",K_5!$J8*K_5!$F8)</f>
        <v/>
      </c>
      <c r="N8" s="58" t="str">
        <f aca="false">IF(K_5!$B8&lt;&gt;"S","",K_5!$J8*K_5!$F8)</f>
        <v/>
      </c>
      <c r="O8" s="58"/>
      <c r="P8" s="41" t="s">
        <v>347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350</v>
      </c>
      <c r="B9" s="40" t="s">
        <v>109</v>
      </c>
      <c r="C9" s="41" t="s">
        <v>351</v>
      </c>
      <c r="D9" s="41" t="s">
        <v>345</v>
      </c>
      <c r="E9" s="41" t="s">
        <v>352</v>
      </c>
      <c r="F9" s="42" t="n">
        <v>3</v>
      </c>
      <c r="G9" s="42" t="s">
        <v>113</v>
      </c>
      <c r="H9" s="0"/>
      <c r="I9" s="0"/>
      <c r="J9" s="42" t="n">
        <v>3990</v>
      </c>
      <c r="K9" s="58" t="n">
        <f aca="false">IF(K_5!$B9&lt;&gt;"A","",K_5!$J9*K_5!$F9)</f>
        <v>11970</v>
      </c>
      <c r="L9" s="58" t="str">
        <f aca="false">IF(K_5!$B9&lt;&gt;"M","",K_5!$J9*K_5!$F9)</f>
        <v/>
      </c>
      <c r="M9" s="58" t="str">
        <f aca="false">IF(K_5!$B9&lt;&gt;"O","",K_5!$J9*K_5!$F9)</f>
        <v/>
      </c>
      <c r="N9" s="58" t="str">
        <f aca="false">IF(K_5!$B9&lt;&gt;"S","",K_5!$J9*K_5!$F9)</f>
        <v/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54"/>
    </row>
    <row r="10" customFormat="false" ht="13.8" hidden="false" customHeight="false" outlineLevel="0" collapsed="false">
      <c r="A10" s="40" t="s">
        <v>350</v>
      </c>
      <c r="B10" s="40" t="s">
        <v>109</v>
      </c>
      <c r="C10" s="41" t="s">
        <v>353</v>
      </c>
      <c r="D10" s="41" t="s">
        <v>345</v>
      </c>
      <c r="E10" s="41" t="s">
        <v>354</v>
      </c>
      <c r="F10" s="42" t="n">
        <v>1</v>
      </c>
      <c r="G10" s="42" t="s">
        <v>113</v>
      </c>
      <c r="H10" s="54"/>
      <c r="I10" s="54"/>
      <c r="J10" s="42" t="n">
        <v>3990</v>
      </c>
      <c r="K10" s="58" t="n">
        <f aca="false">IF(K_5!$B10&lt;&gt;"A","",K_5!$J10*K_5!$F10)</f>
        <v>3990</v>
      </c>
      <c r="L10" s="58" t="str">
        <f aca="false">IF(K_5!$B10&lt;&gt;"M","",K_5!$J10*K_5!$F10)</f>
        <v/>
      </c>
      <c r="M10" s="58" t="str">
        <f aca="false">IF(K_5!$B10&lt;&gt;"O","",K_5!$J10*K_5!$F10)</f>
        <v/>
      </c>
      <c r="N10" s="58" t="str">
        <f aca="false">IF(K_5!$B10&lt;&gt;"S","",K_5!$J10*K_5!$F10)</f>
        <v/>
      </c>
      <c r="O10" s="58"/>
      <c r="P10" s="41" t="s">
        <v>347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54"/>
    </row>
    <row r="11" customFormat="false" ht="13.8" hidden="false" customHeight="false" outlineLevel="0" collapsed="false">
      <c r="A11" s="40" t="s">
        <v>350</v>
      </c>
      <c r="B11" s="40" t="s">
        <v>109</v>
      </c>
      <c r="C11" s="41" t="s">
        <v>355</v>
      </c>
      <c r="D11" s="41" t="s">
        <v>345</v>
      </c>
      <c r="E11" s="41" t="s">
        <v>356</v>
      </c>
      <c r="F11" s="42" t="n">
        <v>3</v>
      </c>
      <c r="G11" s="42" t="s">
        <v>113</v>
      </c>
      <c r="H11" s="42" t="n">
        <v>550</v>
      </c>
      <c r="I11" s="42" t="s">
        <v>115</v>
      </c>
      <c r="J11" s="42" t="n">
        <v>4490</v>
      </c>
      <c r="K11" s="58" t="n">
        <f aca="false">IF(K_5!$B11&lt;&gt;"A","",K_5!$J11*K_5!$F11)</f>
        <v>13470</v>
      </c>
      <c r="L11" s="58" t="str">
        <f aca="false">IF(K_5!$B11&lt;&gt;"M","",K_5!$J11*K_5!$F11)</f>
        <v/>
      </c>
      <c r="M11" s="58" t="str">
        <f aca="false">IF(K_5!$B11&lt;&gt;"O","",K_5!$J11*K_5!$F11)</f>
        <v/>
      </c>
      <c r="N11" s="58" t="str">
        <f aca="false">IF(K_5!$B11&lt;&gt;"S","",K_5!$J11*K_5!$F11)</f>
        <v/>
      </c>
      <c r="O11" s="58"/>
      <c r="P11" s="41" t="s">
        <v>347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54"/>
    </row>
    <row r="12" customFormat="false" ht="13.8" hidden="false" customHeight="false" outlineLevel="0" collapsed="false">
      <c r="A12" s="40" t="s">
        <v>350</v>
      </c>
      <c r="B12" s="40" t="s">
        <v>109</v>
      </c>
      <c r="C12" s="41" t="s">
        <v>357</v>
      </c>
      <c r="D12" s="41" t="s">
        <v>345</v>
      </c>
      <c r="E12" s="41" t="s">
        <v>354</v>
      </c>
      <c r="F12" s="42" t="n">
        <v>1</v>
      </c>
      <c r="G12" s="42" t="s">
        <v>113</v>
      </c>
      <c r="H12" s="54"/>
      <c r="I12" s="54"/>
      <c r="J12" s="42" t="n">
        <v>3990</v>
      </c>
      <c r="K12" s="58" t="n">
        <f aca="false">IF(K_5!$B12&lt;&gt;"A","",K_5!$J12*K_5!$F12)</f>
        <v>3990</v>
      </c>
      <c r="L12" s="58" t="str">
        <f aca="false">IF(K_5!$B12&lt;&gt;"M","",K_5!$J12*K_5!$F12)</f>
        <v/>
      </c>
      <c r="M12" s="58" t="str">
        <f aca="false">IF(K_5!$B12&lt;&gt;"O","",K_5!$J12*K_5!$F12)</f>
        <v/>
      </c>
      <c r="N12" s="58" t="str">
        <f aca="false">IF(K_5!$B12&lt;&gt;"S","",K_5!$J12*K_5!$F12)</f>
        <v/>
      </c>
      <c r="O12" s="58"/>
      <c r="P12" s="41" t="s">
        <v>347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54"/>
    </row>
    <row r="13" customFormat="false" ht="13.8" hidden="false" customHeight="false" outlineLevel="0" collapsed="false">
      <c r="A13" s="40" t="s">
        <v>350</v>
      </c>
      <c r="B13" s="40" t="s">
        <v>109</v>
      </c>
      <c r="C13" s="41" t="s">
        <v>358</v>
      </c>
      <c r="D13" s="41" t="s">
        <v>345</v>
      </c>
      <c r="E13" s="41" t="s">
        <v>356</v>
      </c>
      <c r="F13" s="42" t="n">
        <v>3</v>
      </c>
      <c r="G13" s="42" t="s">
        <v>113</v>
      </c>
      <c r="H13" s="42" t="n">
        <v>550</v>
      </c>
      <c r="I13" s="42" t="s">
        <v>115</v>
      </c>
      <c r="J13" s="42" t="n">
        <v>4490</v>
      </c>
      <c r="K13" s="58" t="n">
        <f aca="false">IF(K_5!$B13&lt;&gt;"A","",K_5!$J13*K_5!$F13)</f>
        <v>13470</v>
      </c>
      <c r="L13" s="58" t="str">
        <f aca="false">IF(K_5!$B13&lt;&gt;"M","",K_5!$J13*K_5!$F13)</f>
        <v/>
      </c>
      <c r="M13" s="58" t="str">
        <f aca="false">IF(K_5!$B13&lt;&gt;"O","",K_5!$J13*K_5!$F13)</f>
        <v/>
      </c>
      <c r="N13" s="58" t="str">
        <f aca="false">IF(K_5!$B13&lt;&gt;"S","",K_5!$J13*K_5!$F13)</f>
        <v/>
      </c>
      <c r="O13" s="58"/>
      <c r="P13" s="41" t="s">
        <v>347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54"/>
    </row>
    <row r="14" customFormat="false" ht="13.8" hidden="false" customHeight="false" outlineLevel="0" collapsed="false">
      <c r="A14" s="40" t="s">
        <v>350</v>
      </c>
      <c r="B14" s="40" t="s">
        <v>109</v>
      </c>
      <c r="C14" s="41" t="s">
        <v>359</v>
      </c>
      <c r="D14" s="41" t="s">
        <v>345</v>
      </c>
      <c r="E14" s="41" t="s">
        <v>354</v>
      </c>
      <c r="F14" s="42" t="n">
        <v>1</v>
      </c>
      <c r="G14" s="42" t="s">
        <v>113</v>
      </c>
      <c r="H14" s="54"/>
      <c r="I14" s="54"/>
      <c r="J14" s="42" t="n">
        <v>3990</v>
      </c>
      <c r="K14" s="58" t="n">
        <f aca="false">IF(K_5!$B14&lt;&gt;"A","",K_5!$J14*K_5!$F14)</f>
        <v>3990</v>
      </c>
      <c r="L14" s="58" t="str">
        <f aca="false">IF(K_5!$B14&lt;&gt;"M","",K_5!$J14*K_5!$F14)</f>
        <v/>
      </c>
      <c r="M14" s="58" t="str">
        <f aca="false">IF(K_5!$B14&lt;&gt;"O","",K_5!$J14*K_5!$F14)</f>
        <v/>
      </c>
      <c r="N14" s="58" t="str">
        <f aca="false">IF(K_5!$B14&lt;&gt;"S","",K_5!$J14*K_5!$F14)</f>
        <v/>
      </c>
      <c r="O14" s="58"/>
      <c r="P14" s="41" t="s">
        <v>347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54"/>
    </row>
    <row r="15" s="54" customFormat="true" ht="13.8" hidden="false" customHeight="false" outlineLevel="0" collapsed="false">
      <c r="A15" s="40" t="s">
        <v>350</v>
      </c>
      <c r="B15" s="40" t="s">
        <v>109</v>
      </c>
      <c r="C15" s="41" t="s">
        <v>360</v>
      </c>
      <c r="D15" s="41" t="s">
        <v>345</v>
      </c>
      <c r="E15" s="41" t="s">
        <v>356</v>
      </c>
      <c r="F15" s="42" t="n">
        <v>3</v>
      </c>
      <c r="G15" s="42" t="s">
        <v>113</v>
      </c>
      <c r="H15" s="42" t="n">
        <v>550</v>
      </c>
      <c r="I15" s="42" t="s">
        <v>115</v>
      </c>
      <c r="J15" s="42" t="n">
        <v>4490</v>
      </c>
      <c r="K15" s="58" t="n">
        <f aca="false">IF(K_5!$B15&lt;&gt;"A","",K_5!$J15*K_5!$F15)</f>
        <v>13470</v>
      </c>
      <c r="L15" s="58" t="str">
        <f aca="false">IF(K_5!$B15&lt;&gt;"M","",K_5!$J15*K_5!$F15)</f>
        <v/>
      </c>
      <c r="M15" s="58" t="str">
        <f aca="false">IF(K_5!$B15&lt;&gt;"O","",K_5!$J15*K_5!$F15)</f>
        <v/>
      </c>
      <c r="N15" s="58" t="str">
        <f aca="false">IF(K_5!$B15&lt;&gt;"S","",K_5!$J15*K_5!$F15)</f>
        <v/>
      </c>
      <c r="O15" s="58"/>
      <c r="P15" s="41" t="s">
        <v>347</v>
      </c>
    </row>
    <row r="16" customFormat="false" ht="13.8" hidden="false" customHeight="false" outlineLevel="0" collapsed="false">
      <c r="A16" s="40" t="s">
        <v>350</v>
      </c>
      <c r="B16" s="40" t="s">
        <v>109</v>
      </c>
      <c r="C16" s="41" t="s">
        <v>361</v>
      </c>
      <c r="D16" s="41" t="s">
        <v>345</v>
      </c>
      <c r="E16" s="41" t="s">
        <v>354</v>
      </c>
      <c r="F16" s="42" t="n">
        <v>1</v>
      </c>
      <c r="G16" s="42" t="s">
        <v>113</v>
      </c>
      <c r="H16" s="54"/>
      <c r="I16" s="54"/>
      <c r="J16" s="42" t="n">
        <v>3990</v>
      </c>
      <c r="K16" s="58" t="n">
        <f aca="false">IF(K_5!$B16&lt;&gt;"A","",K_5!$J16*K_5!$F16)</f>
        <v>3990</v>
      </c>
      <c r="L16" s="58" t="str">
        <f aca="false">IF(K_5!$B16&lt;&gt;"M","",K_5!$J16*K_5!$F16)</f>
        <v/>
      </c>
      <c r="M16" s="58" t="str">
        <f aca="false">IF(K_5!$B16&lt;&gt;"O","",K_5!$J16*K_5!$F16)</f>
        <v/>
      </c>
      <c r="N16" s="58" t="str">
        <f aca="false">IF(K_5!$B16&lt;&gt;"S","",K_5!$J16*K_5!$F16)</f>
        <v/>
      </c>
      <c r="O16" s="58"/>
      <c r="P16" s="41" t="s">
        <v>347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54"/>
    </row>
    <row r="17" s="54" customFormat="true" ht="13.8" hidden="false" customHeight="false" outlineLevel="0" collapsed="false">
      <c r="A17" s="40" t="s">
        <v>350</v>
      </c>
      <c r="B17" s="40" t="s">
        <v>109</v>
      </c>
      <c r="C17" s="41" t="s">
        <v>362</v>
      </c>
      <c r="D17" s="41" t="s">
        <v>345</v>
      </c>
      <c r="E17" s="41" t="s">
        <v>356</v>
      </c>
      <c r="F17" s="42" t="n">
        <v>1</v>
      </c>
      <c r="G17" s="42" t="s">
        <v>113</v>
      </c>
      <c r="H17" s="42" t="n">
        <v>550</v>
      </c>
      <c r="I17" s="42" t="s">
        <v>115</v>
      </c>
      <c r="J17" s="42" t="n">
        <v>4490</v>
      </c>
      <c r="K17" s="58" t="n">
        <f aca="false">IF(K_5!$B17&lt;&gt;"A","",K_5!$J17*K_5!$F17)</f>
        <v>4490</v>
      </c>
      <c r="L17" s="58" t="str">
        <f aca="false">IF(K_5!$B17&lt;&gt;"M","",K_5!$J17*K_5!$F17)</f>
        <v/>
      </c>
      <c r="M17" s="58" t="str">
        <f aca="false">IF(K_5!$B17&lt;&gt;"O","",K_5!$J17*K_5!$F17)</f>
        <v/>
      </c>
      <c r="N17" s="58" t="str">
        <f aca="false">IF(K_5!$B17&lt;&gt;"S","",K_5!$J17*K_5!$F17)</f>
        <v/>
      </c>
      <c r="O17" s="58"/>
      <c r="P17" s="41" t="s">
        <v>347</v>
      </c>
    </row>
    <row r="18" customFormat="false" ht="13.8" hidden="false" customHeight="false" outlineLevel="0" collapsed="false">
      <c r="A18" s="40" t="s">
        <v>350</v>
      </c>
      <c r="B18" s="40" t="s">
        <v>109</v>
      </c>
      <c r="C18" s="41" t="s">
        <v>363</v>
      </c>
      <c r="D18" s="41" t="s">
        <v>345</v>
      </c>
      <c r="E18" s="41" t="s">
        <v>354</v>
      </c>
      <c r="F18" s="42" t="n">
        <v>1</v>
      </c>
      <c r="G18" s="42" t="s">
        <v>113</v>
      </c>
      <c r="H18" s="54"/>
      <c r="I18" s="54"/>
      <c r="J18" s="42" t="n">
        <v>3990</v>
      </c>
      <c r="K18" s="58" t="n">
        <f aca="false">IF(K_5!$B18&lt;&gt;"A","",K_5!$J18*K_5!$F18)</f>
        <v>3990</v>
      </c>
      <c r="L18" s="58" t="str">
        <f aca="false">IF(K_5!$B18&lt;&gt;"M","",K_5!$J18*K_5!$F18)</f>
        <v/>
      </c>
      <c r="M18" s="58" t="str">
        <f aca="false">IF(K_5!$B18&lt;&gt;"O","",K_5!$J18*K_5!$F18)</f>
        <v/>
      </c>
      <c r="N18" s="58" t="str">
        <f aca="false">IF(K_5!$B18&lt;&gt;"S","",K_5!$J18*K_5!$F18)</f>
        <v/>
      </c>
      <c r="O18" s="58"/>
      <c r="P18" s="41" t="s">
        <v>347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54"/>
    </row>
    <row r="19" s="54" customFormat="true" ht="13.8" hidden="false" customHeight="false" outlineLevel="0" collapsed="false">
      <c r="A19" s="40" t="s">
        <v>350</v>
      </c>
      <c r="B19" s="40" t="s">
        <v>109</v>
      </c>
      <c r="C19" s="41" t="s">
        <v>364</v>
      </c>
      <c r="D19" s="41" t="s">
        <v>345</v>
      </c>
      <c r="E19" s="41" t="s">
        <v>365</v>
      </c>
      <c r="F19" s="42" t="n">
        <v>2</v>
      </c>
      <c r="G19" s="42" t="s">
        <v>113</v>
      </c>
      <c r="H19" s="42" t="n">
        <v>920</v>
      </c>
      <c r="I19" s="42" t="s">
        <v>115</v>
      </c>
      <c r="J19" s="42" t="n">
        <v>5490</v>
      </c>
      <c r="K19" s="58" t="n">
        <f aca="false">IF(K_5!$B19&lt;&gt;"A","",K_5!$J19*K_5!$F19)</f>
        <v>10980</v>
      </c>
      <c r="L19" s="58" t="str">
        <f aca="false">IF(K_5!$B19&lt;&gt;"M","",K_5!$J19*K_5!$F19)</f>
        <v/>
      </c>
      <c r="M19" s="58" t="str">
        <f aca="false">IF(K_5!$B19&lt;&gt;"O","",K_5!$J19*K_5!$F19)</f>
        <v/>
      </c>
      <c r="N19" s="58" t="str">
        <f aca="false">IF(K_5!$B19&lt;&gt;"S","",K_5!$J19*K_5!$F19)</f>
        <v/>
      </c>
      <c r="O19" s="58"/>
      <c r="P19" s="41" t="s">
        <v>347</v>
      </c>
    </row>
    <row r="20" customFormat="false" ht="13.8" hidden="false" customHeight="false" outlineLevel="0" collapsed="false">
      <c r="A20" s="40" t="s">
        <v>350</v>
      </c>
      <c r="B20" s="40" t="s">
        <v>109</v>
      </c>
      <c r="C20" s="41" t="s">
        <v>366</v>
      </c>
      <c r="D20" s="41" t="s">
        <v>345</v>
      </c>
      <c r="E20" s="41" t="s">
        <v>354</v>
      </c>
      <c r="F20" s="42" t="n">
        <v>1</v>
      </c>
      <c r="G20" s="42" t="s">
        <v>113</v>
      </c>
      <c r="H20" s="54"/>
      <c r="I20" s="54"/>
      <c r="J20" s="42" t="n">
        <v>3990</v>
      </c>
      <c r="K20" s="58" t="n">
        <f aca="false">IF(K_5!$B20&lt;&gt;"A","",K_5!$J20*K_5!$F20)</f>
        <v>3990</v>
      </c>
      <c r="L20" s="58" t="str">
        <f aca="false">IF(K_5!$B20&lt;&gt;"M","",K_5!$J20*K_5!$F20)</f>
        <v/>
      </c>
      <c r="M20" s="58" t="str">
        <f aca="false">IF(K_5!$B20&lt;&gt;"O","",K_5!$J20*K_5!$F20)</f>
        <v/>
      </c>
      <c r="N20" s="58" t="str">
        <f aca="false">IF(K_5!$B20&lt;&gt;"S","",K_5!$J20*K_5!$F20)</f>
        <v/>
      </c>
      <c r="O20" s="58"/>
      <c r="P20" s="41" t="s">
        <v>347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54"/>
    </row>
    <row r="21" customFormat="false" ht="13.8" hidden="false" customHeight="false" outlineLevel="0" collapsed="false">
      <c r="A21" s="40"/>
      <c r="B21" s="40" t="s">
        <v>132</v>
      </c>
      <c r="C21" s="41" t="s">
        <v>367</v>
      </c>
      <c r="D21" s="0" t="s">
        <v>68</v>
      </c>
      <c r="E21" s="0"/>
      <c r="F21" s="42" t="n">
        <v>1</v>
      </c>
      <c r="G21" s="42" t="s">
        <v>113</v>
      </c>
      <c r="H21" s="0"/>
      <c r="I21" s="0"/>
      <c r="J21" s="42" t="n">
        <v>20000</v>
      </c>
      <c r="K21" s="58" t="str">
        <f aca="false">IF(K_5!$B21&lt;&gt;"A","",K_5!$J21*K_5!$F21)</f>
        <v/>
      </c>
      <c r="L21" s="58" t="n">
        <f aca="false">IF(K_5!$B21&lt;&gt;"M","",K_5!$J21*K_5!$F21)</f>
        <v>20000</v>
      </c>
      <c r="M21" s="58" t="str">
        <f aca="false">IF(K_5!$B21&lt;&gt;"O","",K_5!$J21*K_5!$F21)</f>
        <v/>
      </c>
      <c r="N21" s="58" t="str">
        <f aca="false">IF(K_5!$B21&lt;&gt;"S","",K_5!$J21*K_5!$F21)</f>
        <v/>
      </c>
      <c r="O21" s="58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</sheetData>
  <hyperlinks>
    <hyperlink ref="P6" r:id="rId1" display="https://www.praktiker.hu/lakberendezes-vilagitas-butor/lampa-izzo/kulteri-lampa/300732-rabalux-atalanta-kulteri-fali-2e27-60w-ip44-in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2018-03-10T17:00:54Z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