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Villamos" sheetId="1" state="visible" r:id="rId2"/>
    <sheet name="Lapos cső" sheetId="2" state="visible" r:id="rId3"/>
    <sheet name="Listák" sheetId="3" state="visible" r:id="rId4"/>
  </sheets>
  <definedNames>
    <definedName function="false" hidden="true" localSheetId="0" name="_xlnm._FilterDatabase" vbProcedure="false">Villamos!$B$5:$N$51</definedName>
    <definedName function="false" hidden="false" name="hely" vbProcedure="false">Listák!$B$1:$B$9</definedName>
    <definedName function="false" hidden="false" name="hossz" vbProcedure="false">Villamos!$L$6:$L$156</definedName>
    <definedName function="false" hidden="false" name="kabel" vbProcedure="false">Villamos!$J$6:$J$156</definedName>
    <definedName function="false" hidden="false" name="kivitel" vbProcedure="false">Listák!$A$1:$A$6</definedName>
    <definedName function="false" hidden="false" localSheetId="0" name="_FilterDatabase_0" vbProcedure="false">Villamos!$B$5:$I$51</definedName>
    <definedName function="false" hidden="false" localSheetId="0" name="_FilterDatabase_0_0" vbProcedure="false">Villamos!$B$5:$I$51</definedName>
    <definedName function="false" hidden="false" localSheetId="0" name="_xlnm._FilterDatabase" vbProcedure="false">Villamos!$B$5:$N$51</definedName>
    <definedName function="false" hidden="false" localSheetId="0" name="_xlnm._FilterDatabase_0" vbProcedure="false">Villamos!$B$5:$N$51</definedName>
    <definedName function="false" hidden="false" localSheetId="0" name="_xlnm._FilterDatabase_0_0" vbProcedure="false">Villamos!$B$5:$N$51</definedName>
    <definedName function="false" hidden="false" localSheetId="0" name="_xlnm._FilterDatabase_0_0_0" vbProcedure="false">Villamos!$B$5:$N$51</definedName>
    <definedName function="false" hidden="false" localSheetId="0" name="_xlnm._FilterDatabase_0_0_0_0" vbProcedure="false">Villamos!$B$5:$N$51</definedName>
    <definedName function="false" hidden="false" localSheetId="0" name="_xlnm._FilterDatabase_0_0_0_0_0" vbProcedure="false">Villamos!$B$5:$N$51</definedName>
    <definedName function="false" hidden="false" localSheetId="0" name="_xlnm._FilterDatabase_0_0_0_0_0_0" vbProcedure="false">Villamos!$B$5:$N$51</definedName>
    <definedName function="false" hidden="false" localSheetId="0" name="_xlnm._FilterDatabase_0_0_0_0_0_0_0" vbProcedure="false">Villamos!$B$5:$N$51</definedName>
    <definedName function="false" hidden="false" localSheetId="0" name="_xlnm._FilterDatabase_0_0_0_0_0_0_0_0" vbProcedure="false">Villamos!$B$5:$N$51</definedName>
    <definedName function="false" hidden="false" localSheetId="0" name="_xlnm._FilterDatabase_0_0_0_0_0_0_0_0_0" vbProcedure="false">Villamos!$B$5:$N$51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<sst xmlns="http://schemas.openxmlformats.org/spreadsheetml/2006/main" count="267" uniqueCount="92">
  <si>
    <t xml:space="preserve">Hely</t>
  </si>
  <si>
    <t xml:space="preserve">Elem</t>
  </si>
  <si>
    <t xml:space="preserve">Mennyiség</t>
  </si>
  <si>
    <t xml:space="preserve">Méret</t>
  </si>
  <si>
    <t xml:space="preserve">P/db</t>
  </si>
  <si>
    <t xml:space="preserve">P_L1</t>
  </si>
  <si>
    <t xml:space="preserve">P_L2</t>
  </si>
  <si>
    <t xml:space="preserve">P_L3</t>
  </si>
  <si>
    <t xml:space="preserve">P_össz</t>
  </si>
  <si>
    <t xml:space="preserve">Fázis</t>
  </si>
  <si>
    <t xml:space="preserve">Kismegszakító</t>
  </si>
  <si>
    <t xml:space="preserve">Érték</t>
  </si>
  <si>
    <t xml:space="preserve">Kábel</t>
  </si>
  <si>
    <t xml:space="preserve">db</t>
  </si>
  <si>
    <t xml:space="preserve">mm</t>
  </si>
  <si>
    <t xml:space="preserve">kW</t>
  </si>
  <si>
    <t xml:space="preserve">Lépcsőház</t>
  </si>
  <si>
    <t xml:space="preserve">Fogyasztásmérő</t>
  </si>
  <si>
    <t xml:space="preserve">Tető</t>
  </si>
  <si>
    <t xml:space="preserve">Napelem</t>
  </si>
  <si>
    <t xml:space="preserve">FNE</t>
  </si>
  <si>
    <t xml:space="preserve">C16</t>
  </si>
  <si>
    <t xml:space="preserve">3x2.5</t>
  </si>
  <si>
    <t xml:space="preserve">Inverter</t>
  </si>
  <si>
    <t xml:space="preserve">260</t>
  </si>
  <si>
    <t xml:space="preserve">FI</t>
  </si>
  <si>
    <t xml:space="preserve">3x4</t>
  </si>
  <si>
    <t xml:space="preserve">WC</t>
  </si>
  <si>
    <t xml:space="preserve">Vízmelegítő</t>
  </si>
  <si>
    <t xml:space="preserve">200</t>
  </si>
  <si>
    <t xml:space="preserve">FVM</t>
  </si>
  <si>
    <t xml:space="preserve">Fali világítás</t>
  </si>
  <si>
    <t xml:space="preserve">FV1</t>
  </si>
  <si>
    <t xml:space="preserve">C10</t>
  </si>
  <si>
    <t xml:space="preserve">3x1.5</t>
  </si>
  <si>
    <t xml:space="preserve">Fűtőfilm</t>
  </si>
  <si>
    <t xml:space="preserve">FF1</t>
  </si>
  <si>
    <t xml:space="preserve">Rekuperátor</t>
  </si>
  <si>
    <t xml:space="preserve">337</t>
  </si>
  <si>
    <t xml:space="preserve">0.098</t>
  </si>
  <si>
    <t xml:space="preserve">FRE</t>
  </si>
  <si>
    <t xml:space="preserve">Előszoba</t>
  </si>
  <si>
    <t xml:space="preserve">Dugalj</t>
  </si>
  <si>
    <t xml:space="preserve">FD1</t>
  </si>
  <si>
    <t xml:space="preserve">Gardrób világítás tápegységek</t>
  </si>
  <si>
    <t xml:space="preserve">Kamra világítás tápegység</t>
  </si>
  <si>
    <t xml:space="preserve">Konyha</t>
  </si>
  <si>
    <t xml:space="preserve">Sütő</t>
  </si>
  <si>
    <t xml:space="preserve">FSF</t>
  </si>
  <si>
    <t xml:space="preserve">C20x3</t>
  </si>
  <si>
    <t xml:space="preserve">5x4</t>
  </si>
  <si>
    <t xml:space="preserve">Főzőlap</t>
  </si>
  <si>
    <t xml:space="preserve">FF2</t>
  </si>
  <si>
    <t xml:space="preserve">Bojler</t>
  </si>
  <si>
    <t xml:space="preserve">FBO</t>
  </si>
  <si>
    <t xml:space="preserve">Pultvilágítások (3 LED csík)</t>
  </si>
  <si>
    <t xml:space="preserve">Mosogatógép</t>
  </si>
  <si>
    <t xml:space="preserve">FKG</t>
  </si>
  <si>
    <t xml:space="preserve">Elszívó</t>
  </si>
  <si>
    <t xml:space="preserve">Hűtő</t>
  </si>
  <si>
    <t xml:space="preserve">Zsaluzia motor</t>
  </si>
  <si>
    <t xml:space="preserve">FZS1</t>
  </si>
  <si>
    <t xml:space="preserve">B5</t>
  </si>
  <si>
    <t xml:space="preserve">Fürdő</t>
  </si>
  <si>
    <t xml:space="preserve">FF3</t>
  </si>
  <si>
    <t xml:space="preserve">Törülközőszárító</t>
  </si>
  <si>
    <t xml:space="preserve">FTS</t>
  </si>
  <si>
    <t xml:space="preserve">Tükörvilágítás</t>
  </si>
  <si>
    <t xml:space="preserve">Mosógép</t>
  </si>
  <si>
    <t xml:space="preserve">Szárítógép</t>
  </si>
  <si>
    <t xml:space="preserve">FZS2</t>
  </si>
  <si>
    <t xml:space="preserve">Elszívó ventilátor</t>
  </si>
  <si>
    <t xml:space="preserve">FTSZ</t>
  </si>
  <si>
    <t xml:space="preserve">Háló</t>
  </si>
  <si>
    <t xml:space="preserve">FF4</t>
  </si>
  <si>
    <t xml:space="preserve">Mennyezet világítás</t>
  </si>
  <si>
    <t xml:space="preserve">FV2</t>
  </si>
  <si>
    <t xml:space="preserve">Olvasó világítás</t>
  </si>
  <si>
    <t xml:space="preserve">Gardrób világítás tápegység</t>
  </si>
  <si>
    <t xml:space="preserve">FD2</t>
  </si>
  <si>
    <t xml:space="preserve">TV</t>
  </si>
  <si>
    <t xml:space="preserve">FZS3</t>
  </si>
  <si>
    <t xml:space="preserve">Nappali</t>
  </si>
  <si>
    <t xml:space="preserve">FF5</t>
  </si>
  <si>
    <t xml:space="preserve">FZ4</t>
  </si>
  <si>
    <t xml:space="preserve">Erkély</t>
  </si>
  <si>
    <t xml:space="preserve">FE</t>
  </si>
  <si>
    <t xml:space="preserve">Hossz</t>
  </si>
  <si>
    <t xml:space="preserve">Csere</t>
  </si>
  <si>
    <t xml:space="preserve">Telepítés</t>
  </si>
  <si>
    <t xml:space="preserve">Kiállás</t>
  </si>
  <si>
    <t xml:space="preserve">Elhelyezés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</si>
</sst>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.000"/>
    <numFmt numFmtId="168" formatCode="0"/>
    <numFmt numFmtId="169" formatCode="&quot;TRUE&quot;;&quot;TRUE&quot;;&quot;FALSE&quot;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B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8" activeCellId="0" sqref="B8"/>
    </sheetView>
  </sheetViews>
  <sheetFormatPr defaultRowHeight="12.8"/>
  <cols>
    <col collapsed="false" hidden="false" max="1" min="1" style="1" width="7.62790697674419"/>
    <col collapsed="false" hidden="false" max="2" min="2" style="2" width="23.2604651162791"/>
    <col collapsed="false" hidden="false" max="3" min="3" style="1" width="31.4651162790698"/>
    <col collapsed="false" hidden="false" max="4" min="4" style="3" width="23.2604651162791"/>
    <col collapsed="false" hidden="false" max="5" min="5" style="4" width="23.2604651162791"/>
    <col collapsed="false" hidden="false" max="6" min="6" style="5" width="23.2604651162791"/>
    <col collapsed="false" hidden="false" max="8" min="7" style="6" width="23.2604651162791"/>
    <col collapsed="false" hidden="false" max="9" min="9" style="7" width="23.2604651162791"/>
    <col collapsed="false" hidden="false" max="10" min="10" style="1" width="21.1674418604651"/>
    <col collapsed="false" hidden="false" max="11" min="11" style="1" width="7.38604651162791"/>
    <col collapsed="false" hidden="false" max="13" min="12" style="8" width="21.1674418604651"/>
    <col collapsed="false" hidden="false" max="14" min="14" style="1" width="21.1674418604651"/>
    <col collapsed="false" hidden="false" max="17" min="15" style="9" width="21.1674418604651"/>
    <col collapsed="false" hidden="false" max="23" min="18" style="1" width="21.1674418604651"/>
    <col collapsed="false" hidden="false" max="24" min="24" style="10" width="21.1674418604651"/>
    <col collapsed="false" hidden="false" max="30" min="25" style="1" width="21.1674418604651"/>
    <col collapsed="false" hidden="false" max="31" min="31" style="10" width="21.1674418604651"/>
    <col collapsed="false" hidden="false" max="37" min="32" style="1" width="21.1674418604651"/>
    <col collapsed="false" hidden="false" max="38" min="38" style="10" width="21.1674418604651"/>
    <col collapsed="false" hidden="false" max="44" min="39" style="1" width="21.1674418604651"/>
    <col collapsed="false" hidden="false" max="45" min="45" style="10" width="21.1674418604651"/>
    <col collapsed="false" hidden="false" max="51" min="46" style="1" width="21.1674418604651"/>
    <col collapsed="false" hidden="false" max="52" min="52" style="10" width="21.1674418604651"/>
    <col collapsed="false" hidden="false" max="58" min="53" style="1" width="21.1674418604651"/>
    <col collapsed="false" hidden="false" max="59" min="59" style="10" width="21.1674418604651"/>
    <col collapsed="false" hidden="false" max="65" min="60" style="1" width="21.1674418604651"/>
    <col collapsed="false" hidden="false" max="66" min="66" style="10" width="21.1674418604651"/>
    <col collapsed="false" hidden="false" max="72" min="67" style="1" width="21.1674418604651"/>
    <col collapsed="false" hidden="false" max="73" min="73" style="10" width="21.1674418604651"/>
    <col collapsed="false" hidden="false" max="79" min="74" style="1" width="21.1674418604651"/>
    <col collapsed="false" hidden="false" max="80" min="80" style="10" width="21.1674418604651"/>
    <col collapsed="false" hidden="false" max="86" min="81" style="1" width="21.1674418604651"/>
    <col collapsed="false" hidden="false" max="87" min="87" style="10" width="21.1674418604651"/>
    <col collapsed="false" hidden="false" max="93" min="88" style="1" width="21.1674418604651"/>
    <col collapsed="false" hidden="false" max="94" min="94" style="10" width="21.1674418604651"/>
    <col collapsed="false" hidden="false" max="100" min="95" style="1" width="21.1674418604651"/>
    <col collapsed="false" hidden="false" max="101" min="101" style="10" width="21.1674418604651"/>
    <col collapsed="false" hidden="false" max="107" min="102" style="1" width="21.1674418604651"/>
    <col collapsed="false" hidden="false" max="108" min="108" style="10" width="21.1674418604651"/>
    <col collapsed="false" hidden="false" max="114" min="109" style="1" width="21.1674418604651"/>
    <col collapsed="false" hidden="false" max="115" min="115" style="10" width="21.1674418604651"/>
    <col collapsed="false" hidden="false" max="121" min="116" style="1" width="21.1674418604651"/>
    <col collapsed="false" hidden="false" max="122" min="122" style="10" width="21.1674418604651"/>
    <col collapsed="false" hidden="false" max="128" min="123" style="1" width="21.1674418604651"/>
    <col collapsed="false" hidden="false" max="129" min="129" style="10" width="21.1674418604651"/>
    <col collapsed="false" hidden="false" max="135" min="130" style="1" width="21.1674418604651"/>
    <col collapsed="false" hidden="false" max="136" min="136" style="10" width="21.1674418604651"/>
    <col collapsed="false" hidden="false" max="142" min="137" style="1" width="21.1674418604651"/>
    <col collapsed="false" hidden="false" max="143" min="143" style="10" width="21.1674418604651"/>
    <col collapsed="false" hidden="false" max="149" min="144" style="1" width="21.1674418604651"/>
    <col collapsed="false" hidden="false" max="150" min="150" style="10" width="21.1674418604651"/>
    <col collapsed="false" hidden="false" max="156" min="151" style="1" width="21.1674418604651"/>
    <col collapsed="false" hidden="false" max="157" min="157" style="10" width="21.1674418604651"/>
    <col collapsed="false" hidden="false" max="163" min="158" style="1" width="21.1674418604651"/>
    <col collapsed="false" hidden="false" max="164" min="164" style="10" width="21.1674418604651"/>
    <col collapsed="false" hidden="false" max="170" min="165" style="1" width="21.1674418604651"/>
    <col collapsed="false" hidden="false" max="171" min="171" style="10" width="21.1674418604651"/>
    <col collapsed="false" hidden="false" max="177" min="172" style="1" width="21.1674418604651"/>
    <col collapsed="false" hidden="false" max="178" min="178" style="10" width="21.1674418604651"/>
    <col collapsed="false" hidden="false" max="184" min="179" style="1" width="21.1674418604651"/>
    <col collapsed="false" hidden="false" max="185" min="185" style="10" width="21.1674418604651"/>
    <col collapsed="false" hidden="false" max="191" min="186" style="1" width="21.1674418604651"/>
    <col collapsed="false" hidden="false" max="192" min="192" style="10" width="21.1674418604651"/>
    <col collapsed="false" hidden="false" max="198" min="193" style="1" width="21.1674418604651"/>
    <col collapsed="false" hidden="false" max="199" min="199" style="10" width="21.1674418604651"/>
    <col collapsed="false" hidden="false" max="205" min="200" style="1" width="21.1674418604651"/>
    <col collapsed="false" hidden="false" max="206" min="206" style="10" width="21.1674418604651"/>
    <col collapsed="false" hidden="false" max="212" min="207" style="1" width="21.1674418604651"/>
    <col collapsed="false" hidden="false" max="213" min="213" style="10" width="21.1674418604651"/>
    <col collapsed="false" hidden="false" max="219" min="214" style="1" width="21.1674418604651"/>
    <col collapsed="false" hidden="false" max="220" min="220" style="10" width="21.1674418604651"/>
    <col collapsed="false" hidden="false" max="226" min="221" style="1" width="21.1674418604651"/>
    <col collapsed="false" hidden="false" max="227" min="227" style="10" width="21.1674418604651"/>
    <col collapsed="false" hidden="false" max="233" min="228" style="1" width="21.1674418604651"/>
    <col collapsed="false" hidden="false" max="234" min="234" style="10" width="21.1674418604651"/>
    <col collapsed="false" hidden="false" max="240" min="235" style="1" width="21.1674418604651"/>
    <col collapsed="false" hidden="false" max="241" min="241" style="10" width="21.1674418604651"/>
    <col collapsed="false" hidden="false" max="247" min="242" style="1" width="21.1674418604651"/>
    <col collapsed="false" hidden="false" max="248" min="248" style="10" width="21.1674418604651"/>
    <col collapsed="false" hidden="false" max="254" min="249" style="1" width="21.1674418604651"/>
    <col collapsed="false" hidden="false" max="255" min="255" style="10" width="21.1674418604651"/>
    <col collapsed="false" hidden="false" max="261" min="256" style="1" width="21.1674418604651"/>
    <col collapsed="false" hidden="false" max="262" min="262" style="10" width="21.1674418604651"/>
    <col collapsed="false" hidden="false" max="268" min="263" style="1" width="21.1674418604651"/>
    <col collapsed="false" hidden="false" max="269" min="269" style="10" width="21.1674418604651"/>
    <col collapsed="false" hidden="false" max="275" min="270" style="1" width="21.1674418604651"/>
    <col collapsed="false" hidden="false" max="276" min="276" style="10" width="21.1674418604651"/>
    <col collapsed="false" hidden="false" max="282" min="277" style="1" width="21.1674418604651"/>
    <col collapsed="false" hidden="false" max="283" min="283" style="10" width="21.1674418604651"/>
    <col collapsed="false" hidden="false" max="289" min="284" style="1" width="21.1674418604651"/>
    <col collapsed="false" hidden="false" max="290" min="290" style="10" width="21.1674418604651"/>
    <col collapsed="false" hidden="false" max="929" min="291" style="1" width="21.1674418604651"/>
    <col collapsed="false" hidden="false" max="1016" min="930" style="8" width="21.1674418604651"/>
    <col collapsed="false" hidden="false" max="1025" min="1017" style="11" width="11.2"/>
  </cols>
  <sheetData>
    <row r="1" s="12" customFormat="true" ht="13.4" hidden="false" customHeight="false" outlineLevel="0" collapsed="false">
      <c r="B1" s="13" t="s">
        <v>0</v>
      </c>
      <c r="C1" s="13" t="s">
        <v>1</v>
      </c>
      <c r="D1" s="13" t="s">
        <v>2</v>
      </c>
      <c r="E1" s="14" t="s">
        <v>3</v>
      </c>
      <c r="F1" s="13" t="s">
        <v>4</v>
      </c>
      <c r="G1" s="15" t="s">
        <v>5</v>
      </c>
      <c r="H1" s="15" t="s">
        <v>6</v>
      </c>
      <c r="I1" s="15" t="s">
        <v>7</v>
      </c>
      <c r="J1" s="16" t="s">
        <v>8</v>
      </c>
      <c r="K1" s="16" t="s">
        <v>9</v>
      </c>
      <c r="L1" s="13" t="s">
        <v>10</v>
      </c>
      <c r="M1" s="13" t="s">
        <v>11</v>
      </c>
      <c r="N1" s="16" t="s">
        <v>12</v>
      </c>
      <c r="O1" s="17"/>
      <c r="P1" s="17"/>
      <c r="Q1" s="17"/>
      <c r="R1" s="16"/>
      <c r="X1" s="16"/>
      <c r="AE1" s="16"/>
      <c r="AL1" s="16"/>
      <c r="AS1" s="16"/>
      <c r="AZ1" s="16"/>
      <c r="BG1" s="16"/>
      <c r="BN1" s="16"/>
      <c r="BU1" s="16"/>
      <c r="CB1" s="16"/>
      <c r="CI1" s="16"/>
      <c r="CP1" s="16"/>
      <c r="CW1" s="16"/>
      <c r="DD1" s="16"/>
      <c r="DK1" s="16"/>
      <c r="DR1" s="16"/>
      <c r="DY1" s="16"/>
      <c r="EF1" s="16"/>
      <c r="EM1" s="16"/>
      <c r="ET1" s="16"/>
      <c r="FA1" s="16"/>
      <c r="FH1" s="16"/>
      <c r="FO1" s="16"/>
      <c r="FV1" s="16"/>
      <c r="GC1" s="16"/>
      <c r="GJ1" s="16"/>
      <c r="GQ1" s="16"/>
      <c r="GX1" s="16"/>
      <c r="HE1" s="16"/>
      <c r="HL1" s="16"/>
      <c r="HS1" s="16"/>
      <c r="HZ1" s="16"/>
      <c r="IG1" s="16"/>
      <c r="IN1" s="16"/>
      <c r="IU1" s="16"/>
      <c r="JB1" s="16"/>
      <c r="JI1" s="16"/>
      <c r="JP1" s="16"/>
      <c r="JW1" s="16"/>
      <c r="KD1" s="16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</row>
    <row r="2" s="11" customFormat="true" ht="13.4" hidden="false" customHeight="false" outlineLevel="0" collapsed="false">
      <c r="A2" s="12"/>
      <c r="B2" s="13"/>
      <c r="C2" s="13"/>
      <c r="D2" s="13" t="s">
        <v>13</v>
      </c>
      <c r="E2" s="14" t="s">
        <v>14</v>
      </c>
      <c r="F2" s="13" t="s">
        <v>15</v>
      </c>
      <c r="G2" s="15" t="s">
        <v>15</v>
      </c>
      <c r="H2" s="15" t="s">
        <v>15</v>
      </c>
      <c r="I2" s="15" t="s">
        <v>15</v>
      </c>
      <c r="J2" s="16" t="s">
        <v>15</v>
      </c>
      <c r="K2" s="16"/>
      <c r="L2" s="18"/>
      <c r="M2" s="18"/>
      <c r="O2" s="19"/>
      <c r="P2" s="19"/>
      <c r="Q2" s="19"/>
      <c r="X2" s="16"/>
      <c r="AE2" s="16"/>
      <c r="AL2" s="16"/>
      <c r="AS2" s="16"/>
      <c r="AZ2" s="16"/>
      <c r="BG2" s="16"/>
      <c r="BN2" s="16"/>
      <c r="BU2" s="16"/>
      <c r="CB2" s="16"/>
      <c r="CI2" s="16"/>
      <c r="CP2" s="16"/>
      <c r="CW2" s="16"/>
      <c r="DD2" s="16"/>
      <c r="DK2" s="16"/>
      <c r="DR2" s="16"/>
      <c r="DY2" s="16"/>
      <c r="EF2" s="16"/>
      <c r="EM2" s="16"/>
      <c r="ET2" s="16"/>
      <c r="FA2" s="16"/>
      <c r="FH2" s="16"/>
      <c r="FO2" s="16"/>
      <c r="FV2" s="16"/>
      <c r="GC2" s="16"/>
      <c r="GJ2" s="16"/>
      <c r="GQ2" s="16"/>
      <c r="GX2" s="16"/>
      <c r="HE2" s="16"/>
      <c r="HL2" s="16"/>
      <c r="HS2" s="16"/>
      <c r="HZ2" s="16"/>
      <c r="IG2" s="16"/>
      <c r="IN2" s="16"/>
      <c r="IU2" s="16"/>
      <c r="JB2" s="16"/>
      <c r="JI2" s="16"/>
      <c r="JP2" s="16"/>
      <c r="JW2" s="16"/>
      <c r="KD2" s="16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</row>
    <row r="3" s="21" customFormat="true" ht="13.4" hidden="false" customHeight="false" outlineLevel="0" collapsed="false">
      <c r="B3" s="22"/>
      <c r="C3" s="22"/>
      <c r="D3" s="23"/>
      <c r="E3" s="24"/>
      <c r="F3" s="13" t="n">
        <f aca="false">SUM(Villamos!G3:I3)</f>
        <v>30.392</v>
      </c>
      <c r="G3" s="23" t="n">
        <f aca="false">SUM(Villamos!G$6:G$303)</f>
        <v>10.0816666666667</v>
      </c>
      <c r="H3" s="23" t="n">
        <f aca="false">SUM(Villamos!H$6:H$303)</f>
        <v>9.64966666666667</v>
      </c>
      <c r="I3" s="23" t="n">
        <f aca="false">SUM(Villamos!I$6:I$303)</f>
        <v>10.6606666666667</v>
      </c>
      <c r="J3" s="22" t="n">
        <f aca="false">SUM(Villamos!G3:I3)</f>
        <v>30.392</v>
      </c>
      <c r="K3" s="22"/>
      <c r="L3" s="25"/>
      <c r="M3" s="25"/>
      <c r="O3" s="19"/>
      <c r="P3" s="19"/>
      <c r="Q3" s="19"/>
      <c r="X3" s="16"/>
      <c r="AE3" s="16"/>
      <c r="AL3" s="16"/>
      <c r="AS3" s="16"/>
      <c r="AZ3" s="16"/>
      <c r="BG3" s="16"/>
      <c r="BN3" s="16"/>
      <c r="BU3" s="16"/>
      <c r="CB3" s="16"/>
      <c r="CI3" s="16"/>
      <c r="CP3" s="16"/>
      <c r="CW3" s="16"/>
      <c r="DD3" s="16"/>
      <c r="DK3" s="16"/>
      <c r="DR3" s="16"/>
      <c r="DY3" s="16"/>
      <c r="EF3" s="16"/>
      <c r="EM3" s="16"/>
      <c r="ET3" s="16"/>
      <c r="FA3" s="16"/>
      <c r="FH3" s="16"/>
      <c r="FO3" s="16"/>
      <c r="FV3" s="16"/>
      <c r="GC3" s="16"/>
      <c r="GJ3" s="16"/>
      <c r="GQ3" s="16"/>
      <c r="GX3" s="16"/>
      <c r="HE3" s="16"/>
      <c r="HL3" s="16"/>
      <c r="HS3" s="16"/>
      <c r="HZ3" s="16"/>
      <c r="IG3" s="16"/>
      <c r="IN3" s="16"/>
      <c r="IU3" s="16"/>
      <c r="JB3" s="16"/>
      <c r="JI3" s="16"/>
      <c r="JP3" s="16"/>
      <c r="JW3" s="16"/>
      <c r="KD3" s="16"/>
      <c r="AIT3" s="26"/>
      <c r="AIU3" s="26"/>
      <c r="AIV3" s="26"/>
      <c r="AIW3" s="26"/>
      <c r="AIX3" s="26"/>
      <c r="AIY3" s="26"/>
      <c r="AIZ3" s="26"/>
      <c r="AJA3" s="26"/>
      <c r="AJB3" s="26"/>
      <c r="AJC3" s="26"/>
      <c r="AJD3" s="26"/>
      <c r="AJE3" s="26"/>
      <c r="AJF3" s="26"/>
      <c r="AJG3" s="26"/>
      <c r="AJH3" s="26"/>
      <c r="AJI3" s="26"/>
      <c r="AJJ3" s="26"/>
      <c r="AJK3" s="26"/>
      <c r="AJL3" s="26"/>
      <c r="AJM3" s="26"/>
      <c r="AJN3" s="26"/>
      <c r="AJO3" s="26"/>
      <c r="AJP3" s="26"/>
      <c r="AJQ3" s="26"/>
      <c r="AJR3" s="26"/>
      <c r="AJS3" s="26"/>
      <c r="AJT3" s="26"/>
      <c r="AJU3" s="26"/>
      <c r="AJV3" s="26"/>
      <c r="AJW3" s="26"/>
      <c r="AJX3" s="26"/>
      <c r="AJY3" s="26"/>
      <c r="AJZ3" s="26"/>
      <c r="AKA3" s="26"/>
      <c r="AKB3" s="26"/>
      <c r="AKC3" s="26"/>
      <c r="AKD3" s="26"/>
      <c r="AKE3" s="26"/>
      <c r="AKF3" s="26"/>
      <c r="AKG3" s="26"/>
      <c r="AKH3" s="26"/>
      <c r="AKI3" s="26"/>
      <c r="AKJ3" s="26"/>
      <c r="AKK3" s="26"/>
      <c r="AKL3" s="26"/>
      <c r="AKM3" s="26"/>
      <c r="AKN3" s="26"/>
      <c r="AKO3" s="26"/>
      <c r="AKP3" s="26"/>
      <c r="AKQ3" s="26"/>
      <c r="AKR3" s="26"/>
      <c r="AKS3" s="26"/>
      <c r="AKT3" s="26"/>
      <c r="AKU3" s="26"/>
      <c r="AKV3" s="26"/>
      <c r="AKW3" s="26"/>
      <c r="AKX3" s="26"/>
      <c r="AKY3" s="26"/>
      <c r="AKZ3" s="26"/>
      <c r="ALA3" s="26"/>
      <c r="ALB3" s="26"/>
      <c r="ALC3" s="26"/>
      <c r="ALD3" s="26"/>
      <c r="ALE3" s="26"/>
      <c r="ALF3" s="26"/>
      <c r="ALG3" s="26"/>
      <c r="ALH3" s="26"/>
      <c r="ALI3" s="26"/>
      <c r="ALJ3" s="26"/>
      <c r="ALK3" s="26"/>
      <c r="ALL3" s="26"/>
      <c r="ALM3" s="26"/>
      <c r="ALN3" s="26"/>
      <c r="ALO3" s="26"/>
      <c r="ALP3" s="26"/>
      <c r="ALQ3" s="26"/>
      <c r="ALR3" s="26"/>
      <c r="ALS3" s="26"/>
      <c r="ALT3" s="26"/>
      <c r="ALU3" s="26"/>
      <c r="ALV3" s="26"/>
      <c r="ALW3" s="26"/>
      <c r="ALX3" s="26"/>
      <c r="ALY3" s="26"/>
      <c r="ALZ3" s="26"/>
      <c r="AMA3" s="26"/>
      <c r="AMB3" s="26"/>
    </row>
    <row r="4" s="21" customFormat="true" ht="13.4" hidden="false" customHeight="false" outlineLevel="0" collapsed="false">
      <c r="B4" s="22"/>
      <c r="C4" s="22"/>
      <c r="D4" s="23"/>
      <c r="E4" s="24"/>
      <c r="F4" s="13"/>
      <c r="G4" s="23" t="n">
        <f aca="false">COUNTIF(Villamos!G5:G77,"&lt;&gt;")</f>
        <v>20</v>
      </c>
      <c r="H4" s="23" t="n">
        <f aca="false">COUNTIF(Villamos!H5:H77,"&lt;&gt;")</f>
        <v>15</v>
      </c>
      <c r="I4" s="23" t="n">
        <f aca="false">COUNTIF(Villamos!I5:I77,"&lt;&gt;")</f>
        <v>12</v>
      </c>
      <c r="J4" s="22"/>
      <c r="K4" s="22"/>
      <c r="L4" s="25"/>
      <c r="M4" s="25"/>
      <c r="O4" s="19"/>
      <c r="P4" s="19"/>
      <c r="Q4" s="19"/>
      <c r="X4" s="16"/>
      <c r="AE4" s="16"/>
      <c r="AL4" s="16"/>
      <c r="AS4" s="16"/>
      <c r="AZ4" s="16"/>
      <c r="BG4" s="16"/>
      <c r="BN4" s="16"/>
      <c r="BU4" s="16"/>
      <c r="CB4" s="16"/>
      <c r="CI4" s="16"/>
      <c r="CP4" s="16"/>
      <c r="CW4" s="16"/>
      <c r="DD4" s="16"/>
      <c r="DK4" s="16"/>
      <c r="DR4" s="16"/>
      <c r="DY4" s="16"/>
      <c r="EF4" s="16"/>
      <c r="EM4" s="16"/>
      <c r="ET4" s="16"/>
      <c r="FA4" s="16"/>
      <c r="FH4" s="16"/>
      <c r="FO4" s="16"/>
      <c r="FV4" s="16"/>
      <c r="GC4" s="16"/>
      <c r="GJ4" s="16"/>
      <c r="GQ4" s="16"/>
      <c r="GX4" s="16"/>
      <c r="HE4" s="16"/>
      <c r="HL4" s="16"/>
      <c r="HS4" s="16"/>
      <c r="HZ4" s="16"/>
      <c r="IG4" s="16"/>
      <c r="IN4" s="16"/>
      <c r="IU4" s="16"/>
      <c r="JB4" s="16"/>
      <c r="JI4" s="16"/>
      <c r="JP4" s="16"/>
      <c r="JW4" s="16"/>
      <c r="KD4" s="16"/>
      <c r="AIT4" s="26"/>
      <c r="AIU4" s="26"/>
      <c r="AIV4" s="26"/>
      <c r="AIW4" s="26"/>
      <c r="AIX4" s="26"/>
      <c r="AIY4" s="26"/>
      <c r="AIZ4" s="26"/>
      <c r="AJA4" s="26"/>
      <c r="AJB4" s="26"/>
      <c r="AJC4" s="26"/>
      <c r="AJD4" s="26"/>
      <c r="AJE4" s="26"/>
      <c r="AJF4" s="26"/>
      <c r="AJG4" s="26"/>
      <c r="AJH4" s="26"/>
      <c r="AJI4" s="26"/>
      <c r="AJJ4" s="26"/>
      <c r="AJK4" s="26"/>
      <c r="AJL4" s="26"/>
      <c r="AJM4" s="26"/>
      <c r="AJN4" s="26"/>
      <c r="AJO4" s="26"/>
      <c r="AJP4" s="26"/>
      <c r="AJQ4" s="26"/>
      <c r="AJR4" s="26"/>
      <c r="AJS4" s="26"/>
      <c r="AJT4" s="26"/>
      <c r="AJU4" s="26"/>
      <c r="AJV4" s="26"/>
      <c r="AJW4" s="26"/>
      <c r="AJX4" s="26"/>
      <c r="AJY4" s="26"/>
      <c r="AJZ4" s="26"/>
      <c r="AKA4" s="26"/>
      <c r="AKB4" s="26"/>
      <c r="AKC4" s="26"/>
      <c r="AKD4" s="26"/>
      <c r="AKE4" s="26"/>
      <c r="AKF4" s="26"/>
      <c r="AKG4" s="26"/>
      <c r="AKH4" s="26"/>
      <c r="AKI4" s="26"/>
      <c r="AKJ4" s="26"/>
      <c r="AKK4" s="26"/>
      <c r="AKL4" s="26"/>
      <c r="AKM4" s="26"/>
      <c r="AKN4" s="26"/>
      <c r="AKO4" s="26"/>
      <c r="AKP4" s="26"/>
      <c r="AKQ4" s="26"/>
      <c r="AKR4" s="26"/>
      <c r="AKS4" s="26"/>
      <c r="AKT4" s="26"/>
      <c r="AKU4" s="26"/>
      <c r="AKV4" s="26"/>
      <c r="AKW4" s="26"/>
      <c r="AKX4" s="26"/>
      <c r="AKY4" s="26"/>
      <c r="AKZ4" s="26"/>
      <c r="ALA4" s="26"/>
      <c r="ALB4" s="26"/>
      <c r="ALC4" s="26"/>
      <c r="ALD4" s="26"/>
      <c r="ALE4" s="26"/>
      <c r="ALF4" s="26"/>
      <c r="ALG4" s="26"/>
      <c r="ALH4" s="26"/>
      <c r="ALI4" s="26"/>
      <c r="ALJ4" s="26"/>
      <c r="ALK4" s="26"/>
      <c r="ALL4" s="26"/>
      <c r="ALM4" s="26"/>
      <c r="ALN4" s="26"/>
      <c r="ALO4" s="26"/>
      <c r="ALP4" s="26"/>
      <c r="ALQ4" s="26"/>
      <c r="ALR4" s="26"/>
      <c r="ALS4" s="26"/>
      <c r="ALT4" s="26"/>
      <c r="ALU4" s="26"/>
      <c r="ALV4" s="26"/>
      <c r="ALW4" s="26"/>
      <c r="ALX4" s="26"/>
      <c r="ALY4" s="26"/>
      <c r="ALZ4" s="26"/>
      <c r="AMA4" s="26"/>
      <c r="AMB4" s="26"/>
    </row>
    <row r="5" customFormat="false" ht="13.8" hidden="false" customHeight="false" outlineLevel="0" collapsed="false">
      <c r="A5" s="21"/>
      <c r="B5" s="22"/>
      <c r="C5" s="22"/>
      <c r="D5" s="23"/>
      <c r="E5" s="24"/>
      <c r="F5" s="23"/>
      <c r="G5" s="23"/>
      <c r="H5" s="23"/>
      <c r="I5" s="23"/>
      <c r="K5" s="0"/>
      <c r="L5" s="0"/>
      <c r="M5" s="0"/>
      <c r="N5" s="0"/>
      <c r="O5" s="19"/>
      <c r="P5" s="19"/>
      <c r="Q5" s="19"/>
      <c r="R5" s="0"/>
      <c r="X5" s="16"/>
      <c r="AE5" s="16"/>
      <c r="AL5" s="16"/>
      <c r="AS5" s="16"/>
      <c r="AZ5" s="16"/>
      <c r="BG5" s="16"/>
      <c r="BN5" s="16"/>
      <c r="BU5" s="16"/>
      <c r="CB5" s="16"/>
      <c r="CI5" s="16"/>
      <c r="CP5" s="16"/>
      <c r="CW5" s="16"/>
      <c r="DD5" s="16"/>
      <c r="DK5" s="16"/>
      <c r="DR5" s="16"/>
      <c r="DY5" s="16"/>
      <c r="EF5" s="16"/>
      <c r="EM5" s="16"/>
      <c r="ET5" s="16"/>
      <c r="FA5" s="16"/>
      <c r="FH5" s="16"/>
      <c r="FO5" s="16"/>
      <c r="FV5" s="16"/>
      <c r="GC5" s="16"/>
      <c r="GJ5" s="16"/>
      <c r="GQ5" s="16"/>
      <c r="GX5" s="16"/>
      <c r="HE5" s="16"/>
      <c r="HL5" s="16"/>
      <c r="HS5" s="16"/>
      <c r="HZ5" s="16"/>
      <c r="IG5" s="16"/>
      <c r="IN5" s="16"/>
      <c r="IU5" s="16"/>
      <c r="JB5" s="16"/>
      <c r="JI5" s="16"/>
      <c r="JP5" s="16"/>
      <c r="JW5" s="16"/>
      <c r="KD5" s="16"/>
      <c r="AIT5" s="26"/>
      <c r="AIU5" s="26"/>
      <c r="AIV5" s="26"/>
      <c r="AIW5" s="26"/>
      <c r="AIX5" s="26"/>
      <c r="AIY5" s="26"/>
      <c r="AIZ5" s="26"/>
      <c r="AJA5" s="26"/>
      <c r="AJB5" s="26"/>
      <c r="AJC5" s="26"/>
      <c r="AJD5" s="26"/>
      <c r="AJE5" s="26"/>
      <c r="AJF5" s="26"/>
      <c r="AJG5" s="26"/>
      <c r="AJH5" s="26"/>
      <c r="AJI5" s="26"/>
      <c r="AJJ5" s="26"/>
      <c r="AJK5" s="26"/>
      <c r="AJL5" s="26"/>
      <c r="AJM5" s="26"/>
      <c r="AJN5" s="26"/>
      <c r="AJO5" s="26"/>
      <c r="AJP5" s="26"/>
      <c r="AJQ5" s="26"/>
      <c r="AJR5" s="26"/>
      <c r="AJS5" s="26"/>
      <c r="AJT5" s="26"/>
      <c r="AJU5" s="26"/>
      <c r="AJV5" s="26"/>
      <c r="AJW5" s="26"/>
      <c r="AJX5" s="26"/>
      <c r="AJY5" s="26"/>
      <c r="AJZ5" s="26"/>
      <c r="AKA5" s="26"/>
      <c r="AKB5" s="26"/>
      <c r="AKC5" s="26"/>
      <c r="AKD5" s="26"/>
      <c r="AKE5" s="26"/>
      <c r="AKF5" s="26"/>
      <c r="AKG5" s="26"/>
      <c r="AKH5" s="26"/>
      <c r="AKI5" s="26"/>
      <c r="AKJ5" s="26"/>
      <c r="AKK5" s="26"/>
      <c r="AKL5" s="26"/>
      <c r="AKM5" s="26"/>
      <c r="AKN5" s="26"/>
      <c r="AKO5" s="26"/>
      <c r="AKP5" s="26"/>
      <c r="AKQ5" s="26"/>
      <c r="AKR5" s="26"/>
      <c r="AKS5" s="26"/>
      <c r="AKT5" s="26"/>
      <c r="AKU5" s="26"/>
      <c r="AKV5" s="26"/>
      <c r="AKW5" s="26"/>
      <c r="AKX5" s="26"/>
      <c r="AKY5" s="26"/>
      <c r="AKZ5" s="26"/>
      <c r="ALA5" s="26"/>
      <c r="ALB5" s="26"/>
      <c r="ALC5" s="26"/>
      <c r="ALD5" s="26"/>
      <c r="ALE5" s="26"/>
      <c r="ALF5" s="26"/>
      <c r="ALG5" s="26"/>
      <c r="ALH5" s="26"/>
      <c r="ALI5" s="26"/>
      <c r="ALJ5" s="26"/>
      <c r="ALK5" s="26"/>
      <c r="ALL5" s="26"/>
      <c r="ALM5" s="26"/>
      <c r="ALN5" s="26"/>
      <c r="ALO5" s="26"/>
      <c r="ALP5" s="26"/>
      <c r="ALQ5" s="26"/>
      <c r="ALR5" s="26"/>
      <c r="ALS5" s="26"/>
      <c r="ALT5" s="26"/>
      <c r="ALU5" s="26"/>
      <c r="ALV5" s="26"/>
      <c r="ALW5" s="26"/>
      <c r="ALX5" s="26"/>
      <c r="ALY5" s="26"/>
      <c r="ALZ5" s="26"/>
      <c r="AMA5" s="26"/>
      <c r="AMB5" s="26"/>
    </row>
    <row r="6" customFormat="false" ht="13.8" hidden="false" customHeight="false" outlineLevel="0" collapsed="false">
      <c r="B6" s="8" t="s">
        <v>16</v>
      </c>
      <c r="C6" s="27" t="s">
        <v>17</v>
      </c>
      <c r="D6" s="28" t="n">
        <v>1</v>
      </c>
      <c r="E6" s="11"/>
      <c r="F6" s="28"/>
      <c r="G6" s="7"/>
      <c r="H6" s="7"/>
      <c r="I6" s="11"/>
      <c r="K6" s="29" t="str">
        <f aca="false">IF(Villamos!G6&lt;&gt;"","L1","")&amp;IF(Villamos!H6&lt;&gt;"","L2","")&amp;IF(Villamos!I6&lt;&gt;"","L3","")</f>
        <v/>
      </c>
      <c r="L6" s="0"/>
      <c r="M6" s="0"/>
      <c r="N6" s="0"/>
      <c r="O6" s="0"/>
      <c r="P6" s="0"/>
      <c r="Q6" s="0"/>
      <c r="R6" s="0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</row>
    <row r="7" customFormat="false" ht="16.5" hidden="false" customHeight="true" outlineLevel="0" collapsed="false">
      <c r="B7" s="8" t="s">
        <v>18</v>
      </c>
      <c r="C7" s="27" t="s">
        <v>19</v>
      </c>
      <c r="D7" s="28" t="n">
        <v>8</v>
      </c>
      <c r="E7" s="11"/>
      <c r="F7" s="28"/>
      <c r="G7" s="7"/>
      <c r="H7" s="7"/>
      <c r="I7" s="11"/>
      <c r="K7" s="29" t="str">
        <f aca="false">IF(Villamos!G7&lt;&gt;"","L1","")&amp;IF(Villamos!H7&lt;&gt;"","L2","")&amp;IF(Villamos!I7&lt;&gt;"","L3","")</f>
        <v/>
      </c>
      <c r="L7" s="8" t="s">
        <v>20</v>
      </c>
      <c r="M7" s="8" t="s">
        <v>21</v>
      </c>
      <c r="N7" s="1" t="s">
        <v>22</v>
      </c>
      <c r="O7" s="0"/>
      <c r="P7" s="0"/>
      <c r="Q7" s="0"/>
      <c r="R7" s="0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</row>
    <row r="8" customFormat="false" ht="13.8" hidden="false" customHeight="false" outlineLevel="0" collapsed="false">
      <c r="B8" s="27" t="s">
        <v>18</v>
      </c>
      <c r="C8" s="27" t="s">
        <v>23</v>
      </c>
      <c r="D8" s="28" t="n">
        <v>1</v>
      </c>
      <c r="E8" s="4" t="s">
        <v>24</v>
      </c>
      <c r="F8" s="28"/>
      <c r="G8" s="7"/>
      <c r="H8" s="7"/>
      <c r="I8" s="11"/>
      <c r="K8" s="29" t="str">
        <f aca="false">IF(Villamos!G8&lt;&gt;"","L1","")&amp;IF(Villamos!H8&lt;&gt;"","L2","")&amp;IF(Villamos!I8&lt;&gt;"","L3","")</f>
        <v/>
      </c>
      <c r="L8" s="8" t="s">
        <v>25</v>
      </c>
      <c r="M8" s="8" t="s">
        <v>21</v>
      </c>
      <c r="N8" s="1" t="s">
        <v>26</v>
      </c>
      <c r="O8" s="0"/>
      <c r="P8" s="0"/>
      <c r="Q8" s="0"/>
      <c r="R8" s="0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</row>
    <row r="9" customFormat="false" ht="13.8" hidden="false" customHeight="false" outlineLevel="0" collapsed="false">
      <c r="B9" s="27" t="s">
        <v>27</v>
      </c>
      <c r="C9" s="27" t="s">
        <v>28</v>
      </c>
      <c r="D9" s="28" t="n">
        <v>1</v>
      </c>
      <c r="E9" s="4" t="s">
        <v>29</v>
      </c>
      <c r="F9" s="7" t="n">
        <v>1.5</v>
      </c>
      <c r="G9" s="7" t="n">
        <f aca="false">Villamos!$F9*Villamos!$D9</f>
        <v>1.5</v>
      </c>
      <c r="H9" s="7"/>
      <c r="I9" s="11"/>
      <c r="K9" s="29" t="str">
        <f aca="false">IF(Villamos!G9&lt;&gt;"","L1","")&amp;IF(Villamos!H9&lt;&gt;"","L2","")&amp;IF(Villamos!I9&lt;&gt;"","L3","")</f>
        <v>L1</v>
      </c>
      <c r="L9" s="8" t="s">
        <v>30</v>
      </c>
      <c r="M9" s="8" t="s">
        <v>21</v>
      </c>
      <c r="N9" s="1" t="s">
        <v>22</v>
      </c>
      <c r="O9" s="0"/>
      <c r="R9" s="0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</row>
    <row r="10" customFormat="false" ht="13.8" hidden="false" customHeight="false" outlineLevel="0" collapsed="false">
      <c r="B10" s="27" t="s">
        <v>27</v>
      </c>
      <c r="C10" s="27" t="s">
        <v>31</v>
      </c>
      <c r="D10" s="28" t="n">
        <v>1</v>
      </c>
      <c r="E10" s="11"/>
      <c r="F10" s="7" t="n">
        <v>0.018</v>
      </c>
      <c r="G10" s="7" t="n">
        <f aca="false">Villamos!$F10*Villamos!$D10</f>
        <v>0.018</v>
      </c>
      <c r="H10" s="7"/>
      <c r="I10" s="11"/>
      <c r="K10" s="29" t="str">
        <f aca="false">IF(Villamos!G10&lt;&gt;"","L1","")&amp;IF(Villamos!H10&lt;&gt;"","L2","")&amp;IF(Villamos!I10&lt;&gt;"","L3","")</f>
        <v>L1</v>
      </c>
      <c r="L10" s="8" t="s">
        <v>32</v>
      </c>
      <c r="M10" s="8" t="s">
        <v>33</v>
      </c>
      <c r="N10" s="1" t="s">
        <v>34</v>
      </c>
      <c r="O10" s="0"/>
      <c r="AIT10" s="11"/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  <c r="ALZ10" s="11"/>
      <c r="AMA10" s="11"/>
      <c r="AMB10" s="11"/>
    </row>
    <row r="11" customFormat="false" ht="13.8" hidden="false" customHeight="false" outlineLevel="0" collapsed="false">
      <c r="B11" s="8" t="s">
        <v>27</v>
      </c>
      <c r="C11" s="8" t="s">
        <v>35</v>
      </c>
      <c r="D11" s="28" t="n">
        <v>1</v>
      </c>
      <c r="E11" s="4" t="n">
        <f aca="false">3*500</f>
        <v>1500</v>
      </c>
      <c r="F11" s="7" t="n">
        <f aca="false">Villamos!D11*160*300*Villamos!E11/1000/1000/1000</f>
        <v>0.072</v>
      </c>
      <c r="G11" s="7" t="n">
        <f aca="false">Villamos!$F11*Villamos!$D11</f>
        <v>0.072</v>
      </c>
      <c r="H11" s="0"/>
      <c r="I11" s="11"/>
      <c r="K11" s="29" t="str">
        <f aca="false">IF(Villamos!G11&lt;&gt;"","L1","")&amp;IF(Villamos!H11&lt;&gt;"","L2","")&amp;IF(Villamos!I11&lt;&gt;"","L3","")</f>
        <v>L1</v>
      </c>
      <c r="L11" s="8" t="s">
        <v>36</v>
      </c>
      <c r="M11" s="8" t="s">
        <v>33</v>
      </c>
      <c r="N11" s="1" t="s">
        <v>34</v>
      </c>
      <c r="O11" s="0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</row>
    <row r="12" customFormat="false" ht="13.8" hidden="false" customHeight="false" outlineLevel="0" collapsed="false">
      <c r="B12" s="27" t="s">
        <v>27</v>
      </c>
      <c r="C12" s="27" t="s">
        <v>37</v>
      </c>
      <c r="D12" s="28" t="n">
        <v>1</v>
      </c>
      <c r="E12" s="4" t="s">
        <v>38</v>
      </c>
      <c r="F12" s="7" t="s">
        <v>39</v>
      </c>
      <c r="G12" s="7" t="n">
        <f aca="false">Villamos!$F12*Villamos!$D12</f>
        <v>0.098</v>
      </c>
      <c r="H12" s="7"/>
      <c r="I12" s="11"/>
      <c r="K12" s="29" t="str">
        <f aca="false">IF(Villamos!G12&lt;&gt;"","L1","")&amp;IF(Villamos!H12&lt;&gt;"","L2","")&amp;IF(Villamos!I12&lt;&gt;"","L3","")</f>
        <v>L1</v>
      </c>
      <c r="L12" s="8" t="s">
        <v>40</v>
      </c>
      <c r="M12" s="8" t="s">
        <v>33</v>
      </c>
      <c r="N12" s="1" t="s">
        <v>34</v>
      </c>
      <c r="O12" s="0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  <c r="ALP12" s="11"/>
      <c r="ALQ12" s="11"/>
      <c r="ALR12" s="11"/>
      <c r="ALS12" s="11"/>
      <c r="ALT12" s="11"/>
      <c r="ALU12" s="11"/>
      <c r="ALV12" s="11"/>
      <c r="ALW12" s="11"/>
      <c r="ALX12" s="11"/>
      <c r="ALY12" s="11"/>
      <c r="ALZ12" s="11"/>
      <c r="AMA12" s="11"/>
      <c r="AMB12" s="11"/>
    </row>
    <row r="13" customFormat="false" ht="13.8" hidden="false" customHeight="false" outlineLevel="0" collapsed="false">
      <c r="B13" s="27" t="s">
        <v>41</v>
      </c>
      <c r="C13" s="27" t="s">
        <v>42</v>
      </c>
      <c r="D13" s="28" t="n">
        <v>3</v>
      </c>
      <c r="E13" s="11"/>
      <c r="F13" s="28" t="n">
        <v>0.1</v>
      </c>
      <c r="G13" s="0"/>
      <c r="H13" s="7"/>
      <c r="I13" s="7" t="n">
        <f aca="false">Villamos!$F13*Villamos!$D13</f>
        <v>0.3</v>
      </c>
      <c r="K13" s="29" t="str">
        <f aca="false">IF(Villamos!G13&lt;&gt;"","L1","")&amp;IF(Villamos!H13&lt;&gt;"","L2","")&amp;IF(Villamos!I13&lt;&gt;"","L3","")</f>
        <v>L3</v>
      </c>
      <c r="L13" s="8" t="s">
        <v>43</v>
      </c>
      <c r="M13" s="8" t="s">
        <v>21</v>
      </c>
      <c r="N13" s="1" t="s">
        <v>22</v>
      </c>
      <c r="O13" s="0"/>
      <c r="AIT13" s="11"/>
      <c r="AIU13" s="11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  <c r="ALP13" s="11"/>
      <c r="ALQ13" s="11"/>
      <c r="ALR13" s="11"/>
      <c r="ALS13" s="11"/>
      <c r="ALT13" s="11"/>
      <c r="ALU13" s="11"/>
      <c r="ALV13" s="11"/>
      <c r="ALW13" s="11"/>
      <c r="ALX13" s="11"/>
      <c r="ALY13" s="11"/>
      <c r="ALZ13" s="11"/>
      <c r="AMA13" s="11"/>
      <c r="AMB13" s="11"/>
    </row>
    <row r="14" customFormat="false" ht="13.8" hidden="false" customHeight="false" outlineLevel="0" collapsed="false">
      <c r="B14" s="27" t="s">
        <v>41</v>
      </c>
      <c r="C14" s="27" t="s">
        <v>31</v>
      </c>
      <c r="D14" s="28" t="n">
        <v>3</v>
      </c>
      <c r="E14" s="11"/>
      <c r="F14" s="28" t="n">
        <v>0.018</v>
      </c>
      <c r="G14" s="7" t="n">
        <f aca="false">Villamos!$F14*Villamos!$D14</f>
        <v>0.054</v>
      </c>
      <c r="H14" s="7"/>
      <c r="I14" s="11"/>
      <c r="K14" s="29" t="str">
        <f aca="false">IF(Villamos!G14&lt;&gt;"","L1","")&amp;IF(Villamos!H14&lt;&gt;"","L2","")&amp;IF(Villamos!I14&lt;&gt;"","L3","")</f>
        <v>L1</v>
      </c>
      <c r="L14" s="8" t="s">
        <v>32</v>
      </c>
      <c r="M14" s="8" t="s">
        <v>33</v>
      </c>
      <c r="N14" s="1" t="s">
        <v>34</v>
      </c>
      <c r="O14" s="0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</row>
    <row r="15" customFormat="false" ht="13.8" hidden="false" customHeight="false" outlineLevel="0" collapsed="false">
      <c r="B15" s="27" t="s">
        <v>41</v>
      </c>
      <c r="C15" s="8" t="s">
        <v>44</v>
      </c>
      <c r="D15" s="28" t="n">
        <v>1</v>
      </c>
      <c r="E15" s="11"/>
      <c r="F15" s="28" t="n">
        <f aca="false">0.01+0.01</f>
        <v>0.02</v>
      </c>
      <c r="G15" s="7" t="n">
        <f aca="false">Villamos!$F15*Villamos!$D15</f>
        <v>0.02</v>
      </c>
      <c r="H15" s="7"/>
      <c r="I15" s="11"/>
      <c r="K15" s="29" t="str">
        <f aca="false">IF(Villamos!G15&lt;&gt;"","L1","")&amp;IF(Villamos!H15&lt;&gt;"","L2","")&amp;IF(Villamos!I15&lt;&gt;"","L3","")</f>
        <v>L1</v>
      </c>
      <c r="L15" s="8" t="s">
        <v>32</v>
      </c>
      <c r="M15" s="8" t="s">
        <v>33</v>
      </c>
      <c r="N15" s="1" t="s">
        <v>34</v>
      </c>
      <c r="O15" s="0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  <c r="ALZ15" s="11"/>
      <c r="AMA15" s="11"/>
      <c r="AMB15" s="11"/>
    </row>
    <row r="16" customFormat="false" ht="13.8" hidden="false" customHeight="false" outlineLevel="0" collapsed="false">
      <c r="B16" s="27" t="s">
        <v>41</v>
      </c>
      <c r="C16" s="27" t="s">
        <v>45</v>
      </c>
      <c r="D16" s="28" t="n">
        <v>1</v>
      </c>
      <c r="E16" s="11"/>
      <c r="F16" s="28" t="n">
        <v>0.01</v>
      </c>
      <c r="G16" s="7" t="n">
        <f aca="false">Villamos!$F16*Villamos!$D16</f>
        <v>0.01</v>
      </c>
      <c r="H16" s="7"/>
      <c r="I16" s="11"/>
      <c r="K16" s="29" t="str">
        <f aca="false">IF(Villamos!G16&lt;&gt;"","L1","")&amp;IF(Villamos!H16&lt;&gt;"","L2","")&amp;IF(Villamos!I16&lt;&gt;"","L3","")</f>
        <v>L1</v>
      </c>
      <c r="L16" s="8" t="s">
        <v>32</v>
      </c>
      <c r="M16" s="8" t="s">
        <v>33</v>
      </c>
      <c r="N16" s="1" t="s">
        <v>34</v>
      </c>
      <c r="O16" s="0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</row>
    <row r="17" customFormat="false" ht="13.8" hidden="false" customHeight="false" outlineLevel="0" collapsed="false">
      <c r="B17" s="8" t="s">
        <v>46</v>
      </c>
      <c r="C17" s="8" t="s">
        <v>47</v>
      </c>
      <c r="D17" s="30" t="n">
        <v>1</v>
      </c>
      <c r="E17" s="31" t="n">
        <v>567</v>
      </c>
      <c r="F17" s="30" t="n">
        <v>3.6</v>
      </c>
      <c r="G17" s="7" t="n">
        <f aca="false">Villamos!$F17*Villamos!$D17/3</f>
        <v>1.2</v>
      </c>
      <c r="H17" s="7" t="n">
        <f aca="false">Villamos!$F17*Villamos!$D17/3</f>
        <v>1.2</v>
      </c>
      <c r="I17" s="7" t="n">
        <f aca="false">Villamos!$F17*Villamos!$D17/3</f>
        <v>1.2</v>
      </c>
      <c r="K17" s="29" t="str">
        <f aca="false">IF(Villamos!G17&lt;&gt;"","L1","")&amp;IF(Villamos!H17&lt;&gt;"","L2","")&amp;IF(Villamos!I17&lt;&gt;"","L3","")</f>
        <v>L1L2L3</v>
      </c>
      <c r="L17" s="8" t="s">
        <v>48</v>
      </c>
      <c r="M17" s="8" t="s">
        <v>49</v>
      </c>
      <c r="N17" s="1" t="s">
        <v>50</v>
      </c>
      <c r="O17" s="0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</row>
    <row r="18" customFormat="false" ht="13.8" hidden="false" customHeight="false" outlineLevel="0" collapsed="false">
      <c r="B18" s="8" t="s">
        <v>46</v>
      </c>
      <c r="C18" s="8" t="s">
        <v>51</v>
      </c>
      <c r="D18" s="30" t="n">
        <v>1</v>
      </c>
      <c r="E18" s="31" t="n">
        <v>55</v>
      </c>
      <c r="F18" s="30" t="n">
        <v>7.4</v>
      </c>
      <c r="G18" s="7" t="n">
        <f aca="false">Villamos!$F18*Villamos!$D18/3</f>
        <v>2.46666666666667</v>
      </c>
      <c r="H18" s="7" t="n">
        <f aca="false">Villamos!$F18*Villamos!$D18/3</f>
        <v>2.46666666666667</v>
      </c>
      <c r="I18" s="7" t="n">
        <f aca="false">Villamos!$F18*Villamos!$D18/3</f>
        <v>2.46666666666667</v>
      </c>
      <c r="K18" s="29" t="str">
        <f aca="false">IF(Villamos!G18&lt;&gt;"","L1","")&amp;IF(Villamos!H18&lt;&gt;"","L2","")&amp;IF(Villamos!I18&lt;&gt;"","L3","")</f>
        <v>L1L2L3</v>
      </c>
      <c r="L18" s="8" t="s">
        <v>48</v>
      </c>
      <c r="M18" s="8" t="s">
        <v>49</v>
      </c>
      <c r="N18" s="1" t="s">
        <v>50</v>
      </c>
      <c r="O18" s="0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</row>
    <row r="19" customFormat="false" ht="13.8" hidden="false" customHeight="false" outlineLevel="0" collapsed="false">
      <c r="B19" s="8" t="s">
        <v>46</v>
      </c>
      <c r="C19" s="8" t="s">
        <v>35</v>
      </c>
      <c r="D19" s="28" t="n">
        <v>1</v>
      </c>
      <c r="E19" s="4" t="n">
        <f aca="false">3*1250+3*1000+1*3250+2*500+2*3750+1*1000</f>
        <v>19500</v>
      </c>
      <c r="F19" s="7" t="n">
        <f aca="false">Villamos!D19*160*300*Villamos!E19/1000/1000/1000</f>
        <v>0.936</v>
      </c>
      <c r="G19" s="7" t="n">
        <f aca="false">Villamos!$F19*Villamos!$D19</f>
        <v>0.936</v>
      </c>
      <c r="H19" s="0"/>
      <c r="I19" s="11"/>
      <c r="K19" s="29" t="str">
        <f aca="false">IF(Villamos!G19&lt;&gt;"","L1","")&amp;IF(Villamos!H19&lt;&gt;"","L2","")&amp;IF(Villamos!I19&lt;&gt;"","L3","")</f>
        <v>L1</v>
      </c>
      <c r="L19" s="8" t="s">
        <v>52</v>
      </c>
      <c r="M19" s="8" t="s">
        <v>33</v>
      </c>
      <c r="N19" s="1" t="s">
        <v>34</v>
      </c>
      <c r="O19" s="0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</row>
    <row r="20" customFormat="false" ht="13.8" hidden="false" customHeight="false" outlineLevel="0" collapsed="false">
      <c r="B20" s="8" t="s">
        <v>46</v>
      </c>
      <c r="C20" s="27" t="s">
        <v>53</v>
      </c>
      <c r="D20" s="28" t="n">
        <v>1</v>
      </c>
      <c r="E20" s="11"/>
      <c r="F20" s="7" t="n">
        <v>1.5</v>
      </c>
      <c r="G20" s="7" t="n">
        <f aca="false">Villamos!$F20*Villamos!$D20</f>
        <v>1.5</v>
      </c>
      <c r="H20" s="11"/>
      <c r="I20" s="11"/>
      <c r="K20" s="29" t="str">
        <f aca="false">IF(Villamos!G20&lt;&gt;"","L1","")&amp;IF(Villamos!H20&lt;&gt;"","L2","")&amp;IF(Villamos!I20&lt;&gt;"","L3","")</f>
        <v>L1</v>
      </c>
      <c r="L20" s="8" t="s">
        <v>54</v>
      </c>
      <c r="M20" s="11" t="s">
        <v>21</v>
      </c>
      <c r="N20" s="1" t="s">
        <v>22</v>
      </c>
      <c r="O20" s="0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</row>
    <row r="21" customFormat="false" ht="13.8" hidden="false" customHeight="false" outlineLevel="0" collapsed="false">
      <c r="B21" s="8" t="s">
        <v>46</v>
      </c>
      <c r="C21" s="8" t="s">
        <v>55</v>
      </c>
      <c r="D21" s="28" t="n">
        <v>1</v>
      </c>
      <c r="E21" s="11"/>
      <c r="F21" s="28" t="n">
        <v>0.023</v>
      </c>
      <c r="G21" s="7" t="n">
        <f aca="false">Villamos!$F21*Villamos!$D21</f>
        <v>0.023</v>
      </c>
      <c r="H21" s="0"/>
      <c r="I21" s="11"/>
      <c r="K21" s="29" t="str">
        <f aca="false">IF(Villamos!G21&lt;&gt;"","L1","")&amp;IF(Villamos!H21&lt;&gt;"","L2","")&amp;IF(Villamos!I21&lt;&gt;"","L3","")</f>
        <v>L1</v>
      </c>
      <c r="L21" s="8" t="s">
        <v>32</v>
      </c>
      <c r="M21" s="8" t="s">
        <v>33</v>
      </c>
      <c r="N21" s="1" t="s">
        <v>34</v>
      </c>
      <c r="O21" s="0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</row>
    <row r="22" customFormat="false" ht="13.8" hidden="false" customHeight="false" outlineLevel="0" collapsed="false">
      <c r="B22" s="8" t="s">
        <v>46</v>
      </c>
      <c r="C22" s="27" t="s">
        <v>31</v>
      </c>
      <c r="D22" s="28" t="n">
        <v>1</v>
      </c>
      <c r="E22" s="11"/>
      <c r="F22" s="28" t="n">
        <v>0.018</v>
      </c>
      <c r="G22" s="7" t="n">
        <f aca="false">Villamos!$F22*Villamos!$D22</f>
        <v>0.018</v>
      </c>
      <c r="H22" s="0"/>
      <c r="I22" s="11"/>
      <c r="K22" s="29" t="str">
        <f aca="false">IF(Villamos!G22&lt;&gt;"","L1","")&amp;IF(Villamos!H22&lt;&gt;"","L2","")&amp;IF(Villamos!I22&lt;&gt;"","L3","")</f>
        <v>L1</v>
      </c>
      <c r="L22" s="8" t="s">
        <v>32</v>
      </c>
      <c r="M22" s="8" t="s">
        <v>33</v>
      </c>
      <c r="N22" s="1" t="s">
        <v>34</v>
      </c>
      <c r="O22" s="0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</row>
    <row r="23" customFormat="false" ht="13.8" hidden="false" customHeight="false" outlineLevel="0" collapsed="false">
      <c r="B23" s="8" t="s">
        <v>46</v>
      </c>
      <c r="C23" s="8" t="s">
        <v>42</v>
      </c>
      <c r="D23" s="28" t="n">
        <v>9</v>
      </c>
      <c r="E23" s="31"/>
      <c r="F23" s="28" t="n">
        <v>0.1</v>
      </c>
      <c r="G23" s="11"/>
      <c r="H23" s="0"/>
      <c r="I23" s="7" t="n">
        <f aca="false">Villamos!$F23*Villamos!$D23</f>
        <v>0.9</v>
      </c>
      <c r="K23" s="29" t="str">
        <f aca="false">IF(Villamos!G23&lt;&gt;"","L1","")&amp;IF(Villamos!H23&lt;&gt;"","L2","")&amp;IF(Villamos!I23&lt;&gt;"","L3","")</f>
        <v>L3</v>
      </c>
      <c r="L23" s="8" t="s">
        <v>43</v>
      </c>
      <c r="M23" s="8" t="s">
        <v>21</v>
      </c>
      <c r="N23" s="1" t="s">
        <v>22</v>
      </c>
      <c r="O23" s="0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</row>
    <row r="24" customFormat="false" ht="13.8" hidden="false" customHeight="false" outlineLevel="0" collapsed="false">
      <c r="B24" s="8" t="s">
        <v>46</v>
      </c>
      <c r="C24" s="27" t="s">
        <v>56</v>
      </c>
      <c r="D24" s="28" t="n">
        <v>1</v>
      </c>
      <c r="E24" s="11"/>
      <c r="F24" s="28" t="n">
        <v>1.5</v>
      </c>
      <c r="G24" s="11"/>
      <c r="H24" s="7" t="n">
        <f aca="false">Villamos!$F24*Villamos!$D24</f>
        <v>1.5</v>
      </c>
      <c r="I24" s="11"/>
      <c r="K24" s="29" t="str">
        <f aca="false">IF(Villamos!G24&lt;&gt;"","L1","")&amp;IF(Villamos!H24&lt;&gt;"","L2","")&amp;IF(Villamos!I24&lt;&gt;"","L3","")</f>
        <v>L2</v>
      </c>
      <c r="L24" s="8" t="s">
        <v>57</v>
      </c>
      <c r="M24" s="11" t="s">
        <v>21</v>
      </c>
      <c r="N24" s="1" t="s">
        <v>22</v>
      </c>
      <c r="O24" s="0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</row>
    <row r="25" customFormat="false" ht="13.8" hidden="false" customHeight="false" outlineLevel="0" collapsed="false">
      <c r="B25" s="8" t="s">
        <v>46</v>
      </c>
      <c r="C25" s="8" t="s">
        <v>58</v>
      </c>
      <c r="D25" s="28" t="n">
        <v>1</v>
      </c>
      <c r="E25" s="31"/>
      <c r="F25" s="30" t="n">
        <v>0.5</v>
      </c>
      <c r="G25" s="11"/>
      <c r="H25" s="32" t="n">
        <f aca="false">Villamos!$F25*Villamos!$D25</f>
        <v>0.5</v>
      </c>
      <c r="I25" s="11"/>
      <c r="K25" s="29" t="str">
        <f aca="false">IF(Villamos!G25&lt;&gt;"","L1","")&amp;IF(Villamos!H25&lt;&gt;"","L2","")&amp;IF(Villamos!I25&lt;&gt;"","L3","")</f>
        <v>L2</v>
      </c>
      <c r="L25" s="8" t="s">
        <v>57</v>
      </c>
      <c r="M25" s="11" t="s">
        <v>21</v>
      </c>
      <c r="N25" s="1" t="s">
        <v>22</v>
      </c>
      <c r="O25" s="0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</row>
    <row r="26" customFormat="false" ht="13.8" hidden="false" customHeight="false" outlineLevel="0" collapsed="false">
      <c r="B26" s="27" t="s">
        <v>46</v>
      </c>
      <c r="C26" s="8" t="s">
        <v>59</v>
      </c>
      <c r="D26" s="28" t="n">
        <v>1</v>
      </c>
      <c r="E26" s="31"/>
      <c r="F26" s="30" t="n">
        <v>0.06</v>
      </c>
      <c r="G26" s="11"/>
      <c r="H26" s="0"/>
      <c r="I26" s="32" t="n">
        <f aca="false">Villamos!$F26*Villamos!$D26</f>
        <v>0.06</v>
      </c>
      <c r="K26" s="29" t="str">
        <f aca="false">IF(Villamos!G26&lt;&gt;"","L1","")&amp;IF(Villamos!H26&lt;&gt;"","L2","")&amp;IF(Villamos!I26&lt;&gt;"","L3","")</f>
        <v>L3</v>
      </c>
      <c r="L26" s="8" t="s">
        <v>43</v>
      </c>
      <c r="M26" s="8" t="s">
        <v>21</v>
      </c>
      <c r="N26" s="1" t="s">
        <v>22</v>
      </c>
      <c r="O26" s="0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</row>
    <row r="27" customFormat="false" ht="13.8" hidden="false" customHeight="false" outlineLevel="0" collapsed="false">
      <c r="B27" s="27" t="s">
        <v>46</v>
      </c>
      <c r="C27" s="8" t="s">
        <v>60</v>
      </c>
      <c r="D27" s="28" t="n">
        <v>1</v>
      </c>
      <c r="E27" s="31"/>
      <c r="F27" s="30" t="n">
        <v>0.095</v>
      </c>
      <c r="G27" s="11"/>
      <c r="H27" s="11"/>
      <c r="I27" s="7" t="n">
        <f aca="false">Villamos!$F27*Villamos!$D27</f>
        <v>0.095</v>
      </c>
      <c r="K27" s="29" t="str">
        <f aca="false">IF(Villamos!G27&lt;&gt;"","L1","")&amp;IF(Villamos!H27&lt;&gt;"","L2","")&amp;IF(Villamos!I27&lt;&gt;"","L3","")</f>
        <v>L3</v>
      </c>
      <c r="L27" s="8" t="s">
        <v>61</v>
      </c>
      <c r="M27" s="11" t="s">
        <v>62</v>
      </c>
      <c r="N27" s="1" t="s">
        <v>34</v>
      </c>
      <c r="O27" s="0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</row>
    <row r="28" customFormat="false" ht="13.8" hidden="false" customHeight="false" outlineLevel="0" collapsed="false">
      <c r="B28" s="27" t="s">
        <v>63</v>
      </c>
      <c r="C28" s="27" t="s">
        <v>35</v>
      </c>
      <c r="D28" s="28" t="n">
        <v>1</v>
      </c>
      <c r="E28" s="4" t="n">
        <f aca="false">3*2000+1*500</f>
        <v>6500</v>
      </c>
      <c r="F28" s="7" t="n">
        <f aca="false">Villamos!D28*160*300*Villamos!E28/1000/1000/1000</f>
        <v>0.312</v>
      </c>
      <c r="G28" s="7" t="n">
        <f aca="false">Villamos!$F28*Villamos!$D28</f>
        <v>0.312</v>
      </c>
      <c r="H28" s="11"/>
      <c r="I28" s="0"/>
      <c r="K28" s="29" t="str">
        <f aca="false">IF(Villamos!G28&lt;&gt;"","L1","")&amp;IF(Villamos!H28&lt;&gt;"","L2","")&amp;IF(Villamos!I28&lt;&gt;"","L3","")</f>
        <v>L1</v>
      </c>
      <c r="L28" s="8" t="s">
        <v>64</v>
      </c>
      <c r="M28" s="8" t="s">
        <v>33</v>
      </c>
      <c r="N28" s="1" t="s">
        <v>34</v>
      </c>
      <c r="O28" s="0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</row>
    <row r="29" customFormat="false" ht="13.8" hidden="false" customHeight="false" outlineLevel="0" collapsed="false">
      <c r="B29" s="27" t="s">
        <v>63</v>
      </c>
      <c r="C29" s="8" t="s">
        <v>65</v>
      </c>
      <c r="D29" s="28" t="n">
        <v>1</v>
      </c>
      <c r="E29" s="31"/>
      <c r="F29" s="30" t="n">
        <v>1.5</v>
      </c>
      <c r="G29" s="7" t="n">
        <f aca="false">Villamos!$F29*Villamos!$D29</f>
        <v>1.5</v>
      </c>
      <c r="H29" s="11"/>
      <c r="I29" s="11"/>
      <c r="K29" s="29" t="str">
        <f aca="false">IF(Villamos!G29&lt;&gt;"","L1","")&amp;IF(Villamos!H29&lt;&gt;"","L2","")&amp;IF(Villamos!I29&lt;&gt;"","L3","")</f>
        <v>L1</v>
      </c>
      <c r="L29" s="8" t="s">
        <v>66</v>
      </c>
      <c r="M29" s="11" t="s">
        <v>21</v>
      </c>
      <c r="N29" s="1" t="s">
        <v>22</v>
      </c>
      <c r="O29" s="0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B29" s="11"/>
    </row>
    <row r="30" customFormat="false" ht="13.8" hidden="false" customHeight="false" outlineLevel="0" collapsed="false">
      <c r="B30" s="27" t="s">
        <v>63</v>
      </c>
      <c r="C30" s="8" t="s">
        <v>67</v>
      </c>
      <c r="D30" s="28" t="n">
        <v>1</v>
      </c>
      <c r="E30" s="11"/>
      <c r="F30" s="28" t="n">
        <v>0.01</v>
      </c>
      <c r="G30" s="7" t="n">
        <f aca="false">Villamos!$F30*Villamos!$D30</f>
        <v>0.01</v>
      </c>
      <c r="H30" s="11"/>
      <c r="I30" s="0"/>
      <c r="K30" s="29" t="str">
        <f aca="false">IF(Villamos!G30&lt;&gt;"","L1","")&amp;IF(Villamos!H30&lt;&gt;"","L2","")&amp;IF(Villamos!I30&lt;&gt;"","L3","")</f>
        <v>L1</v>
      </c>
      <c r="L30" s="8" t="s">
        <v>32</v>
      </c>
      <c r="M30" s="8" t="s">
        <v>33</v>
      </c>
      <c r="N30" s="1" t="s">
        <v>34</v>
      </c>
      <c r="O30" s="0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B30" s="11"/>
    </row>
    <row r="31" customFormat="false" ht="13.8" hidden="false" customHeight="false" outlineLevel="0" collapsed="false">
      <c r="B31" s="27" t="s">
        <v>63</v>
      </c>
      <c r="C31" s="27" t="s">
        <v>31</v>
      </c>
      <c r="D31" s="28" t="n">
        <v>1</v>
      </c>
      <c r="E31" s="11"/>
      <c r="F31" s="28" t="n">
        <v>0.018</v>
      </c>
      <c r="G31" s="7" t="n">
        <f aca="false">Villamos!$F31*Villamos!$D31</f>
        <v>0.018</v>
      </c>
      <c r="H31" s="11"/>
      <c r="I31" s="0"/>
      <c r="K31" s="29" t="str">
        <f aca="false">IF(Villamos!G31&lt;&gt;"","L1","")&amp;IF(Villamos!H31&lt;&gt;"","L2","")&amp;IF(Villamos!I31&lt;&gt;"","L3","")</f>
        <v>L1</v>
      </c>
      <c r="L31" s="8" t="s">
        <v>32</v>
      </c>
      <c r="M31" s="8" t="s">
        <v>33</v>
      </c>
      <c r="N31" s="1" t="s">
        <v>34</v>
      </c>
      <c r="O31" s="0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</row>
    <row r="32" customFormat="false" ht="13.8" hidden="false" customHeight="false" outlineLevel="0" collapsed="false">
      <c r="B32" s="27" t="s">
        <v>63</v>
      </c>
      <c r="C32" s="8" t="s">
        <v>68</v>
      </c>
      <c r="D32" s="28" t="n">
        <v>1</v>
      </c>
      <c r="E32" s="31"/>
      <c r="F32" s="30" t="n">
        <v>1.5</v>
      </c>
      <c r="G32" s="11"/>
      <c r="H32" s="11"/>
      <c r="I32" s="32" t="n">
        <f aca="false">Villamos!$F32*Villamos!$D32</f>
        <v>1.5</v>
      </c>
      <c r="K32" s="29" t="str">
        <f aca="false">IF(Villamos!G32&lt;&gt;"","L1","")&amp;IF(Villamos!H32&lt;&gt;"","L2","")&amp;IF(Villamos!I32&lt;&gt;"","L3","")</f>
        <v>L3</v>
      </c>
      <c r="L32" s="8" t="s">
        <v>43</v>
      </c>
      <c r="M32" s="11" t="s">
        <v>21</v>
      </c>
      <c r="N32" s="1" t="s">
        <v>22</v>
      </c>
      <c r="O32" s="0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B32" s="11"/>
    </row>
    <row r="33" customFormat="false" ht="13.8" hidden="false" customHeight="false" outlineLevel="0" collapsed="false">
      <c r="B33" s="27" t="s">
        <v>63</v>
      </c>
      <c r="C33" s="8" t="s">
        <v>69</v>
      </c>
      <c r="D33" s="28" t="n">
        <v>1</v>
      </c>
      <c r="E33" s="31"/>
      <c r="F33" s="30" t="n">
        <v>1.5</v>
      </c>
      <c r="G33" s="11"/>
      <c r="H33" s="11"/>
      <c r="I33" s="32" t="n">
        <f aca="false">Villamos!$F33*Villamos!$D33</f>
        <v>1.5</v>
      </c>
      <c r="K33" s="29" t="str">
        <f aca="false">IF(Villamos!G33&lt;&gt;"","L1","")&amp;IF(Villamos!H33&lt;&gt;"","L2","")&amp;IF(Villamos!I33&lt;&gt;"","L3","")</f>
        <v>L3</v>
      </c>
      <c r="L33" s="8" t="s">
        <v>43</v>
      </c>
      <c r="M33" s="11" t="s">
        <v>21</v>
      </c>
      <c r="N33" s="1" t="s">
        <v>22</v>
      </c>
      <c r="O33" s="0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B33" s="11"/>
    </row>
    <row r="34" customFormat="false" ht="13.8" hidden="false" customHeight="false" outlineLevel="0" collapsed="false">
      <c r="B34" s="27" t="s">
        <v>63</v>
      </c>
      <c r="C34" s="8" t="s">
        <v>42</v>
      </c>
      <c r="D34" s="28" t="n">
        <v>4</v>
      </c>
      <c r="E34" s="31"/>
      <c r="F34" s="28" t="n">
        <v>0.1</v>
      </c>
      <c r="G34" s="11"/>
      <c r="H34" s="11"/>
      <c r="I34" s="7" t="n">
        <f aca="false">Villamos!$F34*Villamos!$D34</f>
        <v>0.4</v>
      </c>
      <c r="K34" s="29" t="str">
        <f aca="false">IF(Villamos!G34&lt;&gt;"","L1","")&amp;IF(Villamos!H34&lt;&gt;"","L2","")&amp;IF(Villamos!I34&lt;&gt;"","L3","")</f>
        <v>L3</v>
      </c>
      <c r="L34" s="8" t="s">
        <v>43</v>
      </c>
      <c r="M34" s="8" t="s">
        <v>21</v>
      </c>
      <c r="N34" s="1" t="s">
        <v>22</v>
      </c>
      <c r="O34" s="0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</row>
    <row r="35" customFormat="false" ht="13.8" hidden="false" customHeight="false" outlineLevel="0" collapsed="false">
      <c r="B35" s="27" t="s">
        <v>63</v>
      </c>
      <c r="C35" s="27" t="s">
        <v>60</v>
      </c>
      <c r="D35" s="28" t="n">
        <v>1</v>
      </c>
      <c r="E35" s="11"/>
      <c r="F35" s="30" t="n">
        <v>0.095</v>
      </c>
      <c r="G35" s="11"/>
      <c r="H35" s="11"/>
      <c r="I35" s="7" t="n">
        <f aca="false">Villamos!$F35*Villamos!$D35</f>
        <v>0.095</v>
      </c>
      <c r="K35" s="29" t="str">
        <f aca="false">IF(Villamos!G35&lt;&gt;"","L1","")&amp;IF(Villamos!H35&lt;&gt;"","L2","")&amp;IF(Villamos!I35&lt;&gt;"","L3","")</f>
        <v>L3</v>
      </c>
      <c r="L35" s="8" t="s">
        <v>70</v>
      </c>
      <c r="M35" s="11" t="s">
        <v>62</v>
      </c>
      <c r="N35" s="1" t="s">
        <v>34</v>
      </c>
      <c r="O35" s="0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B35" s="11"/>
    </row>
    <row r="36" customFormat="false" ht="13.8" hidden="false" customHeight="false" outlineLevel="0" collapsed="false">
      <c r="B36" s="27" t="s">
        <v>63</v>
      </c>
      <c r="C36" s="27" t="s">
        <v>71</v>
      </c>
      <c r="D36" s="28" t="n">
        <v>1</v>
      </c>
      <c r="E36" s="11"/>
      <c r="F36" s="30" t="n">
        <v>0.2</v>
      </c>
      <c r="G36" s="11"/>
      <c r="H36" s="11"/>
      <c r="I36" s="7" t="n">
        <f aca="false">Villamos!$F36*Villamos!$D36</f>
        <v>0.2</v>
      </c>
      <c r="K36" s="29" t="str">
        <f aca="false">IF(Villamos!G36&lt;&gt;"","L1","")&amp;IF(Villamos!H36&lt;&gt;"","L2","")&amp;IF(Villamos!I36&lt;&gt;"","L3","")</f>
        <v>L3</v>
      </c>
      <c r="L36" s="8" t="s">
        <v>72</v>
      </c>
      <c r="M36" s="11" t="s">
        <v>62</v>
      </c>
      <c r="N36" s="1" t="s">
        <v>34</v>
      </c>
      <c r="O36" s="0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</row>
    <row r="37" customFormat="false" ht="13.8" hidden="false" customHeight="false" outlineLevel="0" collapsed="false">
      <c r="B37" s="27" t="s">
        <v>73</v>
      </c>
      <c r="C37" s="27" t="s">
        <v>35</v>
      </c>
      <c r="D37" s="28" t="n">
        <v>1</v>
      </c>
      <c r="E37" s="4" t="n">
        <f aca="false">7*3250+2*1250</f>
        <v>25250</v>
      </c>
      <c r="F37" s="7" t="n">
        <f aca="false">Villamos!D37*160*300*Villamos!E37/1000/1000/1000</f>
        <v>1.212</v>
      </c>
      <c r="G37" s="11"/>
      <c r="H37" s="7" t="n">
        <f aca="false">Villamos!$F37*Villamos!$D37</f>
        <v>1.212</v>
      </c>
      <c r="I37" s="0"/>
      <c r="K37" s="29" t="str">
        <f aca="false">IF(Villamos!G37&lt;&gt;"","L1","")&amp;IF(Villamos!H37&lt;&gt;"","L2","")&amp;IF(Villamos!I37&lt;&gt;"","L3","")</f>
        <v>L2</v>
      </c>
      <c r="L37" s="8" t="s">
        <v>74</v>
      </c>
      <c r="M37" s="8" t="s">
        <v>33</v>
      </c>
      <c r="N37" s="1" t="s">
        <v>34</v>
      </c>
      <c r="O37" s="0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B37" s="11"/>
    </row>
    <row r="38" customFormat="false" ht="13.8" hidden="false" customHeight="false" outlineLevel="0" collapsed="false">
      <c r="B38" s="8" t="s">
        <v>73</v>
      </c>
      <c r="C38" s="27" t="s">
        <v>75</v>
      </c>
      <c r="D38" s="28" t="n">
        <v>1</v>
      </c>
      <c r="E38" s="11"/>
      <c r="F38" s="28" t="n">
        <v>0.024</v>
      </c>
      <c r="G38" s="11"/>
      <c r="H38" s="7" t="n">
        <f aca="false">Villamos!$F38*Villamos!$D38</f>
        <v>0.024</v>
      </c>
      <c r="I38" s="11"/>
      <c r="K38" s="29" t="str">
        <f aca="false">IF(Villamos!G38&lt;&gt;"","L1","")&amp;IF(Villamos!H38&lt;&gt;"","L2","")&amp;IF(Villamos!I38&lt;&gt;"","L3","")</f>
        <v>L2</v>
      </c>
      <c r="L38" s="8" t="s">
        <v>76</v>
      </c>
      <c r="M38" s="8" t="s">
        <v>33</v>
      </c>
      <c r="N38" s="1" t="s">
        <v>34</v>
      </c>
      <c r="O38" s="0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  <c r="ALP38" s="11"/>
      <c r="ALQ38" s="11"/>
      <c r="ALR38" s="11"/>
      <c r="ALS38" s="11"/>
      <c r="ALT38" s="11"/>
      <c r="ALU38" s="11"/>
      <c r="ALV38" s="11"/>
      <c r="ALW38" s="11"/>
      <c r="ALX38" s="11"/>
      <c r="ALY38" s="11"/>
      <c r="ALZ38" s="11"/>
      <c r="AMA38" s="11"/>
      <c r="AMB38" s="11"/>
    </row>
    <row r="39" customFormat="false" ht="13.8" hidden="false" customHeight="false" outlineLevel="0" collapsed="false">
      <c r="B39" s="8" t="s">
        <v>73</v>
      </c>
      <c r="C39" s="8" t="s">
        <v>77</v>
      </c>
      <c r="D39" s="28" t="n">
        <v>2</v>
      </c>
      <c r="E39" s="11"/>
      <c r="F39" s="28" t="n">
        <v>0.004</v>
      </c>
      <c r="G39" s="11"/>
      <c r="H39" s="7" t="n">
        <f aca="false">Villamos!$F39*Villamos!$D39</f>
        <v>0.008</v>
      </c>
      <c r="I39" s="11"/>
      <c r="K39" s="29" t="str">
        <f aca="false">IF(Villamos!G39&lt;&gt;"","L1","")&amp;IF(Villamos!H39&lt;&gt;"","L2","")&amp;IF(Villamos!I39&lt;&gt;"","L3","")</f>
        <v>L2</v>
      </c>
      <c r="L39" s="8" t="s">
        <v>76</v>
      </c>
      <c r="M39" s="8" t="s">
        <v>33</v>
      </c>
      <c r="N39" s="1" t="s">
        <v>34</v>
      </c>
      <c r="O39" s="0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1"/>
      <c r="ALU39" s="11"/>
      <c r="ALV39" s="11"/>
      <c r="ALW39" s="11"/>
      <c r="ALX39" s="11"/>
      <c r="ALY39" s="11"/>
      <c r="ALZ39" s="11"/>
      <c r="AMA39" s="11"/>
      <c r="AMB39" s="11"/>
    </row>
    <row r="40" customFormat="false" ht="13.8" hidden="false" customHeight="false" outlineLevel="0" collapsed="false">
      <c r="B40" s="8" t="s">
        <v>73</v>
      </c>
      <c r="C40" s="27" t="s">
        <v>78</v>
      </c>
      <c r="D40" s="28" t="n">
        <v>1</v>
      </c>
      <c r="E40" s="11"/>
      <c r="F40" s="28" t="n">
        <v>0.01</v>
      </c>
      <c r="G40" s="11"/>
      <c r="H40" s="7" t="n">
        <f aca="false">Villamos!$F40*Villamos!$D40</f>
        <v>0.01</v>
      </c>
      <c r="I40" s="11"/>
      <c r="K40" s="29" t="str">
        <f aca="false">IF(Villamos!G40&lt;&gt;"","L1","")&amp;IF(Villamos!H40&lt;&gt;"","L2","")&amp;IF(Villamos!I40&lt;&gt;"","L3","")</f>
        <v>L2</v>
      </c>
      <c r="L40" s="8" t="s">
        <v>76</v>
      </c>
      <c r="M40" s="8" t="s">
        <v>33</v>
      </c>
      <c r="N40" s="1" t="s">
        <v>34</v>
      </c>
      <c r="O40" s="0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B40" s="11"/>
    </row>
    <row r="41" customFormat="false" ht="13.8" hidden="false" customHeight="false" outlineLevel="0" collapsed="false">
      <c r="B41" s="8" t="s">
        <v>73</v>
      </c>
      <c r="C41" s="27" t="s">
        <v>42</v>
      </c>
      <c r="D41" s="28" t="n">
        <v>7</v>
      </c>
      <c r="E41" s="11"/>
      <c r="F41" s="28" t="n">
        <v>0.1</v>
      </c>
      <c r="G41" s="11"/>
      <c r="H41" s="7" t="n">
        <f aca="false">Villamos!$F41*Villamos!$D41</f>
        <v>0.7</v>
      </c>
      <c r="I41" s="11"/>
      <c r="K41" s="29" t="str">
        <f aca="false">IF(Villamos!G41&lt;&gt;"","L1","")&amp;IF(Villamos!H41&lt;&gt;"","L2","")&amp;IF(Villamos!I41&lt;&gt;"","L3","")</f>
        <v>L2</v>
      </c>
      <c r="L41" s="8" t="s">
        <v>79</v>
      </c>
      <c r="M41" s="8" t="s">
        <v>21</v>
      </c>
      <c r="N41" s="1" t="s">
        <v>22</v>
      </c>
      <c r="O41" s="0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</row>
    <row r="42" customFormat="false" ht="13.8" hidden="false" customHeight="false" outlineLevel="0" collapsed="false">
      <c r="B42" s="8" t="s">
        <v>73</v>
      </c>
      <c r="C42" s="8" t="s">
        <v>80</v>
      </c>
      <c r="D42" s="28" t="n">
        <v>1</v>
      </c>
      <c r="E42" s="31"/>
      <c r="F42" s="30" t="n">
        <v>0.2</v>
      </c>
      <c r="G42" s="11"/>
      <c r="H42" s="32" t="n">
        <f aca="false">Villamos!$F42*Villamos!$D42</f>
        <v>0.2</v>
      </c>
      <c r="I42" s="32"/>
      <c r="K42" s="29" t="str">
        <f aca="false">IF(Villamos!G42&lt;&gt;"","L1","")&amp;IF(Villamos!H42&lt;&gt;"","L2","")&amp;IF(Villamos!I42&lt;&gt;"","L3","")</f>
        <v>L2</v>
      </c>
      <c r="L42" s="8" t="s">
        <v>79</v>
      </c>
      <c r="M42" s="11" t="s">
        <v>21</v>
      </c>
      <c r="N42" s="1" t="s">
        <v>22</v>
      </c>
      <c r="O42" s="0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  <c r="ALP42" s="11"/>
      <c r="ALQ42" s="11"/>
      <c r="ALR42" s="11"/>
      <c r="ALS42" s="11"/>
      <c r="ALT42" s="11"/>
      <c r="ALU42" s="11"/>
      <c r="ALV42" s="11"/>
      <c r="ALW42" s="11"/>
      <c r="ALX42" s="11"/>
      <c r="ALY42" s="11"/>
      <c r="ALZ42" s="11"/>
      <c r="AMA42" s="11"/>
      <c r="AMB42" s="11"/>
    </row>
    <row r="43" customFormat="false" ht="13.8" hidden="false" customHeight="false" outlineLevel="0" collapsed="false">
      <c r="B43" s="8" t="s">
        <v>73</v>
      </c>
      <c r="C43" s="8" t="s">
        <v>60</v>
      </c>
      <c r="D43" s="28" t="n">
        <v>1</v>
      </c>
      <c r="E43" s="31"/>
      <c r="F43" s="30" t="n">
        <v>0.095</v>
      </c>
      <c r="G43" s="11"/>
      <c r="H43" s="7" t="n">
        <f aca="false">Villamos!$F43*Villamos!$D43</f>
        <v>0.095</v>
      </c>
      <c r="I43" s="32"/>
      <c r="K43" s="29" t="str">
        <f aca="false">IF(Villamos!G43&lt;&gt;"","L1","")&amp;IF(Villamos!H43&lt;&gt;"","L2","")&amp;IF(Villamos!I43&lt;&gt;"","L3","")</f>
        <v>L2</v>
      </c>
      <c r="L43" s="8" t="s">
        <v>81</v>
      </c>
      <c r="M43" s="11" t="s">
        <v>62</v>
      </c>
      <c r="N43" s="1" t="s">
        <v>34</v>
      </c>
      <c r="O43" s="0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  <c r="ALP43" s="11"/>
      <c r="ALQ43" s="11"/>
      <c r="ALR43" s="11"/>
      <c r="ALS43" s="11"/>
      <c r="ALT43" s="11"/>
      <c r="ALU43" s="11"/>
      <c r="ALV43" s="11"/>
      <c r="ALW43" s="11"/>
      <c r="ALX43" s="11"/>
      <c r="ALY43" s="11"/>
      <c r="ALZ43" s="11"/>
      <c r="AMA43" s="11"/>
      <c r="AMB43" s="11"/>
    </row>
    <row r="44" customFormat="false" ht="13.8" hidden="false" customHeight="false" outlineLevel="0" collapsed="false">
      <c r="B44" s="27" t="s">
        <v>82</v>
      </c>
      <c r="C44" s="27" t="s">
        <v>35</v>
      </c>
      <c r="D44" s="28" t="n">
        <v>1</v>
      </c>
      <c r="E44" s="4" t="n">
        <f aca="false">9*4500</f>
        <v>40500</v>
      </c>
      <c r="F44" s="7" t="n">
        <f aca="false">Villamos!D44*160*300*Villamos!E44/1000/1000/1000</f>
        <v>1.944</v>
      </c>
      <c r="G44" s="11"/>
      <c r="H44" s="11"/>
      <c r="I44" s="7" t="n">
        <f aca="false">Villamos!$F44*Villamos!$D44</f>
        <v>1.944</v>
      </c>
      <c r="K44" s="29" t="str">
        <f aca="false">IF(Villamos!G44&lt;&gt;"","L1","")&amp;IF(Villamos!H44&lt;&gt;"","L2","")&amp;IF(Villamos!I44&lt;&gt;"","L3","")</f>
        <v>L3</v>
      </c>
      <c r="L44" s="8" t="s">
        <v>83</v>
      </c>
      <c r="M44" s="8" t="s">
        <v>33</v>
      </c>
      <c r="N44" s="1" t="s">
        <v>34</v>
      </c>
      <c r="O44" s="0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  <c r="ALP44" s="11"/>
      <c r="ALQ44" s="11"/>
      <c r="ALR44" s="11"/>
      <c r="ALS44" s="11"/>
      <c r="ALT44" s="11"/>
      <c r="ALU44" s="11"/>
      <c r="ALV44" s="11"/>
      <c r="ALW44" s="11"/>
      <c r="ALX44" s="11"/>
      <c r="ALY44" s="11"/>
      <c r="ALZ44" s="11"/>
      <c r="AMA44" s="11"/>
      <c r="AMB44" s="11"/>
    </row>
    <row r="45" customFormat="false" ht="13.8" hidden="false" customHeight="false" outlineLevel="0" collapsed="false">
      <c r="B45" s="27" t="s">
        <v>82</v>
      </c>
      <c r="C45" s="27" t="s">
        <v>78</v>
      </c>
      <c r="D45" s="28" t="n">
        <v>1</v>
      </c>
      <c r="E45" s="11"/>
      <c r="F45" s="28" t="n">
        <v>0.01</v>
      </c>
      <c r="G45" s="0"/>
      <c r="H45" s="7" t="n">
        <f aca="false">Villamos!$F45*Villamos!$D45</f>
        <v>0.01</v>
      </c>
      <c r="I45" s="11"/>
      <c r="K45" s="29" t="str">
        <f aca="false">IF(Villamos!G45&lt;&gt;"","L1","")&amp;IF(Villamos!H45&lt;&gt;"","L2","")&amp;IF(Villamos!I45&lt;&gt;"","L3","")</f>
        <v>L2</v>
      </c>
      <c r="L45" s="8" t="s">
        <v>76</v>
      </c>
      <c r="M45" s="8" t="s">
        <v>33</v>
      </c>
      <c r="N45" s="1" t="s">
        <v>34</v>
      </c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  <c r="ALP45" s="11"/>
      <c r="ALQ45" s="11"/>
      <c r="ALR45" s="11"/>
      <c r="ALS45" s="11"/>
      <c r="ALT45" s="11"/>
      <c r="ALU45" s="11"/>
      <c r="ALV45" s="11"/>
      <c r="ALW45" s="11"/>
      <c r="ALX45" s="11"/>
      <c r="ALY45" s="11"/>
      <c r="ALZ45" s="11"/>
      <c r="AMA45" s="11"/>
      <c r="AMB45" s="11"/>
    </row>
    <row r="46" customFormat="false" ht="13.8" hidden="false" customHeight="false" outlineLevel="0" collapsed="false">
      <c r="B46" s="27" t="s">
        <v>82</v>
      </c>
      <c r="C46" s="8" t="s">
        <v>80</v>
      </c>
      <c r="D46" s="28" t="n">
        <v>1</v>
      </c>
      <c r="E46" s="31"/>
      <c r="F46" s="30" t="n">
        <v>0.2</v>
      </c>
      <c r="G46" s="0"/>
      <c r="H46" s="7" t="n">
        <f aca="false">Villamos!$F46*Villamos!$D46</f>
        <v>0.2</v>
      </c>
      <c r="I46" s="32"/>
      <c r="K46" s="29" t="str">
        <f aca="false">IF(Villamos!G46&lt;&gt;"","L1","")&amp;IF(Villamos!H46&lt;&gt;"","L2","")&amp;IF(Villamos!I46&lt;&gt;"","L3","")</f>
        <v>L2</v>
      </c>
      <c r="L46" s="8" t="s">
        <v>79</v>
      </c>
      <c r="M46" s="11" t="s">
        <v>21</v>
      </c>
      <c r="N46" s="1" t="s">
        <v>22</v>
      </c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  <c r="ALP46" s="11"/>
      <c r="ALQ46" s="11"/>
      <c r="ALR46" s="11"/>
      <c r="ALS46" s="11"/>
      <c r="ALT46" s="11"/>
      <c r="ALU46" s="11"/>
      <c r="ALV46" s="11"/>
      <c r="ALW46" s="11"/>
      <c r="ALX46" s="11"/>
      <c r="ALY46" s="11"/>
      <c r="ALZ46" s="11"/>
      <c r="AMA46" s="11"/>
      <c r="AMB46" s="11"/>
    </row>
    <row r="47" customFormat="false" ht="13.8" hidden="false" customHeight="false" outlineLevel="0" collapsed="false">
      <c r="B47" s="27" t="s">
        <v>82</v>
      </c>
      <c r="C47" s="8" t="s">
        <v>42</v>
      </c>
      <c r="D47" s="28" t="n">
        <v>15</v>
      </c>
      <c r="E47" s="31"/>
      <c r="F47" s="28" t="n">
        <v>0.1</v>
      </c>
      <c r="G47" s="0"/>
      <c r="H47" s="7" t="n">
        <f aca="false">Villamos!$F47*Villamos!$D47</f>
        <v>1.5</v>
      </c>
      <c r="I47" s="32"/>
      <c r="K47" s="29" t="str">
        <f aca="false">IF(Villamos!G47&lt;&gt;"","L1","")&amp;IF(Villamos!H47&lt;&gt;"","L2","")&amp;IF(Villamos!I47&lt;&gt;"","L3","")</f>
        <v>L2</v>
      </c>
      <c r="L47" s="8" t="s">
        <v>79</v>
      </c>
      <c r="M47" s="8" t="s">
        <v>21</v>
      </c>
      <c r="N47" s="1" t="s">
        <v>22</v>
      </c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1"/>
      <c r="ALU47" s="11"/>
      <c r="ALV47" s="11"/>
      <c r="ALW47" s="11"/>
      <c r="ALX47" s="11"/>
      <c r="ALY47" s="11"/>
      <c r="ALZ47" s="11"/>
      <c r="AMA47" s="11"/>
      <c r="AMB47" s="11"/>
    </row>
    <row r="48" customFormat="false" ht="12.8" hidden="false" customHeight="false" outlineLevel="0" collapsed="false">
      <c r="B48" s="27" t="s">
        <v>82</v>
      </c>
      <c r="C48" s="8" t="s">
        <v>60</v>
      </c>
      <c r="D48" s="28" t="n">
        <v>2</v>
      </c>
      <c r="E48" s="31"/>
      <c r="F48" s="30" t="n">
        <v>0.095</v>
      </c>
      <c r="G48" s="7" t="n">
        <f aca="false">Villamos!$F48*Villamos!$D48</f>
        <v>0.19</v>
      </c>
      <c r="H48" s="32"/>
      <c r="I48" s="32"/>
      <c r="K48" s="29" t="str">
        <f aca="false">IF(Villamos!G48&lt;&gt;"","L1","")&amp;IF(Villamos!H48&lt;&gt;"","L2","")&amp;IF(Villamos!I48&lt;&gt;"","L3","")</f>
        <v>L1</v>
      </c>
      <c r="L48" s="8" t="s">
        <v>84</v>
      </c>
      <c r="M48" s="11" t="s">
        <v>62</v>
      </c>
      <c r="N48" s="1" t="s">
        <v>34</v>
      </c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1"/>
      <c r="ALU48" s="11"/>
      <c r="ALV48" s="11"/>
      <c r="ALW48" s="11"/>
      <c r="ALX48" s="11"/>
      <c r="ALY48" s="11"/>
      <c r="ALZ48" s="11"/>
      <c r="AMA48" s="11"/>
      <c r="AMB48" s="11"/>
    </row>
    <row r="49" customFormat="false" ht="13.8" hidden="false" customHeight="false" outlineLevel="0" collapsed="false">
      <c r="B49" s="27" t="s">
        <v>82</v>
      </c>
      <c r="C49" s="27" t="s">
        <v>75</v>
      </c>
      <c r="D49" s="28" t="n">
        <v>1</v>
      </c>
      <c r="F49" s="28" t="n">
        <v>0.024</v>
      </c>
      <c r="G49" s="0"/>
      <c r="H49" s="7" t="n">
        <f aca="false">Villamos!$F49*Villamos!$D49</f>
        <v>0.024</v>
      </c>
      <c r="K49" s="29" t="str">
        <f aca="false">IF(Villamos!G49&lt;&gt;"","L1","")&amp;IF(Villamos!H49&lt;&gt;"","L2","")&amp;IF(Villamos!I49&lt;&gt;"","L3","")</f>
        <v>L2</v>
      </c>
      <c r="L49" s="8" t="s">
        <v>76</v>
      </c>
      <c r="M49" s="8" t="s">
        <v>33</v>
      </c>
      <c r="N49" s="1" t="s">
        <v>34</v>
      </c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  <c r="ALP49" s="11"/>
      <c r="ALQ49" s="11"/>
      <c r="ALR49" s="11"/>
      <c r="ALS49" s="11"/>
      <c r="ALT49" s="11"/>
      <c r="ALU49" s="11"/>
      <c r="ALV49" s="11"/>
      <c r="ALW49" s="11"/>
      <c r="ALX49" s="11"/>
      <c r="ALY49" s="11"/>
      <c r="ALZ49" s="11"/>
      <c r="AMA49" s="11"/>
      <c r="AMB49" s="11"/>
    </row>
    <row r="50" customFormat="false" ht="12.8" hidden="false" customHeight="false" outlineLevel="0" collapsed="false">
      <c r="B50" s="27" t="s">
        <v>85</v>
      </c>
      <c r="C50" s="27" t="s">
        <v>31</v>
      </c>
      <c r="D50" s="28" t="n">
        <v>2</v>
      </c>
      <c r="F50" s="28" t="n">
        <v>0.018</v>
      </c>
      <c r="G50" s="7" t="n">
        <f aca="false">Villamos!$F50*Villamos!$D50</f>
        <v>0.036</v>
      </c>
      <c r="H50" s="7"/>
      <c r="K50" s="29" t="str">
        <f aca="false">IF(Villamos!G50&lt;&gt;"","L1","")&amp;IF(Villamos!H50&lt;&gt;"","L2","")&amp;IF(Villamos!I50&lt;&gt;"","L3","")</f>
        <v>L1</v>
      </c>
      <c r="L50" s="8" t="s">
        <v>86</v>
      </c>
      <c r="M50" s="8" t="s">
        <v>21</v>
      </c>
      <c r="N50" s="1" t="s">
        <v>22</v>
      </c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1"/>
      <c r="ALU50" s="11"/>
      <c r="ALV50" s="11"/>
      <c r="ALW50" s="11"/>
      <c r="ALX50" s="11"/>
      <c r="ALY50" s="11"/>
      <c r="ALZ50" s="11"/>
      <c r="AMA50" s="11"/>
      <c r="AMB50" s="11"/>
    </row>
    <row r="51" customFormat="false" ht="12.8" hidden="false" customHeight="false" outlineLevel="0" collapsed="false">
      <c r="B51" s="8" t="s">
        <v>85</v>
      </c>
      <c r="C51" s="27" t="s">
        <v>42</v>
      </c>
      <c r="D51" s="28" t="n">
        <v>1</v>
      </c>
      <c r="F51" s="28" t="n">
        <v>0.1</v>
      </c>
      <c r="G51" s="7" t="n">
        <f aca="false">Villamos!$F51*Villamos!$D51</f>
        <v>0.1</v>
      </c>
      <c r="H51" s="7"/>
      <c r="K51" s="29" t="str">
        <f aca="false">IF(Villamos!G51&lt;&gt;"","L1","")&amp;IF(Villamos!H51&lt;&gt;"","L2","")&amp;IF(Villamos!I51&lt;&gt;"","L3","")</f>
        <v>L1</v>
      </c>
      <c r="L51" s="8" t="s">
        <v>86</v>
      </c>
      <c r="M51" s="8" t="s">
        <v>21</v>
      </c>
      <c r="N51" s="1" t="s">
        <v>22</v>
      </c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</row>
  </sheetData>
  <autoFilter ref="B5:N51"/>
  <dataValidations count="1">
    <dataValidation allowBlank="true" operator="equal" showDropDown="false" showErrorMessage="true" showInputMessage="true" sqref="B6:B51" type="list">
      <formula1>hely</formula1>
      <formula2>0</formula2>
    </dataValidation>
  </dataValidation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29" activeCellId="0" sqref="D29"/>
    </sheetView>
  </sheetViews>
  <sheetFormatPr defaultRowHeight="13.8"/>
  <cols>
    <col collapsed="false" hidden="false" max="1025" min="1" style="0" width="13.1674418604651"/>
  </cols>
  <sheetData>
    <row r="1" customFormat="false" ht="13.8" hidden="false" customHeight="false" outlineLevel="0" collapsed="false">
      <c r="C1" s="0" t="n">
        <v>3000</v>
      </c>
      <c r="D1" s="0" t="n">
        <v>3000</v>
      </c>
      <c r="E1" s="0" t="n">
        <v>3000</v>
      </c>
      <c r="F1" s="0" t="n">
        <v>3000</v>
      </c>
      <c r="G1" s="0" t="n">
        <v>3000</v>
      </c>
      <c r="H1" s="0" t="n">
        <v>3000</v>
      </c>
      <c r="I1" s="0" t="n">
        <v>3000</v>
      </c>
      <c r="J1" s="0" t="n">
        <v>3000</v>
      </c>
      <c r="K1" s="0" t="n">
        <v>3000</v>
      </c>
      <c r="L1" s="0" t="n">
        <v>1500</v>
      </c>
      <c r="M1" s="33"/>
    </row>
    <row r="2" customFormat="false" ht="13.8" hidden="false" customHeight="false" outlineLevel="0" collapsed="false">
      <c r="B2" s="0" t="s">
        <v>87</v>
      </c>
      <c r="C2" s="0" t="n">
        <f aca="false">'Lapos cső'!C1-'Lapos cső'!C3</f>
        <v>80</v>
      </c>
      <c r="D2" s="0" t="n">
        <f aca="false">'Lapos cső'!D1-'Lapos cső'!D3</f>
        <v>91</v>
      </c>
      <c r="E2" s="0" t="n">
        <f aca="false">'Lapos cső'!E1-'Lapos cső'!E3</f>
        <v>92</v>
      </c>
      <c r="F2" s="0" t="n">
        <f aca="false">'Lapos cső'!F1-'Lapos cső'!F3</f>
        <v>12</v>
      </c>
      <c r="G2" s="0" t="n">
        <f aca="false">'Lapos cső'!G1-'Lapos cső'!G3</f>
        <v>50</v>
      </c>
      <c r="H2" s="0" t="n">
        <f aca="false">'Lapos cső'!H1-'Lapos cső'!H3</f>
        <v>0</v>
      </c>
      <c r="I2" s="0" t="n">
        <f aca="false">'Lapos cső'!I1-'Lapos cső'!I3</f>
        <v>52</v>
      </c>
      <c r="J2" s="0" t="n">
        <f aca="false">'Lapos cső'!J1-'Lapos cső'!J3</f>
        <v>525</v>
      </c>
      <c r="K2" s="0" t="n">
        <f aca="false">'Lapos cső'!K1-'Lapos cső'!K3</f>
        <v>1065</v>
      </c>
      <c r="L2" s="0" t="n">
        <f aca="false">'Lapos cső'!L1-'Lapos cső'!L3</f>
        <v>47</v>
      </c>
      <c r="M2" s="33" t="n">
        <f aca="false">SUM('Lapos cső'!C2:J2)</f>
        <v>902</v>
      </c>
    </row>
    <row r="3" customFormat="false" ht="13.8" hidden="false" customHeight="false" outlineLevel="0" collapsed="false">
      <c r="B3" s="0" t="n">
        <f aca="false">SUM('Lapos cső'!B4:B22)</f>
        <v>26486</v>
      </c>
      <c r="C3" s="34" t="n">
        <f aca="false">SUM('Lapos cső'!C4:C22)</f>
        <v>2920</v>
      </c>
      <c r="D3" s="34" t="n">
        <f aca="false">SUM('Lapos cső'!D4:D22)</f>
        <v>2909</v>
      </c>
      <c r="E3" s="34" t="n">
        <f aca="false">SUM('Lapos cső'!E4:E22)</f>
        <v>2908</v>
      </c>
      <c r="F3" s="34" t="n">
        <f aca="false">SUM('Lapos cső'!F4:F22)</f>
        <v>2988</v>
      </c>
      <c r="G3" s="34" t="n">
        <f aca="false">SUM('Lapos cső'!G4:G22)</f>
        <v>2950</v>
      </c>
      <c r="H3" s="34" t="n">
        <f aca="false">SUM('Lapos cső'!H4:H22)</f>
        <v>3000</v>
      </c>
      <c r="I3" s="34" t="n">
        <f aca="false">SUM('Lapos cső'!I4:I22)</f>
        <v>2948</v>
      </c>
      <c r="J3" s="34" t="n">
        <f aca="false">SUM('Lapos cső'!J4:J22)</f>
        <v>2475</v>
      </c>
      <c r="K3" s="34" t="n">
        <f aca="false">SUM('Lapos cső'!K4:K22)</f>
        <v>1935</v>
      </c>
      <c r="L3" s="35" t="n">
        <f aca="false">SUM('Lapos cső'!L4:L22)</f>
        <v>1453</v>
      </c>
    </row>
    <row r="4" customFormat="false" ht="13.8" hidden="false" customHeight="false" outlineLevel="0" collapsed="false">
      <c r="A4" s="0" t="n">
        <v>1</v>
      </c>
      <c r="B4" s="0" t="n">
        <v>1160</v>
      </c>
      <c r="C4" s="0" t="n">
        <v>1160</v>
      </c>
    </row>
    <row r="5" customFormat="false" ht="13.8" hidden="false" customHeight="false" outlineLevel="0" collapsed="false">
      <c r="A5" s="0" t="n">
        <v>2</v>
      </c>
      <c r="B5" s="0" t="n">
        <v>1760</v>
      </c>
      <c r="C5" s="0" t="n">
        <v>1760</v>
      </c>
    </row>
    <row r="6" customFormat="false" ht="13.8" hidden="false" customHeight="false" outlineLevel="0" collapsed="false">
      <c r="A6" s="0" t="n">
        <v>3</v>
      </c>
      <c r="B6" s="0" t="n">
        <v>579</v>
      </c>
      <c r="D6" s="0" t="n">
        <v>579</v>
      </c>
    </row>
    <row r="7" customFormat="false" ht="13.8" hidden="false" customHeight="false" outlineLevel="0" collapsed="false">
      <c r="A7" s="0" t="n">
        <v>4</v>
      </c>
      <c r="B7" s="0" t="n">
        <v>2225</v>
      </c>
      <c r="E7" s="0" t="n">
        <v>2225</v>
      </c>
    </row>
    <row r="8" customFormat="false" ht="13.8" hidden="false" customHeight="false" outlineLevel="0" collapsed="false">
      <c r="A8" s="0" t="n">
        <v>5</v>
      </c>
      <c r="B8" s="0" t="n">
        <v>420</v>
      </c>
      <c r="F8" s="0" t="n">
        <v>420</v>
      </c>
    </row>
    <row r="9" customFormat="false" ht="13.8" hidden="false" customHeight="false" outlineLevel="0" collapsed="false">
      <c r="A9" s="0" t="n">
        <v>6</v>
      </c>
      <c r="B9" s="0" t="n">
        <v>683</v>
      </c>
      <c r="E9" s="0" t="n">
        <v>683</v>
      </c>
    </row>
    <row r="10" customFormat="false" ht="13.8" hidden="false" customHeight="false" outlineLevel="0" collapsed="false">
      <c r="A10" s="0" t="n">
        <v>7</v>
      </c>
      <c r="B10" s="0" t="n">
        <v>1914</v>
      </c>
      <c r="F10" s="0" t="n">
        <v>1914</v>
      </c>
    </row>
    <row r="11" customFormat="false" ht="13.8" hidden="false" customHeight="false" outlineLevel="0" collapsed="false">
      <c r="A11" s="0" t="n">
        <v>8</v>
      </c>
      <c r="B11" s="0" t="n">
        <v>269</v>
      </c>
      <c r="L11" s="0" t="n">
        <v>269</v>
      </c>
    </row>
    <row r="12" customFormat="false" ht="13.8" hidden="false" customHeight="false" outlineLevel="0" collapsed="false">
      <c r="A12" s="0" t="n">
        <v>9</v>
      </c>
      <c r="B12" s="0" t="n">
        <v>654</v>
      </c>
      <c r="F12" s="0" t="n">
        <v>654</v>
      </c>
    </row>
    <row r="13" customFormat="false" ht="13.8" hidden="false" customHeight="false" outlineLevel="0" collapsed="false">
      <c r="A13" s="0" t="n">
        <v>10</v>
      </c>
      <c r="B13" s="0" t="n">
        <v>1184</v>
      </c>
      <c r="L13" s="0" t="n">
        <v>1184</v>
      </c>
    </row>
    <row r="14" customFormat="false" ht="13.8" hidden="false" customHeight="false" outlineLevel="0" collapsed="false">
      <c r="A14" s="0" t="n">
        <v>11</v>
      </c>
      <c r="B14" s="0" t="n">
        <v>1225</v>
      </c>
      <c r="G14" s="0" t="n">
        <v>1225</v>
      </c>
    </row>
    <row r="15" customFormat="false" ht="13.8" hidden="false" customHeight="false" outlineLevel="0" collapsed="false">
      <c r="A15" s="0" t="n">
        <v>12</v>
      </c>
      <c r="B15" s="0" t="n">
        <v>3000</v>
      </c>
      <c r="H15" s="0" t="n">
        <v>3000</v>
      </c>
    </row>
    <row r="16" customFormat="false" ht="13.8" hidden="false" customHeight="false" outlineLevel="0" collapsed="false">
      <c r="A16" s="0" t="n">
        <v>13</v>
      </c>
      <c r="B16" s="0" t="n">
        <v>465</v>
      </c>
      <c r="G16" s="0" t="n">
        <v>465</v>
      </c>
    </row>
    <row r="17" customFormat="false" ht="13.8" hidden="false" customHeight="false" outlineLevel="0" collapsed="false">
      <c r="A17" s="0" t="n">
        <v>14</v>
      </c>
      <c r="B17" s="0" t="n">
        <v>1260</v>
      </c>
      <c r="G17" s="0" t="n">
        <v>1260</v>
      </c>
    </row>
    <row r="18" customFormat="false" ht="13.8" hidden="false" customHeight="false" outlineLevel="0" collapsed="false">
      <c r="A18" s="0" t="n">
        <v>15</v>
      </c>
      <c r="B18" s="0" t="n">
        <v>360</v>
      </c>
      <c r="I18" s="0" t="n">
        <v>360</v>
      </c>
    </row>
    <row r="19" customFormat="false" ht="13.8" hidden="false" customHeight="false" outlineLevel="0" collapsed="false">
      <c r="A19" s="0" t="n">
        <v>16</v>
      </c>
      <c r="B19" s="0" t="n">
        <v>2588</v>
      </c>
      <c r="I19" s="0" t="n">
        <v>2588</v>
      </c>
    </row>
    <row r="20" customFormat="false" ht="13.8" hidden="false" customHeight="false" outlineLevel="0" collapsed="false">
      <c r="A20" s="0" t="n">
        <v>17</v>
      </c>
      <c r="B20" s="0" t="n">
        <v>2475</v>
      </c>
      <c r="J20" s="0" t="n">
        <v>2475</v>
      </c>
    </row>
    <row r="21" customFormat="false" ht="13.8" hidden="false" customHeight="false" outlineLevel="0" collapsed="false">
      <c r="A21" s="0" t="n">
        <v>18</v>
      </c>
      <c r="B21" s="0" t="n">
        <v>2330</v>
      </c>
      <c r="D21" s="0" t="n">
        <v>2330</v>
      </c>
    </row>
    <row r="22" customFormat="false" ht="13.8" hidden="false" customHeight="false" outlineLevel="0" collapsed="false">
      <c r="A22" s="0" t="n">
        <v>19</v>
      </c>
      <c r="B22" s="0" t="n">
        <v>1935</v>
      </c>
      <c r="K22" s="0" t="n">
        <v>1935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2" activeCellId="0" sqref="H12"/>
    </sheetView>
  </sheetViews>
  <sheetFormatPr defaultRowHeight="13.8"/>
  <cols>
    <col collapsed="false" hidden="false" max="2" min="1" style="0" width="28.4279069767442"/>
    <col collapsed="false" hidden="false" max="1025" min="3" style="0" width="10.3395348837209"/>
  </cols>
  <sheetData>
    <row r="1" customFormat="false" ht="13.8" hidden="false" customHeight="false" outlineLevel="0" collapsed="false">
      <c r="A1" s="0" t="s">
        <v>88</v>
      </c>
      <c r="B1" s="0" t="s">
        <v>16</v>
      </c>
    </row>
    <row r="2" customFormat="false" ht="13.8" hidden="false" customHeight="false" outlineLevel="0" collapsed="false">
      <c r="A2" s="0" t="s">
        <v>89</v>
      </c>
      <c r="B2" s="0" t="s">
        <v>27</v>
      </c>
    </row>
    <row r="3" customFormat="false" ht="13.8" hidden="false" customHeight="false" outlineLevel="0" collapsed="false">
      <c r="A3" s="0" t="s">
        <v>90</v>
      </c>
      <c r="B3" s="0" t="s">
        <v>46</v>
      </c>
    </row>
    <row r="4" customFormat="false" ht="13.8" hidden="false" customHeight="false" outlineLevel="0" collapsed="false">
      <c r="A4" s="0" t="s">
        <v>91</v>
      </c>
      <c r="B4" s="0" t="s">
        <v>41</v>
      </c>
    </row>
    <row r="5" customFormat="false" ht="13.8" hidden="false" customHeight="false" outlineLevel="0" collapsed="false">
      <c r="A5" s="0" t="s">
        <v>42</v>
      </c>
      <c r="B5" s="0" t="s">
        <v>63</v>
      </c>
    </row>
    <row r="6" customFormat="false" ht="13.8" hidden="false" customHeight="false" outlineLevel="0" collapsed="false">
      <c r="A6" s="0" t="s">
        <v>0</v>
      </c>
      <c r="B6" s="0" t="s">
        <v>73</v>
      </c>
    </row>
    <row r="7" customFormat="false" ht="13.8" hidden="false" customHeight="false" outlineLevel="0" collapsed="false">
      <c r="B7" s="0" t="s">
        <v>82</v>
      </c>
    </row>
    <row r="8" customFormat="false" ht="13.8" hidden="false" customHeight="false" outlineLevel="0" collapsed="false">
      <c r="B8" s="0" t="s">
        <v>85</v>
      </c>
    </row>
    <row r="9" customFormat="false" ht="13.8" hidden="false" customHeight="false" outlineLevel="0" collapsed="false">
      <c r="B9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2018-02-25T13:57:06Z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