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ejimafumika/Desktop/Lab/research/products/benchmarks/"/>
    </mc:Choice>
  </mc:AlternateContent>
  <xr:revisionPtr revIDLastSave="0" documentId="13_ncr:1_{FCF4E1C4-890D-C940-9DD9-A405AA8ED943}" xr6:coauthVersionLast="47" xr6:coauthVersionMax="47" xr10:uidLastSave="{00000000-0000-0000-0000-000000000000}"/>
  <bookViews>
    <workbookView xWindow="0" yWindow="740" windowWidth="30240" windowHeight="18900" xr2:uid="{B30940D0-2128-F24E-9700-CFE1634B0AD6}"/>
  </bookViews>
  <sheets>
    <sheet name="Summary" sheetId="1" r:id="rId1"/>
    <sheet name="MicroPython" sheetId="2" r:id="rId2"/>
    <sheet name="C" sheetId="3" r:id="rId3"/>
    <sheet name="BlueScript" sheetId="4" r:id="rId4"/>
    <sheet name="send data summary" sheetId="5" r:id="rId5"/>
    <sheet name="playgroun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D4" i="1"/>
  <c r="K6" i="5"/>
  <c r="M6" i="5"/>
  <c r="M4" i="5"/>
  <c r="M5" i="5"/>
  <c r="L6" i="5"/>
  <c r="L5" i="5"/>
  <c r="L4" i="5"/>
  <c r="K5" i="5"/>
  <c r="K4" i="5"/>
  <c r="E26" i="5"/>
  <c r="E24" i="5"/>
  <c r="E22" i="5"/>
  <c r="E23" i="5"/>
  <c r="E25" i="5"/>
  <c r="E21" i="5"/>
  <c r="B16" i="5"/>
  <c r="E6" i="5"/>
  <c r="E7" i="5"/>
  <c r="E5" i="5"/>
  <c r="E4" i="5"/>
  <c r="E3" i="5"/>
  <c r="G3" i="1"/>
  <c r="G4" i="1"/>
  <c r="G5" i="1"/>
  <c r="G6" i="1"/>
  <c r="G7" i="1"/>
  <c r="G8" i="1"/>
  <c r="G2" i="1"/>
  <c r="C4" i="1"/>
  <c r="C5" i="1"/>
  <c r="C6" i="1"/>
  <c r="F6" i="1" s="1"/>
  <c r="C7" i="1"/>
  <c r="F7" i="1" s="1"/>
  <c r="C8" i="1"/>
  <c r="C2" i="1"/>
  <c r="F2" i="1" s="1"/>
  <c r="D3" i="1"/>
  <c r="D5" i="1"/>
  <c r="D6" i="1"/>
  <c r="D7" i="1"/>
  <c r="D8" i="1"/>
  <c r="D2" i="1"/>
  <c r="B3" i="1"/>
  <c r="B4" i="1"/>
  <c r="B5" i="1"/>
  <c r="B6" i="1"/>
  <c r="B7" i="1"/>
  <c r="B8" i="1"/>
  <c r="B2" i="1"/>
  <c r="E2" i="1" s="1"/>
  <c r="G8" i="2"/>
  <c r="G7" i="2"/>
  <c r="G6" i="2"/>
  <c r="G5" i="2"/>
  <c r="G4" i="2"/>
  <c r="G3" i="2"/>
  <c r="C3" i="1" s="1"/>
  <c r="F3" i="1" s="1"/>
  <c r="G2" i="2"/>
  <c r="G2" i="4"/>
  <c r="G3" i="4"/>
  <c r="G4" i="4"/>
  <c r="G5" i="4"/>
  <c r="G6" i="4"/>
  <c r="G7" i="4"/>
  <c r="G8" i="4"/>
  <c r="G3" i="3"/>
  <c r="G4" i="3"/>
  <c r="G5" i="3"/>
  <c r="G6" i="3"/>
  <c r="G7" i="3"/>
  <c r="G8" i="3"/>
  <c r="G2" i="3"/>
  <c r="F4" i="1"/>
  <c r="E3" i="1"/>
  <c r="E4" i="1"/>
  <c r="E6" i="1"/>
  <c r="E8" i="5" l="1"/>
  <c r="F8" i="1"/>
  <c r="E8" i="1"/>
  <c r="E7" i="1"/>
  <c r="E5" i="1"/>
</calcChain>
</file>

<file path=xl/sharedStrings.xml><?xml version="1.0" encoding="utf-8"?>
<sst xmlns="http://schemas.openxmlformats.org/spreadsheetml/2006/main" count="84" uniqueCount="41">
  <si>
    <t>Sieve</t>
    <phoneticPr fontId="1"/>
  </si>
  <si>
    <t>Nbody</t>
    <phoneticPr fontId="1"/>
  </si>
  <si>
    <t>Permute</t>
    <phoneticPr fontId="1"/>
  </si>
  <si>
    <t>Queens</t>
    <phoneticPr fontId="1"/>
  </si>
  <si>
    <t>Bounce</t>
    <phoneticPr fontId="1"/>
  </si>
  <si>
    <t>Biquad</t>
    <phoneticPr fontId="1"/>
  </si>
  <si>
    <t>Fir</t>
    <phoneticPr fontId="1"/>
  </si>
  <si>
    <t>C言語</t>
    <rPh sb="1" eb="3">
      <t>ゲンゴ</t>
    </rPh>
    <phoneticPr fontId="1"/>
  </si>
  <si>
    <t>MicroPython</t>
    <phoneticPr fontId="1"/>
  </si>
  <si>
    <t>BlueScript</t>
    <phoneticPr fontId="1"/>
  </si>
  <si>
    <t>BlueScript / C</t>
    <phoneticPr fontId="1"/>
  </si>
  <si>
    <t>MicroPython / BlueScript</t>
    <phoneticPr fontId="1"/>
  </si>
  <si>
    <t>warmup</t>
    <phoneticPr fontId="1"/>
  </si>
  <si>
    <t>cycle</t>
    <phoneticPr fontId="1"/>
  </si>
  <si>
    <t>average</t>
    <phoneticPr fontId="1"/>
  </si>
  <si>
    <t>M / C</t>
    <phoneticPr fontId="1"/>
  </si>
  <si>
    <t>実行を押した時間</t>
    <rPh sb="0" eb="2">
      <t>ジッコウ</t>
    </rPh>
    <rPh sb="3" eb="4">
      <t>オシタ</t>
    </rPh>
    <rPh sb="6" eb="8">
      <t>ジカn</t>
    </rPh>
    <phoneticPr fontId="1"/>
  </si>
  <si>
    <t>結果が返ってきた時間</t>
    <rPh sb="0" eb="2">
      <t>ケッカ</t>
    </rPh>
    <rPh sb="3" eb="4">
      <t>カエッテ</t>
    </rPh>
    <rPh sb="8" eb="10">
      <t>ジカn</t>
    </rPh>
    <phoneticPr fontId="1"/>
  </si>
  <si>
    <t>実行にかかった時間</t>
    <rPh sb="0" eb="2">
      <t>ジッコウ</t>
    </rPh>
    <rPh sb="7" eb="9">
      <t>ジカn</t>
    </rPh>
    <phoneticPr fontId="1"/>
  </si>
  <si>
    <t>平均</t>
    <rPh sb="0" eb="2">
      <t>ヘイキn</t>
    </rPh>
    <phoneticPr fontId="1"/>
  </si>
  <si>
    <t>コンパイルとロードにかかった時間(s)</t>
    <rPh sb="14" eb="16">
      <t>ジカn</t>
    </rPh>
    <phoneticPr fontId="1"/>
  </si>
  <si>
    <t>変更にかかった時間(ms)</t>
    <rPh sb="0" eb="2">
      <t>ヘンコウ</t>
    </rPh>
    <rPh sb="7" eb="9">
      <t>ジカn</t>
    </rPh>
    <phoneticPr fontId="1"/>
  </si>
  <si>
    <t>サイズ</t>
    <phoneticPr fontId="1"/>
  </si>
  <si>
    <t>Summary</t>
    <phoneticPr fontId="1"/>
  </si>
  <si>
    <t>C</t>
    <phoneticPr fontId="1"/>
  </si>
  <si>
    <t>バイナリサイズ (Kbyte)</t>
    <phoneticPr fontId="1"/>
  </si>
  <si>
    <t>0回目(s)</t>
    <rPh sb="1" eb="3">
      <t>カイメ</t>
    </rPh>
    <phoneticPr fontId="1"/>
  </si>
  <si>
    <t>最初のコンパイルとロード時間 (s)</t>
    <rPh sb="0" eb="2">
      <t>サイショ</t>
    </rPh>
    <rPh sb="12" eb="14">
      <t>ジカn</t>
    </rPh>
    <phoneticPr fontId="1"/>
  </si>
  <si>
    <t>実行にかかった時間(ms)</t>
    <rPh sb="0" eb="2">
      <t>ジッコウ</t>
    </rPh>
    <rPh sb="7" eb="9">
      <t>ジカn</t>
    </rPh>
    <phoneticPr fontId="1"/>
  </si>
  <si>
    <t>new Array</t>
    <phoneticPr fontId="1"/>
  </si>
  <si>
    <t>integer[]</t>
    <phoneticPr fontId="1"/>
  </si>
  <si>
    <t>any[]</t>
    <phoneticPr fontId="1"/>
  </si>
  <si>
    <t>permute (macbook)</t>
    <phoneticPr fontId="1"/>
  </si>
  <si>
    <t>permute (esp32)</t>
    <phoneticPr fontId="1"/>
  </si>
  <si>
    <t>integer[] と any[] の差はgc_intarray_getとgc_array_getの差</t>
    <rPh sb="19" eb="20">
      <t>サハ</t>
    </rPh>
    <rPh sb="50" eb="51">
      <t xml:space="preserve">サ </t>
    </rPh>
    <phoneticPr fontId="1"/>
  </si>
  <si>
    <t>元のコードとinteger[]の差はint_to_value(safe_value_to_int(*gc_array_getとgc_intarray_getの差</t>
    <rPh sb="0" eb="1">
      <t>モトノ</t>
    </rPh>
    <rPh sb="16" eb="17">
      <t>サハ</t>
    </rPh>
    <rPh sb="79" eb="80">
      <t>_x0000__x0000_</t>
    </rPh>
    <rPh sb="79" eb="80">
      <t/>
    </rPh>
    <phoneticPr fontId="1"/>
  </si>
  <si>
    <t>元：15.877</t>
    <rPh sb="0" eb="1">
      <t>モト</t>
    </rPh>
    <phoneticPr fontId="1"/>
  </si>
  <si>
    <t>sieve (macbook)</t>
    <phoneticPr fontId="1"/>
  </si>
  <si>
    <t>sieve(esp32)</t>
    <phoneticPr fontId="1"/>
  </si>
  <si>
    <t>元々</t>
    <rPh sb="0" eb="1">
      <t>モトモト</t>
    </rPh>
    <phoneticPr fontId="1"/>
  </si>
  <si>
    <t>元：0.24</t>
    <rPh sb="0" eb="1">
      <t>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</si>
</sst>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C言語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Sieve</c:v>
                </c:pt>
                <c:pt idx="1">
                  <c:v>Nbody</c:v>
                </c:pt>
                <c:pt idx="2">
                  <c:v>Permute</c:v>
                </c:pt>
                <c:pt idx="3">
                  <c:v>Queens</c:v>
                </c:pt>
                <c:pt idx="4">
                  <c:v>Bounce</c:v>
                </c:pt>
                <c:pt idx="5">
                  <c:v>Biquad</c:v>
                </c:pt>
                <c:pt idx="6">
                  <c:v>Fir</c:v>
                </c:pt>
              </c:strCache>
            </c:strRef>
          </c:cat>
          <c:val>
            <c:numRef>
              <c:f>Summary!$B$2:$B$8</c:f>
              <c:numCache>
                <c:formatCode>0.000_ </c:formatCode>
                <c:ptCount val="7"/>
                <c:pt idx="0">
                  <c:v>1.0940000000000001</c:v>
                </c:pt>
                <c:pt idx="1">
                  <c:v>17300.295600000001</c:v>
                </c:pt>
                <c:pt idx="2">
                  <c:v>2.1360000000000001</c:v>
                </c:pt>
                <c:pt idx="3">
                  <c:v>1.319</c:v>
                </c:pt>
                <c:pt idx="4">
                  <c:v>1.5660000000000001</c:v>
                </c:pt>
                <c:pt idx="5">
                  <c:v>2.101</c:v>
                </c:pt>
                <c:pt idx="6">
                  <c:v>17.657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7-EE4C-9B92-D0FE7525555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MicroPython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Sieve</c:v>
                </c:pt>
                <c:pt idx="1">
                  <c:v>Nbody</c:v>
                </c:pt>
                <c:pt idx="2">
                  <c:v>Permute</c:v>
                </c:pt>
                <c:pt idx="3">
                  <c:v>Queens</c:v>
                </c:pt>
                <c:pt idx="4">
                  <c:v>Bounce</c:v>
                </c:pt>
                <c:pt idx="5">
                  <c:v>Biquad</c:v>
                </c:pt>
                <c:pt idx="6">
                  <c:v>Fir</c:v>
                </c:pt>
              </c:strCache>
            </c:strRef>
          </c:cat>
          <c:val>
            <c:numRef>
              <c:f>Summary!$C$2:$C$8</c:f>
              <c:numCache>
                <c:formatCode>0.000_ </c:formatCode>
                <c:ptCount val="7"/>
                <c:pt idx="0">
                  <c:v>92.306200000000004</c:v>
                </c:pt>
                <c:pt idx="1">
                  <c:v>472416.5199999999</c:v>
                </c:pt>
                <c:pt idx="2">
                  <c:v>342.34220000000005</c:v>
                </c:pt>
                <c:pt idx="3">
                  <c:v>233.24600000000001</c:v>
                </c:pt>
                <c:pt idx="4">
                  <c:v>205.62979999999999</c:v>
                </c:pt>
                <c:pt idx="5">
                  <c:v>111.7252</c:v>
                </c:pt>
                <c:pt idx="6">
                  <c:v>5971.7195999999994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7-EE4C-9B92-D0FE75255553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BlueScript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Sieve</c:v>
                </c:pt>
                <c:pt idx="1">
                  <c:v>Nbody</c:v>
                </c:pt>
                <c:pt idx="2">
                  <c:v>Permute</c:v>
                </c:pt>
                <c:pt idx="3">
                  <c:v>Queens</c:v>
                </c:pt>
                <c:pt idx="4">
                  <c:v>Bounce</c:v>
                </c:pt>
                <c:pt idx="5">
                  <c:v>Biquad</c:v>
                </c:pt>
                <c:pt idx="6">
                  <c:v>Fir</c:v>
                </c:pt>
              </c:strCache>
            </c:strRef>
          </c:cat>
          <c:val>
            <c:numRef>
              <c:f>Summary!$D$2:$D$8</c:f>
              <c:numCache>
                <c:formatCode>0.000_ </c:formatCode>
                <c:ptCount val="7"/>
                <c:pt idx="0">
                  <c:v>5.242</c:v>
                </c:pt>
                <c:pt idx="1">
                  <c:v>38885.655599999998</c:v>
                </c:pt>
                <c:pt idx="2">
                  <c:v>15.877000000000001</c:v>
                </c:pt>
                <c:pt idx="3">
                  <c:v>10.017199999999999</c:v>
                </c:pt>
                <c:pt idx="4">
                  <c:v>18.449000000000002</c:v>
                </c:pt>
                <c:pt idx="5">
                  <c:v>10.782999999999999</c:v>
                </c:pt>
                <c:pt idx="6">
                  <c:v>255.02020000000002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7-EE4C-9B92-D0FE7525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41855"/>
        <c:axId val="158543583"/>
      </c:barChart>
      <c:catAx>
        <c:axId val="1585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543583"/>
        <c:crosses val="autoZero"/>
        <c:auto val="1"/>
        <c:lblAlgn val="ctr"/>
        <c:lblOffset val="100"/>
        <c:noMultiLvlLbl val="0"/>
      </c:catAx>
      <c:valAx>
        <c:axId val="158543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</a:t>
                </a:r>
                <a:r>
                  <a:rPr lang="en-US" altLang="ja-JP"/>
                  <a:t> 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54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C言語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Sieve</c:v>
                </c:pt>
                <c:pt idx="1">
                  <c:v>Nbody</c:v>
                </c:pt>
                <c:pt idx="2">
                  <c:v>Permute</c:v>
                </c:pt>
                <c:pt idx="3">
                  <c:v>Queens</c:v>
                </c:pt>
                <c:pt idx="4">
                  <c:v>Bounce</c:v>
                </c:pt>
                <c:pt idx="5">
                  <c:v>Biquad</c:v>
                </c:pt>
                <c:pt idx="6">
                  <c:v>Fir</c:v>
                </c:pt>
              </c:strCache>
            </c:strRef>
          </c:cat>
          <c:val>
            <c:numRef>
              <c:f>Summary!$B$2:$B$8</c:f>
              <c:numCache>
                <c:formatCode>0.000_ </c:formatCode>
                <c:ptCount val="7"/>
                <c:pt idx="0">
                  <c:v>1.0940000000000001</c:v>
                </c:pt>
                <c:pt idx="1">
                  <c:v>17300.295600000001</c:v>
                </c:pt>
                <c:pt idx="2">
                  <c:v>2.1360000000000001</c:v>
                </c:pt>
                <c:pt idx="3">
                  <c:v>1.319</c:v>
                </c:pt>
                <c:pt idx="4">
                  <c:v>1.5660000000000001</c:v>
                </c:pt>
                <c:pt idx="5">
                  <c:v>2.101</c:v>
                </c:pt>
                <c:pt idx="6">
                  <c:v>17.657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C-EA44-91B0-4B39DDBA136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MicroPython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Sieve</c:v>
                </c:pt>
                <c:pt idx="1">
                  <c:v>Nbody</c:v>
                </c:pt>
                <c:pt idx="2">
                  <c:v>Permute</c:v>
                </c:pt>
                <c:pt idx="3">
                  <c:v>Queens</c:v>
                </c:pt>
                <c:pt idx="4">
                  <c:v>Bounce</c:v>
                </c:pt>
                <c:pt idx="5">
                  <c:v>Biquad</c:v>
                </c:pt>
                <c:pt idx="6">
                  <c:v>Fir</c:v>
                </c:pt>
              </c:strCache>
            </c:strRef>
          </c:cat>
          <c:val>
            <c:numRef>
              <c:f>Summary!$C$2:$C$8</c:f>
              <c:numCache>
                <c:formatCode>0.000_ </c:formatCode>
                <c:ptCount val="7"/>
                <c:pt idx="0">
                  <c:v>92.306200000000004</c:v>
                </c:pt>
                <c:pt idx="1">
                  <c:v>472416.5199999999</c:v>
                </c:pt>
                <c:pt idx="2">
                  <c:v>342.34220000000005</c:v>
                </c:pt>
                <c:pt idx="3">
                  <c:v>233.24600000000001</c:v>
                </c:pt>
                <c:pt idx="4">
                  <c:v>205.62979999999999</c:v>
                </c:pt>
                <c:pt idx="5">
                  <c:v>111.7252</c:v>
                </c:pt>
                <c:pt idx="6">
                  <c:v>5971.7195999999994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C-EA44-91B0-4B39DDBA1363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BlueScript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Sieve</c:v>
                </c:pt>
                <c:pt idx="1">
                  <c:v>Nbody</c:v>
                </c:pt>
                <c:pt idx="2">
                  <c:v>Permute</c:v>
                </c:pt>
                <c:pt idx="3">
                  <c:v>Queens</c:v>
                </c:pt>
                <c:pt idx="4">
                  <c:v>Bounce</c:v>
                </c:pt>
                <c:pt idx="5">
                  <c:v>Biquad</c:v>
                </c:pt>
                <c:pt idx="6">
                  <c:v>Fir</c:v>
                </c:pt>
              </c:strCache>
            </c:strRef>
          </c:cat>
          <c:val>
            <c:numRef>
              <c:f>Summary!$D$2:$D$8</c:f>
              <c:numCache>
                <c:formatCode>0.000_ </c:formatCode>
                <c:ptCount val="7"/>
                <c:pt idx="0">
                  <c:v>5.242</c:v>
                </c:pt>
                <c:pt idx="1">
                  <c:v>38885.655599999998</c:v>
                </c:pt>
                <c:pt idx="2">
                  <c:v>15.877000000000001</c:v>
                </c:pt>
                <c:pt idx="3">
                  <c:v>10.017199999999999</c:v>
                </c:pt>
                <c:pt idx="4">
                  <c:v>18.449000000000002</c:v>
                </c:pt>
                <c:pt idx="5">
                  <c:v>10.782999999999999</c:v>
                </c:pt>
                <c:pt idx="6">
                  <c:v>255.02020000000002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C-EA44-91B0-4B39DDBA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41855"/>
        <c:axId val="158543583"/>
      </c:barChart>
      <c:catAx>
        <c:axId val="1585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543583"/>
        <c:crosses val="autoZero"/>
        <c:auto val="1"/>
        <c:lblAlgn val="ctr"/>
        <c:lblOffset val="100"/>
        <c:noMultiLvlLbl val="0"/>
      </c:catAx>
      <c:valAx>
        <c:axId val="158543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800"/>
                  <a:t>実行時間</a:t>
                </a:r>
                <a:r>
                  <a:rPr lang="en-US" sz="1800"/>
                  <a:t> (ms)</a:t>
                </a:r>
                <a:endParaRPr lang="ja-JP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54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195580</xdr:colOff>
      <xdr:row>11</xdr:row>
      <xdr:rowOff>68580</xdr:rowOff>
    </xdr:from>
    <xdr:to>
      <xdr:col>5</xdr:col>
      <xdr:colOff>1772920</xdr:colOff>
      <xdr:row>22</xdr:row>
      <xdr:rowOff>17780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1123FA-28CA-BD30-F155-CF8083786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9</xdr:row>
      <xdr:rowOff>213360</xdr:rowOff>
    </xdr:from>
    <xdr:to>
      <xdr:col>13</xdr:col>
      <xdr:colOff>91440</xdr:colOff>
      <xdr:row>24</xdr:row>
      <xdr:rowOff>81280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9543B7-7546-1641-8976-833B8E2CD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4D83-0846-5844-8FBE-4B061C4575BA}">
  <dimension ref="A1:G8"/>
  <sheetViews>
    <sheetView tabSelected="1" zoomScale="125" workbookViewId="0">
      <selection activeCell="A20" sqref="A20"/>
    </sheetView>
  </sheetViews>
  <sheetFormatPr baseColWidth="10" defaultRowHeight="20"/>
  <cols>
    <col min="2" max="2" width="10.85546875" bestFit="1" customWidth="1"/>
    <col min="3" max="3" width="11.5703125" bestFit="1" customWidth="1"/>
    <col min="4" max="4" width="10.85546875" bestFit="1" customWidth="1"/>
    <col min="5" max="5" width="12.28515625" customWidth="1"/>
    <col min="6" max="6" width="20.42578125" customWidth="1"/>
    <col min="7" max="7" width="10.85546875" bestFit="1" customWidth="1"/>
    <col min="14" max="14" width="13.85546875" customWidth="1"/>
    <col min="15" max="15" width="19" customWidth="1"/>
  </cols>
  <sheetData>
    <row r="1" spans="1:7">
      <c r="A1" s="1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15</v>
      </c>
    </row>
    <row r="2" spans="1:7">
      <c r="A2" s="2" t="s">
        <v>0</v>
      </c>
      <c r="B2" s="3">
        <f>'C'!G2</f>
        <v>1.0940000000000001</v>
      </c>
      <c r="C2" s="3">
        <f>MicroPython!G2</f>
        <v>92.306200000000004</v>
      </c>
      <c r="D2" s="3">
        <f>BlueScript!G2</f>
        <v>5.242</v>
      </c>
      <c r="E2" s="3">
        <f>D2 / B2</f>
        <v>4.7915904936014622</v>
      </c>
      <c r="F2" s="3">
        <f>C2 / D2</f>
        <v>17.608966043494849</v>
      </c>
      <c r="G2" s="3">
        <f>C2 / B2</f>
        <v>84.37495429616088</v>
      </c>
    </row>
    <row r="3" spans="1:7">
      <c r="A3" s="2" t="s">
        <v>1</v>
      </c>
      <c r="B3" s="3">
        <f>'C'!G3</f>
        <v>17300.295600000001</v>
      </c>
      <c r="C3" s="3">
        <f>MicroPython!G3</f>
        <v>472416.5199999999</v>
      </c>
      <c r="D3" s="3">
        <f>BlueScript!G3</f>
        <v>38885.655599999998</v>
      </c>
      <c r="E3" s="3">
        <f t="shared" ref="E3:E8" si="0">D3 / B3</f>
        <v>2.2476873516542684</v>
      </c>
      <c r="F3" s="3">
        <f t="shared" ref="F3:F8" si="1">C3 / D3</f>
        <v>12.148863448762322</v>
      </c>
      <c r="G3" s="3">
        <f t="shared" ref="G3:G8" si="2">C3 / B3</f>
        <v>27.306846710757927</v>
      </c>
    </row>
    <row r="4" spans="1:7">
      <c r="A4" s="2" t="s">
        <v>2</v>
      </c>
      <c r="B4" s="3">
        <f>'C'!G4</f>
        <v>2.1360000000000001</v>
      </c>
      <c r="C4" s="3">
        <f>MicroPython!G4</f>
        <v>342.34220000000005</v>
      </c>
      <c r="D4" s="3">
        <f>BlueScript!G4</f>
        <v>15.877000000000001</v>
      </c>
      <c r="E4" s="3">
        <f t="shared" si="0"/>
        <v>7.4330524344569291</v>
      </c>
      <c r="F4" s="3">
        <f t="shared" si="1"/>
        <v>21.562146501228195</v>
      </c>
      <c r="G4" s="3">
        <f t="shared" si="2"/>
        <v>160.27256554307118</v>
      </c>
    </row>
    <row r="5" spans="1:7">
      <c r="A5" s="2" t="s">
        <v>3</v>
      </c>
      <c r="B5" s="3">
        <f>'C'!G5</f>
        <v>1.319</v>
      </c>
      <c r="C5" s="3">
        <f>MicroPython!G5</f>
        <v>233.24600000000001</v>
      </c>
      <c r="D5" s="3">
        <f>BlueScript!G5</f>
        <v>10.017199999999999</v>
      </c>
      <c r="E5" s="3">
        <f t="shared" si="0"/>
        <v>7.5945413191811975</v>
      </c>
      <c r="F5" s="3">
        <f>C5 / D5</f>
        <v>23.284550573014418</v>
      </c>
      <c r="G5" s="3">
        <f t="shared" si="2"/>
        <v>176.83548142532223</v>
      </c>
    </row>
    <row r="6" spans="1:7">
      <c r="A6" s="2" t="s">
        <v>4</v>
      </c>
      <c r="B6" s="3">
        <f>'C'!G6</f>
        <v>1.5660000000000001</v>
      </c>
      <c r="C6" s="3">
        <f>MicroPython!G6</f>
        <v>205.62979999999999</v>
      </c>
      <c r="D6" s="3">
        <f>BlueScript!G6</f>
        <v>18.449000000000002</v>
      </c>
      <c r="E6" s="3">
        <f t="shared" si="0"/>
        <v>11.780970625798213</v>
      </c>
      <c r="F6" s="3">
        <f t="shared" si="1"/>
        <v>11.145850723616455</v>
      </c>
      <c r="G6" s="3">
        <f t="shared" si="2"/>
        <v>131.30893997445722</v>
      </c>
    </row>
    <row r="7" spans="1:7">
      <c r="A7" s="2" t="s">
        <v>5</v>
      </c>
      <c r="B7" s="3">
        <f>'C'!G7</f>
        <v>2.101</v>
      </c>
      <c r="C7" s="3">
        <f>MicroPython!G7</f>
        <v>111.7252</v>
      </c>
      <c r="D7" s="3">
        <f>BlueScript!G7</f>
        <v>10.782999999999999</v>
      </c>
      <c r="E7" s="3">
        <f t="shared" si="0"/>
        <v>5.1323179438362683</v>
      </c>
      <c r="F7" s="3">
        <f t="shared" si="1"/>
        <v>10.361235277752018</v>
      </c>
      <c r="G7" s="3">
        <f t="shared" si="2"/>
        <v>53.177153736316043</v>
      </c>
    </row>
    <row r="8" spans="1:7">
      <c r="A8" s="2" t="s">
        <v>6</v>
      </c>
      <c r="B8" s="3">
        <f>'C'!G8</f>
        <v>17.657</v>
      </c>
      <c r="C8" s="3">
        <f>MicroPython!G8</f>
        <v>5971.7195999999994</v>
      </c>
      <c r="D8" s="3">
        <f>BlueScript!G8</f>
        <v>255.02020000000002</v>
      </c>
      <c r="E8" s="3">
        <f t="shared" si="0"/>
        <v>14.443008438579602</v>
      </c>
      <c r="F8" s="3">
        <f t="shared" si="1"/>
        <v>23.416653269035155</v>
      </c>
      <c r="G8" s="3">
        <f t="shared" si="2"/>
        <v>338.20692076796735</v>
      </c>
    </row>
  </sheetData>
  <sortState xmlns:xlrd2="http://schemas.microsoft.com/office/spreadsheetml/2017/richdata2" ref="J2:P8">
    <sortCondition ref="P2:P8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D711-1442-3545-ABA7-6FACFF8EA24A}">
  <dimension ref="A1:I13"/>
  <sheetViews>
    <sheetView workbookViewId="0">
      <selection activeCell="A11" sqref="A11"/>
    </sheetView>
  </sheetViews>
  <sheetFormatPr baseColWidth="10" defaultRowHeight="2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 t="s">
        <v>14</v>
      </c>
      <c r="H1" t="s">
        <v>12</v>
      </c>
      <c r="I1" t="s">
        <v>13</v>
      </c>
    </row>
    <row r="2" spans="1:9">
      <c r="A2" t="s">
        <v>0</v>
      </c>
      <c r="B2">
        <v>92.305999999999997</v>
      </c>
      <c r="C2">
        <v>92.305999999999997</v>
      </c>
      <c r="D2">
        <v>92.305999999999997</v>
      </c>
      <c r="E2">
        <v>92.305999999999997</v>
      </c>
      <c r="F2">
        <v>92.307000000000002</v>
      </c>
      <c r="G2">
        <f>(B2+C2+D2+E2+F2) / 5</f>
        <v>92.306200000000004</v>
      </c>
      <c r="H2">
        <v>0</v>
      </c>
      <c r="I2">
        <v>3</v>
      </c>
    </row>
    <row r="3" spans="1:9">
      <c r="A3" t="s">
        <v>1</v>
      </c>
      <c r="B3">
        <v>472420.8</v>
      </c>
      <c r="C3">
        <v>472418.1</v>
      </c>
      <c r="D3">
        <v>472414.7</v>
      </c>
      <c r="E3">
        <v>472414.1</v>
      </c>
      <c r="F3">
        <v>472414.9</v>
      </c>
      <c r="G3">
        <f t="shared" ref="G3:G8" si="0">(B3+C3+D3+E3+F3) / 5</f>
        <v>472416.5199999999</v>
      </c>
      <c r="H3">
        <v>0</v>
      </c>
      <c r="I3">
        <v>3</v>
      </c>
    </row>
    <row r="4" spans="1:9">
      <c r="A4" t="s">
        <v>2</v>
      </c>
      <c r="B4">
        <v>342.34</v>
      </c>
      <c r="C4">
        <v>342.34199999999998</v>
      </c>
      <c r="D4">
        <v>342.34300000000002</v>
      </c>
      <c r="E4">
        <v>342.34300000000002</v>
      </c>
      <c r="F4">
        <v>342.34300000000002</v>
      </c>
      <c r="G4">
        <f t="shared" si="0"/>
        <v>342.34220000000005</v>
      </c>
      <c r="H4">
        <v>0</v>
      </c>
      <c r="I4">
        <v>3</v>
      </c>
    </row>
    <row r="5" spans="1:9">
      <c r="A5" t="s">
        <v>3</v>
      </c>
      <c r="B5">
        <v>233.24799999999999</v>
      </c>
      <c r="C5">
        <v>233.24700000000001</v>
      </c>
      <c r="D5">
        <v>233.244</v>
      </c>
      <c r="E5">
        <v>233.24799999999999</v>
      </c>
      <c r="F5">
        <v>233.24299999999999</v>
      </c>
      <c r="G5">
        <f t="shared" si="0"/>
        <v>233.24600000000001</v>
      </c>
      <c r="H5">
        <v>0</v>
      </c>
      <c r="I5">
        <v>3</v>
      </c>
    </row>
    <row r="6" spans="1:9">
      <c r="A6" t="s">
        <v>4</v>
      </c>
      <c r="B6">
        <v>205.63200000000001</v>
      </c>
      <c r="C6">
        <v>205.62799999999999</v>
      </c>
      <c r="D6">
        <v>205.63</v>
      </c>
      <c r="E6">
        <v>205.62899999999999</v>
      </c>
      <c r="F6">
        <v>205.63</v>
      </c>
      <c r="G6">
        <f t="shared" si="0"/>
        <v>205.62979999999999</v>
      </c>
      <c r="H6">
        <v>0</v>
      </c>
      <c r="I6">
        <v>3</v>
      </c>
    </row>
    <row r="7" spans="1:9">
      <c r="A7" t="s">
        <v>5</v>
      </c>
      <c r="B7">
        <v>111.72799999999999</v>
      </c>
      <c r="C7">
        <v>111.73</v>
      </c>
      <c r="D7">
        <v>111.72799999999999</v>
      </c>
      <c r="E7">
        <v>111.72</v>
      </c>
      <c r="F7">
        <v>111.72</v>
      </c>
      <c r="G7">
        <f t="shared" si="0"/>
        <v>111.7252</v>
      </c>
      <c r="H7">
        <v>0</v>
      </c>
      <c r="I7">
        <v>3</v>
      </c>
    </row>
    <row r="8" spans="1:9">
      <c r="A8" t="s">
        <v>6</v>
      </c>
      <c r="B8">
        <v>5973.1139999999996</v>
      </c>
      <c r="C8">
        <v>5972.58</v>
      </c>
      <c r="D8">
        <v>5969.9049999999997</v>
      </c>
      <c r="E8">
        <v>5969.8450000000003</v>
      </c>
      <c r="F8">
        <v>5973.1540000000005</v>
      </c>
      <c r="G8">
        <f t="shared" si="0"/>
        <v>5971.7195999999994</v>
      </c>
      <c r="H8">
        <v>0</v>
      </c>
      <c r="I8">
        <v>3</v>
      </c>
    </row>
    <row r="13" spans="1:9" ht="21" customHeigh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F6A9-687A-CB4F-B0B1-2886B180CE01}">
  <dimension ref="A1:I8"/>
  <sheetViews>
    <sheetView workbookViewId="0">
      <selection activeCell="J51" sqref="J51"/>
    </sheetView>
  </sheetViews>
  <sheetFormatPr baseColWidth="10" defaultRowHeight="2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 t="s">
        <v>14</v>
      </c>
      <c r="H1" t="s">
        <v>12</v>
      </c>
      <c r="I1" t="s">
        <v>13</v>
      </c>
    </row>
    <row r="2" spans="1:9">
      <c r="A2" t="s">
        <v>0</v>
      </c>
      <c r="B2">
        <v>1.0940000000000001</v>
      </c>
      <c r="C2">
        <v>1.0940000000000001</v>
      </c>
      <c r="D2">
        <v>1.0940000000000001</v>
      </c>
      <c r="E2">
        <v>1.0940000000000001</v>
      </c>
      <c r="F2">
        <v>1.0940000000000001</v>
      </c>
      <c r="G2">
        <f>(B2+C2+D2+E2+F2) / 5</f>
        <v>1.0940000000000001</v>
      </c>
      <c r="H2">
        <v>0</v>
      </c>
      <c r="I2">
        <v>3</v>
      </c>
    </row>
    <row r="3" spans="1:9">
      <c r="A3" t="s">
        <v>1</v>
      </c>
      <c r="B3">
        <v>17300.294999999998</v>
      </c>
      <c r="C3">
        <v>17300.295999999998</v>
      </c>
      <c r="D3">
        <v>17300.294999999998</v>
      </c>
      <c r="E3">
        <v>17300.295999999998</v>
      </c>
      <c r="F3">
        <v>17300.295999999998</v>
      </c>
      <c r="G3">
        <f t="shared" ref="G3:G8" si="0">(B3+C3+D3+E3+F3) / 5</f>
        <v>17300.295600000001</v>
      </c>
      <c r="H3">
        <v>0</v>
      </c>
      <c r="I3">
        <v>3</v>
      </c>
    </row>
    <row r="4" spans="1:9">
      <c r="A4" t="s">
        <v>2</v>
      </c>
      <c r="B4">
        <v>2.1360000000000001</v>
      </c>
      <c r="C4">
        <v>2.1360000000000001</v>
      </c>
      <c r="D4">
        <v>2.1360000000000001</v>
      </c>
      <c r="E4">
        <v>2.1360000000000001</v>
      </c>
      <c r="F4">
        <v>2.1360000000000001</v>
      </c>
      <c r="G4">
        <f t="shared" si="0"/>
        <v>2.1360000000000001</v>
      </c>
      <c r="H4">
        <v>0</v>
      </c>
      <c r="I4">
        <v>3</v>
      </c>
    </row>
    <row r="5" spans="1:9">
      <c r="A5" t="s">
        <v>3</v>
      </c>
      <c r="B5">
        <v>1.319</v>
      </c>
      <c r="C5">
        <v>1.319</v>
      </c>
      <c r="D5">
        <v>1.319</v>
      </c>
      <c r="E5">
        <v>1.319</v>
      </c>
      <c r="F5">
        <v>1.319</v>
      </c>
      <c r="G5">
        <f t="shared" si="0"/>
        <v>1.319</v>
      </c>
      <c r="H5">
        <v>0</v>
      </c>
      <c r="I5">
        <v>3</v>
      </c>
    </row>
    <row r="6" spans="1:9">
      <c r="A6" t="s">
        <v>4</v>
      </c>
      <c r="B6">
        <v>1.5660000000000001</v>
      </c>
      <c r="C6">
        <v>1.5660000000000001</v>
      </c>
      <c r="D6">
        <v>1.5660000000000001</v>
      </c>
      <c r="E6">
        <v>1.5660000000000001</v>
      </c>
      <c r="F6">
        <v>1.5660000000000001</v>
      </c>
      <c r="G6">
        <f t="shared" si="0"/>
        <v>1.5660000000000001</v>
      </c>
      <c r="H6">
        <v>0</v>
      </c>
      <c r="I6">
        <v>3</v>
      </c>
    </row>
    <row r="7" spans="1:9">
      <c r="A7" t="s">
        <v>5</v>
      </c>
      <c r="B7">
        <v>2.101</v>
      </c>
      <c r="C7">
        <v>2.101</v>
      </c>
      <c r="D7">
        <v>2.101</v>
      </c>
      <c r="E7">
        <v>2.101</v>
      </c>
      <c r="F7">
        <v>2.101</v>
      </c>
      <c r="G7">
        <f t="shared" si="0"/>
        <v>2.101</v>
      </c>
      <c r="H7">
        <v>0</v>
      </c>
      <c r="I7">
        <v>3</v>
      </c>
    </row>
    <row r="8" spans="1:9">
      <c r="A8" t="s">
        <v>6</v>
      </c>
      <c r="B8">
        <v>17.657</v>
      </c>
      <c r="C8">
        <v>17.657</v>
      </c>
      <c r="D8">
        <v>17.657</v>
      </c>
      <c r="E8">
        <v>17.657</v>
      </c>
      <c r="F8">
        <v>17.657</v>
      </c>
      <c r="G8">
        <f t="shared" si="0"/>
        <v>17.657</v>
      </c>
      <c r="H8">
        <v>0</v>
      </c>
      <c r="I8">
        <v>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62F8-CF04-3149-BBB0-F3C8E1103386}">
  <dimension ref="A1:I8"/>
  <sheetViews>
    <sheetView workbookViewId="0">
      <selection activeCell="B4" sqref="B4"/>
    </sheetView>
  </sheetViews>
  <sheetFormatPr baseColWidth="10" defaultRowHeight="20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 t="s">
        <v>14</v>
      </c>
      <c r="H1" t="s">
        <v>12</v>
      </c>
      <c r="I1" t="s">
        <v>13</v>
      </c>
    </row>
    <row r="2" spans="1:9">
      <c r="A2" t="s">
        <v>0</v>
      </c>
      <c r="B2">
        <v>5.242</v>
      </c>
      <c r="C2">
        <v>5.242</v>
      </c>
      <c r="D2">
        <v>5.242</v>
      </c>
      <c r="E2">
        <v>5.242</v>
      </c>
      <c r="F2">
        <v>5.242</v>
      </c>
      <c r="G2">
        <f>(B2+C2+D2+E2+F2) / 5</f>
        <v>5.242</v>
      </c>
      <c r="H2">
        <v>0</v>
      </c>
      <c r="I2">
        <v>3</v>
      </c>
    </row>
    <row r="3" spans="1:9">
      <c r="A3" t="s">
        <v>1</v>
      </c>
      <c r="B3">
        <v>38885.667000000001</v>
      </c>
      <c r="C3">
        <v>38885.667000000001</v>
      </c>
      <c r="D3">
        <v>38885.639000000003</v>
      </c>
      <c r="E3">
        <v>38885.665999999997</v>
      </c>
      <c r="F3">
        <v>38885.639000000003</v>
      </c>
      <c r="G3">
        <f t="shared" ref="G3:G8" si="0">(B3+C3+D3+E3+F3) / 5</f>
        <v>38885.655599999998</v>
      </c>
      <c r="H3">
        <v>0</v>
      </c>
      <c r="I3">
        <v>3</v>
      </c>
    </row>
    <row r="4" spans="1:9">
      <c r="A4" t="s">
        <v>2</v>
      </c>
      <c r="B4">
        <v>15.877000000000001</v>
      </c>
      <c r="C4">
        <v>15.877000000000001</v>
      </c>
      <c r="D4">
        <v>15.877000000000001</v>
      </c>
      <c r="E4">
        <v>15.877000000000001</v>
      </c>
      <c r="F4">
        <v>15.877000000000001</v>
      </c>
      <c r="G4">
        <f t="shared" si="0"/>
        <v>15.877000000000001</v>
      </c>
      <c r="H4">
        <v>0</v>
      </c>
      <c r="I4">
        <v>3</v>
      </c>
    </row>
    <row r="5" spans="1:9">
      <c r="A5" t="s">
        <v>3</v>
      </c>
      <c r="B5">
        <v>10.016999999999999</v>
      </c>
      <c r="C5">
        <v>10.016999999999999</v>
      </c>
      <c r="D5">
        <v>10.016999999999999</v>
      </c>
      <c r="E5">
        <v>10.018000000000001</v>
      </c>
      <c r="F5">
        <v>10.016999999999999</v>
      </c>
      <c r="G5">
        <f t="shared" si="0"/>
        <v>10.017199999999999</v>
      </c>
      <c r="H5">
        <v>0</v>
      </c>
      <c r="I5">
        <v>3</v>
      </c>
    </row>
    <row r="6" spans="1:9">
      <c r="A6" t="s">
        <v>4</v>
      </c>
      <c r="B6">
        <v>18.449000000000002</v>
      </c>
      <c r="C6">
        <v>18.449000000000002</v>
      </c>
      <c r="D6">
        <v>18.449000000000002</v>
      </c>
      <c r="E6">
        <v>18.449000000000002</v>
      </c>
      <c r="F6">
        <v>18.449000000000002</v>
      </c>
      <c r="G6">
        <f t="shared" si="0"/>
        <v>18.449000000000002</v>
      </c>
      <c r="H6">
        <v>0</v>
      </c>
      <c r="I6">
        <v>3</v>
      </c>
    </row>
    <row r="7" spans="1:9">
      <c r="A7" t="s">
        <v>5</v>
      </c>
      <c r="B7">
        <v>10.782999999999999</v>
      </c>
      <c r="C7">
        <v>10.782999999999999</v>
      </c>
      <c r="D7">
        <v>10.782999999999999</v>
      </c>
      <c r="E7">
        <v>10.782999999999999</v>
      </c>
      <c r="F7">
        <v>10.782999999999999</v>
      </c>
      <c r="G7">
        <f t="shared" si="0"/>
        <v>10.782999999999999</v>
      </c>
      <c r="H7">
        <v>0</v>
      </c>
      <c r="I7">
        <v>3</v>
      </c>
    </row>
    <row r="8" spans="1:9">
      <c r="A8" t="s">
        <v>6</v>
      </c>
      <c r="B8">
        <v>255.02</v>
      </c>
      <c r="C8">
        <v>255.02099999999999</v>
      </c>
      <c r="D8">
        <v>255.02</v>
      </c>
      <c r="E8">
        <v>255.02</v>
      </c>
      <c r="F8">
        <v>255.02</v>
      </c>
      <c r="G8">
        <f t="shared" si="0"/>
        <v>255.02020000000002</v>
      </c>
      <c r="H8">
        <v>0</v>
      </c>
      <c r="I8">
        <v>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9BCC-5C7F-9849-BEF0-9E36E8FA4450}">
  <dimension ref="A1:M26"/>
  <sheetViews>
    <sheetView zoomScale="118" workbookViewId="0">
      <selection activeCell="M5" sqref="M5"/>
    </sheetView>
  </sheetViews>
  <sheetFormatPr baseColWidth="10" defaultRowHeight="20"/>
  <cols>
    <col min="2" max="2" width="14.42578125" customWidth="1"/>
    <col min="4" max="4" width="18" customWidth="1"/>
    <col min="10" max="10" width="13.7109375" customWidth="1"/>
    <col min="11" max="11" width="28.85546875" customWidth="1"/>
    <col min="12" max="12" width="21.28515625" customWidth="1"/>
    <col min="13" max="13" width="20" customWidth="1"/>
  </cols>
  <sheetData>
    <row r="1" spans="1:13">
      <c r="A1" t="s">
        <v>8</v>
      </c>
      <c r="D1" t="s">
        <v>26</v>
      </c>
      <c r="E1">
        <v>93.98</v>
      </c>
      <c r="F1" t="s">
        <v>22</v>
      </c>
      <c r="G1">
        <v>1560976</v>
      </c>
    </row>
    <row r="2" spans="1:13">
      <c r="B2" t="s">
        <v>16</v>
      </c>
      <c r="C2" t="s">
        <v>17</v>
      </c>
      <c r="D2" t="s">
        <v>18</v>
      </c>
      <c r="E2" t="s">
        <v>21</v>
      </c>
      <c r="J2" t="s">
        <v>23</v>
      </c>
    </row>
    <row r="3" spans="1:13">
      <c r="A3">
        <v>1</v>
      </c>
      <c r="B3">
        <v>729919</v>
      </c>
      <c r="C3">
        <v>730016.10000014305</v>
      </c>
      <c r="D3">
        <v>5.6000000000000001E-2</v>
      </c>
      <c r="E3">
        <f>C3-B3-D3</f>
        <v>97.04400014305115</v>
      </c>
      <c r="J3" s="1"/>
      <c r="K3" s="4" t="s">
        <v>27</v>
      </c>
      <c r="L3" s="4" t="s">
        <v>21</v>
      </c>
      <c r="M3" s="4" t="s">
        <v>25</v>
      </c>
    </row>
    <row r="4" spans="1:13">
      <c r="A4">
        <v>2</v>
      </c>
      <c r="B4">
        <v>779869.30000019004</v>
      </c>
      <c r="C4">
        <v>780455.5</v>
      </c>
      <c r="D4">
        <v>5.6000000000000001E-2</v>
      </c>
      <c r="E4">
        <f>C4-B4-D4</f>
        <v>586.14399980996359</v>
      </c>
      <c r="J4" s="2" t="s">
        <v>24</v>
      </c>
      <c r="K4" s="3">
        <f>E10</f>
        <v>43.387</v>
      </c>
      <c r="L4" s="3">
        <f>B16 * 1000</f>
        <v>7086.2</v>
      </c>
      <c r="M4" s="1">
        <f>G10 / 1000</f>
        <v>167.92500000000001</v>
      </c>
    </row>
    <row r="5" spans="1:13">
      <c r="A5">
        <v>3</v>
      </c>
      <c r="B5">
        <v>827411.20000004699</v>
      </c>
      <c r="C5">
        <v>827587.40000009502</v>
      </c>
      <c r="D5">
        <v>5.6000000000000001E-2</v>
      </c>
      <c r="E5">
        <f>C5-B5-D5</f>
        <v>176.14400004803295</v>
      </c>
      <c r="J5" s="2" t="s">
        <v>8</v>
      </c>
      <c r="K5" s="3">
        <f>E1</f>
        <v>93.98</v>
      </c>
      <c r="L5" s="3">
        <f>E8</f>
        <v>234.04399995259564</v>
      </c>
      <c r="M5" s="1">
        <f>G1 / 1000</f>
        <v>1560.9760000000001</v>
      </c>
    </row>
    <row r="6" spans="1:13">
      <c r="A6">
        <v>4</v>
      </c>
      <c r="B6">
        <v>871377.40000009502</v>
      </c>
      <c r="C6">
        <v>871522.70000004699</v>
      </c>
      <c r="D6">
        <v>5.6000000000000001E-2</v>
      </c>
      <c r="E6">
        <f t="shared" ref="E6:E7" si="0">C6-B6-D6</f>
        <v>145.24399995196703</v>
      </c>
      <c r="J6" s="2" t="s">
        <v>9</v>
      </c>
      <c r="K6" s="3">
        <f>E19</f>
        <v>32.463000000000001</v>
      </c>
      <c r="L6" s="3">
        <f>E26</f>
        <v>435.65020000008144</v>
      </c>
      <c r="M6" s="1">
        <f>G19 / 1000</f>
        <v>580.36800000000005</v>
      </c>
    </row>
    <row r="7" spans="1:13">
      <c r="A7">
        <v>5</v>
      </c>
      <c r="B7">
        <v>921295.30000019004</v>
      </c>
      <c r="C7">
        <v>921461</v>
      </c>
      <c r="D7">
        <v>5.6000000000000001E-2</v>
      </c>
      <c r="E7">
        <f t="shared" si="0"/>
        <v>165.64399980996362</v>
      </c>
    </row>
    <row r="8" spans="1:13">
      <c r="A8" t="s">
        <v>19</v>
      </c>
      <c r="E8">
        <f>AVERAGE(E3:E7)</f>
        <v>234.04399995259564</v>
      </c>
    </row>
    <row r="10" spans="1:13">
      <c r="A10" t="s">
        <v>7</v>
      </c>
      <c r="B10" t="s">
        <v>20</v>
      </c>
      <c r="D10" t="s">
        <v>26</v>
      </c>
      <c r="E10">
        <v>43.387</v>
      </c>
      <c r="F10" t="s">
        <v>22</v>
      </c>
      <c r="G10">
        <v>167925</v>
      </c>
    </row>
    <row r="11" spans="1:13">
      <c r="A11">
        <v>1</v>
      </c>
      <c r="B11">
        <v>6.6929999999999996</v>
      </c>
    </row>
    <row r="12" spans="1:13">
      <c r="A12">
        <v>2</v>
      </c>
      <c r="B12">
        <v>6.867</v>
      </c>
    </row>
    <row r="13" spans="1:13">
      <c r="A13">
        <v>3</v>
      </c>
      <c r="B13">
        <v>6.702</v>
      </c>
    </row>
    <row r="14" spans="1:13">
      <c r="A14">
        <v>4</v>
      </c>
      <c r="B14">
        <v>6.8739999999999997</v>
      </c>
    </row>
    <row r="15" spans="1:13">
      <c r="A15">
        <v>5</v>
      </c>
      <c r="B15">
        <v>8.2949999999999999</v>
      </c>
    </row>
    <row r="16" spans="1:13">
      <c r="A16" t="s">
        <v>19</v>
      </c>
      <c r="B16">
        <f xml:space="preserve"> AVERAGE(B11:B15)</f>
        <v>7.0861999999999998</v>
      </c>
    </row>
    <row r="19" spans="1:7">
      <c r="A19" t="s">
        <v>9</v>
      </c>
      <c r="D19" t="s">
        <v>26</v>
      </c>
      <c r="E19">
        <v>32.463000000000001</v>
      </c>
      <c r="F19" t="s">
        <v>22</v>
      </c>
      <c r="G19">
        <v>580368</v>
      </c>
    </row>
    <row r="20" spans="1:7">
      <c r="B20" t="s">
        <v>16</v>
      </c>
      <c r="C20" t="s">
        <v>17</v>
      </c>
      <c r="D20" t="s">
        <v>28</v>
      </c>
      <c r="E20" t="s">
        <v>21</v>
      </c>
    </row>
    <row r="21" spans="1:7">
      <c r="A21">
        <v>1</v>
      </c>
      <c r="B21">
        <v>81614.699999809207</v>
      </c>
      <c r="C21">
        <v>81979.899999856905</v>
      </c>
      <c r="D21">
        <v>0.83899999999999997</v>
      </c>
      <c r="E21">
        <f>C21-B21-D21</f>
        <v>364.36100004769827</v>
      </c>
    </row>
    <row r="22" spans="1:7">
      <c r="A22">
        <v>2</v>
      </c>
      <c r="B22">
        <v>169868.39999985599</v>
      </c>
      <c r="C22">
        <v>170381.09999990399</v>
      </c>
      <c r="D22">
        <v>5.5170000000000003</v>
      </c>
      <c r="E22">
        <f t="shared" ref="E22:E25" si="1">C22-B22-D22</f>
        <v>507.18300004800386</v>
      </c>
    </row>
    <row r="23" spans="1:7">
      <c r="A23">
        <v>3</v>
      </c>
      <c r="B23">
        <v>22326.799999952302</v>
      </c>
      <c r="C23">
        <v>22698.5</v>
      </c>
      <c r="D23">
        <v>5.5270000000000001</v>
      </c>
      <c r="E23">
        <f t="shared" si="1"/>
        <v>366.17300004769828</v>
      </c>
    </row>
    <row r="24" spans="1:7">
      <c r="A24">
        <v>4</v>
      </c>
      <c r="B24">
        <v>90482.100000142993</v>
      </c>
      <c r="C24">
        <v>90839.5</v>
      </c>
      <c r="D24">
        <v>4.93</v>
      </c>
      <c r="E24">
        <f t="shared" si="1"/>
        <v>352.46999985700705</v>
      </c>
    </row>
    <row r="25" spans="1:7">
      <c r="A25">
        <v>5</v>
      </c>
      <c r="B25">
        <v>200940.10000014299</v>
      </c>
      <c r="C25">
        <v>201529.10000014299</v>
      </c>
      <c r="D25">
        <v>0.93600000000000005</v>
      </c>
      <c r="E25">
        <f t="shared" si="1"/>
        <v>588.06399999999996</v>
      </c>
    </row>
    <row r="26" spans="1:7">
      <c r="A26" t="s">
        <v>19</v>
      </c>
      <c r="E26">
        <f>AVERAGE(E21:E25)</f>
        <v>435.65020000008144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14EC-D6D8-784D-94B1-E46E841F758C}">
  <dimension ref="A1:C11"/>
  <sheetViews>
    <sheetView workbookViewId="0">
      <selection activeCell="E20" sqref="E20"/>
    </sheetView>
  </sheetViews>
  <sheetFormatPr baseColWidth="10" defaultRowHeight="20"/>
  <cols>
    <col min="2" max="2" width="17.140625" customWidth="1"/>
  </cols>
  <sheetData>
    <row r="1" spans="1:3">
      <c r="B1" t="s">
        <v>32</v>
      </c>
      <c r="C1" t="s">
        <v>33</v>
      </c>
    </row>
    <row r="2" spans="1:3">
      <c r="A2" t="s">
        <v>29</v>
      </c>
      <c r="B2">
        <v>0.19800000000000001</v>
      </c>
      <c r="C2">
        <v>11.96</v>
      </c>
    </row>
    <row r="3" spans="1:3">
      <c r="A3" t="s">
        <v>30</v>
      </c>
      <c r="B3">
        <v>0.19400000000000001</v>
      </c>
      <c r="C3">
        <v>11.96</v>
      </c>
    </row>
    <row r="4" spans="1:3">
      <c r="A4" t="s">
        <v>31</v>
      </c>
      <c r="B4">
        <v>0.19400000000000001</v>
      </c>
      <c r="C4">
        <v>14.36</v>
      </c>
    </row>
    <row r="5" spans="1:3">
      <c r="B5" t="s">
        <v>40</v>
      </c>
      <c r="C5" t="s">
        <v>34</v>
      </c>
    </row>
    <row r="6" spans="1:3">
      <c r="C6" t="s">
        <v>35</v>
      </c>
    </row>
    <row r="7" spans="1:3">
      <c r="C7" t="s">
        <v>36</v>
      </c>
    </row>
    <row r="9" spans="1:3">
      <c r="B9" t="s">
        <v>37</v>
      </c>
      <c r="C9" t="s">
        <v>38</v>
      </c>
    </row>
    <row r="10" spans="1:3">
      <c r="A10" t="s">
        <v>39</v>
      </c>
      <c r="B10">
        <v>7.0000000000000007E-2</v>
      </c>
      <c r="C10">
        <v>5.242</v>
      </c>
    </row>
    <row r="11" spans="1:3">
      <c r="A11" t="s">
        <v>30</v>
      </c>
      <c r="B11">
        <v>4.4999999999999998E-2</v>
      </c>
      <c r="C11">
        <v>3.14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Summary</vt:lpstr>
      <vt:lpstr>MicroPython</vt:lpstr>
      <vt:lpstr>C</vt:lpstr>
      <vt:lpstr>BlueScript</vt:lpstr>
      <vt:lpstr>send data summary</vt:lpstr>
      <vt:lpstr>playground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2023-08-01T09:42:36Z</dcterms:created>
  <dcterms:modified xsi:type="dcterms:W3CDTF">2023-08-18T01:24:01Z</dcterms:modified>
</cp:coreProperties>
</file>