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FInal/"/>
    </mc:Choice>
  </mc:AlternateContent>
  <xr:revisionPtr revIDLastSave="0" documentId="13_ncr:1_{B889646D-1F4B-2C41-B02A-5F7C7059C682}" xr6:coauthVersionLast="46" xr6:coauthVersionMax="46" xr10:uidLastSave="{00000000-0000-0000-0000-000000000000}"/>
  <bookViews>
    <workbookView xWindow="0" yWindow="460" windowWidth="28800" windowHeight="16320" activeTab="1" xr2:uid="{D63654B6-7D7D-EB4E-92F7-F8FA680E3B90}"/>
  </bookViews>
  <sheets>
    <sheet name="cluster_analysis" sheetId="1" r:id="rId1"/>
    <sheet name="final clusters" sheetId="2" r:id="rId2"/>
  </sheets>
  <definedNames>
    <definedName name="_xlnm._FilterDatabase" localSheetId="0" hidden="1">cluster_analysis!$A$15:$I$68</definedName>
    <definedName name="data">cluster_analysis!$A$15:$L$43</definedName>
    <definedName name="solver_adj" localSheetId="0" hidden="1">cluster_analysis!$D$3:$D$5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cluster_analysis!$D$3:$D$5</definedName>
    <definedName name="solver_lhs2" localSheetId="0" hidden="1">cluster_analysis!$D$3:$D$5</definedName>
    <definedName name="solver_lhs3" localSheetId="0" hidden="1">cluster_analysis!$D$3:$D$5</definedName>
    <definedName name="solver_lhs4" localSheetId="0" hidden="1">cluster_analysis!$D$3:$D$5</definedName>
    <definedName name="solver_lin" localSheetId="0" hidden="1">2</definedName>
    <definedName name="solver_mip" localSheetId="0" hidden="1">50</definedName>
    <definedName name="solver_mni" localSheetId="0" hidden="1">60</definedName>
    <definedName name="solver_mrt" localSheetId="0" hidden="1">0.5</definedName>
    <definedName name="solver_msl" localSheetId="0" hidden="1">2</definedName>
    <definedName name="solver_neg" localSheetId="0" hidden="1">2</definedName>
    <definedName name="solver_nod" localSheetId="0" hidden="1">50</definedName>
    <definedName name="solver_num" localSheetId="0" hidden="1">3</definedName>
    <definedName name="solver_opt" localSheetId="0" hidden="1">cluster_analysis!$H$13</definedName>
    <definedName name="solver_pre" localSheetId="0" hidden="1">0.00001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hs1" localSheetId="0" hidden="1">54</definedName>
    <definedName name="solver_rhs2" localSheetId="0" hidden="1">integer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A17" i="1"/>
  <c r="C12" i="1"/>
  <c r="D31" i="1" l="1"/>
  <c r="D71" i="1"/>
  <c r="E6" i="1"/>
  <c r="D52" i="1"/>
  <c r="D39" i="1"/>
  <c r="D16" i="1"/>
  <c r="D23" i="1"/>
  <c r="D47" i="1"/>
  <c r="D46" i="1"/>
  <c r="D38" i="1"/>
  <c r="D30" i="1"/>
  <c r="D22" i="1"/>
  <c r="D36" i="1"/>
  <c r="A18" i="1"/>
  <c r="D35" i="1"/>
  <c r="D19" i="1"/>
  <c r="D45" i="1"/>
  <c r="D37" i="1"/>
  <c r="D29" i="1"/>
  <c r="D21" i="1"/>
  <c r="D44" i="1"/>
  <c r="D20" i="1"/>
  <c r="D43" i="1"/>
  <c r="D28" i="1"/>
  <c r="D42" i="1"/>
  <c r="D34" i="1"/>
  <c r="D26" i="1"/>
  <c r="D18" i="1"/>
  <c r="D41" i="1"/>
  <c r="D33" i="1"/>
  <c r="D25" i="1"/>
  <c r="D17" i="1"/>
  <c r="D27" i="1"/>
  <c r="D40" i="1"/>
  <c r="D32" i="1"/>
  <c r="D24" i="1"/>
  <c r="D58" i="1"/>
  <c r="D49" i="1"/>
  <c r="D67" i="1"/>
  <c r="D66" i="1"/>
  <c r="D65" i="1"/>
  <c r="D57" i="1"/>
  <c r="D64" i="1"/>
  <c r="D56" i="1"/>
  <c r="D55" i="1"/>
  <c r="D63" i="1"/>
  <c r="D62" i="1"/>
  <c r="D54" i="1"/>
  <c r="D48" i="1"/>
  <c r="D51" i="1"/>
  <c r="D61" i="1"/>
  <c r="D53" i="1"/>
  <c r="D50" i="1"/>
  <c r="D68" i="1"/>
  <c r="D60" i="1"/>
  <c r="D59" i="1"/>
  <c r="A19" i="1" l="1"/>
  <c r="A20" i="1" l="1"/>
  <c r="A21" i="1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E4" i="1"/>
  <c r="C5" i="1"/>
  <c r="C3" i="1"/>
  <c r="E3" i="1" l="1"/>
  <c r="E49" i="1" s="1"/>
  <c r="E5" i="1"/>
  <c r="C4" i="1"/>
  <c r="E17" i="1"/>
  <c r="E31" i="1"/>
  <c r="E34" i="1"/>
  <c r="E38" i="1"/>
  <c r="E47" i="1"/>
  <c r="E59" i="1"/>
  <c r="E65" i="1"/>
  <c r="E16" i="1"/>
  <c r="E19" i="1"/>
  <c r="E22" i="1"/>
  <c r="E26" i="1"/>
  <c r="E32" i="1"/>
  <c r="E37" i="1"/>
  <c r="E41" i="1"/>
  <c r="E44" i="1"/>
  <c r="E51" i="1"/>
  <c r="E55" i="1"/>
  <c r="E64" i="1"/>
  <c r="E67" i="1"/>
  <c r="E42" i="1"/>
  <c r="E62" i="1"/>
  <c r="E30" i="1"/>
  <c r="E35" i="1"/>
  <c r="E46" i="1"/>
  <c r="E48" i="1"/>
  <c r="E56" i="1"/>
  <c r="E63" i="1"/>
  <c r="E68" i="1"/>
  <c r="E21" i="1"/>
  <c r="E25" i="1"/>
  <c r="E27" i="1"/>
  <c r="E29" i="1"/>
  <c r="E36" i="1"/>
  <c r="E39" i="1"/>
  <c r="E50" i="1"/>
  <c r="E54" i="1"/>
  <c r="E57" i="1"/>
  <c r="E60" i="1"/>
  <c r="E66" i="1"/>
  <c r="E20" i="1"/>
  <c r="E71" i="1"/>
  <c r="G30" i="1"/>
  <c r="G33" i="1"/>
  <c r="G35" i="1"/>
  <c r="G40" i="1"/>
  <c r="G46" i="1"/>
  <c r="G48" i="1"/>
  <c r="G56" i="1"/>
  <c r="G63" i="1"/>
  <c r="G68" i="1"/>
  <c r="G18" i="1"/>
  <c r="G21" i="1"/>
  <c r="G23" i="1"/>
  <c r="G25" i="1"/>
  <c r="G27" i="1"/>
  <c r="G29" i="1"/>
  <c r="G36" i="1"/>
  <c r="G39" i="1"/>
  <c r="G43" i="1"/>
  <c r="G50" i="1"/>
  <c r="G52" i="1"/>
  <c r="G54" i="1"/>
  <c r="G57" i="1"/>
  <c r="G60" i="1"/>
  <c r="G66" i="1"/>
  <c r="G20" i="1"/>
  <c r="G61" i="1"/>
  <c r="G71" i="1"/>
  <c r="G17" i="1"/>
  <c r="G31" i="1"/>
  <c r="G34" i="1"/>
  <c r="G38" i="1"/>
  <c r="G45" i="1"/>
  <c r="G47" i="1"/>
  <c r="G49" i="1"/>
  <c r="G59" i="1"/>
  <c r="G65" i="1"/>
  <c r="G16" i="1"/>
  <c r="G19" i="1"/>
  <c r="G22" i="1"/>
  <c r="G24" i="1"/>
  <c r="G26" i="1"/>
  <c r="G28" i="1"/>
  <c r="G32" i="1"/>
  <c r="G37" i="1"/>
  <c r="G41" i="1"/>
  <c r="G44" i="1"/>
  <c r="G51" i="1"/>
  <c r="G53" i="1"/>
  <c r="G55" i="1"/>
  <c r="G58" i="1"/>
  <c r="G64" i="1"/>
  <c r="G67" i="1"/>
  <c r="G42" i="1"/>
  <c r="G62" i="1"/>
  <c r="F17" i="1"/>
  <c r="F32" i="1"/>
  <c r="F58" i="1"/>
  <c r="F67" i="1"/>
  <c r="F31" i="1"/>
  <c r="F34" i="1"/>
  <c r="F38" i="1"/>
  <c r="F45" i="1"/>
  <c r="F47" i="1"/>
  <c r="F49" i="1"/>
  <c r="F59" i="1"/>
  <c r="F65" i="1"/>
  <c r="F16" i="1"/>
  <c r="F19" i="1"/>
  <c r="F22" i="1"/>
  <c r="F24" i="1"/>
  <c r="F26" i="1"/>
  <c r="F28" i="1"/>
  <c r="F37" i="1"/>
  <c r="F41" i="1"/>
  <c r="F44" i="1"/>
  <c r="F51" i="1"/>
  <c r="F53" i="1"/>
  <c r="F55" i="1"/>
  <c r="F64" i="1"/>
  <c r="F42" i="1"/>
  <c r="F62" i="1"/>
  <c r="F21" i="1"/>
  <c r="F36" i="1"/>
  <c r="F43" i="1"/>
  <c r="F52" i="1"/>
  <c r="F57" i="1"/>
  <c r="F66" i="1"/>
  <c r="F61" i="1"/>
  <c r="F30" i="1"/>
  <c r="F33" i="1"/>
  <c r="F35" i="1"/>
  <c r="F40" i="1"/>
  <c r="F46" i="1"/>
  <c r="F48" i="1"/>
  <c r="F56" i="1"/>
  <c r="F63" i="1"/>
  <c r="F68" i="1"/>
  <c r="F18" i="1"/>
  <c r="F23" i="1"/>
  <c r="F25" i="1"/>
  <c r="F27" i="1"/>
  <c r="F29" i="1"/>
  <c r="F39" i="1"/>
  <c r="F50" i="1"/>
  <c r="F54" i="1"/>
  <c r="F60" i="1"/>
  <c r="F20" i="1"/>
  <c r="F71" i="1"/>
  <c r="E61" i="1" l="1"/>
  <c r="E43" i="1"/>
  <c r="H43" i="1" s="1"/>
  <c r="I43" i="1" s="1"/>
  <c r="E18" i="1"/>
  <c r="H18" i="1" s="1"/>
  <c r="I18" i="1" s="1"/>
  <c r="E33" i="1"/>
  <c r="H33" i="1" s="1"/>
  <c r="I33" i="1" s="1"/>
  <c r="E53" i="1"/>
  <c r="H53" i="1" s="1"/>
  <c r="I53" i="1" s="1"/>
  <c r="E24" i="1"/>
  <c r="H24" i="1" s="1"/>
  <c r="I24" i="1" s="1"/>
  <c r="E45" i="1"/>
  <c r="H45" i="1" s="1"/>
  <c r="I45" i="1" s="1"/>
  <c r="E52" i="1"/>
  <c r="H52" i="1" s="1"/>
  <c r="I52" i="1" s="1"/>
  <c r="E23" i="1"/>
  <c r="E40" i="1"/>
  <c r="E58" i="1"/>
  <c r="E28" i="1"/>
  <c r="H28" i="1" s="1"/>
  <c r="I28" i="1" s="1"/>
  <c r="H54" i="1"/>
  <c r="I54" i="1" s="1"/>
  <c r="H46" i="1"/>
  <c r="I46" i="1" s="1"/>
  <c r="H64" i="1"/>
  <c r="I64" i="1" s="1"/>
  <c r="H32" i="1"/>
  <c r="I32" i="1" s="1"/>
  <c r="H59" i="1"/>
  <c r="I59" i="1" s="1"/>
  <c r="H39" i="1"/>
  <c r="I39" i="1" s="1"/>
  <c r="H68" i="1"/>
  <c r="I68" i="1" s="1"/>
  <c r="H22" i="1"/>
  <c r="I22" i="1" s="1"/>
  <c r="H38" i="1"/>
  <c r="I38" i="1" s="1"/>
  <c r="H20" i="1"/>
  <c r="I20" i="1" s="1"/>
  <c r="H30" i="1"/>
  <c r="I30" i="1" s="1"/>
  <c r="H56" i="1"/>
  <c r="I56" i="1" s="1"/>
  <c r="H42" i="1"/>
  <c r="I42" i="1" s="1"/>
  <c r="H16" i="1"/>
  <c r="H31" i="1"/>
  <c r="I31" i="1" s="1"/>
  <c r="H25" i="1"/>
  <c r="I25" i="1" s="1"/>
  <c r="H40" i="1"/>
  <c r="I40" i="1" s="1"/>
  <c r="H49" i="1"/>
  <c r="I49" i="1" s="1"/>
  <c r="H71" i="1"/>
  <c r="H50" i="1"/>
  <c r="I50" i="1" s="1"/>
  <c r="H21" i="1"/>
  <c r="I21" i="1" s="1"/>
  <c r="H35" i="1"/>
  <c r="I35" i="1" s="1"/>
  <c r="H55" i="1"/>
  <c r="I55" i="1" s="1"/>
  <c r="H26" i="1"/>
  <c r="I26" i="1" s="1"/>
  <c r="H47" i="1"/>
  <c r="I47" i="1" s="1"/>
  <c r="H23" i="1"/>
  <c r="I23" i="1" s="1"/>
  <c r="H58" i="1"/>
  <c r="I58" i="1" s="1"/>
  <c r="H61" i="1"/>
  <c r="I61" i="1" s="1"/>
  <c r="H51" i="1"/>
  <c r="I51" i="1" s="1"/>
  <c r="H66" i="1"/>
  <c r="I66" i="1" s="1"/>
  <c r="H36" i="1"/>
  <c r="I36" i="1" s="1"/>
  <c r="H63" i="1"/>
  <c r="I63" i="1" s="1"/>
  <c r="H62" i="1"/>
  <c r="I62" i="1" s="1"/>
  <c r="H44" i="1"/>
  <c r="I44" i="1" s="1"/>
  <c r="H19" i="1"/>
  <c r="I19" i="1" s="1"/>
  <c r="H34" i="1"/>
  <c r="I34" i="1" s="1"/>
  <c r="H60" i="1"/>
  <c r="I60" i="1" s="1"/>
  <c r="H29" i="1"/>
  <c r="I29" i="1" s="1"/>
  <c r="H41" i="1"/>
  <c r="I41" i="1" s="1"/>
  <c r="I16" i="1"/>
  <c r="H57" i="1"/>
  <c r="I57" i="1" s="1"/>
  <c r="H27" i="1"/>
  <c r="I27" i="1" s="1"/>
  <c r="H48" i="1"/>
  <c r="I48" i="1" s="1"/>
  <c r="H67" i="1"/>
  <c r="I67" i="1" s="1"/>
  <c r="H37" i="1"/>
  <c r="I37" i="1" s="1"/>
  <c r="H65" i="1"/>
  <c r="I65" i="1" s="1"/>
  <c r="H17" i="1"/>
  <c r="I17" i="1" s="1"/>
  <c r="H13" i="1" l="1"/>
</calcChain>
</file>

<file path=xl/sharedStrings.xml><?xml version="1.0" encoding="utf-8"?>
<sst xmlns="http://schemas.openxmlformats.org/spreadsheetml/2006/main" count="141" uniqueCount="84">
  <si>
    <t>HFAI 2015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</si>
  <si>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</si>
  <si>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</si>
  <si>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</si>
  <si>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</si>
  <si>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</si>
  <si>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</si>
  <si>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</si>
  <si>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</si>
  <si>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</si>
  <si>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</si>
  <si>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</si>
  <si>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</si>
  <si>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</si>
  <si>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</si>
  <si>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</si>
  <si>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</si>
  <si>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</si>
  <si>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</si>
  <si>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</si>
  <si>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</si>
  <si>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</si>
  <si>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</si>
  <si>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</si>
  <si>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</si>
  <si>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</si>
  <si>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</si>
  <si>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</si>
  <si>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</si>
  <si>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</si>
  <si>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</si>
  <si>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</si>
  <si>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</si>
  <si>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</si>
  <si>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</si>
  <si>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</si>
  <si>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</si>
  <si>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</si>
  <si>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</si>
  <si>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</si>
  <si>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</si>
  <si>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</si>
  <si>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</si>
  <si>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</si>
  <si>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</si>
  <si>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</si>
  <si>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</si>
  <si>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</si>
  <si>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</si>
  <si>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</si>
  <si>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</si>
  <si>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</si>
  <si>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</si>
  <si>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</si>
  <si>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</si>
  <si>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Location</t>
  </si>
  <si>
    <t>Mean:</t>
  </si>
  <si>
    <t>SD:</t>
  </si>
  <si>
    <t>z-score</t>
  </si>
  <si>
    <t>dist sq 1</t>
  </si>
  <si>
    <t>dist sq 2</t>
  </si>
  <si>
    <t>dist sq 3</t>
  </si>
  <si>
    <t>Cluster #</t>
  </si>
  <si>
    <t xml:space="preserve">z score </t>
  </si>
  <si>
    <t>MIN</t>
  </si>
  <si>
    <t>CLUSTER</t>
  </si>
  <si>
    <t>SUM OF MIN</t>
  </si>
  <si>
    <t>Cluster Node</t>
  </si>
  <si>
    <t>`</t>
  </si>
  <si>
    <t>intepretation</t>
  </si>
  <si>
    <t>highest HFAI</t>
  </si>
  <si>
    <t>low HFAI in relation to other locations</t>
  </si>
  <si>
    <t>average HFAI in relation to other locations</t>
  </si>
  <si>
    <t>high HFAI in relation to other locations</t>
  </si>
  <si>
    <t>Will use solver to divide in 3 clusters, the 4th cluster will be the outlier</t>
  </si>
  <si>
    <t>4 (extreme outlier not included in analysis)</t>
  </si>
  <si>
    <t>Cluster 1</t>
  </si>
  <si>
    <t>Cluster 2</t>
  </si>
  <si>
    <t>Cluster 3</t>
  </si>
  <si>
    <t>Cluster 4</t>
  </si>
  <si>
    <t>Cluster 4: Only includes Mount Washington/Coldspring (highest HFAI score possible)</t>
  </si>
  <si>
    <t>Cluster 1: HFAI lower than average HFAI in Baltimore</t>
  </si>
  <si>
    <t>Cluster 2: HFAI similar to average HFAI in Baltimore</t>
  </si>
  <si>
    <t>Cluster 3: HFAI higher than average HFAI in Baltimore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</si>
</sst>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BE1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Border="1"/>
    <xf numFmtId="2" fontId="0" fillId="0" borderId="2" xfId="0" applyNumberFormat="1" applyBorder="1"/>
    <xf numFmtId="0" fontId="0" fillId="2" borderId="6" xfId="0" applyFill="1" applyBorder="1"/>
    <xf numFmtId="0" fontId="0" fillId="0" borderId="9" xfId="0" applyBorder="1"/>
    <xf numFmtId="0" fontId="0" fillId="2" borderId="11" xfId="0" applyFill="1" applyBorder="1"/>
    <xf numFmtId="0" fontId="0" fillId="3" borderId="7" xfId="0" applyFont="1" applyFill="1" applyBorder="1"/>
    <xf numFmtId="0" fontId="0" fillId="4" borderId="7" xfId="0" applyFill="1" applyBorder="1"/>
    <xf numFmtId="0" fontId="0" fillId="5" borderId="8" xfId="0" applyFill="1" applyBorder="1"/>
    <xf numFmtId="0" fontId="1" fillId="0" borderId="10" xfId="0" applyFont="1" applyBorder="1"/>
    <xf numFmtId="0" fontId="1" fillId="0" borderId="12" xfId="0" applyFont="1" applyBorder="1"/>
    <xf numFmtId="0" fontId="0" fillId="0" borderId="3" xfId="0" applyFill="1" applyBorder="1"/>
    <xf numFmtId="0" fontId="3" fillId="6" borderId="0" xfId="0" applyFont="1" applyFill="1"/>
    <xf numFmtId="0" fontId="0" fillId="6" borderId="0" xfId="0" applyFill="1"/>
    <xf numFmtId="0" fontId="0" fillId="0" borderId="0" xfId="0" applyFill="1" applyBorder="1"/>
    <xf numFmtId="0" fontId="0" fillId="2" borderId="13" xfId="0" applyFill="1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ill="1"/>
    <xf numFmtId="0" fontId="2" fillId="3" borderId="15" xfId="0" applyFont="1" applyFill="1" applyBorder="1"/>
    <xf numFmtId="0" fontId="2" fillId="10" borderId="16" xfId="0" applyFont="1" applyFill="1" applyBorder="1"/>
    <xf numFmtId="0" fontId="2" fillId="5" borderId="16" xfId="0" applyFont="1" applyFill="1" applyBorder="1"/>
    <xf numFmtId="0" fontId="2" fillId="8" borderId="17" xfId="0" applyFont="1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11"/>
      <color rgb="FF75D312"/>
      <color rgb="FFE970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cluster_analysis!$C$16:$C$71</c:f>
              <c:numCache>
                <c:formatCode>0.00</c:formatCode>
                <c:ptCount val="56"/>
                <c:pt idx="0">
                  <c:v>7.5263157889999999</c:v>
                </c:pt>
                <c:pt idx="1">
                  <c:v>10.4</c:v>
                </c:pt>
                <c:pt idx="2">
                  <c:v>8.2272727270000008</c:v>
                </c:pt>
                <c:pt idx="3">
                  <c:v>8.7931034480000001</c:v>
                </c:pt>
                <c:pt idx="4">
                  <c:v>15.2</c:v>
                </c:pt>
                <c:pt idx="5">
                  <c:v>8.9565217389999994</c:v>
                </c:pt>
                <c:pt idx="6">
                  <c:v>7.875</c:v>
                </c:pt>
                <c:pt idx="7">
                  <c:v>8.6666666669999994</c:v>
                </c:pt>
                <c:pt idx="8">
                  <c:v>6.5454545450000001</c:v>
                </c:pt>
                <c:pt idx="9">
                  <c:v>8.15</c:v>
                </c:pt>
                <c:pt idx="10">
                  <c:v>2</c:v>
                </c:pt>
                <c:pt idx="11">
                  <c:v>7.733333333</c:v>
                </c:pt>
                <c:pt idx="12">
                  <c:v>8.9318181820000007</c:v>
                </c:pt>
                <c:pt idx="13">
                  <c:v>7.1666666670000003</c:v>
                </c:pt>
                <c:pt idx="14">
                  <c:v>11.25</c:v>
                </c:pt>
                <c:pt idx="15">
                  <c:v>9.9375</c:v>
                </c:pt>
                <c:pt idx="16">
                  <c:v>9.1458333330000006</c:v>
                </c:pt>
                <c:pt idx="17">
                  <c:v>10.87931034</c:v>
                </c:pt>
                <c:pt idx="18">
                  <c:v>9.6666666669999994</c:v>
                </c:pt>
                <c:pt idx="19">
                  <c:v>9.730769231</c:v>
                </c:pt>
                <c:pt idx="20">
                  <c:v>8.2142857140000007</c:v>
                </c:pt>
                <c:pt idx="21">
                  <c:v>7.5128205130000003</c:v>
                </c:pt>
                <c:pt idx="22">
                  <c:v>10.18421053</c:v>
                </c:pt>
                <c:pt idx="23">
                  <c:v>7.961538462</c:v>
                </c:pt>
                <c:pt idx="24">
                  <c:v>10.39285714</c:v>
                </c:pt>
                <c:pt idx="25">
                  <c:v>8.653846154</c:v>
                </c:pt>
                <c:pt idx="26">
                  <c:v>13.88888889</c:v>
                </c:pt>
                <c:pt idx="27">
                  <c:v>9.076923077</c:v>
                </c:pt>
                <c:pt idx="28">
                  <c:v>8.5</c:v>
                </c:pt>
                <c:pt idx="29">
                  <c:v>9.25</c:v>
                </c:pt>
                <c:pt idx="30">
                  <c:v>10.5</c:v>
                </c:pt>
                <c:pt idx="31">
                  <c:v>9.711538462</c:v>
                </c:pt>
                <c:pt idx="32">
                  <c:v>9.7272727270000008</c:v>
                </c:pt>
                <c:pt idx="33">
                  <c:v>11.17391304</c:v>
                </c:pt>
                <c:pt idx="34">
                  <c:v>9.1458333330000006</c:v>
                </c:pt>
                <c:pt idx="35">
                  <c:v>9.1363636360000005</c:v>
                </c:pt>
                <c:pt idx="36">
                  <c:v>8</c:v>
                </c:pt>
                <c:pt idx="37">
                  <c:v>9.1428571430000005</c:v>
                </c:pt>
                <c:pt idx="38">
                  <c:v>8.884615385</c:v>
                </c:pt>
                <c:pt idx="39">
                  <c:v>8.9444444440000002</c:v>
                </c:pt>
                <c:pt idx="40">
                  <c:v>10.8</c:v>
                </c:pt>
                <c:pt idx="41">
                  <c:v>7.733333333</c:v>
                </c:pt>
                <c:pt idx="42">
                  <c:v>7.9782608699999997</c:v>
                </c:pt>
                <c:pt idx="43">
                  <c:v>10.66666667</c:v>
                </c:pt>
                <c:pt idx="44">
                  <c:v>9.14</c:v>
                </c:pt>
                <c:pt idx="45">
                  <c:v>14</c:v>
                </c:pt>
                <c:pt idx="46">
                  <c:v>12.31818182</c:v>
                </c:pt>
                <c:pt idx="47">
                  <c:v>10.3</c:v>
                </c:pt>
                <c:pt idx="48">
                  <c:v>8.9210526320000003</c:v>
                </c:pt>
                <c:pt idx="49">
                  <c:v>10.8</c:v>
                </c:pt>
                <c:pt idx="50">
                  <c:v>8.4499999999999993</c:v>
                </c:pt>
                <c:pt idx="51">
                  <c:v>9</c:v>
                </c:pt>
                <c:pt idx="52">
                  <c:v>11.33333333</c:v>
                </c:pt>
                <c:pt idx="55">
                  <c:v>28.5</c:v>
                </c:pt>
              </c:numCache>
            </c:numRef>
          </c:xVal>
          <c:yVal>
            <c:numRef>
              <c:f>cluster_analysis!$C$16:$C$71</c:f>
              <c:numCache>
                <c:formatCode>0.00</c:formatCode>
                <c:ptCount val="56"/>
                <c:pt idx="0">
                  <c:v>7.5263157889999999</c:v>
                </c:pt>
                <c:pt idx="1">
                  <c:v>10.4</c:v>
                </c:pt>
                <c:pt idx="2">
                  <c:v>8.2272727270000008</c:v>
                </c:pt>
                <c:pt idx="3">
                  <c:v>8.7931034480000001</c:v>
                </c:pt>
                <c:pt idx="4">
                  <c:v>15.2</c:v>
                </c:pt>
                <c:pt idx="5">
                  <c:v>8.9565217389999994</c:v>
                </c:pt>
                <c:pt idx="6">
                  <c:v>7.875</c:v>
                </c:pt>
                <c:pt idx="7">
                  <c:v>8.6666666669999994</c:v>
                </c:pt>
                <c:pt idx="8">
                  <c:v>6.5454545450000001</c:v>
                </c:pt>
                <c:pt idx="9">
                  <c:v>8.15</c:v>
                </c:pt>
                <c:pt idx="10">
                  <c:v>2</c:v>
                </c:pt>
                <c:pt idx="11">
                  <c:v>7.733333333</c:v>
                </c:pt>
                <c:pt idx="12">
                  <c:v>8.9318181820000007</c:v>
                </c:pt>
                <c:pt idx="13">
                  <c:v>7.1666666670000003</c:v>
                </c:pt>
                <c:pt idx="14">
                  <c:v>11.25</c:v>
                </c:pt>
                <c:pt idx="15">
                  <c:v>9.9375</c:v>
                </c:pt>
                <c:pt idx="16">
                  <c:v>9.1458333330000006</c:v>
                </c:pt>
                <c:pt idx="17">
                  <c:v>10.87931034</c:v>
                </c:pt>
                <c:pt idx="18">
                  <c:v>9.6666666669999994</c:v>
                </c:pt>
                <c:pt idx="19">
                  <c:v>9.730769231</c:v>
                </c:pt>
                <c:pt idx="20">
                  <c:v>8.2142857140000007</c:v>
                </c:pt>
                <c:pt idx="21">
                  <c:v>7.5128205130000003</c:v>
                </c:pt>
                <c:pt idx="22">
                  <c:v>10.18421053</c:v>
                </c:pt>
                <c:pt idx="23">
                  <c:v>7.961538462</c:v>
                </c:pt>
                <c:pt idx="24">
                  <c:v>10.39285714</c:v>
                </c:pt>
                <c:pt idx="25">
                  <c:v>8.653846154</c:v>
                </c:pt>
                <c:pt idx="26">
                  <c:v>13.88888889</c:v>
                </c:pt>
                <c:pt idx="27">
                  <c:v>9.076923077</c:v>
                </c:pt>
                <c:pt idx="28">
                  <c:v>8.5</c:v>
                </c:pt>
                <c:pt idx="29">
                  <c:v>9.25</c:v>
                </c:pt>
                <c:pt idx="30">
                  <c:v>10.5</c:v>
                </c:pt>
                <c:pt idx="31">
                  <c:v>9.711538462</c:v>
                </c:pt>
                <c:pt idx="32">
                  <c:v>9.7272727270000008</c:v>
                </c:pt>
                <c:pt idx="33">
                  <c:v>11.17391304</c:v>
                </c:pt>
                <c:pt idx="34">
                  <c:v>9.1458333330000006</c:v>
                </c:pt>
                <c:pt idx="35">
                  <c:v>9.1363636360000005</c:v>
                </c:pt>
                <c:pt idx="36">
                  <c:v>8</c:v>
                </c:pt>
                <c:pt idx="37">
                  <c:v>9.1428571430000005</c:v>
                </c:pt>
                <c:pt idx="38">
                  <c:v>8.884615385</c:v>
                </c:pt>
                <c:pt idx="39">
                  <c:v>8.9444444440000002</c:v>
                </c:pt>
                <c:pt idx="40">
                  <c:v>10.8</c:v>
                </c:pt>
                <c:pt idx="41">
                  <c:v>7.733333333</c:v>
                </c:pt>
                <c:pt idx="42">
                  <c:v>7.9782608699999997</c:v>
                </c:pt>
                <c:pt idx="43">
                  <c:v>10.66666667</c:v>
                </c:pt>
                <c:pt idx="44">
                  <c:v>9.14</c:v>
                </c:pt>
                <c:pt idx="45">
                  <c:v>14</c:v>
                </c:pt>
                <c:pt idx="46">
                  <c:v>12.31818182</c:v>
                </c:pt>
                <c:pt idx="47">
                  <c:v>10.3</c:v>
                </c:pt>
                <c:pt idx="48">
                  <c:v>8.9210526320000003</c:v>
                </c:pt>
                <c:pt idx="49">
                  <c:v>10.8</c:v>
                </c:pt>
                <c:pt idx="50">
                  <c:v>8.4499999999999993</c:v>
                </c:pt>
                <c:pt idx="51">
                  <c:v>9</c:v>
                </c:pt>
                <c:pt idx="52">
                  <c:v>11.33333333</c:v>
                </c:pt>
                <c:pt idx="55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6-E741-820D-B452EE73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2431"/>
        <c:axId val="91126479"/>
      </c:scatterChart>
      <c:valAx>
        <c:axId val="910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6479"/>
        <c:crosses val="autoZero"/>
        <c:crossBetween val="midCat"/>
      </c:valAx>
      <c:valAx>
        <c:axId val="911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7</xdr:row>
      <xdr:rowOff>177800</xdr:rowOff>
    </xdr:from>
    <xdr:to>
      <xdr:col>5</xdr:col>
      <xdr:colOff>635000</xdr:colOff>
      <xdr:row>13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419A88-1CA2-A74D-AD05-4636EA902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114300</xdr:rowOff>
    </xdr:from>
    <xdr:to>
      <xdr:col>4</xdr:col>
      <xdr:colOff>2032000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A11D3D-D84B-2C4C-A4D0-B21D32030526}"/>
            </a:ext>
          </a:extLst>
        </xdr:cNvPr>
        <xdr:cNvSpPr txBox="1"/>
      </xdr:nvSpPr>
      <xdr:spPr>
        <a:xfrm>
          <a:off x="6096000" y="2565400"/>
          <a:ext cx="3873500" cy="17399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KEY:</a:t>
          </a:r>
        </a:p>
        <a:p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Cluster 1: HFAI lower than average HFAI in Baltimore</a:t>
          </a:r>
          <a:r>
            <a:rPr lang="en-US">
              <a:solidFill>
                <a:schemeClr val="bg1"/>
              </a:solidFill>
            </a:rPr>
            <a:t> </a:t>
          </a:r>
        </a:p>
        <a:p>
          <a:endParaRPr lang="en-US">
            <a:solidFill>
              <a:schemeClr val="bg1"/>
            </a:solidFill>
          </a:endParaRPr>
        </a:p>
        <a:p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Cluster 2: HFAI similar to average HFAI in Baltimore</a:t>
          </a:r>
          <a:r>
            <a:rPr lang="en-US">
              <a:solidFill>
                <a:schemeClr val="bg1"/>
              </a:solidFill>
            </a:rPr>
            <a:t> </a:t>
          </a:r>
        </a:p>
        <a:p>
          <a:endParaRPr lang="en-US">
            <a:solidFill>
              <a:schemeClr val="bg1"/>
            </a:solidFill>
          </a:endParaRPr>
        </a:p>
        <a:p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Cluster 3: HFAI higher than average HFAI in Baltimore</a:t>
          </a:r>
          <a:r>
            <a:rPr lang="en-US">
              <a:solidFill>
                <a:schemeClr val="bg1"/>
              </a:solidFill>
            </a:rPr>
            <a:t> </a:t>
          </a:r>
        </a:p>
        <a:p>
          <a:endParaRPr lang="en-US" sz="11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Cluster 4: Only includes Mount Washington/Coldspring (highest HFAI score possible)</a:t>
          </a:r>
          <a:r>
            <a:rPr lang="en-US">
              <a:solidFill>
                <a:schemeClr val="bg1"/>
              </a:solidFill>
            </a:rPr>
            <a:t>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4E242-8A3F-C447-8085-204E6212A98F}" name="Table2" displayName="Table2" ref="B2:E33" totalsRowShown="0">
  <autoFilter ref="B2:E33" xr:uid="{4826C042-3510-BB4D-A47B-21861CCA1D6B}"/>
  <tableColumns count="4">
    <tableColumn id="1" xr3:uid="{2BEDC759-2B1E-2146-AA5F-628D59C67AD2}" name="Cluster 1"/>
    <tableColumn id="2" xr3:uid="{77C88EC3-8323-0041-9A53-4FAD5FED58F1}" name="Cluster 2"/>
    <tableColumn id="3" xr3:uid="{98DFCDC7-627D-1B48-8310-19151EEFC223}" name="Cluster 3"/>
    <tableColumn id="4" xr3:uid="{AE1DF8CB-070E-5C40-A8CE-A636094D41B7}" name="Cluster 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AC9D-17B7-C048-A062-A8D560D5CAB7}">
  <dimension ref="A1:I74"/>
  <sheetViews>
    <sheetView workbookViewId="0">
      <selection activeCell="L14" sqref="L14"/>
    </sheetView>
  </sheetViews>
  <sheetFormatPr baseColWidth="10" defaultRowHeight="16" x14ac:dyDescent="0.2"/>
  <cols>
    <col min="1" max="1" width="13.6640625" customWidth="1"/>
    <col min="2" max="2" width="36.33203125" customWidth="1"/>
    <col min="3" max="3" width="34" customWidth="1"/>
    <col min="4" max="4" width="16.83203125" customWidth="1"/>
    <col min="6" max="6" width="13.1640625" customWidth="1"/>
    <col min="8" max="8" width="17.83203125" customWidth="1"/>
  </cols>
  <sheetData>
    <row r="1" spans="1:9" x14ac:dyDescent="0.2">
      <c r="E1">
        <v>4</v>
      </c>
      <c r="F1" s="22" t="s">
        <v>69</v>
      </c>
    </row>
    <row r="2" spans="1:9" x14ac:dyDescent="0.2">
      <c r="B2" s="8" t="s">
        <v>62</v>
      </c>
      <c r="C2" s="8" t="s">
        <v>55</v>
      </c>
      <c r="D2" s="8" t="s">
        <v>67</v>
      </c>
      <c r="E2" s="20" t="s">
        <v>63</v>
      </c>
      <c r="F2" s="22"/>
    </row>
    <row r="3" spans="1:9" x14ac:dyDescent="0.2">
      <c r="B3" s="11">
        <v>1</v>
      </c>
      <c r="C3" s="11" t="str">
        <f>VLOOKUP(D3,A15:D68,2,0)</f>
        <v>Loch Raven</v>
      </c>
      <c r="D3">
        <v>31</v>
      </c>
      <c r="E3" s="21">
        <f>VLOOKUP(D3,A15:D68,4,0)</f>
        <v>0.5729661412933269</v>
      </c>
      <c r="F3" s="22" t="s">
        <v>71</v>
      </c>
    </row>
    <row r="4" spans="1:9" x14ac:dyDescent="0.2">
      <c r="B4" s="12">
        <v>2</v>
      </c>
      <c r="C4" s="12" t="str">
        <f>VLOOKUP(D4,A16:D69,2,0)</f>
        <v>Hamilton</v>
      </c>
      <c r="D4">
        <v>24</v>
      </c>
      <c r="E4" s="22">
        <f>VLOOKUP(D4,A16:D69,4,0)</f>
        <v>-0.70594432607312685</v>
      </c>
      <c r="F4" s="22" t="s">
        <v>72</v>
      </c>
    </row>
    <row r="5" spans="1:9" x14ac:dyDescent="0.2">
      <c r="B5" s="13">
        <v>3</v>
      </c>
      <c r="C5" s="13" t="str">
        <f>VLOOKUP(D5,A17:D70,2,0)</f>
        <v>Highlandtown</v>
      </c>
      <c r="D5" s="9">
        <v>27</v>
      </c>
      <c r="E5" s="23">
        <f>VLOOKUP(D5,A17:D70,4,0)</f>
        <v>2.2803331465770142</v>
      </c>
      <c r="F5" s="22" t="s">
        <v>73</v>
      </c>
    </row>
    <row r="6" spans="1:9" x14ac:dyDescent="0.2">
      <c r="B6" s="18" t="s">
        <v>75</v>
      </c>
      <c r="C6" s="17" t="s">
        <v>37</v>
      </c>
      <c r="D6" s="19">
        <v>54</v>
      </c>
      <c r="E6">
        <f>STANDARDIZE(D6,$C$12,$C$13)</f>
        <v>22.488840972421354</v>
      </c>
      <c r="F6" s="22" t="s">
        <v>70</v>
      </c>
    </row>
    <row r="10" spans="1:9" x14ac:dyDescent="0.2">
      <c r="G10" t="s">
        <v>74</v>
      </c>
    </row>
    <row r="11" spans="1:9" ht="17" thickBot="1" x14ac:dyDescent="0.25"/>
    <row r="12" spans="1:9" x14ac:dyDescent="0.2">
      <c r="B12" s="8" t="s">
        <v>56</v>
      </c>
      <c r="C12" s="1">
        <f>AVERAGE(C16:C68)</f>
        <v>9.3627409428867931</v>
      </c>
      <c r="H12" s="14" t="s">
        <v>66</v>
      </c>
    </row>
    <row r="13" spans="1:9" ht="17" thickBot="1" x14ac:dyDescent="0.25">
      <c r="B13" s="8" t="s">
        <v>57</v>
      </c>
      <c r="C13" s="2">
        <f>STDEV(C16:C68)</f>
        <v>1.984862586375751</v>
      </c>
      <c r="H13" s="15">
        <f>SUM(H16:H68)</f>
        <v>16.706035491503179</v>
      </c>
    </row>
    <row r="15" spans="1:9" x14ac:dyDescent="0.2">
      <c r="A15" s="8" t="s">
        <v>67</v>
      </c>
      <c r="B15" s="8" t="s">
        <v>55</v>
      </c>
      <c r="C15" s="8" t="s">
        <v>0</v>
      </c>
      <c r="D15" s="8" t="s">
        <v>58</v>
      </c>
      <c r="E15" s="8" t="s">
        <v>59</v>
      </c>
      <c r="F15" s="8" t="s">
        <v>60</v>
      </c>
      <c r="G15" s="8" t="s">
        <v>61</v>
      </c>
      <c r="H15" s="10" t="s">
        <v>64</v>
      </c>
      <c r="I15" s="10" t="s">
        <v>65</v>
      </c>
    </row>
    <row r="16" spans="1:9" x14ac:dyDescent="0.2">
      <c r="A16" s="3">
        <v>1</v>
      </c>
      <c r="B16" s="4" t="s">
        <v>1</v>
      </c>
      <c r="C16" s="6">
        <v>7.5263157889999999</v>
      </c>
      <c r="D16">
        <f t="shared" ref="D16:D47" si="0">STANDARDIZE(C16,$C$12,$C$13)</f>
        <v>-0.92521525998432153</v>
      </c>
      <c r="E16">
        <f t="shared" ref="E16:E47" si="1">SUMXMY2($E$3,D16)</f>
        <v>2.2445475111342583</v>
      </c>
      <c r="F16">
        <f t="shared" ref="F16:F47" si="2">SUMXMY2($E$4,D16)</f>
        <v>4.8079742458287507E-2</v>
      </c>
      <c r="G16">
        <f t="shared" ref="G16:G47" si="3">SUMXMY2($E$5,D16)</f>
        <v>10.275540586807921</v>
      </c>
      <c r="H16">
        <f t="shared" ref="H16:H47" si="4">MIN(E16:G16)</f>
        <v>4.8079742458287507E-2</v>
      </c>
      <c r="I16">
        <f t="shared" ref="I16:I47" si="5">MATCH(H16,E16:G16,0)</f>
        <v>2</v>
      </c>
    </row>
    <row r="17" spans="1:9" x14ac:dyDescent="0.2">
      <c r="A17" s="3">
        <f t="shared" ref="A17:A48" si="6">A16+1</f>
        <v>2</v>
      </c>
      <c r="B17" s="4" t="s">
        <v>2</v>
      </c>
      <c r="C17" s="6">
        <v>10.4</v>
      </c>
      <c r="D17">
        <f t="shared" si="0"/>
        <v>0.52258481984245808</v>
      </c>
      <c r="E17">
        <f t="shared" si="1"/>
        <v>2.5382775511357748E-3</v>
      </c>
      <c r="F17">
        <f t="shared" si="2"/>
        <v>1.5092838623640765</v>
      </c>
      <c r="G17">
        <f t="shared" si="3"/>
        <v>3.0896791801381318</v>
      </c>
      <c r="H17">
        <f t="shared" si="4"/>
        <v>2.5382775511357748E-3</v>
      </c>
      <c r="I17">
        <f t="shared" si="5"/>
        <v>1</v>
      </c>
    </row>
    <row r="18" spans="1:9" x14ac:dyDescent="0.2">
      <c r="A18" s="3">
        <f t="shared" si="6"/>
        <v>3</v>
      </c>
      <c r="B18" s="4" t="s">
        <v>3</v>
      </c>
      <c r="C18" s="6">
        <v>8.2272727270000008</v>
      </c>
      <c r="D18">
        <f t="shared" si="0"/>
        <v>-0.57206389181837236</v>
      </c>
      <c r="E18">
        <f t="shared" si="1"/>
        <v>1.3110937767277793</v>
      </c>
      <c r="F18">
        <f t="shared" si="2"/>
        <v>1.792397067624164E-2</v>
      </c>
      <c r="G18">
        <f t="shared" si="3"/>
        <v>8.1361688646467734</v>
      </c>
      <c r="H18">
        <f t="shared" si="4"/>
        <v>1.792397067624164E-2</v>
      </c>
      <c r="I18">
        <f t="shared" si="5"/>
        <v>2</v>
      </c>
    </row>
    <row r="19" spans="1:9" x14ac:dyDescent="0.2">
      <c r="A19" s="3">
        <f t="shared" si="6"/>
        <v>4</v>
      </c>
      <c r="B19" s="4" t="s">
        <v>4</v>
      </c>
      <c r="C19" s="6">
        <v>8.7931034480000001</v>
      </c>
      <c r="D19">
        <f t="shared" si="0"/>
        <v>-0.28699089740359285</v>
      </c>
      <c r="E19">
        <f t="shared" si="1"/>
        <v>0.73952610840437549</v>
      </c>
      <c r="F19">
        <f t="shared" si="2"/>
        <v>0.17552197539395831</v>
      </c>
      <c r="G19">
        <f t="shared" si="3"/>
        <v>6.5911527468009368</v>
      </c>
      <c r="H19">
        <f t="shared" si="4"/>
        <v>0.17552197539395831</v>
      </c>
      <c r="I19">
        <f t="shared" si="5"/>
        <v>2</v>
      </c>
    </row>
    <row r="20" spans="1:9" x14ac:dyDescent="0.2">
      <c r="A20" s="3">
        <f t="shared" si="6"/>
        <v>5</v>
      </c>
      <c r="B20" s="4" t="s">
        <v>5</v>
      </c>
      <c r="C20" s="6">
        <v>15.2</v>
      </c>
      <c r="D20">
        <f t="shared" si="0"/>
        <v>2.9408882494841708</v>
      </c>
      <c r="E20">
        <f t="shared" si="1"/>
        <v>5.6070551104589708</v>
      </c>
      <c r="F20">
        <f t="shared" si="2"/>
        <v>13.299387834145874</v>
      </c>
      <c r="G20">
        <f t="shared" si="3"/>
        <v>0.43633304397668421</v>
      </c>
      <c r="H20">
        <f t="shared" si="4"/>
        <v>0.43633304397668421</v>
      </c>
      <c r="I20">
        <f t="shared" si="5"/>
        <v>3</v>
      </c>
    </row>
    <row r="21" spans="1:9" x14ac:dyDescent="0.2">
      <c r="A21" s="3">
        <f t="shared" si="6"/>
        <v>6</v>
      </c>
      <c r="B21" s="4" t="s">
        <v>6</v>
      </c>
      <c r="C21" s="6">
        <v>8.9565217389999994</v>
      </c>
      <c r="D21">
        <f t="shared" si="0"/>
        <v>-0.20465860290536661</v>
      </c>
      <c r="E21">
        <f t="shared" si="1"/>
        <v>0.60470024279008361</v>
      </c>
      <c r="F21">
        <f t="shared" si="2"/>
        <v>0.25128737625182435</v>
      </c>
      <c r="G21">
        <f t="shared" si="3"/>
        <v>6.1751839949955043</v>
      </c>
      <c r="H21">
        <f t="shared" si="4"/>
        <v>0.25128737625182435</v>
      </c>
      <c r="I21">
        <f t="shared" si="5"/>
        <v>2</v>
      </c>
    </row>
    <row r="22" spans="1:9" x14ac:dyDescent="0.2">
      <c r="A22" s="3">
        <f t="shared" si="6"/>
        <v>7</v>
      </c>
      <c r="B22" s="4" t="s">
        <v>7</v>
      </c>
      <c r="C22" s="6">
        <v>7.875</v>
      </c>
      <c r="D22">
        <f t="shared" si="0"/>
        <v>-0.74954354679198509</v>
      </c>
      <c r="E22">
        <f t="shared" si="1"/>
        <v>1.7490318750795093</v>
      </c>
      <c r="F22">
        <f t="shared" si="2"/>
        <v>1.900892047291718E-3</v>
      </c>
      <c r="G22">
        <f t="shared" si="3"/>
        <v>9.1801527770206608</v>
      </c>
      <c r="H22">
        <f t="shared" si="4"/>
        <v>1.900892047291718E-3</v>
      </c>
      <c r="I22">
        <f t="shared" si="5"/>
        <v>2</v>
      </c>
    </row>
    <row r="23" spans="1:9" x14ac:dyDescent="0.2">
      <c r="A23" s="3">
        <f t="shared" si="6"/>
        <v>8</v>
      </c>
      <c r="B23" s="4" t="s">
        <v>8</v>
      </c>
      <c r="C23" s="6">
        <v>8.6666666669999994</v>
      </c>
      <c r="D23">
        <f t="shared" si="0"/>
        <v>-0.35069141847133445</v>
      </c>
      <c r="E23">
        <f t="shared" si="1"/>
        <v>0.85314328771040893</v>
      </c>
      <c r="F23">
        <f t="shared" si="2"/>
        <v>0.12620462835952764</v>
      </c>
      <c r="G23">
        <f t="shared" si="3"/>
        <v>6.9222902618878521</v>
      </c>
      <c r="H23">
        <f t="shared" si="4"/>
        <v>0.12620462835952764</v>
      </c>
      <c r="I23">
        <f t="shared" si="5"/>
        <v>2</v>
      </c>
    </row>
    <row r="24" spans="1:9" x14ac:dyDescent="0.2">
      <c r="A24" s="3">
        <f t="shared" si="6"/>
        <v>9</v>
      </c>
      <c r="B24" s="4" t="s">
        <v>9</v>
      </c>
      <c r="C24" s="6">
        <v>6.5454545450000001</v>
      </c>
      <c r="D24">
        <f t="shared" si="0"/>
        <v>-1.4193861163109542</v>
      </c>
      <c r="E24">
        <f t="shared" si="1"/>
        <v>3.9694675183808759</v>
      </c>
      <c r="F24">
        <f t="shared" si="2"/>
        <v>0.50899918805775612</v>
      </c>
      <c r="G24">
        <f t="shared" si="3"/>
        <v>13.68792262418429</v>
      </c>
      <c r="H24">
        <f t="shared" si="4"/>
        <v>0.50899918805775612</v>
      </c>
      <c r="I24">
        <f t="shared" si="5"/>
        <v>2</v>
      </c>
    </row>
    <row r="25" spans="1:9" x14ac:dyDescent="0.2">
      <c r="A25" s="3">
        <f t="shared" si="6"/>
        <v>10</v>
      </c>
      <c r="B25" s="4" t="s">
        <v>10</v>
      </c>
      <c r="C25" s="6">
        <v>8.15</v>
      </c>
      <c r="D25">
        <f t="shared" si="0"/>
        <v>-0.61099491280209506</v>
      </c>
      <c r="E25">
        <f t="shared" si="1"/>
        <v>1.4017637776147427</v>
      </c>
      <c r="F25">
        <f t="shared" si="2"/>
        <v>9.0153910805131875E-3</v>
      </c>
      <c r="G25">
        <f t="shared" si="3"/>
        <v>8.3597779469529669</v>
      </c>
      <c r="H25">
        <f t="shared" si="4"/>
        <v>9.0153910805131875E-3</v>
      </c>
      <c r="I25">
        <f t="shared" si="5"/>
        <v>2</v>
      </c>
    </row>
    <row r="26" spans="1:9" x14ac:dyDescent="0.2">
      <c r="A26" s="3">
        <f t="shared" si="6"/>
        <v>11</v>
      </c>
      <c r="B26" s="4" t="s">
        <v>11</v>
      </c>
      <c r="C26" s="6">
        <v>2</v>
      </c>
      <c r="D26">
        <f t="shared" si="0"/>
        <v>-3.7094461820305402</v>
      </c>
      <c r="E26">
        <f t="shared" si="1"/>
        <v>18.339055306956123</v>
      </c>
      <c r="F26">
        <f t="shared" si="2"/>
        <v>9.0210233987396276</v>
      </c>
      <c r="G26">
        <f t="shared" si="3"/>
        <v>35.877456405414364</v>
      </c>
      <c r="H26">
        <f t="shared" si="4"/>
        <v>9.0210233987396276</v>
      </c>
      <c r="I26">
        <f t="shared" si="5"/>
        <v>2</v>
      </c>
    </row>
    <row r="27" spans="1:9" x14ac:dyDescent="0.2">
      <c r="A27" s="3">
        <f t="shared" si="6"/>
        <v>12</v>
      </c>
      <c r="B27" s="4" t="s">
        <v>12</v>
      </c>
      <c r="C27" s="6">
        <v>7.733333333</v>
      </c>
      <c r="D27">
        <f t="shared" si="0"/>
        <v>-0.82091708568198718</v>
      </c>
      <c r="E27">
        <f t="shared" si="1"/>
        <v>1.9429104504431149</v>
      </c>
      <c r="F27">
        <f t="shared" si="2"/>
        <v>1.3218735452076786E-2</v>
      </c>
      <c r="G27">
        <f t="shared" si="3"/>
        <v>9.617753003086511</v>
      </c>
      <c r="H27">
        <f t="shared" si="4"/>
        <v>1.3218735452076786E-2</v>
      </c>
      <c r="I27">
        <f t="shared" si="5"/>
        <v>2</v>
      </c>
    </row>
    <row r="28" spans="1:9" x14ac:dyDescent="0.2">
      <c r="A28" s="3">
        <f t="shared" si="6"/>
        <v>13</v>
      </c>
      <c r="B28" s="4" t="s">
        <v>13</v>
      </c>
      <c r="C28" s="6">
        <v>8.9318181820000007</v>
      </c>
      <c r="D28">
        <f t="shared" si="0"/>
        <v>-0.21710458136733463</v>
      </c>
      <c r="E28">
        <f t="shared" si="1"/>
        <v>0.62421174680554004</v>
      </c>
      <c r="F28">
        <f t="shared" si="2"/>
        <v>0.23896429600402411</v>
      </c>
      <c r="G28">
        <f t="shared" si="3"/>
        <v>6.237195204959832</v>
      </c>
      <c r="H28">
        <f t="shared" si="4"/>
        <v>0.23896429600402411</v>
      </c>
      <c r="I28">
        <f t="shared" si="5"/>
        <v>2</v>
      </c>
    </row>
    <row r="29" spans="1:9" x14ac:dyDescent="0.2">
      <c r="A29" s="3">
        <f t="shared" si="6"/>
        <v>14</v>
      </c>
      <c r="B29" s="4" t="s">
        <v>14</v>
      </c>
      <c r="C29" s="6">
        <v>7.1666666670000003</v>
      </c>
      <c r="D29">
        <f t="shared" si="0"/>
        <v>-1.1064112402343693</v>
      </c>
      <c r="E29">
        <f t="shared" si="1"/>
        <v>2.8203083895868213</v>
      </c>
      <c r="F29">
        <f t="shared" si="2"/>
        <v>0.16037374933782794</v>
      </c>
      <c r="G29">
        <f t="shared" si="3"/>
        <v>11.470037541598414</v>
      </c>
      <c r="H29">
        <f t="shared" si="4"/>
        <v>0.16037374933782794</v>
      </c>
      <c r="I29">
        <f t="shared" si="5"/>
        <v>2</v>
      </c>
    </row>
    <row r="30" spans="1:9" x14ac:dyDescent="0.2">
      <c r="A30" s="3">
        <f t="shared" si="6"/>
        <v>15</v>
      </c>
      <c r="B30" s="4" t="s">
        <v>15</v>
      </c>
      <c r="C30" s="6">
        <v>11.25</v>
      </c>
      <c r="D30">
        <f t="shared" si="0"/>
        <v>0.95082605217484462</v>
      </c>
      <c r="E30">
        <f t="shared" si="1"/>
        <v>0.14277811225138851</v>
      </c>
      <c r="F30">
        <f t="shared" si="2"/>
        <v>2.7448880862399263</v>
      </c>
      <c r="G30">
        <f t="shared" si="3"/>
        <v>1.7675891140656996</v>
      </c>
      <c r="H30">
        <f t="shared" si="4"/>
        <v>0.14277811225138851</v>
      </c>
      <c r="I30">
        <f t="shared" si="5"/>
        <v>1</v>
      </c>
    </row>
    <row r="31" spans="1:9" x14ac:dyDescent="0.2">
      <c r="A31" s="3">
        <f t="shared" si="6"/>
        <v>16</v>
      </c>
      <c r="B31" s="4" t="s">
        <v>16</v>
      </c>
      <c r="C31" s="6">
        <v>9.9375</v>
      </c>
      <c r="D31">
        <f t="shared" si="0"/>
        <v>0.28957120813218867</v>
      </c>
      <c r="E31">
        <f t="shared" si="1"/>
        <v>8.0312688141406005E-2</v>
      </c>
      <c r="F31">
        <f t="shared" si="2"/>
        <v>0.99105117884409466</v>
      </c>
      <c r="G31">
        <f t="shared" si="3"/>
        <v>3.9631330955605999</v>
      </c>
      <c r="H31">
        <f t="shared" si="4"/>
        <v>8.0312688141406005E-2</v>
      </c>
      <c r="I31">
        <f t="shared" si="5"/>
        <v>1</v>
      </c>
    </row>
    <row r="32" spans="1:9" x14ac:dyDescent="0.2">
      <c r="A32" s="3">
        <f t="shared" si="6"/>
        <v>17</v>
      </c>
      <c r="B32" s="4" t="s">
        <v>17</v>
      </c>
      <c r="C32" s="6">
        <v>9.1458333330000006</v>
      </c>
      <c r="D32">
        <f t="shared" si="0"/>
        <v>-0.10928092018846194</v>
      </c>
      <c r="E32">
        <f t="shared" si="1"/>
        <v>0.46546105290053574</v>
      </c>
      <c r="F32">
        <f t="shared" si="2"/>
        <v>0.35600721992188838</v>
      </c>
      <c r="G32">
        <f t="shared" si="3"/>
        <v>5.7102553880834375</v>
      </c>
      <c r="H32">
        <f t="shared" si="4"/>
        <v>0.35600721992188838</v>
      </c>
      <c r="I32">
        <f t="shared" si="5"/>
        <v>2</v>
      </c>
    </row>
    <row r="33" spans="1:9" x14ac:dyDescent="0.2">
      <c r="A33" s="3">
        <f t="shared" si="6"/>
        <v>18</v>
      </c>
      <c r="B33" s="4" t="s">
        <v>18</v>
      </c>
      <c r="C33" s="6">
        <v>10.87931034</v>
      </c>
      <c r="D33">
        <f t="shared" si="0"/>
        <v>0.76406770298511117</v>
      </c>
      <c r="E33">
        <f t="shared" si="1"/>
        <v>3.6519806881038827E-2</v>
      </c>
      <c r="F33">
        <f t="shared" si="2"/>
        <v>2.1609353655759183</v>
      </c>
      <c r="G33">
        <f t="shared" si="3"/>
        <v>2.2990608954309502</v>
      </c>
      <c r="H33">
        <f t="shared" si="4"/>
        <v>3.6519806881038827E-2</v>
      </c>
      <c r="I33">
        <f t="shared" si="5"/>
        <v>1</v>
      </c>
    </row>
    <row r="34" spans="1:9" x14ac:dyDescent="0.2">
      <c r="A34" s="3">
        <f t="shared" si="6"/>
        <v>19</v>
      </c>
      <c r="B34" s="4" t="s">
        <v>19</v>
      </c>
      <c r="C34" s="6">
        <v>9.6666666669999994</v>
      </c>
      <c r="D34">
        <f t="shared" si="0"/>
        <v>0.15312179603735582</v>
      </c>
      <c r="E34">
        <f t="shared" si="1"/>
        <v>0.17626927424341504</v>
      </c>
      <c r="F34">
        <f t="shared" si="2"/>
        <v>0.73799460215794277</v>
      </c>
      <c r="G34">
        <f t="shared" si="3"/>
        <v>4.5250281298647579</v>
      </c>
      <c r="H34">
        <f t="shared" si="4"/>
        <v>0.17626927424341504</v>
      </c>
      <c r="I34">
        <f t="shared" si="5"/>
        <v>1</v>
      </c>
    </row>
    <row r="35" spans="1:9" x14ac:dyDescent="0.2">
      <c r="A35" s="3">
        <f t="shared" si="6"/>
        <v>20</v>
      </c>
      <c r="B35" s="4" t="s">
        <v>20</v>
      </c>
      <c r="C35" s="6">
        <v>9.730769231</v>
      </c>
      <c r="D35">
        <f t="shared" si="0"/>
        <v>0.18541751486444516</v>
      </c>
      <c r="E35">
        <f t="shared" si="1"/>
        <v>0.15019393784691296</v>
      </c>
      <c r="F35">
        <f t="shared" si="2"/>
        <v>0.79452593147961736</v>
      </c>
      <c r="G35">
        <f t="shared" si="3"/>
        <v>4.388671503993673</v>
      </c>
      <c r="H35">
        <f t="shared" si="4"/>
        <v>0.15019393784691296</v>
      </c>
      <c r="I35">
        <f t="shared" si="5"/>
        <v>1</v>
      </c>
    </row>
    <row r="36" spans="1:9" x14ac:dyDescent="0.2">
      <c r="A36" s="3">
        <f t="shared" si="6"/>
        <v>21</v>
      </c>
      <c r="B36" s="4" t="s">
        <v>21</v>
      </c>
      <c r="C36" s="6">
        <v>8.2142857140000007</v>
      </c>
      <c r="D36">
        <f t="shared" si="0"/>
        <v>-0.57860692058476848</v>
      </c>
      <c r="E36">
        <f t="shared" si="1"/>
        <v>1.3261205168432919</v>
      </c>
      <c r="F36">
        <f t="shared" si="2"/>
        <v>1.6214814836506601E-2</v>
      </c>
      <c r="G36">
        <f t="shared" si="3"/>
        <v>8.1735383076230193</v>
      </c>
      <c r="H36">
        <f t="shared" si="4"/>
        <v>1.6214814836506601E-2</v>
      </c>
      <c r="I36">
        <f t="shared" si="5"/>
        <v>2</v>
      </c>
    </row>
    <row r="37" spans="1:9" x14ac:dyDescent="0.2">
      <c r="A37" s="3">
        <f t="shared" si="6"/>
        <v>22</v>
      </c>
      <c r="B37" s="4" t="s">
        <v>22</v>
      </c>
      <c r="C37" s="6">
        <v>7.5128205130000003</v>
      </c>
      <c r="D37">
        <f t="shared" si="0"/>
        <v>-0.93201435836656332</v>
      </c>
      <c r="E37">
        <f t="shared" si="1"/>
        <v>2.2649663043565327</v>
      </c>
      <c r="F37">
        <f t="shared" si="2"/>
        <v>5.1107659501155409E-2</v>
      </c>
      <c r="G37">
        <f t="shared" si="3"/>
        <v>10.319176492517228</v>
      </c>
      <c r="H37">
        <f t="shared" si="4"/>
        <v>5.1107659501155409E-2</v>
      </c>
      <c r="I37">
        <f t="shared" si="5"/>
        <v>2</v>
      </c>
    </row>
    <row r="38" spans="1:9" x14ac:dyDescent="0.2">
      <c r="A38" s="3">
        <f t="shared" si="6"/>
        <v>23</v>
      </c>
      <c r="B38" s="4" t="s">
        <v>23</v>
      </c>
      <c r="C38" s="6">
        <v>10.18421053</v>
      </c>
      <c r="D38">
        <f t="shared" si="0"/>
        <v>0.41386723330463115</v>
      </c>
      <c r="E38">
        <f t="shared" si="1"/>
        <v>2.5312462523195477E-2</v>
      </c>
      <c r="F38">
        <f t="shared" si="2"/>
        <v>1.2539779285160459</v>
      </c>
      <c r="G38">
        <f t="shared" si="3"/>
        <v>3.4836950054077112</v>
      </c>
      <c r="H38">
        <f t="shared" si="4"/>
        <v>2.5312462523195477E-2</v>
      </c>
      <c r="I38">
        <f t="shared" si="5"/>
        <v>1</v>
      </c>
    </row>
    <row r="39" spans="1:9" x14ac:dyDescent="0.2">
      <c r="A39" s="3">
        <f t="shared" si="6"/>
        <v>24</v>
      </c>
      <c r="B39" s="4" t="s">
        <v>24</v>
      </c>
      <c r="C39" s="6">
        <v>7.961538462</v>
      </c>
      <c r="D39">
        <f t="shared" si="0"/>
        <v>-0.70594432607312685</v>
      </c>
      <c r="E39">
        <f t="shared" si="1"/>
        <v>1.6356119835394811</v>
      </c>
      <c r="F39">
        <f t="shared" si="2"/>
        <v>0</v>
      </c>
      <c r="G39">
        <f t="shared" si="3"/>
        <v>8.9178531436577142</v>
      </c>
      <c r="H39">
        <f t="shared" si="4"/>
        <v>0</v>
      </c>
      <c r="I39">
        <f t="shared" si="5"/>
        <v>2</v>
      </c>
    </row>
    <row r="40" spans="1:9" x14ac:dyDescent="0.2">
      <c r="A40" s="3">
        <f t="shared" si="6"/>
        <v>25</v>
      </c>
      <c r="B40" s="4" t="s">
        <v>25</v>
      </c>
      <c r="C40" s="6">
        <v>10.39285714</v>
      </c>
      <c r="D40">
        <f t="shared" si="0"/>
        <v>0.51898615258507252</v>
      </c>
      <c r="E40">
        <f t="shared" si="1"/>
        <v>2.91383918094327E-3</v>
      </c>
      <c r="F40">
        <f t="shared" si="2"/>
        <v>1.5004546775458054</v>
      </c>
      <c r="G40">
        <f t="shared" si="3"/>
        <v>3.1023432332444494</v>
      </c>
      <c r="H40">
        <f t="shared" si="4"/>
        <v>2.91383918094327E-3</v>
      </c>
      <c r="I40">
        <f t="shared" si="5"/>
        <v>1</v>
      </c>
    </row>
    <row r="41" spans="1:9" x14ac:dyDescent="0.2">
      <c r="A41" s="3">
        <f t="shared" si="6"/>
        <v>26</v>
      </c>
      <c r="B41" s="4" t="s">
        <v>26</v>
      </c>
      <c r="C41" s="6">
        <v>8.653846154</v>
      </c>
      <c r="D41">
        <f t="shared" si="0"/>
        <v>-0.35715056233751463</v>
      </c>
      <c r="E41">
        <f t="shared" si="1"/>
        <v>0.8651170823731027</v>
      </c>
      <c r="F41">
        <f t="shared" si="2"/>
        <v>0.12165708962085407</v>
      </c>
      <c r="G41">
        <f t="shared" si="3"/>
        <v>6.9563203147895392</v>
      </c>
      <c r="H41">
        <f t="shared" si="4"/>
        <v>0.12165708962085407</v>
      </c>
      <c r="I41">
        <f t="shared" si="5"/>
        <v>2</v>
      </c>
    </row>
    <row r="42" spans="1:9" x14ac:dyDescent="0.2">
      <c r="A42" s="3">
        <f t="shared" si="6"/>
        <v>27</v>
      </c>
      <c r="B42" s="4" t="s">
        <v>27</v>
      </c>
      <c r="C42" s="6">
        <v>13.88888889</v>
      </c>
      <c r="D42">
        <f t="shared" si="0"/>
        <v>2.2803331465770142</v>
      </c>
      <c r="E42">
        <f t="shared" si="1"/>
        <v>2.9151020907313869</v>
      </c>
      <c r="F42">
        <f t="shared" si="2"/>
        <v>8.9178531436577142</v>
      </c>
      <c r="G42">
        <f t="shared" si="3"/>
        <v>0</v>
      </c>
      <c r="H42">
        <f t="shared" si="4"/>
        <v>0</v>
      </c>
      <c r="I42">
        <f t="shared" si="5"/>
        <v>3</v>
      </c>
    </row>
    <row r="43" spans="1:9" x14ac:dyDescent="0.2">
      <c r="A43" s="3">
        <f t="shared" si="6"/>
        <v>28</v>
      </c>
      <c r="B43" s="4" t="s">
        <v>28</v>
      </c>
      <c r="C43" s="6">
        <v>9.076923077</v>
      </c>
      <c r="D43">
        <f t="shared" si="0"/>
        <v>-0.14399881777643897</v>
      </c>
      <c r="E43">
        <f t="shared" si="1"/>
        <v>0.51403875253391107</v>
      </c>
      <c r="F43">
        <f t="shared" si="2"/>
        <v>0.31578275429482289</v>
      </c>
      <c r="G43">
        <f t="shared" si="3"/>
        <v>5.877385473385873</v>
      </c>
      <c r="H43">
        <f t="shared" si="4"/>
        <v>0.31578275429482289</v>
      </c>
      <c r="I43">
        <f t="shared" si="5"/>
        <v>2</v>
      </c>
    </row>
    <row r="44" spans="1:9" x14ac:dyDescent="0.2">
      <c r="A44" s="3">
        <f t="shared" si="6"/>
        <v>29</v>
      </c>
      <c r="B44" s="4" t="s">
        <v>29</v>
      </c>
      <c r="C44" s="6">
        <v>8.5</v>
      </c>
      <c r="D44">
        <f t="shared" si="0"/>
        <v>-0.43466028772405363</v>
      </c>
      <c r="E44">
        <f t="shared" si="1"/>
        <v>1.0153110204543181</v>
      </c>
      <c r="F44">
        <f t="shared" si="2"/>
        <v>7.3595029462981423E-2</v>
      </c>
      <c r="G44">
        <f t="shared" si="3"/>
        <v>7.3711893482979063</v>
      </c>
      <c r="H44">
        <f t="shared" si="4"/>
        <v>7.3595029462981423E-2</v>
      </c>
      <c r="I44">
        <f t="shared" si="5"/>
        <v>2</v>
      </c>
    </row>
    <row r="45" spans="1:9" x14ac:dyDescent="0.2">
      <c r="A45" s="3">
        <f t="shared" si="6"/>
        <v>30</v>
      </c>
      <c r="B45" s="4" t="s">
        <v>30</v>
      </c>
      <c r="C45" s="6">
        <v>9.25</v>
      </c>
      <c r="D45">
        <f t="shared" si="0"/>
        <v>-5.6800376842535916E-2</v>
      </c>
      <c r="E45">
        <f t="shared" si="1"/>
        <v>0.39660586736496806</v>
      </c>
      <c r="F45">
        <f t="shared" si="2"/>
        <v>0.42138786682268803</v>
      </c>
      <c r="G45">
        <f t="shared" si="3"/>
        <v>5.4621931062914806</v>
      </c>
      <c r="H45">
        <f t="shared" si="4"/>
        <v>0.39660586736496806</v>
      </c>
      <c r="I45">
        <f t="shared" si="5"/>
        <v>1</v>
      </c>
    </row>
    <row r="46" spans="1:9" x14ac:dyDescent="0.2">
      <c r="A46" s="3">
        <f t="shared" si="6"/>
        <v>31</v>
      </c>
      <c r="B46" s="4" t="s">
        <v>31</v>
      </c>
      <c r="C46" s="6">
        <v>10.5</v>
      </c>
      <c r="D46">
        <f t="shared" si="0"/>
        <v>0.5729661412933269</v>
      </c>
      <c r="E46">
        <f t="shared" si="1"/>
        <v>0</v>
      </c>
      <c r="F46">
        <f t="shared" si="2"/>
        <v>1.6356119835394811</v>
      </c>
      <c r="G46">
        <f t="shared" si="3"/>
        <v>2.9151020907313869</v>
      </c>
      <c r="H46">
        <f t="shared" si="4"/>
        <v>0</v>
      </c>
      <c r="I46">
        <f t="shared" si="5"/>
        <v>1</v>
      </c>
    </row>
    <row r="47" spans="1:9" x14ac:dyDescent="0.2">
      <c r="A47" s="3">
        <f t="shared" si="6"/>
        <v>32</v>
      </c>
      <c r="B47" s="4" t="s">
        <v>32</v>
      </c>
      <c r="C47" s="6">
        <v>9.711538462</v>
      </c>
      <c r="D47">
        <f t="shared" si="0"/>
        <v>0.1757287993170811</v>
      </c>
      <c r="E47">
        <f t="shared" si="1"/>
        <v>0.15779750586035288</v>
      </c>
      <c r="F47">
        <f t="shared" si="2"/>
        <v>0.77734750003533726</v>
      </c>
      <c r="G47">
        <f t="shared" si="3"/>
        <v>4.4293594585054086</v>
      </c>
      <c r="H47">
        <f t="shared" si="4"/>
        <v>0.15779750586035288</v>
      </c>
      <c r="I47">
        <f t="shared" si="5"/>
        <v>1</v>
      </c>
    </row>
    <row r="48" spans="1:9" x14ac:dyDescent="0.2">
      <c r="A48" s="3">
        <f t="shared" si="6"/>
        <v>33</v>
      </c>
      <c r="B48" s="4" t="s">
        <v>33</v>
      </c>
      <c r="C48" s="6">
        <v>9.7272727270000008</v>
      </c>
      <c r="D48">
        <f t="shared" ref="D48:D79" si="7">STANDARDIZE(C48,$C$12,$C$13)</f>
        <v>0.18365592994466304</v>
      </c>
      <c r="E48">
        <f t="shared" ref="E48:E79" si="8">SUMXMY2($E$3,D48)</f>
        <v>0.1515624406603413</v>
      </c>
      <c r="F48">
        <f t="shared" ref="F48:F68" si="9">SUMXMY2($E$4,D48)</f>
        <v>0.79138861550691741</v>
      </c>
      <c r="G48">
        <f t="shared" ref="G48:G68" si="10">SUMXMY2($E$5,D48)</f>
        <v>4.3960553507451836</v>
      </c>
      <c r="H48">
        <f t="shared" ref="H48:H79" si="11">MIN(E48:G48)</f>
        <v>0.1515624406603413</v>
      </c>
      <c r="I48">
        <f t="shared" ref="I48:I79" si="12">MATCH(H48,E48:G48,0)</f>
        <v>1</v>
      </c>
    </row>
    <row r="49" spans="1:9" x14ac:dyDescent="0.2">
      <c r="A49" s="3">
        <f t="shared" ref="A49:A68" si="13">A48+1</f>
        <v>34</v>
      </c>
      <c r="B49" s="4" t="s">
        <v>34</v>
      </c>
      <c r="C49" s="6">
        <v>11.17391304</v>
      </c>
      <c r="D49">
        <f t="shared" si="7"/>
        <v>0.91249243627505072</v>
      </c>
      <c r="E49">
        <f t="shared" si="8"/>
        <v>0.11527810498401654</v>
      </c>
      <c r="F49">
        <f t="shared" si="9"/>
        <v>2.6193375537200509</v>
      </c>
      <c r="G49">
        <f t="shared" si="10"/>
        <v>1.8709882087593803</v>
      </c>
      <c r="H49">
        <f t="shared" si="11"/>
        <v>0.11527810498401654</v>
      </c>
      <c r="I49">
        <f t="shared" si="12"/>
        <v>1</v>
      </c>
    </row>
    <row r="50" spans="1:9" x14ac:dyDescent="0.2">
      <c r="A50" s="3">
        <f t="shared" si="13"/>
        <v>35</v>
      </c>
      <c r="B50" s="4" t="s">
        <v>35</v>
      </c>
      <c r="C50" s="6">
        <v>9.1458333330000006</v>
      </c>
      <c r="D50">
        <f t="shared" si="7"/>
        <v>-0.10928092018846194</v>
      </c>
      <c r="E50">
        <f t="shared" si="8"/>
        <v>0.46546105290053574</v>
      </c>
      <c r="F50">
        <f t="shared" si="9"/>
        <v>0.35600721992188838</v>
      </c>
      <c r="G50">
        <f t="shared" si="10"/>
        <v>5.7102553880834375</v>
      </c>
      <c r="H50">
        <f t="shared" si="11"/>
        <v>0.35600721992188838</v>
      </c>
      <c r="I50">
        <f t="shared" si="12"/>
        <v>2</v>
      </c>
    </row>
    <row r="51" spans="1:9" x14ac:dyDescent="0.2">
      <c r="A51" s="3">
        <f t="shared" si="13"/>
        <v>36</v>
      </c>
      <c r="B51" s="4" t="s">
        <v>36</v>
      </c>
      <c r="C51" s="6">
        <v>9.1363636360000005</v>
      </c>
      <c r="D51">
        <f t="shared" si="7"/>
        <v>-0.11405187867445529</v>
      </c>
      <c r="E51">
        <f t="shared" si="8"/>
        <v>0.47199375976045199</v>
      </c>
      <c r="F51">
        <f t="shared" si="9"/>
        <v>0.35033666928758916</v>
      </c>
      <c r="G51">
        <f t="shared" si="10"/>
        <v>5.7330796491484808</v>
      </c>
      <c r="H51">
        <f t="shared" si="11"/>
        <v>0.35033666928758916</v>
      </c>
      <c r="I51">
        <f t="shared" si="12"/>
        <v>2</v>
      </c>
    </row>
    <row r="52" spans="1:9" x14ac:dyDescent="0.2">
      <c r="A52" s="3">
        <f t="shared" si="13"/>
        <v>37</v>
      </c>
      <c r="B52" s="4" t="s">
        <v>38</v>
      </c>
      <c r="C52" s="6">
        <v>8</v>
      </c>
      <c r="D52">
        <f t="shared" si="7"/>
        <v>-0.68656689497839873</v>
      </c>
      <c r="E52">
        <f t="shared" si="8"/>
        <v>1.5864234694598722</v>
      </c>
      <c r="F52">
        <f t="shared" si="9"/>
        <v>3.7548483583093602E-4</v>
      </c>
      <c r="G52">
        <f t="shared" si="10"/>
        <v>8.8024958565815119</v>
      </c>
      <c r="H52">
        <f t="shared" si="11"/>
        <v>3.7548483583093602E-4</v>
      </c>
      <c r="I52">
        <f t="shared" si="12"/>
        <v>2</v>
      </c>
    </row>
    <row r="53" spans="1:9" x14ac:dyDescent="0.2">
      <c r="A53" s="3">
        <f t="shared" si="13"/>
        <v>38</v>
      </c>
      <c r="B53" s="4" t="s">
        <v>39</v>
      </c>
      <c r="C53" s="6">
        <v>9.1428571430000005</v>
      </c>
      <c r="D53">
        <f t="shared" si="7"/>
        <v>-0.11078036403935058</v>
      </c>
      <c r="E53">
        <f t="shared" si="8"/>
        <v>0.4675092835546491</v>
      </c>
      <c r="F53">
        <f t="shared" si="9"/>
        <v>0.35422014170374233</v>
      </c>
      <c r="G53">
        <f t="shared" si="10"/>
        <v>5.7174238206521171</v>
      </c>
      <c r="H53">
        <f t="shared" si="11"/>
        <v>0.35422014170374233</v>
      </c>
      <c r="I53">
        <f t="shared" si="12"/>
        <v>2</v>
      </c>
    </row>
    <row r="54" spans="1:9" x14ac:dyDescent="0.2">
      <c r="A54" s="3">
        <f t="shared" si="13"/>
        <v>39</v>
      </c>
      <c r="B54" s="4" t="s">
        <v>40</v>
      </c>
      <c r="C54" s="6">
        <v>8.884615385</v>
      </c>
      <c r="D54">
        <f t="shared" si="7"/>
        <v>-0.24088597425770611</v>
      </c>
      <c r="E54">
        <f t="shared" si="8"/>
        <v>0.66235526598689198</v>
      </c>
      <c r="F54">
        <f t="shared" si="9"/>
        <v>0.21627927059327567</v>
      </c>
      <c r="G54">
        <f t="shared" si="10"/>
        <v>6.3565458552626</v>
      </c>
      <c r="H54">
        <f t="shared" si="11"/>
        <v>0.21627927059327567</v>
      </c>
      <c r="I54">
        <f t="shared" si="12"/>
        <v>2</v>
      </c>
    </row>
    <row r="55" spans="1:9" x14ac:dyDescent="0.2">
      <c r="A55" s="3">
        <f t="shared" si="13"/>
        <v>40</v>
      </c>
      <c r="B55" s="4" t="s">
        <v>41</v>
      </c>
      <c r="C55" s="6">
        <v>8.9444444440000002</v>
      </c>
      <c r="D55">
        <f t="shared" si="7"/>
        <v>-0.21074330372188596</v>
      </c>
      <c r="E55">
        <f t="shared" si="8"/>
        <v>0.61420049420605305</v>
      </c>
      <c r="F55">
        <f t="shared" si="9"/>
        <v>0.24522405253771415</v>
      </c>
      <c r="G55">
        <f t="shared" si="10"/>
        <v>6.2054618812337683</v>
      </c>
      <c r="H55">
        <f t="shared" si="11"/>
        <v>0.24522405253771415</v>
      </c>
      <c r="I55">
        <f t="shared" si="12"/>
        <v>2</v>
      </c>
    </row>
    <row r="56" spans="1:9" x14ac:dyDescent="0.2">
      <c r="A56" s="3">
        <f t="shared" si="13"/>
        <v>41</v>
      </c>
      <c r="B56" s="4" t="s">
        <v>42</v>
      </c>
      <c r="C56" s="6">
        <v>10.8</v>
      </c>
      <c r="D56">
        <f t="shared" si="7"/>
        <v>0.72411010564593437</v>
      </c>
      <c r="E56">
        <f t="shared" si="8"/>
        <v>2.2844497960222275E-2</v>
      </c>
      <c r="F56">
        <f t="shared" si="9"/>
        <v>2.0450556776793269</v>
      </c>
      <c r="G56">
        <f t="shared" si="10"/>
        <v>2.4218301531247777</v>
      </c>
      <c r="H56">
        <f t="shared" si="11"/>
        <v>2.2844497960222275E-2</v>
      </c>
      <c r="I56">
        <f t="shared" si="12"/>
        <v>1</v>
      </c>
    </row>
    <row r="57" spans="1:9" x14ac:dyDescent="0.2">
      <c r="A57" s="3">
        <f t="shared" si="13"/>
        <v>42</v>
      </c>
      <c r="B57" s="4" t="s">
        <v>43</v>
      </c>
      <c r="C57" s="6">
        <v>7.733333333</v>
      </c>
      <c r="D57">
        <f t="shared" si="7"/>
        <v>-0.82091708568198718</v>
      </c>
      <c r="E57">
        <f t="shared" si="8"/>
        <v>1.9429104504431149</v>
      </c>
      <c r="F57">
        <f t="shared" si="9"/>
        <v>1.3218735452076786E-2</v>
      </c>
      <c r="G57">
        <f t="shared" si="10"/>
        <v>9.617753003086511</v>
      </c>
      <c r="H57">
        <f t="shared" si="11"/>
        <v>1.3218735452076786E-2</v>
      </c>
      <c r="I57">
        <f t="shared" si="12"/>
        <v>2</v>
      </c>
    </row>
    <row r="58" spans="1:9" x14ac:dyDescent="0.2">
      <c r="A58" s="3">
        <f t="shared" si="13"/>
        <v>43</v>
      </c>
      <c r="B58" s="4" t="s">
        <v>44</v>
      </c>
      <c r="C58" s="6">
        <v>7.9782608699999997</v>
      </c>
      <c r="D58">
        <f t="shared" si="7"/>
        <v>-0.69751935594432124</v>
      </c>
      <c r="E58">
        <f t="shared" si="8"/>
        <v>1.6141333986911943</v>
      </c>
      <c r="F58">
        <f t="shared" si="9"/>
        <v>7.09801216712668E-5</v>
      </c>
      <c r="G58">
        <f t="shared" si="10"/>
        <v>8.8676055267725804</v>
      </c>
      <c r="H58">
        <f t="shared" si="11"/>
        <v>7.09801216712668E-5</v>
      </c>
      <c r="I58">
        <f t="shared" si="12"/>
        <v>2</v>
      </c>
    </row>
    <row r="59" spans="1:9" x14ac:dyDescent="0.2">
      <c r="A59" s="3">
        <f t="shared" si="13"/>
        <v>44</v>
      </c>
      <c r="B59" s="4" t="s">
        <v>45</v>
      </c>
      <c r="C59" s="6">
        <v>10.66666667</v>
      </c>
      <c r="D59">
        <f t="shared" si="7"/>
        <v>0.65693501205748583</v>
      </c>
      <c r="E59">
        <f t="shared" si="8"/>
        <v>7.0507712574080245E-3</v>
      </c>
      <c r="F59">
        <f t="shared" si="9"/>
        <v>1.8574400903033372</v>
      </c>
      <c r="G59">
        <f t="shared" si="10"/>
        <v>2.6354215031614845</v>
      </c>
      <c r="H59">
        <f t="shared" si="11"/>
        <v>7.0507712574080245E-3</v>
      </c>
      <c r="I59">
        <f t="shared" si="12"/>
        <v>1</v>
      </c>
    </row>
    <row r="60" spans="1:9" x14ac:dyDescent="0.2">
      <c r="A60" s="3">
        <f t="shared" si="13"/>
        <v>45</v>
      </c>
      <c r="B60" s="4" t="s">
        <v>46</v>
      </c>
      <c r="C60" s="6">
        <v>9.14</v>
      </c>
      <c r="D60">
        <f t="shared" si="7"/>
        <v>-0.11221983043849156</v>
      </c>
      <c r="E60">
        <f t="shared" si="8"/>
        <v>0.46947981585807635</v>
      </c>
      <c r="F60">
        <f t="shared" si="9"/>
        <v>0.35250877671660202</v>
      </c>
      <c r="G60">
        <f t="shared" si="10"/>
        <v>5.7243097478257585</v>
      </c>
      <c r="H60">
        <f t="shared" si="11"/>
        <v>0.35250877671660202</v>
      </c>
      <c r="I60">
        <f t="shared" si="12"/>
        <v>2</v>
      </c>
    </row>
    <row r="61" spans="1:9" x14ac:dyDescent="0.2">
      <c r="A61" s="3">
        <f t="shared" si="13"/>
        <v>46</v>
      </c>
      <c r="B61" s="4" t="s">
        <v>47</v>
      </c>
      <c r="C61" s="6">
        <v>14</v>
      </c>
      <c r="D61">
        <f t="shared" si="7"/>
        <v>2.3363123920737427</v>
      </c>
      <c r="E61">
        <f t="shared" si="8"/>
        <v>3.109390000141349</v>
      </c>
      <c r="F61">
        <f t="shared" si="9"/>
        <v>9.2553259391097615</v>
      </c>
      <c r="G61">
        <f t="shared" si="10"/>
        <v>3.1336759263829984E-3</v>
      </c>
      <c r="H61">
        <f t="shared" si="11"/>
        <v>3.1336759263829984E-3</v>
      </c>
      <c r="I61">
        <f t="shared" si="12"/>
        <v>3</v>
      </c>
    </row>
    <row r="62" spans="1:9" x14ac:dyDescent="0.2">
      <c r="A62" s="3">
        <f t="shared" si="13"/>
        <v>47</v>
      </c>
      <c r="B62" s="4" t="s">
        <v>48</v>
      </c>
      <c r="C62" s="6">
        <v>12.31818182</v>
      </c>
      <c r="D62">
        <f t="shared" si="7"/>
        <v>1.4889901685887876</v>
      </c>
      <c r="E62">
        <f t="shared" si="8"/>
        <v>0.83910001858259498</v>
      </c>
      <c r="F62">
        <f t="shared" si="9"/>
        <v>4.8177374358567535</v>
      </c>
      <c r="G62">
        <f t="shared" si="10"/>
        <v>0.62622370881127487</v>
      </c>
      <c r="H62">
        <f t="shared" si="11"/>
        <v>0.62622370881127487</v>
      </c>
      <c r="I62">
        <f t="shared" si="12"/>
        <v>3</v>
      </c>
    </row>
    <row r="63" spans="1:9" x14ac:dyDescent="0.2">
      <c r="A63" s="3">
        <f t="shared" si="13"/>
        <v>48</v>
      </c>
      <c r="B63" s="4" t="s">
        <v>49</v>
      </c>
      <c r="C63" s="6">
        <v>10.3</v>
      </c>
      <c r="D63">
        <f t="shared" si="7"/>
        <v>0.4722034983915892</v>
      </c>
      <c r="E63">
        <f t="shared" si="8"/>
        <v>1.015311020454311E-2</v>
      </c>
      <c r="F63">
        <f t="shared" si="9"/>
        <v>1.3880322962909435</v>
      </c>
      <c r="G63">
        <f t="shared" si="10"/>
        <v>3.2693328246471487</v>
      </c>
      <c r="H63">
        <f t="shared" si="11"/>
        <v>1.015311020454311E-2</v>
      </c>
      <c r="I63">
        <f t="shared" si="12"/>
        <v>1</v>
      </c>
    </row>
    <row r="64" spans="1:9" x14ac:dyDescent="0.2">
      <c r="A64" s="3">
        <f t="shared" si="13"/>
        <v>49</v>
      </c>
      <c r="B64" s="4" t="s">
        <v>50</v>
      </c>
      <c r="C64" s="6">
        <v>8.9210526320000003</v>
      </c>
      <c r="D64">
        <f t="shared" si="7"/>
        <v>-0.22252840771878885</v>
      </c>
      <c r="E64">
        <f t="shared" si="8"/>
        <v>0.63281157750798933</v>
      </c>
      <c r="F64">
        <f t="shared" si="9"/>
        <v>0.23369095011836799</v>
      </c>
      <c r="G64">
        <f t="shared" si="10"/>
        <v>6.264315959972004</v>
      </c>
      <c r="H64">
        <f t="shared" si="11"/>
        <v>0.23369095011836799</v>
      </c>
      <c r="I64">
        <f t="shared" si="12"/>
        <v>2</v>
      </c>
    </row>
    <row r="65" spans="1:9" x14ac:dyDescent="0.2">
      <c r="A65" s="3">
        <f t="shared" si="13"/>
        <v>50</v>
      </c>
      <c r="B65" s="4" t="s">
        <v>51</v>
      </c>
      <c r="C65" s="6">
        <v>10.8</v>
      </c>
      <c r="D65">
        <f t="shared" si="7"/>
        <v>0.72411010564593437</v>
      </c>
      <c r="E65">
        <f t="shared" si="8"/>
        <v>2.2844497960222275E-2</v>
      </c>
      <c r="F65">
        <f t="shared" si="9"/>
        <v>2.0450556776793269</v>
      </c>
      <c r="G65">
        <f t="shared" si="10"/>
        <v>2.4218301531247777</v>
      </c>
      <c r="H65">
        <f t="shared" si="11"/>
        <v>2.2844497960222275E-2</v>
      </c>
      <c r="I65">
        <f t="shared" si="12"/>
        <v>1</v>
      </c>
    </row>
    <row r="66" spans="1:9" x14ac:dyDescent="0.2">
      <c r="A66" s="3">
        <f t="shared" si="13"/>
        <v>51</v>
      </c>
      <c r="B66" s="4" t="s">
        <v>52</v>
      </c>
      <c r="C66" s="6">
        <v>8.4499999999999993</v>
      </c>
      <c r="D66">
        <f t="shared" si="7"/>
        <v>-0.45985094844948848</v>
      </c>
      <c r="E66">
        <f t="shared" si="8"/>
        <v>1.0667111408648191</v>
      </c>
      <c r="F66">
        <f t="shared" si="9"/>
        <v>6.0561950510210669E-2</v>
      </c>
      <c r="G66">
        <f t="shared" si="10"/>
        <v>7.5086088746362147</v>
      </c>
      <c r="H66">
        <f t="shared" si="11"/>
        <v>6.0561950510210669E-2</v>
      </c>
      <c r="I66">
        <f t="shared" si="12"/>
        <v>2</v>
      </c>
    </row>
    <row r="67" spans="1:9" x14ac:dyDescent="0.2">
      <c r="A67" s="3">
        <f t="shared" si="13"/>
        <v>52</v>
      </c>
      <c r="B67" s="4" t="s">
        <v>53</v>
      </c>
      <c r="C67" s="6">
        <v>9</v>
      </c>
      <c r="D67">
        <f t="shared" si="7"/>
        <v>-0.1827536804697085</v>
      </c>
      <c r="E67">
        <f t="shared" si="8"/>
        <v>0.57111244900555402</v>
      </c>
      <c r="F67">
        <f t="shared" si="9"/>
        <v>0.27372845164692167</v>
      </c>
      <c r="G67">
        <f t="shared" si="10"/>
        <v>6.0667967175710924</v>
      </c>
      <c r="H67">
        <f t="shared" si="11"/>
        <v>0.27372845164692167</v>
      </c>
      <c r="I67">
        <f t="shared" si="12"/>
        <v>2</v>
      </c>
    </row>
    <row r="68" spans="1:9" ht="17" thickBot="1" x14ac:dyDescent="0.25">
      <c r="A68" s="3">
        <f t="shared" si="13"/>
        <v>53</v>
      </c>
      <c r="B68" s="5" t="s">
        <v>54</v>
      </c>
      <c r="C68" s="7">
        <v>11.33333333</v>
      </c>
      <c r="D68">
        <f t="shared" si="7"/>
        <v>0.99281048503785829</v>
      </c>
      <c r="E68">
        <f t="shared" si="8"/>
        <v>0.17626927297427625</v>
      </c>
      <c r="F68">
        <f t="shared" si="9"/>
        <v>2.8857679082727188</v>
      </c>
      <c r="G68">
        <f t="shared" si="10"/>
        <v>1.657714603976872</v>
      </c>
      <c r="H68">
        <f t="shared" si="11"/>
        <v>0.17626927297427625</v>
      </c>
      <c r="I68">
        <f t="shared" si="12"/>
        <v>1</v>
      </c>
    </row>
    <row r="69" spans="1:9" x14ac:dyDescent="0.2">
      <c r="A69" s="16"/>
    </row>
    <row r="70" spans="1:9" x14ac:dyDescent="0.2">
      <c r="A70" s="16"/>
    </row>
    <row r="71" spans="1:9" x14ac:dyDescent="0.2">
      <c r="A71">
        <v>54</v>
      </c>
      <c r="B71" s="4" t="s">
        <v>37</v>
      </c>
      <c r="C71" s="6">
        <v>28.5</v>
      </c>
      <c r="D71">
        <f>STANDARDIZE(C71,$C$12,$C$13)</f>
        <v>9.6416040024497516</v>
      </c>
      <c r="E71">
        <f>SUMXMY2($E$3,D71)</f>
        <v>82.240192656799778</v>
      </c>
      <c r="F71">
        <f>SUMXMY2($E$4,D71)</f>
        <v>107.07175641111661</v>
      </c>
      <c r="G71">
        <f>SUMXMY2($E$5,D71)</f>
        <v>54.188308613521343</v>
      </c>
      <c r="H71">
        <f>MIN(E71:G71)</f>
        <v>54.188308613521343</v>
      </c>
      <c r="I71" s="24">
        <v>4</v>
      </c>
    </row>
    <row r="73" spans="1:9" x14ac:dyDescent="0.2">
      <c r="C73" t="s">
        <v>68</v>
      </c>
    </row>
    <row r="74" spans="1:9" x14ac:dyDescent="0.2">
      <c r="B74" s="4"/>
      <c r="C74" s="6"/>
    </row>
  </sheetData>
  <autoFilter ref="A15:I68" xr:uid="{CA08E023-7314-7943-B450-02518D1756D6}"/>
  <conditionalFormatting sqref="I16:I68 I74">
    <cfRule type="colorScale" priority="6">
      <colorScale>
        <cfvo type="min"/>
        <cfvo type="num" val="2"/>
        <cfvo type="max"/>
        <color rgb="FFFF0000"/>
        <color rgb="FFFFFF00"/>
        <color rgb="FF00B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1">
      <colorScale>
        <cfvo type="min"/>
        <cfvo type="num" val="2"/>
        <cfvo type="max"/>
        <color rgb="FFF8696B"/>
        <color rgb="FFFCFCFF"/>
        <color rgb="FF5A8AC6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68">
    <cfRule type="colorScale" priority="3">
      <colorScale>
        <cfvo type="min"/>
        <cfvo type="num" val="2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4671-D3C4-6242-9A55-6C6C79161580}">
  <dimension ref="B2:G33"/>
  <sheetViews>
    <sheetView tabSelected="1" workbookViewId="0">
      <selection activeCell="G27" sqref="G27"/>
    </sheetView>
  </sheetViews>
  <sheetFormatPr baseColWidth="10" defaultRowHeight="16" x14ac:dyDescent="0.2"/>
  <cols>
    <col min="2" max="2" width="37.83203125" customWidth="1"/>
    <col min="3" max="3" width="31.33203125" customWidth="1"/>
    <col min="4" max="4" width="24.1640625" customWidth="1"/>
    <col min="5" max="5" width="27.83203125" customWidth="1"/>
    <col min="7" max="7" width="72.1640625" customWidth="1"/>
  </cols>
  <sheetData>
    <row r="2" spans="2:7" x14ac:dyDescent="0.2">
      <c r="B2" s="27" t="s">
        <v>76</v>
      </c>
      <c r="C2" s="32" t="s">
        <v>77</v>
      </c>
      <c r="D2" s="26" t="s">
        <v>78</v>
      </c>
      <c r="E2" s="25" t="s">
        <v>79</v>
      </c>
    </row>
    <row r="3" spans="2:7" x14ac:dyDescent="0.2">
      <c r="B3" s="4" t="s">
        <v>2</v>
      </c>
      <c r="C3" s="4" t="s">
        <v>1</v>
      </c>
      <c r="D3" s="4" t="s">
        <v>5</v>
      </c>
      <c r="E3" s="4" t="s">
        <v>37</v>
      </c>
    </row>
    <row r="4" spans="2:7" x14ac:dyDescent="0.2">
      <c r="B4" s="4" t="s">
        <v>15</v>
      </c>
      <c r="C4" s="4" t="s">
        <v>3</v>
      </c>
      <c r="D4" s="4" t="s">
        <v>27</v>
      </c>
    </row>
    <row r="5" spans="2:7" x14ac:dyDescent="0.2">
      <c r="B5" s="4" t="s">
        <v>16</v>
      </c>
      <c r="C5" s="4" t="s">
        <v>4</v>
      </c>
      <c r="D5" s="4" t="s">
        <v>47</v>
      </c>
    </row>
    <row r="6" spans="2:7" x14ac:dyDescent="0.2">
      <c r="B6" s="4" t="s">
        <v>18</v>
      </c>
      <c r="C6" s="4" t="s">
        <v>6</v>
      </c>
      <c r="D6" s="4" t="s">
        <v>48</v>
      </c>
    </row>
    <row r="7" spans="2:7" x14ac:dyDescent="0.2">
      <c r="B7" s="4" t="s">
        <v>19</v>
      </c>
      <c r="C7" s="4" t="s">
        <v>7</v>
      </c>
      <c r="D7" s="4"/>
    </row>
    <row r="8" spans="2:7" x14ac:dyDescent="0.2">
      <c r="B8" s="4" t="s">
        <v>20</v>
      </c>
      <c r="C8" s="4" t="s">
        <v>8</v>
      </c>
      <c r="D8" s="4"/>
    </row>
    <row r="9" spans="2:7" ht="17" thickBot="1" x14ac:dyDescent="0.25">
      <c r="B9" s="4" t="s">
        <v>23</v>
      </c>
      <c r="C9" s="4" t="s">
        <v>9</v>
      </c>
      <c r="D9" s="4"/>
    </row>
    <row r="10" spans="2:7" x14ac:dyDescent="0.2">
      <c r="B10" s="4" t="s">
        <v>25</v>
      </c>
      <c r="C10" s="4" t="s">
        <v>10</v>
      </c>
      <c r="D10" s="4"/>
      <c r="G10" s="28" t="s">
        <v>81</v>
      </c>
    </row>
    <row r="11" spans="2:7" x14ac:dyDescent="0.2">
      <c r="B11" s="4" t="s">
        <v>30</v>
      </c>
      <c r="C11" s="4" t="s">
        <v>11</v>
      </c>
      <c r="D11" s="4"/>
      <c r="G11" s="29" t="s">
        <v>82</v>
      </c>
    </row>
    <row r="12" spans="2:7" x14ac:dyDescent="0.2">
      <c r="B12" s="4" t="s">
        <v>31</v>
      </c>
      <c r="C12" s="4" t="s">
        <v>12</v>
      </c>
      <c r="D12" s="4"/>
      <c r="G12" s="30" t="s">
        <v>83</v>
      </c>
    </row>
    <row r="13" spans="2:7" ht="17" thickBot="1" x14ac:dyDescent="0.25">
      <c r="B13" s="4" t="s">
        <v>32</v>
      </c>
      <c r="C13" s="4" t="s">
        <v>13</v>
      </c>
      <c r="D13" s="4"/>
      <c r="G13" s="31" t="s">
        <v>80</v>
      </c>
    </row>
    <row r="14" spans="2:7" x14ac:dyDescent="0.2">
      <c r="B14" s="4" t="s">
        <v>33</v>
      </c>
      <c r="C14" s="4" t="s">
        <v>14</v>
      </c>
      <c r="D14" s="4"/>
    </row>
    <row r="15" spans="2:7" x14ac:dyDescent="0.2">
      <c r="B15" s="4" t="s">
        <v>34</v>
      </c>
      <c r="C15" s="4" t="s">
        <v>17</v>
      </c>
    </row>
    <row r="16" spans="2:7" x14ac:dyDescent="0.2">
      <c r="B16" s="4" t="s">
        <v>42</v>
      </c>
      <c r="C16" s="4" t="s">
        <v>21</v>
      </c>
    </row>
    <row r="17" spans="2:3" x14ac:dyDescent="0.2">
      <c r="B17" s="4" t="s">
        <v>45</v>
      </c>
      <c r="C17" s="4" t="s">
        <v>22</v>
      </c>
    </row>
    <row r="18" spans="2:3" x14ac:dyDescent="0.2">
      <c r="B18" s="4" t="s">
        <v>49</v>
      </c>
      <c r="C18" s="4" t="s">
        <v>24</v>
      </c>
    </row>
    <row r="19" spans="2:3" x14ac:dyDescent="0.2">
      <c r="B19" s="4" t="s">
        <v>51</v>
      </c>
      <c r="C19" s="4" t="s">
        <v>26</v>
      </c>
    </row>
    <row r="20" spans="2:3" ht="17" thickBot="1" x14ac:dyDescent="0.25">
      <c r="B20" s="5" t="s">
        <v>54</v>
      </c>
      <c r="C20" s="4" t="s">
        <v>28</v>
      </c>
    </row>
    <row r="21" spans="2:3" x14ac:dyDescent="0.2">
      <c r="C21" s="4" t="s">
        <v>29</v>
      </c>
    </row>
    <row r="22" spans="2:3" x14ac:dyDescent="0.2">
      <c r="C22" s="4" t="s">
        <v>35</v>
      </c>
    </row>
    <row r="23" spans="2:3" x14ac:dyDescent="0.2">
      <c r="C23" s="4" t="s">
        <v>36</v>
      </c>
    </row>
    <row r="24" spans="2:3" x14ac:dyDescent="0.2">
      <c r="C24" s="4" t="s">
        <v>38</v>
      </c>
    </row>
    <row r="25" spans="2:3" x14ac:dyDescent="0.2">
      <c r="C25" s="4" t="s">
        <v>39</v>
      </c>
    </row>
    <row r="26" spans="2:3" x14ac:dyDescent="0.2">
      <c r="C26" s="4" t="s">
        <v>40</v>
      </c>
    </row>
    <row r="27" spans="2:3" x14ac:dyDescent="0.2">
      <c r="C27" s="4" t="s">
        <v>41</v>
      </c>
    </row>
    <row r="28" spans="2:3" x14ac:dyDescent="0.2">
      <c r="C28" s="4" t="s">
        <v>43</v>
      </c>
    </row>
    <row r="29" spans="2:3" x14ac:dyDescent="0.2">
      <c r="C29" s="4" t="s">
        <v>44</v>
      </c>
    </row>
    <row r="30" spans="2:3" x14ac:dyDescent="0.2">
      <c r="C30" s="4" t="s">
        <v>46</v>
      </c>
    </row>
    <row r="31" spans="2:3" x14ac:dyDescent="0.2">
      <c r="C31" s="4" t="s">
        <v>50</v>
      </c>
    </row>
    <row r="32" spans="2:3" x14ac:dyDescent="0.2">
      <c r="C32" s="4" t="s">
        <v>52</v>
      </c>
    </row>
    <row r="33" spans="3:3" x14ac:dyDescent="0.2">
      <c r="C33" s="4" t="s">
        <v>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cluster_analysis</vt:lpstr>
      <vt:lpstr>final clusters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2021-04-23T21:14:57Z</dcterms:created>
  <dcterms:modified xsi:type="dcterms:W3CDTF">2021-04-27T17:03:07Z</dcterms:modified>
</cp:coreProperties>
</file>