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3/"/>
    </mc:Choice>
  </mc:AlternateContent>
  <xr:revisionPtr revIDLastSave="0" documentId="13_ncr:1_{7112B3D7-E3EF-774B-B9B8-3F9CB57DE474}" xr6:coauthVersionLast="46" xr6:coauthVersionMax="46" xr10:uidLastSave="{00000000-0000-0000-0000-000000000000}"/>
  <bookViews>
    <workbookView xWindow="0" yWindow="0" windowWidth="28800" windowHeight="18000" activeTab="2" xr2:uid="{3E724E4A-CDA4-4B4B-8628-DC7ECC1369C8}"/>
  </bookViews>
  <sheets>
    <sheet name="Cluster Analysis" sheetId="1" r:id="rId1"/>
    <sheet name="Cluster Table" sheetId="2" r:id="rId2"/>
    <sheet name="Cluster Pie Chart" sheetId="3" r:id="rId3"/>
  </sheets>
  <externalReferences>
    <externalReference r:id="rId4"/>
  </externalReferences>
  <definedNames>
    <definedName name="_xlnm._FilterDatabase" localSheetId="0" hidden="1">'Cluster Analysis'!$Q$15:$Q$16</definedName>
    <definedName name="data">'Cluster Analysis'!$A$14:$L$42</definedName>
    <definedName name="solver_adj" localSheetId="0" hidden="1">'Cluster Analysis'!$D$3:$D$5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'Cluster Analysis'!$D$3:$D$5</definedName>
    <definedName name="solver_lhs2" localSheetId="0" hidden="1">'Cluster Analysis'!$D$3:$D$5</definedName>
    <definedName name="solver_lhs3" localSheetId="0" hidden="1">'Cluster Analysis'!$D$3:$D$5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'Cluster Analysis'!$P$11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27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6" i="1"/>
  <c r="E11" i="1"/>
  <c r="E12" i="1"/>
  <c r="C4" i="1" l="1"/>
  <c r="C5" i="1"/>
  <c r="C3" i="1"/>
  <c r="G12" i="1"/>
  <c r="F12" i="1"/>
  <c r="D12" i="1"/>
  <c r="C12" i="1"/>
  <c r="G11" i="1"/>
  <c r="F11" i="1"/>
  <c r="D11" i="1"/>
  <c r="C11" i="1"/>
  <c r="F3" i="1" l="1"/>
  <c r="F5" i="1"/>
  <c r="I5" i="1"/>
  <c r="H3" i="1"/>
  <c r="E3" i="1"/>
  <c r="E5" i="1"/>
  <c r="E4" i="1"/>
  <c r="H4" i="1"/>
  <c r="G4" i="1"/>
  <c r="I3" i="1"/>
  <c r="I4" i="1"/>
  <c r="H5" i="1"/>
  <c r="F4" i="1"/>
  <c r="G5" i="1" l="1"/>
  <c r="O18" i="1" s="1"/>
  <c r="G3" i="1"/>
  <c r="M23" i="1" s="1"/>
  <c r="N22" i="1"/>
  <c r="N30" i="1"/>
  <c r="N32" i="1"/>
  <c r="N16" i="1"/>
  <c r="N24" i="1"/>
  <c r="N33" i="1"/>
  <c r="N41" i="1"/>
  <c r="N17" i="1"/>
  <c r="N25" i="1"/>
  <c r="N34" i="1"/>
  <c r="N42" i="1"/>
  <c r="N18" i="1"/>
  <c r="N26" i="1"/>
  <c r="N35" i="1"/>
  <c r="N19" i="1"/>
  <c r="N27" i="1"/>
  <c r="N36" i="1"/>
  <c r="N39" i="1"/>
  <c r="N40" i="1"/>
  <c r="N20" i="1"/>
  <c r="N28" i="1"/>
  <c r="N37" i="1"/>
  <c r="N23" i="1"/>
  <c r="N21" i="1"/>
  <c r="N29" i="1"/>
  <c r="N38" i="1"/>
  <c r="N31" i="1"/>
  <c r="O26" i="1" l="1"/>
  <c r="O42" i="1"/>
  <c r="O33" i="1"/>
  <c r="M31" i="1"/>
  <c r="M34" i="1"/>
  <c r="O24" i="1"/>
  <c r="M35" i="1"/>
  <c r="O16" i="1"/>
  <c r="M27" i="1"/>
  <c r="O39" i="1"/>
  <c r="M30" i="1"/>
  <c r="O31" i="1"/>
  <c r="O22" i="1"/>
  <c r="O34" i="1"/>
  <c r="O38" i="1"/>
  <c r="O35" i="1"/>
  <c r="O21" i="1"/>
  <c r="O32" i="1"/>
  <c r="O37" i="1"/>
  <c r="O29" i="1"/>
  <c r="O25" i="1"/>
  <c r="O30" i="1"/>
  <c r="O17" i="1"/>
  <c r="O40" i="1"/>
  <c r="O41" i="1"/>
  <c r="O23" i="1"/>
  <c r="P23" i="1" s="1"/>
  <c r="Q23" i="1" s="1"/>
  <c r="M26" i="1"/>
  <c r="O28" i="1"/>
  <c r="O20" i="1"/>
  <c r="M25" i="1"/>
  <c r="M17" i="1"/>
  <c r="O36" i="1"/>
  <c r="M42" i="1"/>
  <c r="O27" i="1"/>
  <c r="O19" i="1"/>
  <c r="M18" i="1"/>
  <c r="P18" i="1" s="1"/>
  <c r="Q18" i="1" s="1"/>
  <c r="M29" i="1"/>
  <c r="M28" i="1"/>
  <c r="M33" i="1"/>
  <c r="M36" i="1"/>
  <c r="M19" i="1"/>
  <c r="M32" i="1"/>
  <c r="M24" i="1"/>
  <c r="M40" i="1"/>
  <c r="M21" i="1"/>
  <c r="M41" i="1"/>
  <c r="M38" i="1"/>
  <c r="M20" i="1"/>
  <c r="M16" i="1"/>
  <c r="M39" i="1"/>
  <c r="M22" i="1"/>
  <c r="M37" i="1"/>
  <c r="P31" i="1" l="1"/>
  <c r="Q31" i="1" s="1"/>
  <c r="P17" i="1"/>
  <c r="Q17" i="1" s="1"/>
  <c r="P42" i="1"/>
  <c r="Q42" i="1" s="1"/>
  <c r="P22" i="1"/>
  <c r="Q22" i="1" s="1"/>
  <c r="P34" i="1"/>
  <c r="Q34" i="1" s="1"/>
  <c r="P26" i="1"/>
  <c r="Q26" i="1" s="1"/>
  <c r="P27" i="1"/>
  <c r="Q27" i="1" s="1"/>
  <c r="P35" i="1"/>
  <c r="Q35" i="1" s="1"/>
  <c r="P24" i="1"/>
  <c r="Q24" i="1" s="1"/>
  <c r="P16" i="1"/>
  <c r="Q16" i="1" s="1"/>
  <c r="P30" i="1"/>
  <c r="Q30" i="1" s="1"/>
  <c r="P38" i="1"/>
  <c r="Q38" i="1" s="1"/>
  <c r="P33" i="1"/>
  <c r="Q33" i="1" s="1"/>
  <c r="P39" i="1"/>
  <c r="Q39" i="1" s="1"/>
  <c r="P41" i="1"/>
  <c r="Q41" i="1" s="1"/>
  <c r="P32" i="1"/>
  <c r="Q32" i="1" s="1"/>
  <c r="P25" i="1"/>
  <c r="Q25" i="1" s="1"/>
  <c r="P21" i="1"/>
  <c r="Q21" i="1" s="1"/>
  <c r="P37" i="1"/>
  <c r="Q37" i="1" s="1"/>
  <c r="P40" i="1"/>
  <c r="Q40" i="1" s="1"/>
  <c r="P20" i="1"/>
  <c r="Q20" i="1" s="1"/>
  <c r="P28" i="1"/>
  <c r="Q28" i="1" s="1"/>
  <c r="P29" i="1"/>
  <c r="Q29" i="1" s="1"/>
  <c r="P36" i="1"/>
  <c r="Q36" i="1" s="1"/>
  <c r="P19" i="1"/>
  <c r="Q19" i="1" s="1"/>
  <c r="P11" i="1" l="1"/>
</calcChain>
</file>

<file path=xl/sharedStrings.xml><?xml version="1.0" encoding="utf-8"?>
<sst xmlns="http://schemas.openxmlformats.org/spreadsheetml/2006/main" count="99" uniqueCount="63">
  <si>
    <t>Sector Upon Graduation (N=3,823)</t>
  </si>
  <si>
    <t>Academia</t>
  </si>
  <si>
    <t>For-Profit</t>
  </si>
  <si>
    <t>Government</t>
  </si>
  <si>
    <t>Nonprofit</t>
  </si>
  <si>
    <t>Not found</t>
  </si>
  <si>
    <t>%</t>
  </si>
  <si>
    <t>Biochemistry and Molecular Biology</t>
  </si>
  <si>
    <t>Biochemistry, Cellular and Molecular Biology</t>
  </si>
  <si>
    <t>Biological Chemistry</t>
  </si>
  <si>
    <t>Biology</t>
  </si>
  <si>
    <t>Biomedical Engineering</t>
  </si>
  <si>
    <t>Biophysics</t>
  </si>
  <si>
    <t>Biophysics and Biophysical Chemistry</t>
  </si>
  <si>
    <t>Biostatistics</t>
  </si>
  <si>
    <t>Cellular and Molecular Medicine</t>
  </si>
  <si>
    <t>Cellular and Molecular Physiology</t>
  </si>
  <si>
    <t>Chemical and Biomolecular Engineering</t>
  </si>
  <si>
    <t>Chemical Biology</t>
  </si>
  <si>
    <t>Chemical Engineering</t>
  </si>
  <si>
    <t>Chemistry</t>
  </si>
  <si>
    <t>Clinical Investigation</t>
  </si>
  <si>
    <t>Environmental Health and Engineering</t>
  </si>
  <si>
    <t>Epidemiology</t>
  </si>
  <si>
    <t>Functional Anatomy and Evolution</t>
  </si>
  <si>
    <t>Geography and Environmental Engineering</t>
  </si>
  <si>
    <t>Human Genetics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</si>
  <si>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</si>
  <si>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</si>
  <si>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</si>
  <si>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</si>
  <si>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</si>
  <si>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</si>
  <si>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Program in Molecular Biophysics</t>
  </si>
  <si>
    <t>z score academia</t>
  </si>
  <si>
    <t>z score for profit</t>
  </si>
  <si>
    <t>z score gov</t>
  </si>
  <si>
    <t>z score non profit</t>
  </si>
  <si>
    <t>z score not found</t>
  </si>
  <si>
    <t>Cluster #</t>
  </si>
  <si>
    <t>Major</t>
  </si>
  <si>
    <t>Major #</t>
  </si>
  <si>
    <t>Mean:</t>
  </si>
  <si>
    <t>SD:</t>
  </si>
  <si>
    <t>Dist_Sq_1</t>
  </si>
  <si>
    <t>Dist_Sq_2</t>
  </si>
  <si>
    <t>Dist_Sq_3</t>
  </si>
  <si>
    <t>MIN</t>
  </si>
  <si>
    <t>SUM OF MIN</t>
  </si>
  <si>
    <t>CLUSTER</t>
  </si>
  <si>
    <t>3: focus on prep for gov/nonprofit, see if need for academia/profit not fulfilled, identify why not found</t>
  </si>
  <si>
    <t>1: need to find focus, career center should spend more time on this major</t>
  </si>
  <si>
    <t>2: focus on prep for academia and for profit, identify if need for gov/non profit is there but feel  students feel unprepared</t>
  </si>
  <si>
    <t>below average academia, below average for profit, above average governmet, above average non profit, above average not found</t>
  </si>
  <si>
    <t>Cluster 3: ↓A, ↓FP, ↑G, ↑NP, ↑NF</t>
  </si>
  <si>
    <t>above average academia, below average for profit, below average government, below average non profit, above average not found</t>
  </si>
  <si>
    <t>below average academia, above average for profit, below average government, below average non profit, below average not found</t>
  </si>
  <si>
    <t>Cluster 1: ↑A, ↓FP, ↓G, ↓NP, ↑NF</t>
  </si>
  <si>
    <t>Cluster 2: ↓A, ↑FP, ↓G, ↓NP, ↓NF</t>
  </si>
  <si>
    <t>Cluster</t>
  </si>
  <si>
    <t>Cluster 1</t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</si>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</sst>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9" tint="0.79998168889431442"/>
      </patternFill>
    </fill>
    <fill>
      <patternFill patternType="solid">
        <fgColor theme="4" tint="0.59999389629810485"/>
        <bgColor theme="9" tint="0.79998168889431442"/>
      </patternFill>
    </fill>
    <fill>
      <patternFill patternType="solid">
        <fgColor rgb="FFBAFF9D"/>
        <bgColor indexed="64"/>
      </patternFill>
    </fill>
    <fill>
      <patternFill patternType="solid">
        <fgColor rgb="FFFFB28F"/>
        <bgColor indexed="64"/>
      </patternFill>
    </fill>
    <fill>
      <patternFill patternType="solid">
        <fgColor rgb="FFEEC3FF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NumberFormat="1" applyBorder="1"/>
    <xf numFmtId="0" fontId="0" fillId="2" borderId="2" xfId="0" applyNumberForma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6" borderId="4" xfId="0" applyFont="1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0" borderId="11" xfId="0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NumberFormat="1" applyFill="1" applyBorder="1"/>
    <xf numFmtId="0" fontId="0" fillId="0" borderId="21" xfId="0" applyNumberFormat="1" applyBorder="1"/>
    <xf numFmtId="0" fontId="0" fillId="0" borderId="14" xfId="0" applyBorder="1"/>
    <xf numFmtId="0" fontId="0" fillId="2" borderId="22" xfId="0" applyFill="1" applyBorder="1"/>
    <xf numFmtId="0" fontId="0" fillId="2" borderId="23" xfId="0" applyNumberFormat="1" applyFill="1" applyBorder="1"/>
    <xf numFmtId="0" fontId="0" fillId="2" borderId="24" xfId="0" applyNumberFormat="1" applyFill="1" applyBorder="1"/>
    <xf numFmtId="0" fontId="0" fillId="3" borderId="17" xfId="0" applyFill="1" applyBorder="1"/>
    <xf numFmtId="0" fontId="0" fillId="4" borderId="9" xfId="0" applyFill="1" applyBorder="1"/>
    <xf numFmtId="0" fontId="0" fillId="5" borderId="17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3" xfId="0" applyBorder="1"/>
    <xf numFmtId="0" fontId="0" fillId="0" borderId="12" xfId="0" applyBorder="1"/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3" fillId="0" borderId="0" xfId="0" applyFont="1"/>
    <xf numFmtId="0" fontId="0" fillId="8" borderId="4" xfId="0" applyFont="1" applyFill="1" applyBorder="1"/>
    <xf numFmtId="0" fontId="0" fillId="8" borderId="0" xfId="0" applyFont="1" applyFill="1" applyBorder="1"/>
    <xf numFmtId="0" fontId="0" fillId="7" borderId="14" xfId="0" applyFont="1" applyFill="1" applyBorder="1"/>
    <xf numFmtId="0" fontId="0" fillId="7" borderId="11" xfId="0" applyFont="1" applyFill="1" applyBorder="1"/>
    <xf numFmtId="0" fontId="0" fillId="0" borderId="0" xfId="0" applyFill="1"/>
    <xf numFmtId="0" fontId="0" fillId="0" borderId="15" xfId="0" applyFill="1" applyBorder="1"/>
    <xf numFmtId="0" fontId="0" fillId="0" borderId="1" xfId="0" applyFill="1" applyBorder="1"/>
    <xf numFmtId="0" fontId="0" fillId="0" borderId="0" xfId="0" applyFill="1" applyBorder="1"/>
    <xf numFmtId="0" fontId="4" fillId="0" borderId="1" xfId="0" applyFont="1" applyFill="1" applyBorder="1"/>
    <xf numFmtId="0" fontId="0" fillId="8" borderId="13" xfId="0" applyFont="1" applyFill="1" applyBorder="1"/>
    <xf numFmtId="0" fontId="0" fillId="7" borderId="12" xfId="0" applyFont="1" applyFill="1" applyBorder="1"/>
    <xf numFmtId="0" fontId="4" fillId="0" borderId="0" xfId="0" applyFont="1" applyFill="1" applyBorder="1"/>
    <xf numFmtId="0" fontId="4" fillId="0" borderId="1" xfId="0" applyFont="1" applyBorder="1"/>
    <xf numFmtId="0" fontId="5" fillId="0" borderId="0" xfId="0" applyFont="1"/>
  </cellXfs>
  <cellStyles count="1">
    <cellStyle name="Normal" xfId="0" builtinId="0"/>
  </cellStyles>
  <dxfs count="6">
    <dxf>
      <fill>
        <patternFill patternType="none">
          <fgColor indexed="64"/>
          <bgColor indexed="65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B28F"/>
      <color rgb="FFEEC3FF"/>
      <color rgb="FFBAF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JHU Life Science PhD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C4-3B47-A101-7C45B86F04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C4-3B47-A101-7C45B86F04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C4-3B47-A101-7C45B86F0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[1]Sheet1!$A$2:$A$4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[1]Sheet1!$B$2:$B$4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C4-3B47-A101-7C45B86F04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127000</xdr:rowOff>
    </xdr:from>
    <xdr:to>
      <xdr:col>0</xdr:col>
      <xdr:colOff>1917700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50658F-3E7A-9347-98AD-CF3FFEDBD62A}"/>
            </a:ext>
          </a:extLst>
        </xdr:cNvPr>
        <xdr:cNvSpPr txBox="1"/>
      </xdr:nvSpPr>
      <xdr:spPr>
        <a:xfrm>
          <a:off x="609600" y="1346200"/>
          <a:ext cx="1308100" cy="1739900"/>
        </a:xfrm>
        <a:prstGeom prst="rect">
          <a:avLst/>
        </a:prstGeom>
        <a:solidFill>
          <a:schemeClr val="bg2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KEY</a:t>
          </a:r>
        </a:p>
        <a:p>
          <a:pPr algn="l"/>
          <a:r>
            <a:rPr lang="en-US" sz="1100" u="none"/>
            <a:t>Academia:</a:t>
          </a:r>
          <a:r>
            <a:rPr lang="en-US" sz="1100" u="none" baseline="0"/>
            <a:t> </a:t>
          </a:r>
          <a:r>
            <a:rPr lang="en-US" sz="1100" b="1" u="none" baseline="0"/>
            <a:t>A</a:t>
          </a:r>
        </a:p>
        <a:p>
          <a:pPr algn="l"/>
          <a:r>
            <a:rPr lang="en-US" sz="1100" u="none" baseline="0"/>
            <a:t>For Profit: </a:t>
          </a:r>
          <a:r>
            <a:rPr lang="en-US" sz="1100" b="1" u="none" baseline="0"/>
            <a:t>FP</a:t>
          </a:r>
        </a:p>
        <a:p>
          <a:pPr algn="l"/>
          <a:r>
            <a:rPr lang="en-US" sz="1100" u="none" baseline="0"/>
            <a:t>Government: </a:t>
          </a:r>
          <a:r>
            <a:rPr lang="en-US" sz="1100" b="1" u="none" baseline="0"/>
            <a:t>G</a:t>
          </a:r>
        </a:p>
        <a:p>
          <a:pPr algn="l"/>
          <a:r>
            <a:rPr lang="en-US" sz="1100" u="none" baseline="0"/>
            <a:t>Non Profit: </a:t>
          </a:r>
          <a:r>
            <a:rPr lang="en-US" sz="1100" b="1" u="none" baseline="0"/>
            <a:t>NP</a:t>
          </a:r>
        </a:p>
        <a:p>
          <a:pPr algn="l"/>
          <a:r>
            <a:rPr lang="en-US" sz="1100" u="none" baseline="0"/>
            <a:t>Not Found: </a:t>
          </a:r>
          <a:r>
            <a:rPr lang="en-US" sz="1100" b="1" u="none" baseline="0"/>
            <a:t>NF</a:t>
          </a:r>
        </a:p>
        <a:p>
          <a:pPr algn="l"/>
          <a:r>
            <a:rPr lang="en-US" sz="1100" u="none" baseline="0"/>
            <a:t>Above Average: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↑</a:t>
          </a:r>
          <a:endParaRPr lang="en-US" sz="1100" u="none" baseline="0"/>
        </a:p>
        <a:p>
          <a:pPr algn="l"/>
          <a:r>
            <a:rPr lang="en-US" sz="1100" u="none" baseline="0"/>
            <a:t>Below Average: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↓</a:t>
          </a:r>
          <a:endParaRPr lang="en-US" sz="1100" u="none" baseline="0"/>
        </a:p>
        <a:p>
          <a:pPr algn="l"/>
          <a:r>
            <a:rPr lang="en-US" sz="1100" u="none" baseline="0"/>
            <a:t>Cluster Node:</a:t>
          </a:r>
          <a:r>
            <a:rPr lang="en-US" sz="1100" u="none" baseline="0">
              <a:solidFill>
                <a:srgbClr val="FF0000"/>
              </a:solidFill>
            </a:rPr>
            <a:t> Red</a:t>
          </a:r>
          <a:endParaRPr lang="en-US" sz="110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3</xdr:row>
      <xdr:rowOff>76200</xdr:rowOff>
    </xdr:from>
    <xdr:to>
      <xdr:col>9</xdr:col>
      <xdr:colOff>19050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343A7-9549-1044-8D12-0490725FE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Cluster 1</v>
          </cell>
          <cell r="B2">
            <v>3</v>
          </cell>
        </row>
        <row r="3">
          <cell r="A3" t="str">
            <v>Cluster 2</v>
          </cell>
          <cell r="B3">
            <v>7</v>
          </cell>
        </row>
        <row r="4">
          <cell r="A4" t="str">
            <v>Cluster 3</v>
          </cell>
          <cell r="B4">
            <v>17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DE9D6-D672-6C4C-95AE-DCA07C177390}" name="Clusters" displayName="Clusters" ref="A1:C18" dataDxfId="5">
  <autoFilter ref="A1:C18" xr:uid="{2B509483-485F-7749-9E31-BD6BF12BEE07}">
    <filterColumn colId="0" hiddenButton="1"/>
    <filterColumn colId="1" hiddenButton="1"/>
    <filterColumn colId="2" hiddenButton="1"/>
  </autoFilter>
  <tableColumns count="3">
    <tableColumn id="1" xr3:uid="{7ACFFC0C-1C92-BF45-A612-7A2BAD5E86E6}" name="Cluster 1: ↑A, ↓FP, ↓G, ↓NP, ↑NF" totalsRowLabel="Total" dataDxfId="4" totalsRowDxfId="3"/>
    <tableColumn id="2" xr3:uid="{B6FB3F82-E9D2-8F4C-978D-0AC975280F32}" name="Cluster 2: ↓A, ↑FP, ↓G, ↓NP, ↓NF" dataDxfId="2" totalsRowDxfId="1"/>
    <tableColumn id="3" xr3:uid="{9FCF5F89-693F-5C49-ABD9-E01917FF6EB5}" name="Cluster 3: ↓A, ↓FP, ↑G, ↑NP, ↑NF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17B4-138D-BC4B-B116-A8D6496229F9}">
  <dimension ref="A1:Q42"/>
  <sheetViews>
    <sheetView topLeftCell="F1" zoomScale="62" workbookViewId="0">
      <selection activeCell="Q14" sqref="Q14"/>
    </sheetView>
  </sheetViews>
  <sheetFormatPr baseColWidth="10" defaultRowHeight="16" x14ac:dyDescent="0.2"/>
  <cols>
    <col min="2" max="2" width="35.33203125" customWidth="1"/>
    <col min="3" max="3" width="36" customWidth="1"/>
    <col min="4" max="4" width="11.6640625" bestFit="1" customWidth="1"/>
    <col min="5" max="5" width="19" customWidth="1"/>
    <col min="6" max="6" width="16" customWidth="1"/>
    <col min="7" max="7" width="12.6640625" customWidth="1"/>
    <col min="8" max="8" width="18" customWidth="1"/>
    <col min="9" max="9" width="18.1640625" customWidth="1"/>
    <col min="10" max="10" width="11.6640625" customWidth="1"/>
    <col min="11" max="11" width="16" customWidth="1"/>
    <col min="12" max="12" width="17" customWidth="1"/>
    <col min="16" max="16" width="16" customWidth="1"/>
    <col min="17" max="17" width="17" customWidth="1"/>
  </cols>
  <sheetData>
    <row r="1" spans="1:17" x14ac:dyDescent="0.2">
      <c r="E1">
        <v>8</v>
      </c>
      <c r="F1">
        <v>9</v>
      </c>
      <c r="G1">
        <v>10</v>
      </c>
      <c r="H1">
        <v>11</v>
      </c>
      <c r="I1">
        <v>12</v>
      </c>
    </row>
    <row r="2" spans="1:17" x14ac:dyDescent="0.2">
      <c r="B2" s="5" t="s">
        <v>39</v>
      </c>
      <c r="C2" s="5" t="s">
        <v>40</v>
      </c>
      <c r="D2" s="5" t="s">
        <v>41</v>
      </c>
      <c r="E2" s="5" t="s">
        <v>34</v>
      </c>
      <c r="F2" s="6" t="s">
        <v>35</v>
      </c>
      <c r="G2" s="6" t="s">
        <v>36</v>
      </c>
      <c r="H2" s="6" t="s">
        <v>37</v>
      </c>
      <c r="I2" s="6" t="s">
        <v>38</v>
      </c>
      <c r="J2" s="14"/>
      <c r="K2" s="14"/>
      <c r="L2" s="14"/>
      <c r="M2" s="14"/>
      <c r="N2" s="14"/>
      <c r="O2" s="14"/>
      <c r="P2" s="14"/>
      <c r="Q2" s="15"/>
    </row>
    <row r="3" spans="1:17" x14ac:dyDescent="0.2">
      <c r="B3" s="43">
        <v>1</v>
      </c>
      <c r="C3" s="44" t="str">
        <f>VLOOKUP(D3,data,2,0)</f>
        <v>Clinical Investigation</v>
      </c>
      <c r="D3" s="16">
        <v>15</v>
      </c>
      <c r="E3" s="16">
        <f t="shared" ref="E3:I5" si="0">VLOOKUP($D3,data,E$1,0)</f>
        <v>1.5356789945061797</v>
      </c>
      <c r="F3" s="16">
        <f t="shared" si="0"/>
        <v>-1.6553317137213819</v>
      </c>
      <c r="G3" s="16">
        <f t="shared" si="0"/>
        <v>-1.3611784240402844</v>
      </c>
      <c r="H3" s="16">
        <f t="shared" si="0"/>
        <v>-0.19691884639521606</v>
      </c>
      <c r="I3" s="16">
        <f t="shared" si="0"/>
        <v>0.65382624636575826</v>
      </c>
      <c r="J3" s="44" t="s">
        <v>55</v>
      </c>
      <c r="K3" s="44"/>
      <c r="L3" s="44"/>
      <c r="M3" s="44"/>
      <c r="N3" s="44"/>
      <c r="O3" s="44"/>
      <c r="P3" s="44"/>
      <c r="Q3" s="52"/>
    </row>
    <row r="4" spans="1:17" x14ac:dyDescent="0.2">
      <c r="B4" s="17">
        <v>2</v>
      </c>
      <c r="C4" s="18" t="str">
        <f>VLOOKUP(D4,data,2,0)</f>
        <v>Chemistry</v>
      </c>
      <c r="D4" s="16">
        <v>14</v>
      </c>
      <c r="E4" s="16">
        <f t="shared" si="0"/>
        <v>-0.1919598743132728</v>
      </c>
      <c r="F4" s="16">
        <f t="shared" si="0"/>
        <v>0.73704550756937459</v>
      </c>
      <c r="G4" s="16">
        <f t="shared" si="0"/>
        <v>0.43786159095002142</v>
      </c>
      <c r="H4" s="16">
        <f t="shared" si="0"/>
        <v>-0.78767538558086403</v>
      </c>
      <c r="I4" s="16">
        <f t="shared" si="0"/>
        <v>-0.44950554437645901</v>
      </c>
      <c r="J4" s="18" t="s">
        <v>56</v>
      </c>
      <c r="K4" s="18"/>
      <c r="L4" s="18"/>
      <c r="M4" s="18"/>
      <c r="N4" s="18"/>
      <c r="O4" s="18"/>
      <c r="P4" s="18"/>
      <c r="Q4" s="19"/>
    </row>
    <row r="5" spans="1:17" x14ac:dyDescent="0.2">
      <c r="B5" s="45">
        <v>3</v>
      </c>
      <c r="C5" s="46" t="str">
        <f>VLOOKUP(D5,data,2,0)</f>
        <v>Human Genetics and Molecular Biology</v>
      </c>
      <c r="D5" s="20">
        <v>21</v>
      </c>
      <c r="E5" s="20">
        <f t="shared" si="0"/>
        <v>-0.37381659734689937</v>
      </c>
      <c r="F5" s="20">
        <f t="shared" si="0"/>
        <v>-0.24165426477684399</v>
      </c>
      <c r="G5" s="20">
        <f t="shared" si="0"/>
        <v>0.69486730737720803</v>
      </c>
      <c r="H5" s="20">
        <f t="shared" si="0"/>
        <v>0.68921596238325589</v>
      </c>
      <c r="I5" s="20">
        <f t="shared" si="0"/>
        <v>0.16345656159143945</v>
      </c>
      <c r="J5" s="46" t="s">
        <v>53</v>
      </c>
      <c r="K5" s="46"/>
      <c r="L5" s="46"/>
      <c r="M5" s="46"/>
      <c r="N5" s="46"/>
      <c r="O5" s="46"/>
      <c r="P5" s="46"/>
      <c r="Q5" s="53"/>
    </row>
    <row r="8" spans="1:17" x14ac:dyDescent="0.2">
      <c r="H8" s="42" t="s">
        <v>51</v>
      </c>
      <c r="I8" s="42"/>
      <c r="J8" s="42"/>
      <c r="K8" s="42"/>
      <c r="L8" s="42"/>
      <c r="M8" s="42"/>
    </row>
    <row r="9" spans="1:17" ht="17" thickBot="1" x14ac:dyDescent="0.25">
      <c r="H9" s="42" t="s">
        <v>52</v>
      </c>
      <c r="I9" s="42"/>
      <c r="J9" s="42"/>
      <c r="K9" s="42"/>
      <c r="L9" s="42"/>
      <c r="M9" s="42"/>
    </row>
    <row r="10" spans="1:17" ht="21" x14ac:dyDescent="0.25">
      <c r="H10" s="42" t="s">
        <v>50</v>
      </c>
      <c r="I10" s="42"/>
      <c r="J10" s="42"/>
      <c r="K10" s="42"/>
      <c r="L10" s="42"/>
      <c r="M10" s="42"/>
      <c r="P10" s="40" t="s">
        <v>48</v>
      </c>
    </row>
    <row r="11" spans="1:17" ht="22" thickBot="1" x14ac:dyDescent="0.3">
      <c r="B11" s="5" t="s">
        <v>42</v>
      </c>
      <c r="C11" s="10">
        <f>AVERAGE(C16:C42)</f>
        <v>44.111111111111114</v>
      </c>
      <c r="D11" s="10">
        <f>AVERAGE(D16:D42)</f>
        <v>18.222222222222221</v>
      </c>
      <c r="E11" s="10">
        <f>AVERAGE(E16:E42)</f>
        <v>7.2962962962962967</v>
      </c>
      <c r="F11" s="10">
        <f>AVERAGE(F16:F42)</f>
        <v>5.666666666666667</v>
      </c>
      <c r="G11" s="11">
        <f>AVERAGE(G16:G42)</f>
        <v>24.666666666666668</v>
      </c>
      <c r="P11" s="41">
        <f>SUM(P15:P42)</f>
        <v>84.392730689661363</v>
      </c>
    </row>
    <row r="12" spans="1:17" x14ac:dyDescent="0.2">
      <c r="B12" s="5" t="s">
        <v>43</v>
      </c>
      <c r="C12" s="12">
        <f>STDEV(C16:C42)</f>
        <v>10.997668750636103</v>
      </c>
      <c r="D12" s="12">
        <f t="shared" ref="D12:G12" si="1">STDEV(D16:D42)</f>
        <v>9.1958742142388257</v>
      </c>
      <c r="E12" s="12">
        <f>STDEV(E16:E42)</f>
        <v>3.8909640373050398</v>
      </c>
      <c r="F12" s="12">
        <f t="shared" si="1"/>
        <v>3.3854893976408289</v>
      </c>
      <c r="G12" s="13">
        <f t="shared" si="1"/>
        <v>8.1571111024958789</v>
      </c>
    </row>
    <row r="13" spans="1:17" x14ac:dyDescent="0.2">
      <c r="C13" s="8"/>
      <c r="D13" s="8"/>
      <c r="E13" s="8"/>
      <c r="F13" s="8"/>
      <c r="G13" s="9"/>
    </row>
    <row r="14" spans="1:17" x14ac:dyDescent="0.2">
      <c r="B14" s="21" t="s">
        <v>0</v>
      </c>
      <c r="C14" s="22" t="s">
        <v>1</v>
      </c>
      <c r="D14" s="22" t="s">
        <v>2</v>
      </c>
      <c r="E14" s="22" t="s">
        <v>3</v>
      </c>
      <c r="F14" s="22" t="s">
        <v>4</v>
      </c>
      <c r="G14" s="22" t="s">
        <v>5</v>
      </c>
      <c r="H14" s="33" t="s">
        <v>34</v>
      </c>
      <c r="I14" s="34" t="s">
        <v>35</v>
      </c>
      <c r="J14" s="34" t="s">
        <v>36</v>
      </c>
      <c r="K14" s="34" t="s">
        <v>37</v>
      </c>
      <c r="L14" s="34" t="s">
        <v>38</v>
      </c>
      <c r="M14" s="35" t="s">
        <v>44</v>
      </c>
      <c r="N14" s="36" t="s">
        <v>45</v>
      </c>
      <c r="O14" s="36" t="s">
        <v>46</v>
      </c>
      <c r="P14" s="36" t="s">
        <v>47</v>
      </c>
      <c r="Q14" s="37" t="s">
        <v>49</v>
      </c>
    </row>
    <row r="15" spans="1:17" x14ac:dyDescent="0.2">
      <c r="A15" s="23"/>
      <c r="B15" s="24"/>
      <c r="C15" s="25" t="s">
        <v>6</v>
      </c>
      <c r="D15" s="25" t="s">
        <v>6</v>
      </c>
      <c r="E15" s="25" t="s">
        <v>6</v>
      </c>
      <c r="F15" s="25" t="s">
        <v>6</v>
      </c>
      <c r="G15" s="26" t="s">
        <v>6</v>
      </c>
      <c r="H15" s="7"/>
      <c r="I15" s="16"/>
      <c r="J15" s="16"/>
      <c r="K15" s="16"/>
      <c r="L15" s="16"/>
      <c r="M15" s="7"/>
      <c r="N15" s="16"/>
      <c r="O15" s="16"/>
      <c r="P15" s="16"/>
      <c r="Q15" s="38"/>
    </row>
    <row r="16" spans="1:17" x14ac:dyDescent="0.2">
      <c r="A16" s="7">
        <v>1</v>
      </c>
      <c r="B16" s="1" t="s">
        <v>7</v>
      </c>
      <c r="C16" s="4">
        <v>46</v>
      </c>
      <c r="D16" s="4">
        <v>13</v>
      </c>
      <c r="E16" s="4">
        <v>14</v>
      </c>
      <c r="F16" s="4">
        <v>5</v>
      </c>
      <c r="G16" s="27">
        <v>23</v>
      </c>
      <c r="H16" s="7">
        <f>STANDARDIZE(C16,$C$11,$C$12)</f>
        <v>0.17175357175398037</v>
      </c>
      <c r="I16" s="16">
        <f>STANDARDIZE(D16,$D$11,$D$12)</f>
        <v>-0.56788752222558347</v>
      </c>
      <c r="J16" s="16">
        <f>STANDARDIZE(E16,$E$11,$E$12)</f>
        <v>1.7228901730859543</v>
      </c>
      <c r="K16" s="16">
        <f>STANDARDIZE(F16,$F$11,$F$12)</f>
        <v>-0.19691884639521606</v>
      </c>
      <c r="L16" s="16">
        <f>STANDARDIZE(G16,$G$11,$G$12)</f>
        <v>-0.20432070198929964</v>
      </c>
      <c r="M16" s="7">
        <f t="shared" ref="M16:M42" si="2">SUMXMY2($E$3:$I$3,H16:L16)</f>
        <v>13.290722725199018</v>
      </c>
      <c r="N16" s="16">
        <f t="shared" ref="N16:N42" si="3">SUMXMY2($E$4:$I$4,H16:L16)</f>
        <v>3.8955450355332721</v>
      </c>
      <c r="O16" s="16">
        <f t="shared" ref="O16:O42" si="4">SUMXMY2($E$5:$I$5,H16:L16)</f>
        <v>2.3814009750341967</v>
      </c>
      <c r="P16" s="16">
        <f t="shared" ref="P16:P42" si="5">MIN(M16:O16)</f>
        <v>2.3814009750341967</v>
      </c>
      <c r="Q16" s="38">
        <f t="shared" ref="Q16:Q42" si="6">MATCH(P16,M16:O16,0)</f>
        <v>3</v>
      </c>
    </row>
    <row r="17" spans="1:17" x14ac:dyDescent="0.2">
      <c r="A17" s="7">
        <v>2</v>
      </c>
      <c r="B17" s="2" t="s">
        <v>8</v>
      </c>
      <c r="C17" s="3">
        <v>44</v>
      </c>
      <c r="D17" s="3">
        <v>19</v>
      </c>
      <c r="E17" s="3">
        <v>7</v>
      </c>
      <c r="F17" s="3">
        <v>7</v>
      </c>
      <c r="G17" s="28">
        <v>22</v>
      </c>
      <c r="H17" s="7">
        <f t="shared" ref="H17:H42" si="7">STANDARDIZE(C17,$C$11,$C$12)</f>
        <v>-1.0103151279646208E-2</v>
      </c>
      <c r="I17" s="16">
        <f t="shared" ref="I17:I42" si="8">STANDARDIZE(D17,$D$11,$D$12)</f>
        <v>8.4578992671895517E-2</v>
      </c>
      <c r="J17" s="16">
        <f t="shared" ref="J17:J42" si="9">STANDARDIZE(E17,$E$11,$E$12)</f>
        <v>-7.6149841904351687E-2</v>
      </c>
      <c r="K17" s="16">
        <f t="shared" ref="K17:K42" si="10">STANDARDIZE(F17,$F$11,$F$12)</f>
        <v>0.3938376927904319</v>
      </c>
      <c r="L17" s="16">
        <f t="shared" ref="L17:L42" si="11">STANDARDIZE(G17,$G$11,$G$12)</f>
        <v>-0.32691312318287935</v>
      </c>
      <c r="M17" s="7">
        <f t="shared" si="2"/>
        <v>8.3788731649317345</v>
      </c>
      <c r="N17" s="16">
        <f t="shared" si="3"/>
        <v>2.1339942299765169</v>
      </c>
      <c r="O17" s="16">
        <f t="shared" si="4"/>
        <v>1.1608938034953109</v>
      </c>
      <c r="P17" s="16">
        <f t="shared" si="5"/>
        <v>1.1608938034953109</v>
      </c>
      <c r="Q17" s="38">
        <f t="shared" si="6"/>
        <v>3</v>
      </c>
    </row>
    <row r="18" spans="1:17" x14ac:dyDescent="0.2">
      <c r="A18" s="7">
        <v>3</v>
      </c>
      <c r="B18" s="1" t="s">
        <v>9</v>
      </c>
      <c r="C18" s="4">
        <v>33</v>
      </c>
      <c r="D18" s="4">
        <v>11</v>
      </c>
      <c r="E18" s="4">
        <v>5</v>
      </c>
      <c r="F18" s="4">
        <v>12</v>
      </c>
      <c r="G18" s="27">
        <v>39</v>
      </c>
      <c r="H18" s="7">
        <f t="shared" si="7"/>
        <v>-1.0103151279645923</v>
      </c>
      <c r="I18" s="16">
        <f t="shared" si="8"/>
        <v>-0.78537636052474313</v>
      </c>
      <c r="J18" s="16">
        <f t="shared" si="9"/>
        <v>-0.59016127475872482</v>
      </c>
      <c r="K18" s="16">
        <f t="shared" si="10"/>
        <v>1.8707290407545518</v>
      </c>
      <c r="L18" s="16">
        <f t="shared" si="11"/>
        <v>1.7571580371079754</v>
      </c>
      <c r="M18" s="7">
        <f t="shared" si="2"/>
        <v>13.325884658394793</v>
      </c>
      <c r="N18" s="16">
        <f t="shared" si="3"/>
        <v>15.980782933859363</v>
      </c>
      <c r="O18" s="16">
        <f t="shared" si="4"/>
        <v>6.2879201012152546</v>
      </c>
      <c r="P18" s="16">
        <f t="shared" si="5"/>
        <v>6.2879201012152546</v>
      </c>
      <c r="Q18" s="38">
        <f>MATCH(P18,M18:O18,0)</f>
        <v>3</v>
      </c>
    </row>
    <row r="19" spans="1:17" x14ac:dyDescent="0.2">
      <c r="A19" s="7">
        <v>4</v>
      </c>
      <c r="B19" s="2" t="s">
        <v>10</v>
      </c>
      <c r="C19" s="3">
        <v>37</v>
      </c>
      <c r="D19" s="3">
        <v>21</v>
      </c>
      <c r="E19" s="3">
        <v>7</v>
      </c>
      <c r="F19" s="3">
        <v>8</v>
      </c>
      <c r="G19" s="28">
        <v>27</v>
      </c>
      <c r="H19" s="7">
        <f t="shared" si="7"/>
        <v>-0.64660168189733924</v>
      </c>
      <c r="I19" s="16">
        <f t="shared" si="8"/>
        <v>0.30206783097105522</v>
      </c>
      <c r="J19" s="16">
        <f t="shared" si="9"/>
        <v>-7.6149841904351687E-2</v>
      </c>
      <c r="K19" s="16">
        <f t="shared" si="10"/>
        <v>0.68921596238325589</v>
      </c>
      <c r="L19" s="16">
        <f t="shared" si="11"/>
        <v>0.28604898278501911</v>
      </c>
      <c r="M19" s="7">
        <f t="shared" si="2"/>
        <v>11.165555400008442</v>
      </c>
      <c r="N19" s="16">
        <f t="shared" si="3"/>
        <v>3.3823610215662061</v>
      </c>
      <c r="O19" s="16">
        <f t="shared" si="4"/>
        <v>0.97954176597804543</v>
      </c>
      <c r="P19" s="16">
        <f t="shared" si="5"/>
        <v>0.97954176597804543</v>
      </c>
      <c r="Q19" s="38">
        <f t="shared" si="6"/>
        <v>3</v>
      </c>
    </row>
    <row r="20" spans="1:17" x14ac:dyDescent="0.2">
      <c r="A20" s="7">
        <v>5</v>
      </c>
      <c r="B20" s="1" t="s">
        <v>11</v>
      </c>
      <c r="C20" s="4">
        <v>36</v>
      </c>
      <c r="D20" s="4">
        <v>30</v>
      </c>
      <c r="E20" s="4">
        <v>8</v>
      </c>
      <c r="F20" s="4">
        <v>5</v>
      </c>
      <c r="G20" s="27">
        <v>21</v>
      </c>
      <c r="H20" s="7">
        <f t="shared" si="7"/>
        <v>-0.73753004341415251</v>
      </c>
      <c r="I20" s="16">
        <f t="shared" si="8"/>
        <v>1.2807676033172737</v>
      </c>
      <c r="J20" s="16">
        <f t="shared" si="9"/>
        <v>0.18085587452283489</v>
      </c>
      <c r="K20" s="16">
        <f t="shared" si="10"/>
        <v>-0.19691884639521606</v>
      </c>
      <c r="L20" s="16">
        <f t="shared" si="11"/>
        <v>-0.44950554437645901</v>
      </c>
      <c r="M20" s="7">
        <f t="shared" si="2"/>
        <v>17.383369348005022</v>
      </c>
      <c r="N20" s="16">
        <f t="shared" si="3"/>
        <v>1.0083257536841055</v>
      </c>
      <c r="O20" s="16">
        <f t="shared" si="4"/>
        <v>3.8752210110877656</v>
      </c>
      <c r="P20" s="16">
        <f t="shared" si="5"/>
        <v>1.0083257536841055</v>
      </c>
      <c r="Q20" s="38">
        <f t="shared" si="6"/>
        <v>2</v>
      </c>
    </row>
    <row r="21" spans="1:17" x14ac:dyDescent="0.2">
      <c r="A21" s="7">
        <v>6</v>
      </c>
      <c r="B21" s="2" t="s">
        <v>12</v>
      </c>
      <c r="C21" s="3">
        <v>46</v>
      </c>
      <c r="D21" s="3">
        <v>15</v>
      </c>
      <c r="E21" s="3">
        <v>7</v>
      </c>
      <c r="F21" s="3">
        <v>4</v>
      </c>
      <c r="G21" s="28">
        <v>28</v>
      </c>
      <c r="H21" s="7">
        <f t="shared" si="7"/>
        <v>0.17175357175398037</v>
      </c>
      <c r="I21" s="16">
        <f t="shared" si="8"/>
        <v>-0.35039868392642382</v>
      </c>
      <c r="J21" s="16">
        <f t="shared" si="9"/>
        <v>-7.6149841904351687E-2</v>
      </c>
      <c r="K21" s="16">
        <f t="shared" si="10"/>
        <v>-0.49229711598804005</v>
      </c>
      <c r="L21" s="16">
        <f t="shared" si="11"/>
        <v>0.40864140397859883</v>
      </c>
      <c r="M21" s="7">
        <f t="shared" si="2"/>
        <v>5.361805157069969</v>
      </c>
      <c r="N21" s="16">
        <f t="shared" si="3"/>
        <v>2.4026946006918228</v>
      </c>
      <c r="O21" s="16">
        <f t="shared" si="4"/>
        <v>2.3600283638940374</v>
      </c>
      <c r="P21" s="16">
        <f t="shared" si="5"/>
        <v>2.3600283638940374</v>
      </c>
      <c r="Q21" s="38">
        <f t="shared" si="6"/>
        <v>3</v>
      </c>
    </row>
    <row r="22" spans="1:17" x14ac:dyDescent="0.2">
      <c r="A22" s="7">
        <v>7</v>
      </c>
      <c r="B22" s="1" t="s">
        <v>13</v>
      </c>
      <c r="C22" s="4">
        <v>67</v>
      </c>
      <c r="D22" s="4">
        <v>33</v>
      </c>
      <c r="E22" s="4">
        <v>0</v>
      </c>
      <c r="F22" s="4">
        <v>0</v>
      </c>
      <c r="G22" s="27">
        <v>0</v>
      </c>
      <c r="H22" s="7">
        <f t="shared" si="7"/>
        <v>2.0812491636070596</v>
      </c>
      <c r="I22" s="16">
        <f t="shared" si="8"/>
        <v>1.6070008607660133</v>
      </c>
      <c r="J22" s="16">
        <f t="shared" si="9"/>
        <v>-1.8751898568946577</v>
      </c>
      <c r="K22" s="16">
        <f t="shared" si="10"/>
        <v>-1.673810194359336</v>
      </c>
      <c r="L22" s="16">
        <f t="shared" si="11"/>
        <v>-3.0239463894416327</v>
      </c>
      <c r="M22" s="7">
        <f t="shared" si="2"/>
        <v>26.911888003464242</v>
      </c>
      <c r="N22" s="16">
        <f t="shared" si="3"/>
        <v>18.687489211083285</v>
      </c>
      <c r="O22" s="16">
        <f t="shared" si="4"/>
        <v>31.793497681133466</v>
      </c>
      <c r="P22" s="16">
        <f t="shared" si="5"/>
        <v>18.687489211083285</v>
      </c>
      <c r="Q22" s="38">
        <f t="shared" si="6"/>
        <v>2</v>
      </c>
    </row>
    <row r="23" spans="1:17" x14ac:dyDescent="0.2">
      <c r="A23" s="7">
        <v>8</v>
      </c>
      <c r="B23" s="2" t="s">
        <v>14</v>
      </c>
      <c r="C23" s="3">
        <v>58</v>
      </c>
      <c r="D23" s="3">
        <v>22</v>
      </c>
      <c r="E23" s="3">
        <v>3</v>
      </c>
      <c r="F23" s="3">
        <v>0</v>
      </c>
      <c r="G23" s="28">
        <v>17</v>
      </c>
      <c r="H23" s="7">
        <f t="shared" si="7"/>
        <v>1.2628939099557399</v>
      </c>
      <c r="I23" s="16">
        <f t="shared" si="8"/>
        <v>0.41081225012063505</v>
      </c>
      <c r="J23" s="16">
        <f t="shared" si="9"/>
        <v>-1.1041727076130978</v>
      </c>
      <c r="K23" s="16">
        <f t="shared" si="10"/>
        <v>-1.673810194359336</v>
      </c>
      <c r="L23" s="16">
        <f t="shared" si="11"/>
        <v>-0.93987522915077781</v>
      </c>
      <c r="M23" s="7">
        <f t="shared" si="2"/>
        <v>9.130506966705104</v>
      </c>
      <c r="N23" s="16">
        <f t="shared" si="3"/>
        <v>5.6265947768870577</v>
      </c>
      <c r="O23" s="16">
        <f t="shared" si="4"/>
        <v>13.142312471225738</v>
      </c>
      <c r="P23" s="16">
        <f t="shared" si="5"/>
        <v>5.6265947768870577</v>
      </c>
      <c r="Q23" s="38">
        <f t="shared" si="6"/>
        <v>2</v>
      </c>
    </row>
    <row r="24" spans="1:17" x14ac:dyDescent="0.2">
      <c r="A24" s="7">
        <v>9</v>
      </c>
      <c r="B24" s="1" t="s">
        <v>15</v>
      </c>
      <c r="C24" s="4">
        <v>45</v>
      </c>
      <c r="D24" s="4">
        <v>17</v>
      </c>
      <c r="E24" s="4">
        <v>4</v>
      </c>
      <c r="F24" s="4">
        <v>7</v>
      </c>
      <c r="G24" s="27">
        <v>27</v>
      </c>
      <c r="H24" s="7">
        <f t="shared" si="7"/>
        <v>8.0825210237167086E-2</v>
      </c>
      <c r="I24" s="16">
        <f t="shared" si="8"/>
        <v>-0.13290984562726416</v>
      </c>
      <c r="J24" s="16">
        <f t="shared" si="9"/>
        <v>-0.84716699118591132</v>
      </c>
      <c r="K24" s="16">
        <f t="shared" si="10"/>
        <v>0.3938376927904319</v>
      </c>
      <c r="L24" s="16">
        <f t="shared" si="11"/>
        <v>0.28604898278501911</v>
      </c>
      <c r="M24" s="7">
        <f t="shared" si="2"/>
        <v>5.1828290353555957</v>
      </c>
      <c r="N24" s="16">
        <f t="shared" si="3"/>
        <v>4.4195460926051267</v>
      </c>
      <c r="O24" s="16">
        <f t="shared" si="4"/>
        <v>2.6986715237262926</v>
      </c>
      <c r="P24" s="16">
        <f t="shared" si="5"/>
        <v>2.6986715237262926</v>
      </c>
      <c r="Q24" s="38">
        <f t="shared" si="6"/>
        <v>3</v>
      </c>
    </row>
    <row r="25" spans="1:17" x14ac:dyDescent="0.2">
      <c r="A25" s="7">
        <v>10</v>
      </c>
      <c r="B25" s="2" t="s">
        <v>16</v>
      </c>
      <c r="C25" s="3">
        <v>58</v>
      </c>
      <c r="D25" s="3">
        <v>8</v>
      </c>
      <c r="E25" s="3">
        <v>0</v>
      </c>
      <c r="F25" s="3">
        <v>6</v>
      </c>
      <c r="G25" s="28">
        <v>28</v>
      </c>
      <c r="H25" s="7">
        <f t="shared" si="7"/>
        <v>1.2628939099557399</v>
      </c>
      <c r="I25" s="16">
        <f t="shared" si="8"/>
        <v>-1.1116096179734827</v>
      </c>
      <c r="J25" s="16">
        <f t="shared" si="9"/>
        <v>-1.8751898568946577</v>
      </c>
      <c r="K25" s="16">
        <f t="shared" si="10"/>
        <v>9.8459423197607907E-2</v>
      </c>
      <c r="L25" s="16">
        <f t="shared" si="11"/>
        <v>0.40864140397859883</v>
      </c>
      <c r="M25" s="7">
        <f t="shared" si="2"/>
        <v>0.78161710194675127</v>
      </c>
      <c r="N25" s="16">
        <f t="shared" si="3"/>
        <v>12.40598339147407</v>
      </c>
      <c r="O25" s="16">
        <f t="shared" si="4"/>
        <v>10.449946324422514</v>
      </c>
      <c r="P25" s="16">
        <f t="shared" si="5"/>
        <v>0.78161710194675127</v>
      </c>
      <c r="Q25" s="38">
        <f t="shared" si="6"/>
        <v>1</v>
      </c>
    </row>
    <row r="26" spans="1:17" x14ac:dyDescent="0.2">
      <c r="A26" s="7">
        <v>11</v>
      </c>
      <c r="B26" s="1" t="s">
        <v>17</v>
      </c>
      <c r="C26" s="4">
        <v>30</v>
      </c>
      <c r="D26" s="4">
        <v>40</v>
      </c>
      <c r="E26" s="4">
        <v>6</v>
      </c>
      <c r="F26" s="4">
        <v>6</v>
      </c>
      <c r="G26" s="27">
        <v>18</v>
      </c>
      <c r="H26" s="7">
        <f t="shared" si="7"/>
        <v>-1.2831002125150324</v>
      </c>
      <c r="I26" s="16">
        <f t="shared" si="8"/>
        <v>2.3682117948130723</v>
      </c>
      <c r="J26" s="16">
        <f t="shared" si="9"/>
        <v>-0.33315555833153826</v>
      </c>
      <c r="K26" s="16">
        <f t="shared" si="10"/>
        <v>9.8459423197607907E-2</v>
      </c>
      <c r="L26" s="16">
        <f t="shared" si="11"/>
        <v>-0.8172828079571981</v>
      </c>
      <c r="M26" s="7">
        <f t="shared" si="2"/>
        <v>27.44265976728353</v>
      </c>
      <c r="N26" s="16">
        <f t="shared" si="3"/>
        <v>5.3662531537134974</v>
      </c>
      <c r="O26" s="16">
        <f t="shared" si="4"/>
        <v>10.005871553805912</v>
      </c>
      <c r="P26" s="16">
        <f t="shared" si="5"/>
        <v>5.3662531537134974</v>
      </c>
      <c r="Q26" s="38">
        <f t="shared" si="6"/>
        <v>2</v>
      </c>
    </row>
    <row r="27" spans="1:17" x14ac:dyDescent="0.2">
      <c r="A27" s="7">
        <v>12</v>
      </c>
      <c r="B27" s="2" t="s">
        <v>18</v>
      </c>
      <c r="C27" s="3">
        <v>35</v>
      </c>
      <c r="D27" s="3">
        <v>29</v>
      </c>
      <c r="E27" s="3">
        <v>13</v>
      </c>
      <c r="F27" s="3">
        <v>6</v>
      </c>
      <c r="G27" s="28">
        <v>16</v>
      </c>
      <c r="H27" s="7">
        <f t="shared" si="7"/>
        <v>-0.8284584049309659</v>
      </c>
      <c r="I27" s="16">
        <f t="shared" si="8"/>
        <v>1.1720231841676938</v>
      </c>
      <c r="J27" s="16">
        <f t="shared" si="9"/>
        <v>1.4658844566587677</v>
      </c>
      <c r="K27" s="16">
        <f t="shared" si="10"/>
        <v>9.8459423197607907E-2</v>
      </c>
      <c r="L27" s="16">
        <f t="shared" si="11"/>
        <v>-1.0624676503443575</v>
      </c>
      <c r="M27" s="7">
        <f t="shared" si="2"/>
        <v>24.60827895549324</v>
      </c>
      <c r="N27" s="16">
        <f t="shared" si="3"/>
        <v>2.8121244137188377</v>
      </c>
      <c r="O27" s="16">
        <f t="shared" si="4"/>
        <v>4.6515340093449149</v>
      </c>
      <c r="P27" s="16">
        <f t="shared" si="5"/>
        <v>2.8121244137188377</v>
      </c>
      <c r="Q27" s="38">
        <f t="shared" si="6"/>
        <v>2</v>
      </c>
    </row>
    <row r="28" spans="1:17" x14ac:dyDescent="0.2">
      <c r="A28" s="7">
        <v>13</v>
      </c>
      <c r="B28" s="1" t="s">
        <v>19</v>
      </c>
      <c r="C28" s="4">
        <v>40</v>
      </c>
      <c r="D28" s="4">
        <v>30</v>
      </c>
      <c r="E28" s="4">
        <v>10</v>
      </c>
      <c r="F28" s="4">
        <v>0</v>
      </c>
      <c r="G28" s="27">
        <v>20</v>
      </c>
      <c r="H28" s="7">
        <f t="shared" si="7"/>
        <v>-0.37381659734689937</v>
      </c>
      <c r="I28" s="16">
        <f t="shared" si="8"/>
        <v>1.2807676033172737</v>
      </c>
      <c r="J28" s="16">
        <f t="shared" si="9"/>
        <v>0.69486730737720803</v>
      </c>
      <c r="K28" s="16">
        <f t="shared" si="10"/>
        <v>-1.673810194359336</v>
      </c>
      <c r="L28" s="16">
        <f t="shared" si="11"/>
        <v>-0.57209796557003867</v>
      </c>
      <c r="M28" s="7">
        <f t="shared" si="2"/>
        <v>20.178274891602971</v>
      </c>
      <c r="N28" s="16">
        <f t="shared" si="3"/>
        <v>1.1950213244562313</v>
      </c>
      <c r="O28" s="16">
        <f t="shared" si="4"/>
        <v>8.4427014243285932</v>
      </c>
      <c r="P28" s="16">
        <f t="shared" si="5"/>
        <v>1.1950213244562313</v>
      </c>
      <c r="Q28" s="38">
        <f t="shared" si="6"/>
        <v>2</v>
      </c>
    </row>
    <row r="29" spans="1:17" x14ac:dyDescent="0.2">
      <c r="A29" s="7">
        <v>14</v>
      </c>
      <c r="B29" s="2" t="s">
        <v>20</v>
      </c>
      <c r="C29" s="3">
        <v>42</v>
      </c>
      <c r="D29" s="3">
        <v>25</v>
      </c>
      <c r="E29" s="3">
        <v>9</v>
      </c>
      <c r="F29" s="3">
        <v>3</v>
      </c>
      <c r="G29" s="28">
        <v>21</v>
      </c>
      <c r="H29" s="7">
        <f t="shared" si="7"/>
        <v>-0.1919598743132728</v>
      </c>
      <c r="I29" s="16">
        <f t="shared" si="8"/>
        <v>0.73704550756937459</v>
      </c>
      <c r="J29" s="16">
        <f t="shared" si="9"/>
        <v>0.43786159095002142</v>
      </c>
      <c r="K29" s="16">
        <f t="shared" si="10"/>
        <v>-0.78767538558086403</v>
      </c>
      <c r="L29" s="16">
        <f t="shared" si="11"/>
        <v>-0.44950554437645901</v>
      </c>
      <c r="M29" s="7">
        <f t="shared" si="2"/>
        <v>13.511084134595992</v>
      </c>
      <c r="N29" s="16">
        <f t="shared" si="3"/>
        <v>0</v>
      </c>
      <c r="O29" s="16">
        <f>SUMXMY2($E$5:$I$5,H29:L29)</f>
        <v>3.613907647423197</v>
      </c>
      <c r="P29" s="16">
        <f t="shared" si="5"/>
        <v>0</v>
      </c>
      <c r="Q29" s="38">
        <f t="shared" si="6"/>
        <v>2</v>
      </c>
    </row>
    <row r="30" spans="1:17" x14ac:dyDescent="0.2">
      <c r="A30" s="7">
        <v>15</v>
      </c>
      <c r="B30" s="1" t="s">
        <v>21</v>
      </c>
      <c r="C30" s="4">
        <v>61</v>
      </c>
      <c r="D30" s="4">
        <v>3</v>
      </c>
      <c r="E30" s="4">
        <v>2</v>
      </c>
      <c r="F30" s="4">
        <v>5</v>
      </c>
      <c r="G30" s="27">
        <v>30</v>
      </c>
      <c r="H30" s="7">
        <f t="shared" si="7"/>
        <v>1.5356789945061797</v>
      </c>
      <c r="I30" s="16">
        <f t="shared" si="8"/>
        <v>-1.6553317137213819</v>
      </c>
      <c r="J30" s="16">
        <f t="shared" si="9"/>
        <v>-1.3611784240402844</v>
      </c>
      <c r="K30" s="16">
        <f t="shared" si="10"/>
        <v>-0.19691884639521606</v>
      </c>
      <c r="L30" s="16">
        <f t="shared" si="11"/>
        <v>0.65382624636575826</v>
      </c>
      <c r="M30" s="7">
        <f t="shared" si="2"/>
        <v>0</v>
      </c>
      <c r="N30" s="16">
        <f>SUMXMY2($E$4:$I$4,H30:L30)</f>
        <v>13.511084134595992</v>
      </c>
      <c r="O30" s="16">
        <f t="shared" si="4"/>
        <v>10.897678721715295</v>
      </c>
      <c r="P30" s="16">
        <f t="shared" si="5"/>
        <v>0</v>
      </c>
      <c r="Q30" s="38">
        <f t="shared" si="6"/>
        <v>1</v>
      </c>
    </row>
    <row r="31" spans="1:17" x14ac:dyDescent="0.2">
      <c r="A31" s="7">
        <v>16</v>
      </c>
      <c r="B31" s="2" t="s">
        <v>22</v>
      </c>
      <c r="C31" s="3">
        <v>56</v>
      </c>
      <c r="D31" s="3">
        <v>7</v>
      </c>
      <c r="E31" s="3">
        <v>11</v>
      </c>
      <c r="F31" s="3">
        <v>4</v>
      </c>
      <c r="G31" s="28">
        <v>22</v>
      </c>
      <c r="H31" s="7">
        <f t="shared" si="7"/>
        <v>1.0810371869221134</v>
      </c>
      <c r="I31" s="16">
        <f t="shared" si="8"/>
        <v>-1.2203540371230626</v>
      </c>
      <c r="J31" s="16">
        <f t="shared" si="9"/>
        <v>0.95187302380439454</v>
      </c>
      <c r="K31" s="16">
        <f t="shared" si="10"/>
        <v>-0.49229711598804005</v>
      </c>
      <c r="L31" s="16">
        <f t="shared" si="11"/>
        <v>-0.32691312318287935</v>
      </c>
      <c r="M31" s="7">
        <f t="shared" si="2"/>
        <v>6.7952097858488552</v>
      </c>
      <c r="N31" s="16">
        <f t="shared" si="3"/>
        <v>5.8184194724628515</v>
      </c>
      <c r="O31" s="16">
        <f t="shared" si="4"/>
        <v>4.7769402983767391</v>
      </c>
      <c r="P31" s="16">
        <f t="shared" si="5"/>
        <v>4.7769402983767391</v>
      </c>
      <c r="Q31" s="38">
        <f t="shared" si="6"/>
        <v>3</v>
      </c>
    </row>
    <row r="32" spans="1:17" x14ac:dyDescent="0.2">
      <c r="A32" s="7">
        <v>17</v>
      </c>
      <c r="B32" s="1" t="s">
        <v>23</v>
      </c>
      <c r="C32" s="4">
        <v>49</v>
      </c>
      <c r="D32" s="4">
        <v>12</v>
      </c>
      <c r="E32" s="4">
        <v>10</v>
      </c>
      <c r="F32" s="4">
        <v>5</v>
      </c>
      <c r="G32" s="27">
        <v>23</v>
      </c>
      <c r="H32" s="7">
        <f t="shared" si="7"/>
        <v>0.44453865630442024</v>
      </c>
      <c r="I32" s="16">
        <f t="shared" si="8"/>
        <v>-0.67663194137516336</v>
      </c>
      <c r="J32" s="16">
        <f t="shared" si="9"/>
        <v>0.69486730737720803</v>
      </c>
      <c r="K32" s="16">
        <f t="shared" si="10"/>
        <v>-0.19691884639521606</v>
      </c>
      <c r="L32" s="16">
        <f t="shared" si="11"/>
        <v>-0.20432070198929964</v>
      </c>
      <c r="M32" s="7">
        <f t="shared" si="2"/>
        <v>7.1121807166927802</v>
      </c>
      <c r="N32" s="16">
        <f t="shared" si="3"/>
        <v>2.8787751429360906</v>
      </c>
      <c r="O32" s="16">
        <f t="shared" si="4"/>
        <v>1.7794059152533832</v>
      </c>
      <c r="P32" s="16">
        <f t="shared" si="5"/>
        <v>1.7794059152533832</v>
      </c>
      <c r="Q32" s="38">
        <f t="shared" si="6"/>
        <v>3</v>
      </c>
    </row>
    <row r="33" spans="1:17" x14ac:dyDescent="0.2">
      <c r="A33" s="7">
        <v>18</v>
      </c>
      <c r="B33" s="2" t="s">
        <v>24</v>
      </c>
      <c r="C33" s="3">
        <v>70</v>
      </c>
      <c r="D33" s="3">
        <v>0</v>
      </c>
      <c r="E33" s="3">
        <v>3</v>
      </c>
      <c r="F33" s="3">
        <v>0</v>
      </c>
      <c r="G33" s="28">
        <v>27</v>
      </c>
      <c r="H33" s="7">
        <f t="shared" si="7"/>
        <v>2.3540342481574994</v>
      </c>
      <c r="I33" s="16">
        <f t="shared" si="8"/>
        <v>-1.9815649711701213</v>
      </c>
      <c r="J33" s="16">
        <f t="shared" si="9"/>
        <v>-1.1041727076130978</v>
      </c>
      <c r="K33" s="16">
        <f t="shared" si="10"/>
        <v>-1.673810194359336</v>
      </c>
      <c r="L33" s="16">
        <f t="shared" si="11"/>
        <v>0.28604898278501911</v>
      </c>
      <c r="M33" s="7">
        <f t="shared" si="2"/>
        <v>3.1586535670187943</v>
      </c>
      <c r="N33" s="16">
        <f t="shared" si="3"/>
        <v>17.577074146469563</v>
      </c>
      <c r="O33" s="16">
        <f t="shared" si="4"/>
        <v>19.303925996261107</v>
      </c>
      <c r="P33" s="16">
        <f t="shared" si="5"/>
        <v>3.1586535670187943</v>
      </c>
      <c r="Q33" s="38">
        <f t="shared" si="6"/>
        <v>1</v>
      </c>
    </row>
    <row r="34" spans="1:17" x14ac:dyDescent="0.2">
      <c r="A34" s="7">
        <v>19</v>
      </c>
      <c r="B34" s="1" t="s">
        <v>25</v>
      </c>
      <c r="C34" s="4">
        <v>27</v>
      </c>
      <c r="D34" s="4">
        <v>23</v>
      </c>
      <c r="E34" s="4">
        <v>8</v>
      </c>
      <c r="F34" s="4">
        <v>3</v>
      </c>
      <c r="G34" s="27">
        <v>40</v>
      </c>
      <c r="H34" s="7">
        <f t="shared" si="7"/>
        <v>-1.5558852970654722</v>
      </c>
      <c r="I34" s="16">
        <f t="shared" si="8"/>
        <v>0.51955666927021482</v>
      </c>
      <c r="J34" s="16">
        <f t="shared" si="9"/>
        <v>0.18085587452283489</v>
      </c>
      <c r="K34" s="16">
        <f t="shared" si="10"/>
        <v>-0.78767538558086403</v>
      </c>
      <c r="L34" s="16">
        <f t="shared" si="11"/>
        <v>1.8797504583015552</v>
      </c>
      <c r="M34" s="7">
        <f t="shared" si="2"/>
        <v>18.517662487338793</v>
      </c>
      <c r="N34" s="16">
        <f t="shared" si="3"/>
        <v>7.3990794179022963</v>
      </c>
      <c r="O34" s="16">
        <f t="shared" si="4"/>
        <v>7.367809043647827</v>
      </c>
      <c r="P34" s="16">
        <f t="shared" si="5"/>
        <v>7.367809043647827</v>
      </c>
      <c r="Q34" s="38">
        <f t="shared" si="6"/>
        <v>3</v>
      </c>
    </row>
    <row r="35" spans="1:17" x14ac:dyDescent="0.2">
      <c r="A35" s="7">
        <v>20</v>
      </c>
      <c r="B35" s="2" t="s">
        <v>26</v>
      </c>
      <c r="C35" s="3">
        <v>37</v>
      </c>
      <c r="D35" s="3">
        <v>13</v>
      </c>
      <c r="E35" s="3">
        <v>8</v>
      </c>
      <c r="F35" s="3">
        <v>5</v>
      </c>
      <c r="G35" s="28">
        <v>37</v>
      </c>
      <c r="H35" s="7">
        <f t="shared" si="7"/>
        <v>-0.64660168189733924</v>
      </c>
      <c r="I35" s="16">
        <f t="shared" si="8"/>
        <v>-0.56788752222558347</v>
      </c>
      <c r="J35" s="16">
        <f t="shared" si="9"/>
        <v>0.18085587452283489</v>
      </c>
      <c r="K35" s="16">
        <f t="shared" si="10"/>
        <v>-0.19691884639521606</v>
      </c>
      <c r="L35" s="16">
        <f t="shared" si="11"/>
        <v>1.5119731947208161</v>
      </c>
      <c r="M35" s="7">
        <f t="shared" si="2"/>
        <v>9.0591697831382998</v>
      </c>
      <c r="N35" s="16">
        <f t="shared" si="3"/>
        <v>6.1719934562506484</v>
      </c>
      <c r="O35" s="16">
        <f t="shared" si="4"/>
        <v>3.0487796028792609</v>
      </c>
      <c r="P35" s="16">
        <f>MIN(M35:O35)</f>
        <v>3.0487796028792609</v>
      </c>
      <c r="Q35" s="38">
        <f t="shared" si="6"/>
        <v>3</v>
      </c>
    </row>
    <row r="36" spans="1:17" x14ac:dyDescent="0.2">
      <c r="A36" s="7">
        <v>21</v>
      </c>
      <c r="B36" s="1" t="s">
        <v>27</v>
      </c>
      <c r="C36" s="4">
        <v>40</v>
      </c>
      <c r="D36" s="4">
        <v>16</v>
      </c>
      <c r="E36" s="4">
        <v>10</v>
      </c>
      <c r="F36" s="4">
        <v>8</v>
      </c>
      <c r="G36" s="27">
        <v>26</v>
      </c>
      <c r="H36" s="7">
        <f t="shared" si="7"/>
        <v>-0.37381659734689937</v>
      </c>
      <c r="I36" s="16">
        <f t="shared" si="8"/>
        <v>-0.24165426477684399</v>
      </c>
      <c r="J36" s="16">
        <f t="shared" si="9"/>
        <v>0.69486730737720803</v>
      </c>
      <c r="K36" s="16">
        <f t="shared" si="10"/>
        <v>0.68921596238325589</v>
      </c>
      <c r="L36" s="16">
        <f t="shared" si="11"/>
        <v>0.16345656159143945</v>
      </c>
      <c r="M36" s="7">
        <f t="shared" si="2"/>
        <v>10.897678721715295</v>
      </c>
      <c r="N36" s="16">
        <f t="shared" si="3"/>
        <v>3.613907647423197</v>
      </c>
      <c r="O36" s="16">
        <f t="shared" si="4"/>
        <v>0</v>
      </c>
      <c r="P36" s="16">
        <f t="shared" si="5"/>
        <v>0</v>
      </c>
      <c r="Q36" s="38">
        <f t="shared" si="6"/>
        <v>3</v>
      </c>
    </row>
    <row r="37" spans="1:17" x14ac:dyDescent="0.2">
      <c r="A37" s="7">
        <v>22</v>
      </c>
      <c r="B37" s="2" t="s">
        <v>28</v>
      </c>
      <c r="C37" s="3">
        <v>41</v>
      </c>
      <c r="D37" s="3">
        <v>11</v>
      </c>
      <c r="E37" s="3">
        <v>6</v>
      </c>
      <c r="F37" s="3">
        <v>12</v>
      </c>
      <c r="G37" s="28">
        <v>31</v>
      </c>
      <c r="H37" s="7">
        <f t="shared" si="7"/>
        <v>-0.2828882358300861</v>
      </c>
      <c r="I37" s="16">
        <f t="shared" si="8"/>
        <v>-0.78537636052474313</v>
      </c>
      <c r="J37" s="16">
        <f t="shared" si="9"/>
        <v>-0.33315555833153826</v>
      </c>
      <c r="K37" s="16">
        <f t="shared" si="10"/>
        <v>1.8707290407545518</v>
      </c>
      <c r="L37" s="16">
        <f t="shared" si="11"/>
        <v>0.77641866755933786</v>
      </c>
      <c r="M37" s="7">
        <f t="shared" si="2"/>
        <v>9.4110367871974301</v>
      </c>
      <c r="N37" s="16">
        <f t="shared" si="3"/>
        <v>11.490508023235714</v>
      </c>
      <c r="O37" s="16">
        <f t="shared" si="4"/>
        <v>3.1324283944676599</v>
      </c>
      <c r="P37" s="16">
        <f t="shared" si="5"/>
        <v>3.1324283944676599</v>
      </c>
      <c r="Q37" s="38">
        <f t="shared" si="6"/>
        <v>3</v>
      </c>
    </row>
    <row r="38" spans="1:17" x14ac:dyDescent="0.2">
      <c r="A38" s="7">
        <v>23</v>
      </c>
      <c r="B38" s="1" t="s">
        <v>29</v>
      </c>
      <c r="C38" s="4">
        <v>36</v>
      </c>
      <c r="D38" s="4">
        <v>18</v>
      </c>
      <c r="E38" s="4">
        <v>14</v>
      </c>
      <c r="F38" s="4">
        <v>9</v>
      </c>
      <c r="G38" s="27">
        <v>23</v>
      </c>
      <c r="H38" s="7">
        <f t="shared" si="7"/>
        <v>-0.73753004341415251</v>
      </c>
      <c r="I38" s="16">
        <f t="shared" si="8"/>
        <v>-2.4165426477684323E-2</v>
      </c>
      <c r="J38" s="16">
        <f t="shared" si="9"/>
        <v>1.7228901730859543</v>
      </c>
      <c r="K38" s="16">
        <f t="shared" si="10"/>
        <v>0.98459423197607987</v>
      </c>
      <c r="L38" s="16">
        <f t="shared" si="11"/>
        <v>-0.20432070198929964</v>
      </c>
      <c r="M38" s="7">
        <f t="shared" si="2"/>
        <v>19.472051237836787</v>
      </c>
      <c r="N38" s="16">
        <f t="shared" si="3"/>
        <v>5.7294425566836962</v>
      </c>
      <c r="O38" s="16">
        <f t="shared" si="4"/>
        <v>1.4589283158094448</v>
      </c>
      <c r="P38" s="16">
        <f t="shared" si="5"/>
        <v>1.4589283158094448</v>
      </c>
      <c r="Q38" s="38">
        <f t="shared" si="6"/>
        <v>3</v>
      </c>
    </row>
    <row r="39" spans="1:17" x14ac:dyDescent="0.2">
      <c r="A39" s="7">
        <v>24</v>
      </c>
      <c r="B39" s="2" t="s">
        <v>30</v>
      </c>
      <c r="C39" s="3">
        <v>40</v>
      </c>
      <c r="D39" s="3">
        <v>17</v>
      </c>
      <c r="E39" s="3">
        <v>3</v>
      </c>
      <c r="F39" s="3">
        <v>9</v>
      </c>
      <c r="G39" s="28">
        <v>31</v>
      </c>
      <c r="H39" s="7">
        <f t="shared" si="7"/>
        <v>-0.37381659734689937</v>
      </c>
      <c r="I39" s="16">
        <f t="shared" si="8"/>
        <v>-0.13290984562726416</v>
      </c>
      <c r="J39" s="16">
        <f t="shared" si="9"/>
        <v>-1.1041727076130978</v>
      </c>
      <c r="K39" s="16">
        <f t="shared" si="10"/>
        <v>0.98459423197607987</v>
      </c>
      <c r="L39" s="16">
        <f t="shared" si="11"/>
        <v>0.77641866755933786</v>
      </c>
      <c r="M39" s="7">
        <f t="shared" si="2"/>
        <v>7.440995754130296</v>
      </c>
      <c r="N39" s="16">
        <f t="shared" si="3"/>
        <v>7.8115937329389098</v>
      </c>
      <c r="O39" s="16">
        <f t="shared" si="4"/>
        <v>3.7113411897327517</v>
      </c>
      <c r="P39" s="16">
        <f t="shared" si="5"/>
        <v>3.7113411897327517</v>
      </c>
      <c r="Q39" s="38">
        <f t="shared" si="6"/>
        <v>3</v>
      </c>
    </row>
    <row r="40" spans="1:17" x14ac:dyDescent="0.2">
      <c r="A40" s="7">
        <v>25</v>
      </c>
      <c r="B40" s="1" t="s">
        <v>31</v>
      </c>
      <c r="C40" s="4">
        <v>35</v>
      </c>
      <c r="D40" s="4">
        <v>20</v>
      </c>
      <c r="E40" s="4">
        <v>8</v>
      </c>
      <c r="F40" s="4">
        <v>5</v>
      </c>
      <c r="G40" s="27">
        <v>32</v>
      </c>
      <c r="H40" s="7">
        <f t="shared" si="7"/>
        <v>-0.8284584049309659</v>
      </c>
      <c r="I40" s="16">
        <f t="shared" si="8"/>
        <v>0.19332341182147536</v>
      </c>
      <c r="J40" s="16">
        <f t="shared" si="9"/>
        <v>0.18085587452283489</v>
      </c>
      <c r="K40" s="16">
        <f t="shared" si="10"/>
        <v>-0.19691884639521606</v>
      </c>
      <c r="L40" s="16">
        <f t="shared" si="11"/>
        <v>0.89901108875291758</v>
      </c>
      <c r="M40" s="7">
        <f t="shared" si="2"/>
        <v>11.444656801494773</v>
      </c>
      <c r="N40" s="16">
        <f t="shared" si="3"/>
        <v>2.9343064335764151</v>
      </c>
      <c r="O40" s="16">
        <f t="shared" si="4"/>
        <v>1.9863878672037898</v>
      </c>
      <c r="P40" s="16">
        <f t="shared" si="5"/>
        <v>1.9863878672037898</v>
      </c>
      <c r="Q40" s="38">
        <f t="shared" si="6"/>
        <v>3</v>
      </c>
    </row>
    <row r="41" spans="1:17" x14ac:dyDescent="0.2">
      <c r="A41" s="7">
        <v>26</v>
      </c>
      <c r="B41" s="2" t="s">
        <v>32</v>
      </c>
      <c r="C41" s="3">
        <v>39</v>
      </c>
      <c r="D41" s="3">
        <v>21</v>
      </c>
      <c r="E41" s="3">
        <v>11</v>
      </c>
      <c r="F41" s="3">
        <v>9</v>
      </c>
      <c r="G41" s="28">
        <v>19</v>
      </c>
      <c r="H41" s="7">
        <f t="shared" si="7"/>
        <v>-0.4647449588637127</v>
      </c>
      <c r="I41" s="16">
        <f t="shared" si="8"/>
        <v>0.30206783097105522</v>
      </c>
      <c r="J41" s="16">
        <f t="shared" si="9"/>
        <v>0.95187302380439454</v>
      </c>
      <c r="K41" s="16">
        <f t="shared" si="10"/>
        <v>0.98459423197607987</v>
      </c>
      <c r="L41" s="16">
        <f t="shared" si="11"/>
        <v>-0.69469038676361838</v>
      </c>
      <c r="M41" s="7">
        <f t="shared" si="2"/>
        <v>16.39778623534356</v>
      </c>
      <c r="N41" s="16">
        <f t="shared" si="3"/>
        <v>3.7288802388489213</v>
      </c>
      <c r="O41" s="16">
        <f t="shared" si="4"/>
        <v>1.1936181297276207</v>
      </c>
      <c r="P41" s="16">
        <f t="shared" si="5"/>
        <v>1.1936181297276207</v>
      </c>
      <c r="Q41" s="38">
        <f t="shared" si="6"/>
        <v>3</v>
      </c>
    </row>
    <row r="42" spans="1:17" x14ac:dyDescent="0.2">
      <c r="A42" s="29">
        <v>27</v>
      </c>
      <c r="B42" s="30" t="s">
        <v>33</v>
      </c>
      <c r="C42" s="31">
        <v>43</v>
      </c>
      <c r="D42" s="31">
        <v>18</v>
      </c>
      <c r="E42" s="31">
        <v>10</v>
      </c>
      <c r="F42" s="31">
        <v>10</v>
      </c>
      <c r="G42" s="32">
        <v>18</v>
      </c>
      <c r="H42" s="7">
        <f t="shared" si="7"/>
        <v>-0.1010315127964595</v>
      </c>
      <c r="I42" s="16">
        <f t="shared" si="8"/>
        <v>-2.4165426477684323E-2</v>
      </c>
      <c r="J42" s="16">
        <f t="shared" si="9"/>
        <v>0.69486730737720803</v>
      </c>
      <c r="K42" s="16">
        <f t="shared" si="10"/>
        <v>1.2799725015689039</v>
      </c>
      <c r="L42" s="16">
        <f t="shared" si="11"/>
        <v>-0.8172828079571981</v>
      </c>
      <c r="M42" s="29">
        <f t="shared" si="2"/>
        <v>13.912218694437602</v>
      </c>
      <c r="N42" s="20">
        <f t="shared" si="3"/>
        <v>5.0641898921590149</v>
      </c>
      <c r="O42" s="20">
        <f t="shared" si="4"/>
        <v>1.4325560967111715</v>
      </c>
      <c r="P42" s="20">
        <f t="shared" si="5"/>
        <v>1.4325560967111715</v>
      </c>
      <c r="Q42" s="39">
        <f t="shared" si="6"/>
        <v>3</v>
      </c>
    </row>
  </sheetData>
  <phoneticPr fontId="1" type="noConversion"/>
  <conditionalFormatting sqref="Q15:Q42">
    <cfRule type="colorScale" priority="1">
      <colorScale>
        <cfvo type="num" val="1"/>
        <cfvo type="num" val="2"/>
        <cfvo type="num" val="3"/>
        <color rgb="FFEEC3FF"/>
        <color rgb="FFBAFF9D"/>
        <color rgb="FFFFB28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8D88-A135-E34B-A2F0-F7260A366A7A}">
  <dimension ref="A1:C22"/>
  <sheetViews>
    <sheetView workbookViewId="0">
      <selection activeCell="B25" sqref="B25"/>
    </sheetView>
  </sheetViews>
  <sheetFormatPr baseColWidth="10" defaultRowHeight="16" x14ac:dyDescent="0.2"/>
  <cols>
    <col min="1" max="1" width="38.33203125" customWidth="1"/>
    <col min="2" max="2" width="54.33203125" customWidth="1"/>
    <col min="3" max="3" width="38.1640625" customWidth="1"/>
  </cols>
  <sheetData>
    <row r="1" spans="1:3" x14ac:dyDescent="0.2">
      <c r="A1" t="s">
        <v>57</v>
      </c>
      <c r="B1" t="s">
        <v>58</v>
      </c>
      <c r="C1" t="s">
        <v>54</v>
      </c>
    </row>
    <row r="2" spans="1:3" x14ac:dyDescent="0.2">
      <c r="A2" s="2" t="s">
        <v>16</v>
      </c>
      <c r="B2" s="2" t="s">
        <v>11</v>
      </c>
      <c r="C2" s="49" t="s">
        <v>7</v>
      </c>
    </row>
    <row r="3" spans="1:3" x14ac:dyDescent="0.2">
      <c r="A3" s="54" t="s">
        <v>21</v>
      </c>
      <c r="B3" s="50" t="s">
        <v>13</v>
      </c>
      <c r="C3" s="49" t="s">
        <v>8</v>
      </c>
    </row>
    <row r="4" spans="1:3" x14ac:dyDescent="0.2">
      <c r="A4" s="2" t="s">
        <v>24</v>
      </c>
      <c r="B4" s="2" t="s">
        <v>14</v>
      </c>
      <c r="C4" s="49" t="s">
        <v>9</v>
      </c>
    </row>
    <row r="5" spans="1:3" x14ac:dyDescent="0.2">
      <c r="A5" s="50"/>
      <c r="B5" s="50" t="s">
        <v>17</v>
      </c>
      <c r="C5" s="49" t="s">
        <v>10</v>
      </c>
    </row>
    <row r="6" spans="1:3" x14ac:dyDescent="0.2">
      <c r="A6" s="50"/>
      <c r="B6" s="2" t="s">
        <v>18</v>
      </c>
      <c r="C6" s="49" t="s">
        <v>12</v>
      </c>
    </row>
    <row r="7" spans="1:3" x14ac:dyDescent="0.2">
      <c r="A7" s="50"/>
      <c r="B7" s="50" t="s">
        <v>19</v>
      </c>
      <c r="C7" s="49" t="s">
        <v>15</v>
      </c>
    </row>
    <row r="8" spans="1:3" x14ac:dyDescent="0.2">
      <c r="A8" s="50"/>
      <c r="B8" s="55" t="s">
        <v>20</v>
      </c>
      <c r="C8" s="49" t="s">
        <v>22</v>
      </c>
    </row>
    <row r="9" spans="1:3" x14ac:dyDescent="0.2">
      <c r="A9" s="50"/>
      <c r="B9" s="50"/>
      <c r="C9" s="49" t="s">
        <v>23</v>
      </c>
    </row>
    <row r="10" spans="1:3" x14ac:dyDescent="0.2">
      <c r="A10" s="50"/>
      <c r="B10" s="50"/>
      <c r="C10" s="49" t="s">
        <v>25</v>
      </c>
    </row>
    <row r="11" spans="1:3" x14ac:dyDescent="0.2">
      <c r="A11" s="47"/>
      <c r="B11" s="47"/>
      <c r="C11" s="49" t="s">
        <v>26</v>
      </c>
    </row>
    <row r="12" spans="1:3" x14ac:dyDescent="0.2">
      <c r="A12" s="47"/>
      <c r="B12" s="47"/>
      <c r="C12" s="51" t="s">
        <v>27</v>
      </c>
    </row>
    <row r="13" spans="1:3" x14ac:dyDescent="0.2">
      <c r="A13" s="50"/>
      <c r="B13" s="50"/>
      <c r="C13" s="49" t="s">
        <v>28</v>
      </c>
    </row>
    <row r="14" spans="1:3" x14ac:dyDescent="0.2">
      <c r="A14" s="47"/>
      <c r="B14" s="47"/>
      <c r="C14" s="49" t="s">
        <v>29</v>
      </c>
    </row>
    <row r="15" spans="1:3" x14ac:dyDescent="0.2">
      <c r="A15" s="47"/>
      <c r="B15" s="47"/>
      <c r="C15" s="49" t="s">
        <v>30</v>
      </c>
    </row>
    <row r="16" spans="1:3" x14ac:dyDescent="0.2">
      <c r="A16" s="47"/>
      <c r="B16" s="47"/>
      <c r="C16" s="49" t="s">
        <v>31</v>
      </c>
    </row>
    <row r="17" spans="1:3" x14ac:dyDescent="0.2">
      <c r="A17" s="47"/>
      <c r="B17" s="47"/>
      <c r="C17" s="49" t="s">
        <v>32</v>
      </c>
    </row>
    <row r="18" spans="1:3" x14ac:dyDescent="0.2">
      <c r="A18" s="47"/>
      <c r="B18" s="47"/>
      <c r="C18" s="49" t="s">
        <v>33</v>
      </c>
    </row>
    <row r="19" spans="1:3" x14ac:dyDescent="0.2">
      <c r="A19" s="47"/>
      <c r="B19" s="47"/>
      <c r="C19" s="49"/>
    </row>
    <row r="20" spans="1:3" x14ac:dyDescent="0.2">
      <c r="A20" s="47"/>
      <c r="B20" s="47"/>
      <c r="C20" s="49"/>
    </row>
    <row r="21" spans="1:3" x14ac:dyDescent="0.2">
      <c r="A21" s="47"/>
      <c r="B21" s="47"/>
      <c r="C21" s="48"/>
    </row>
    <row r="22" spans="1:3" x14ac:dyDescent="0.2">
      <c r="A22" s="50"/>
      <c r="B22" s="50"/>
      <c r="C22" s="4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ADC1-BCE1-6745-AA11-F81EBC1B2247}">
  <dimension ref="A1:J26"/>
  <sheetViews>
    <sheetView tabSelected="1" workbookViewId="0">
      <selection activeCell="K22" sqref="K22"/>
    </sheetView>
  </sheetViews>
  <sheetFormatPr baseColWidth="10" defaultRowHeight="16" x14ac:dyDescent="0.2"/>
  <sheetData>
    <row r="1" spans="1:10" x14ac:dyDescent="0.2">
      <c r="A1" s="56" t="s">
        <v>59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x14ac:dyDescent="0.2">
      <c r="A2" s="56" t="s">
        <v>60</v>
      </c>
      <c r="B2" s="56">
        <v>3</v>
      </c>
      <c r="C2" s="56"/>
      <c r="D2" s="56"/>
      <c r="E2" s="56"/>
      <c r="F2" s="56"/>
      <c r="G2" s="56"/>
      <c r="H2" s="56"/>
      <c r="I2" s="56"/>
      <c r="J2" s="56"/>
    </row>
    <row r="3" spans="1:10" x14ac:dyDescent="0.2">
      <c r="A3" s="56" t="s">
        <v>61</v>
      </c>
      <c r="B3" s="56">
        <v>7</v>
      </c>
      <c r="C3" s="56"/>
      <c r="D3" s="56"/>
      <c r="E3" s="56"/>
      <c r="F3" s="56"/>
      <c r="G3" s="56"/>
      <c r="H3" s="56"/>
      <c r="I3" s="56"/>
      <c r="J3" s="56"/>
    </row>
    <row r="4" spans="1:10" x14ac:dyDescent="0.2">
      <c r="A4" s="56" t="s">
        <v>62</v>
      </c>
      <c r="B4" s="56">
        <v>17</v>
      </c>
      <c r="C4" s="56"/>
      <c r="D4" s="56"/>
      <c r="E4" s="56"/>
      <c r="F4" s="56"/>
      <c r="G4" s="56"/>
      <c r="H4" s="56"/>
      <c r="I4" s="56"/>
      <c r="J4" s="56"/>
    </row>
    <row r="5" spans="1:10" x14ac:dyDescent="0.2">
      <c r="A5" s="56"/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">
      <c r="A6" s="56"/>
      <c r="B6" s="56"/>
      <c r="C6" s="56"/>
      <c r="D6" s="56"/>
      <c r="E6" s="56"/>
      <c r="F6" s="56"/>
      <c r="G6" s="56"/>
      <c r="H6" s="56"/>
      <c r="I6" s="56"/>
      <c r="J6" s="56"/>
    </row>
    <row r="7" spans="1:10" x14ac:dyDescent="0.2">
      <c r="A7" s="56"/>
      <c r="B7" s="56"/>
      <c r="C7" s="56"/>
      <c r="D7" s="56"/>
      <c r="E7" s="56"/>
      <c r="F7" s="56"/>
      <c r="G7" s="56"/>
      <c r="H7" s="56"/>
      <c r="I7" s="56"/>
      <c r="J7" s="56"/>
    </row>
    <row r="8" spans="1:10" x14ac:dyDescent="0.2">
      <c r="A8" s="56"/>
      <c r="B8" s="56"/>
      <c r="C8" s="56"/>
      <c r="D8" s="56"/>
      <c r="E8" s="56"/>
      <c r="F8" s="56"/>
      <c r="G8" s="56"/>
      <c r="H8" s="56"/>
      <c r="I8" s="56"/>
      <c r="J8" s="56"/>
    </row>
    <row r="9" spans="1:10" x14ac:dyDescent="0.2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 x14ac:dyDescent="0.2">
      <c r="A10" s="56"/>
      <c r="B10" s="56"/>
      <c r="C10" s="56"/>
      <c r="D10" s="56"/>
      <c r="E10" s="56"/>
      <c r="F10" s="56"/>
      <c r="G10" s="56"/>
      <c r="H10" s="56"/>
      <c r="I10" s="56"/>
      <c r="J10" s="56"/>
    </row>
    <row r="11" spans="1:10" x14ac:dyDescent="0.2">
      <c r="A11" s="56"/>
      <c r="B11" s="56"/>
      <c r="C11" s="56"/>
      <c r="D11" s="56"/>
      <c r="E11" s="56"/>
      <c r="F11" s="56"/>
      <c r="G11" s="56"/>
      <c r="H11" s="56"/>
      <c r="I11" s="56"/>
      <c r="J11" s="56"/>
    </row>
    <row r="12" spans="1:10" x14ac:dyDescent="0.2">
      <c r="A12" s="56"/>
      <c r="B12" s="56"/>
      <c r="C12" s="56"/>
      <c r="D12" s="56"/>
      <c r="E12" s="56"/>
      <c r="F12" s="56"/>
      <c r="G12" s="56"/>
      <c r="H12" s="56"/>
      <c r="I12" s="56"/>
      <c r="J12" s="56"/>
    </row>
    <row r="13" spans="1:10" x14ac:dyDescent="0.2">
      <c r="A13" s="56"/>
      <c r="B13" s="56"/>
      <c r="C13" s="56"/>
      <c r="D13" s="56"/>
      <c r="E13" s="56"/>
      <c r="F13" s="56"/>
      <c r="G13" s="56"/>
      <c r="H13" s="56"/>
      <c r="I13" s="56"/>
      <c r="J13" s="56"/>
    </row>
    <row r="14" spans="1:10" x14ac:dyDescent="0.2">
      <c r="A14" s="56"/>
      <c r="B14" s="56"/>
      <c r="C14" s="56"/>
      <c r="D14" s="56"/>
      <c r="E14" s="56"/>
      <c r="F14" s="56"/>
      <c r="G14" s="56"/>
      <c r="H14" s="56"/>
      <c r="I14" s="56"/>
      <c r="J14" s="56"/>
    </row>
    <row r="15" spans="1:10" x14ac:dyDescent="0.2">
      <c r="A15" s="56"/>
      <c r="B15" s="56"/>
      <c r="C15" s="56"/>
      <c r="D15" s="56"/>
      <c r="E15" s="56"/>
      <c r="F15" s="56"/>
      <c r="G15" s="56"/>
      <c r="H15" s="56"/>
      <c r="I15" s="56"/>
      <c r="J15" s="56"/>
    </row>
    <row r="16" spans="1:10" x14ac:dyDescent="0.2">
      <c r="A16" s="56"/>
      <c r="B16" s="56"/>
      <c r="C16" s="56"/>
      <c r="D16" s="56"/>
      <c r="E16" s="56"/>
      <c r="F16" s="56"/>
      <c r="G16" s="56"/>
      <c r="H16" s="56"/>
      <c r="I16" s="56"/>
      <c r="J16" s="56"/>
    </row>
    <row r="17" spans="1:10" x14ac:dyDescent="0.2">
      <c r="A17" s="56"/>
      <c r="B17" s="56"/>
      <c r="C17" s="56"/>
      <c r="D17" s="56"/>
      <c r="E17" s="56"/>
      <c r="F17" s="56"/>
      <c r="G17" s="56"/>
      <c r="H17" s="56"/>
      <c r="I17" s="56"/>
      <c r="J17" s="56"/>
    </row>
    <row r="18" spans="1:10" x14ac:dyDescent="0.2">
      <c r="A18" s="56"/>
      <c r="B18" s="56"/>
      <c r="C18" s="56"/>
      <c r="D18" s="56"/>
      <c r="E18" s="56"/>
      <c r="F18" s="56"/>
      <c r="G18" s="56"/>
      <c r="H18" s="56"/>
      <c r="I18" s="56"/>
      <c r="J18" s="56"/>
    </row>
    <row r="19" spans="1:10" x14ac:dyDescent="0.2">
      <c r="A19" s="56"/>
      <c r="B19" s="56"/>
      <c r="C19" s="56"/>
      <c r="D19" s="56"/>
      <c r="E19" s="56"/>
      <c r="F19" s="56"/>
      <c r="G19" s="56"/>
      <c r="H19" s="56"/>
      <c r="I19" s="56"/>
      <c r="J19" s="56"/>
    </row>
    <row r="20" spans="1:10" x14ac:dyDescent="0.2">
      <c r="A20" s="56"/>
      <c r="B20" s="56"/>
      <c r="C20" s="56"/>
      <c r="D20" s="56"/>
      <c r="E20" s="56"/>
      <c r="F20" s="56"/>
      <c r="G20" s="56"/>
      <c r="H20" s="56"/>
      <c r="I20" s="56"/>
      <c r="J20" s="56"/>
    </row>
    <row r="21" spans="1:10" x14ac:dyDescent="0.2">
      <c r="A21" s="56"/>
      <c r="B21" s="56"/>
      <c r="C21" s="56"/>
      <c r="D21" s="56"/>
      <c r="E21" s="56"/>
      <c r="F21" s="56"/>
      <c r="G21" s="56"/>
      <c r="H21" s="56"/>
      <c r="I21" s="56"/>
      <c r="J21" s="56"/>
    </row>
    <row r="22" spans="1:10" x14ac:dyDescent="0.2">
      <c r="A22" s="56"/>
      <c r="B22" s="56"/>
      <c r="C22" s="56"/>
      <c r="D22" s="56"/>
      <c r="E22" s="56"/>
      <c r="F22" s="56"/>
      <c r="G22" s="56"/>
      <c r="H22" s="56"/>
      <c r="I22" s="56"/>
      <c r="J22" s="56"/>
    </row>
    <row r="23" spans="1:10" x14ac:dyDescent="0.2">
      <c r="A23" s="56"/>
      <c r="B23" s="56"/>
      <c r="C23" s="56"/>
      <c r="D23" s="56"/>
      <c r="E23" s="56"/>
      <c r="F23" s="56"/>
      <c r="G23" s="56"/>
      <c r="H23" s="56"/>
      <c r="I23" s="56"/>
      <c r="J23" s="56"/>
    </row>
    <row r="24" spans="1:10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</row>
    <row r="25" spans="1:10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</row>
    <row r="26" spans="1:10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Cluster Analysis</vt:lpstr>
      <vt:lpstr>Cluster Table</vt:lpstr>
      <vt:lpstr>Cluster Pie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2021-03-11T01:36:48Z</dcterms:created>
  <dcterms:modified xsi:type="dcterms:W3CDTF">2021-03-20T23:31:28Z</dcterms:modified>
</cp:coreProperties>
</file>