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L17" i="1"/>
  <c r="M17" s="1"/>
  <c r="L11"/>
  <c r="L14" s="1"/>
  <c r="L10"/>
  <c r="G32"/>
  <c r="E32"/>
  <c r="E23"/>
  <c r="E25" s="1"/>
  <c r="G25" s="1"/>
  <c r="E17"/>
  <c r="G17" s="1"/>
  <c r="E8"/>
  <c r="G8" s="1"/>
  <c r="E37" s="1"/>
  <c r="E38" s="1"/>
  <c r="G38" s="1"/>
  <c r="G37" l="1"/>
  <c r="M14"/>
  <c r="E11"/>
  <c r="G11" s="1"/>
  <c r="E19"/>
  <c r="G19" s="1"/>
  <c r="E14" l="1"/>
  <c r="G14" s="1"/>
  <c r="E20" l="1"/>
  <c r="E27" s="1"/>
  <c r="E21" l="1"/>
  <c r="G20"/>
  <c r="E34"/>
  <c r="G27"/>
  <c r="E40" l="1"/>
  <c r="G40" s="1"/>
  <c r="G34"/>
</calcChain>
</file>

<file path=xl/sharedStrings.xml><?xml version="1.0" encoding="utf-8"?>
<sst xmlns="http://schemas.openxmlformats.org/spreadsheetml/2006/main" count="35" uniqueCount="32">
  <si>
    <t>loan</t>
  </si>
  <si>
    <t>commision</t>
  </si>
  <si>
    <t>after com</t>
  </si>
  <si>
    <t>per machine cost</t>
  </si>
  <si>
    <t>lakh</t>
  </si>
  <si>
    <t>total machine</t>
  </si>
  <si>
    <t>cost for machine</t>
  </si>
  <si>
    <t>remaining after mach pur</t>
  </si>
  <si>
    <t>in lakhs</t>
  </si>
  <si>
    <t>workers</t>
  </si>
  <si>
    <t>coster weaving worker</t>
  </si>
  <si>
    <t>yearly cost</t>
  </si>
  <si>
    <t>Remaining</t>
  </si>
  <si>
    <t>Yearly finish worker Cost</t>
  </si>
  <si>
    <t>Marketing</t>
  </si>
  <si>
    <t>`</t>
  </si>
  <si>
    <t>Yearly Emi Cost</t>
  </si>
  <si>
    <t>Workers Count</t>
  </si>
  <si>
    <t>Salary Per Month</t>
  </si>
  <si>
    <t>Rs</t>
  </si>
  <si>
    <t>Machine</t>
  </si>
  <si>
    <t>Sarees/Day</t>
  </si>
  <si>
    <t>Per Day Prod</t>
  </si>
  <si>
    <t>Per Month</t>
  </si>
  <si>
    <t>Cost Per Saree</t>
  </si>
  <si>
    <t>Total Cost</t>
  </si>
  <si>
    <t>Emi</t>
  </si>
  <si>
    <t>Margin</t>
  </si>
  <si>
    <t>par bolic sar</t>
  </si>
  <si>
    <t>sma</t>
  </si>
  <si>
    <t>SL = PREVIOUS CANDLE LOW</t>
  </si>
  <si>
    <t>VertexBss@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</si>
</sst>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5.95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2" fontId="1" fillId="0" borderId="1" xfId="0" applyNumberFormat="1" applyFont="1" applyBorder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2</xdr:row>
      <xdr:rowOff>57150</xdr:rowOff>
    </xdr:from>
    <xdr:to>
      <xdr:col>6</xdr:col>
      <xdr:colOff>247650</xdr:colOff>
      <xdr:row>28</xdr:row>
      <xdr:rowOff>64047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5" y="438150"/>
          <a:ext cx="3381375" cy="5036097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526676</xdr:colOff>
      <xdr:row>4</xdr:row>
      <xdr:rowOff>11206</xdr:rowOff>
    </xdr:from>
    <xdr:to>
      <xdr:col>14</xdr:col>
      <xdr:colOff>1940749</xdr:colOff>
      <xdr:row>27</xdr:row>
      <xdr:rowOff>37780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82970" y="773206"/>
          <a:ext cx="3229426" cy="4486902"/>
        </a:xfrm>
        <a:prstGeom prst="rect">
          <a:avLst/>
        </a:prstGeom>
      </xdr:spPr>
    </xdr:pic>
    <xdr:clientData/>
  </xdr:twoCellAnchor>
  <xdr:twoCellAnchor editAs="oneCell">
    <xdr:from>
      <xdr:col>1</xdr:col>
      <xdr:colOff>593911</xdr:colOff>
      <xdr:row>32</xdr:row>
      <xdr:rowOff>33619</xdr:rowOff>
    </xdr:from>
    <xdr:to>
      <xdr:col>7</xdr:col>
      <xdr:colOff>49736</xdr:colOff>
      <xdr:row>51</xdr:row>
      <xdr:rowOff>129388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99029" y="6208060"/>
          <a:ext cx="3086531" cy="3715269"/>
        </a:xfrm>
        <a:prstGeom prst="rect">
          <a:avLst/>
        </a:prstGeom>
      </xdr:spPr>
    </xdr:pic>
    <xdr:clientData/>
  </xdr:twoCellAnchor>
  <xdr:twoCellAnchor editAs="oneCell">
    <xdr:from>
      <xdr:col>14</xdr:col>
      <xdr:colOff>2609850</xdr:colOff>
      <xdr:row>12</xdr:row>
      <xdr:rowOff>66675</xdr:rowOff>
    </xdr:from>
    <xdr:to>
      <xdr:col>16</xdr:col>
      <xdr:colOff>509466</xdr:colOff>
      <xdr:row>31</xdr:row>
      <xdr:rowOff>178879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144250" y="2352675"/>
          <a:ext cx="2652591" cy="3807904"/>
        </a:xfrm>
        <a:prstGeom prst="rect">
          <a:avLst/>
        </a:prstGeom>
      </xdr:spPr>
    </xdr:pic>
    <xdr:clientData/>
  </xdr:twoCellAnchor>
  <xdr:twoCellAnchor editAs="oneCell">
    <xdr:from>
      <xdr:col>7</xdr:col>
      <xdr:colOff>313764</xdr:colOff>
      <xdr:row>28</xdr:row>
      <xdr:rowOff>179294</xdr:rowOff>
    </xdr:from>
    <xdr:to>
      <xdr:col>13</xdr:col>
      <xdr:colOff>226854</xdr:colOff>
      <xdr:row>53</xdr:row>
      <xdr:rowOff>84696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549588" y="5591735"/>
          <a:ext cx="3543795" cy="4667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VertexBss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M42"/>
  <sheetViews>
    <sheetView workbookViewId="0">
      <selection activeCell="O11" sqref="O11"/>
    </sheetView>
  </sheetViews>
  <sheetFormatPr defaultRowHeight="15"/>
  <cols>
    <col min="3" max="3" width="28.28515625" customWidth="1"/>
    <col min="11" max="11" width="14.5703125" customWidth="1"/>
  </cols>
  <sheetData>
    <row r="5" spans="3:13">
      <c r="C5" s="1"/>
      <c r="D5" s="1"/>
      <c r="E5" s="1"/>
      <c r="F5" s="1"/>
      <c r="G5" s="1"/>
    </row>
    <row r="6" spans="3:13">
      <c r="C6" s="1"/>
      <c r="D6" s="1"/>
      <c r="E6" s="1">
        <v>4</v>
      </c>
      <c r="F6" s="1"/>
      <c r="G6" s="1"/>
    </row>
    <row r="7" spans="3:13">
      <c r="C7" s="1"/>
      <c r="D7" s="1"/>
      <c r="E7" s="1">
        <v>10000000</v>
      </c>
      <c r="F7" s="1"/>
      <c r="G7" s="1"/>
      <c r="J7" s="1"/>
      <c r="K7" s="1"/>
      <c r="L7" s="1"/>
      <c r="M7" s="1"/>
    </row>
    <row r="8" spans="3:13">
      <c r="C8" s="2" t="s">
        <v>0</v>
      </c>
      <c r="D8" s="2"/>
      <c r="E8" s="2">
        <f>E6*E7</f>
        <v>40000000</v>
      </c>
      <c r="F8" s="1"/>
      <c r="G8" s="4">
        <f>E8/100000</f>
        <v>400</v>
      </c>
      <c r="J8" s="2">
        <v>1</v>
      </c>
      <c r="K8" s="2" t="s">
        <v>20</v>
      </c>
      <c r="L8" s="1">
        <v>24</v>
      </c>
      <c r="M8" s="1"/>
    </row>
    <row r="9" spans="3:13">
      <c r="C9" s="1"/>
      <c r="D9" s="1"/>
      <c r="E9" s="1"/>
      <c r="F9" s="1"/>
      <c r="G9" s="3"/>
      <c r="J9" s="2">
        <v>2</v>
      </c>
      <c r="K9" s="2" t="s">
        <v>21</v>
      </c>
      <c r="L9" s="1">
        <v>3</v>
      </c>
      <c r="M9" s="1"/>
    </row>
    <row r="10" spans="3:13">
      <c r="C10" s="1"/>
      <c r="D10" s="1"/>
      <c r="E10" s="1">
        <v>15</v>
      </c>
      <c r="F10" s="1"/>
      <c r="G10" s="3"/>
      <c r="J10" s="2">
        <v>3</v>
      </c>
      <c r="K10" s="2" t="s">
        <v>22</v>
      </c>
      <c r="L10" s="1">
        <f>L8*L9*2</f>
        <v>144</v>
      </c>
      <c r="M10" s="1"/>
    </row>
    <row r="11" spans="3:13">
      <c r="C11" s="2" t="s">
        <v>1</v>
      </c>
      <c r="D11" s="2"/>
      <c r="E11" s="2">
        <f>E8*E10/100</f>
        <v>6000000</v>
      </c>
      <c r="F11" s="1"/>
      <c r="G11" s="4">
        <f>E11/100000</f>
        <v>60</v>
      </c>
      <c r="J11" s="2">
        <v>4</v>
      </c>
      <c r="K11" s="2" t="s">
        <v>23</v>
      </c>
      <c r="L11" s="1">
        <f>L10*25</f>
        <v>3600</v>
      </c>
      <c r="M11" s="1"/>
    </row>
    <row r="12" spans="3:13">
      <c r="C12" s="1"/>
      <c r="D12" s="1"/>
      <c r="E12" s="1"/>
      <c r="F12" s="1"/>
      <c r="G12" s="3"/>
      <c r="J12" s="2"/>
      <c r="K12" s="2"/>
      <c r="L12" s="1"/>
      <c r="M12" s="1"/>
    </row>
    <row r="13" spans="3:13">
      <c r="C13" s="1"/>
      <c r="D13" s="1"/>
      <c r="E13" s="1"/>
      <c r="F13" s="1"/>
      <c r="G13" s="3"/>
      <c r="J13" s="2">
        <v>6</v>
      </c>
      <c r="K13" s="2" t="s">
        <v>24</v>
      </c>
      <c r="L13" s="1">
        <v>550</v>
      </c>
      <c r="M13" s="1"/>
    </row>
    <row r="14" spans="3:13">
      <c r="C14" s="2" t="s">
        <v>2</v>
      </c>
      <c r="D14" s="2"/>
      <c r="E14" s="2">
        <f>E8-E11</f>
        <v>34000000</v>
      </c>
      <c r="F14" s="1"/>
      <c r="G14" s="4">
        <f>E14/100000</f>
        <v>340</v>
      </c>
      <c r="J14" s="2">
        <v>7</v>
      </c>
      <c r="K14" s="2" t="s">
        <v>25</v>
      </c>
      <c r="L14" s="1">
        <f>L11*L13</f>
        <v>1980000</v>
      </c>
      <c r="M14" s="1">
        <f>L14/100000</f>
        <v>19.8</v>
      </c>
    </row>
    <row r="15" spans="3:13">
      <c r="C15" s="1"/>
      <c r="D15" s="1"/>
      <c r="E15" s="1"/>
      <c r="F15" s="1"/>
      <c r="G15" s="1"/>
      <c r="J15" s="2"/>
      <c r="K15" s="2"/>
      <c r="L15" s="1"/>
      <c r="M15" s="1"/>
    </row>
    <row r="16" spans="3:13">
      <c r="C16" s="2" t="s">
        <v>3</v>
      </c>
      <c r="D16" s="2" t="s">
        <v>4</v>
      </c>
      <c r="E16" s="2">
        <v>6.5</v>
      </c>
      <c r="F16" s="1"/>
      <c r="G16" s="1"/>
      <c r="J16" s="2"/>
      <c r="K16" s="2" t="s">
        <v>27</v>
      </c>
      <c r="L16" s="1">
        <v>25</v>
      </c>
      <c r="M16" s="1"/>
    </row>
    <row r="17" spans="3:13">
      <c r="C17" s="1" t="s">
        <v>3</v>
      </c>
      <c r="D17" s="2" t="s">
        <v>19</v>
      </c>
      <c r="E17" s="1">
        <f>E16*100000</f>
        <v>650000</v>
      </c>
      <c r="F17" s="1"/>
      <c r="G17" s="4">
        <f>E17/100000</f>
        <v>6.5</v>
      </c>
      <c r="J17" s="2"/>
      <c r="K17" s="2"/>
      <c r="L17" s="1">
        <f>L14*L16/100</f>
        <v>495000</v>
      </c>
      <c r="M17" s="1">
        <f t="shared" ref="M16:M17" si="0">L17/100000</f>
        <v>4.95</v>
      </c>
    </row>
    <row r="18" spans="3:13">
      <c r="C18" s="1" t="s">
        <v>5</v>
      </c>
      <c r="D18" s="1"/>
      <c r="E18" s="1">
        <v>12</v>
      </c>
      <c r="F18" s="1"/>
      <c r="G18" s="1"/>
      <c r="J18" s="1"/>
      <c r="K18" s="1"/>
      <c r="L18" s="1"/>
      <c r="M18" s="1"/>
    </row>
    <row r="19" spans="3:13">
      <c r="C19" s="1" t="s">
        <v>6</v>
      </c>
      <c r="D19" s="1"/>
      <c r="E19" s="1">
        <f>E17*E18</f>
        <v>7800000</v>
      </c>
      <c r="F19" s="1"/>
      <c r="G19" s="4">
        <f>E19/100000</f>
        <v>78</v>
      </c>
      <c r="J19" s="1"/>
      <c r="K19" s="1"/>
      <c r="L19" s="1"/>
      <c r="M19" s="1"/>
    </row>
    <row r="20" spans="3:13">
      <c r="C20" s="1" t="s">
        <v>7</v>
      </c>
      <c r="D20" s="1"/>
      <c r="E20" s="2">
        <f>E14-E19</f>
        <v>26200000</v>
      </c>
      <c r="F20" s="1"/>
      <c r="G20" s="4">
        <f>E20/100000</f>
        <v>262</v>
      </c>
      <c r="J20" s="1"/>
      <c r="K20" s="1"/>
      <c r="L20" s="1"/>
      <c r="M20" s="1"/>
    </row>
    <row r="21" spans="3:13">
      <c r="C21" s="2" t="s">
        <v>8</v>
      </c>
      <c r="D21" s="2"/>
      <c r="E21" s="2">
        <f>E20/100000</f>
        <v>262</v>
      </c>
      <c r="F21" s="1"/>
      <c r="G21" s="3"/>
      <c r="J21" s="1"/>
      <c r="K21" s="1"/>
      <c r="L21" s="1"/>
      <c r="M21" s="1"/>
    </row>
    <row r="22" spans="3:13">
      <c r="C22" s="1"/>
      <c r="D22" s="1"/>
      <c r="E22" s="1"/>
      <c r="F22" s="1"/>
      <c r="G22" s="3"/>
      <c r="J22" s="1"/>
      <c r="K22" s="1"/>
      <c r="L22" s="1"/>
      <c r="M22" s="1"/>
    </row>
    <row r="23" spans="3:13">
      <c r="C23" s="1" t="s">
        <v>9</v>
      </c>
      <c r="D23" s="1"/>
      <c r="E23" s="1">
        <f>E18/4*2</f>
        <v>6</v>
      </c>
      <c r="F23" s="1"/>
      <c r="G23" s="3"/>
      <c r="J23" s="1"/>
      <c r="K23" s="1"/>
      <c r="L23" s="1"/>
      <c r="M23" s="1"/>
    </row>
    <row r="24" spans="3:13">
      <c r="C24" s="1" t="s">
        <v>10</v>
      </c>
      <c r="D24" s="1"/>
      <c r="E24" s="1">
        <v>20000</v>
      </c>
      <c r="F24" s="1"/>
      <c r="G24" s="3"/>
      <c r="J24" s="1"/>
      <c r="K24" s="1"/>
      <c r="L24" s="1"/>
      <c r="M24" s="1"/>
    </row>
    <row r="25" spans="3:13">
      <c r="C25" s="2" t="s">
        <v>11</v>
      </c>
      <c r="D25" s="2"/>
      <c r="E25" s="2">
        <f>E23*E24*12</f>
        <v>1440000</v>
      </c>
      <c r="F25" s="1"/>
      <c r="G25" s="4">
        <f>E25/100000</f>
        <v>14.4</v>
      </c>
      <c r="J25" s="1"/>
      <c r="K25" s="1"/>
      <c r="L25" s="1"/>
      <c r="M25" s="1"/>
    </row>
    <row r="26" spans="3:13">
      <c r="C26" s="1"/>
      <c r="D26" s="1"/>
      <c r="E26" s="1"/>
      <c r="F26" s="1"/>
      <c r="G26" s="3"/>
    </row>
    <row r="27" spans="3:13">
      <c r="C27" s="2" t="s">
        <v>12</v>
      </c>
      <c r="D27" s="1"/>
      <c r="E27" s="2">
        <f>E20-E25</f>
        <v>24760000</v>
      </c>
      <c r="F27" s="1"/>
      <c r="G27" s="4">
        <f>E27/100000</f>
        <v>247.6</v>
      </c>
      <c r="I27" t="s">
        <v>15</v>
      </c>
    </row>
    <row r="28" spans="3:13">
      <c r="C28" s="2"/>
      <c r="D28" s="1"/>
      <c r="E28" s="2"/>
      <c r="F28" s="1"/>
      <c r="G28" s="3"/>
    </row>
    <row r="29" spans="3:13">
      <c r="C29" s="2" t="s">
        <v>17</v>
      </c>
      <c r="D29" s="1"/>
      <c r="E29" s="1">
        <v>12</v>
      </c>
      <c r="F29" s="1"/>
      <c r="G29" s="3"/>
    </row>
    <row r="30" spans="3:13">
      <c r="C30" s="2" t="s">
        <v>18</v>
      </c>
      <c r="D30" s="1"/>
      <c r="E30" s="1">
        <v>12000</v>
      </c>
      <c r="F30" s="1"/>
      <c r="G30" s="3"/>
    </row>
    <row r="31" spans="3:13">
      <c r="C31" s="2" t="s">
        <v>14</v>
      </c>
      <c r="D31" s="1"/>
      <c r="E31" s="1"/>
      <c r="F31" s="1"/>
      <c r="G31" s="3"/>
    </row>
    <row r="32" spans="3:13">
      <c r="C32" s="2" t="s">
        <v>13</v>
      </c>
      <c r="D32" s="2"/>
      <c r="E32" s="2">
        <f>E29*E30*12</f>
        <v>1728000</v>
      </c>
      <c r="F32" s="1"/>
      <c r="G32" s="4">
        <f>E32/100000</f>
        <v>17.28</v>
      </c>
    </row>
    <row r="33" spans="3:7">
      <c r="C33" s="1"/>
      <c r="D33" s="1"/>
      <c r="E33" s="1"/>
      <c r="F33" s="1"/>
      <c r="G33" s="3"/>
    </row>
    <row r="34" spans="3:7">
      <c r="C34" s="2" t="s">
        <v>12</v>
      </c>
      <c r="D34" s="2"/>
      <c r="E34" s="2">
        <f>E27-E32</f>
        <v>23032000</v>
      </c>
      <c r="F34" s="1"/>
      <c r="G34" s="4">
        <f>E34/100000</f>
        <v>230.32</v>
      </c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2" t="s">
        <v>26</v>
      </c>
      <c r="D37" s="2"/>
      <c r="E37" s="2">
        <f>G8*1500</f>
        <v>600000</v>
      </c>
      <c r="F37" s="2"/>
      <c r="G37" s="4">
        <f>E37/100000</f>
        <v>6</v>
      </c>
    </row>
    <row r="38" spans="3:7">
      <c r="C38" s="2" t="s">
        <v>16</v>
      </c>
      <c r="D38" s="2"/>
      <c r="E38" s="2">
        <f>E37*12</f>
        <v>7200000</v>
      </c>
      <c r="F38" s="2"/>
      <c r="G38" s="4">
        <f>E38/100000</f>
        <v>72</v>
      </c>
    </row>
    <row r="39" spans="3:7">
      <c r="C39" s="1"/>
      <c r="D39" s="1"/>
      <c r="E39" s="1"/>
      <c r="F39" s="1"/>
      <c r="G39" s="1"/>
    </row>
    <row r="40" spans="3:7">
      <c r="C40" s="2" t="s">
        <v>12</v>
      </c>
      <c r="D40" s="2"/>
      <c r="E40" s="2">
        <f>E34-E37</f>
        <v>22432000</v>
      </c>
      <c r="F40" s="2"/>
      <c r="G40" s="4">
        <f>E40/100000</f>
        <v>224.32</v>
      </c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O16:S44"/>
  <sheetViews>
    <sheetView tabSelected="1" topLeftCell="B22" zoomScale="85" zoomScaleNormal="85" workbookViewId="0">
      <selection activeCell="O38" sqref="O38"/>
    </sheetView>
  </sheetViews>
  <sheetFormatPr defaultRowHeight="15"/>
  <cols>
    <col min="15" max="15" width="62.140625" customWidth="1"/>
  </cols>
  <sheetData>
    <row r="16" spans="19:19" ht="21">
      <c r="S16" s="5" t="s">
        <v>31</v>
      </c>
    </row>
    <row r="38" spans="15:16">
      <c r="O38" t="s">
        <v>28</v>
      </c>
    </row>
    <row r="39" spans="15:16">
      <c r="O39" t="s">
        <v>29</v>
      </c>
      <c r="P39">
        <v>200</v>
      </c>
    </row>
    <row r="44" spans="15:16">
      <c r="O44" t="s">
        <v>30</v>
      </c>
    </row>
  </sheetData>
  <hyperlinks>
    <hyperlink ref="S16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2024-11-01T08:40:20Z</dcterms:created>
  <dcterms:modified xsi:type="dcterms:W3CDTF">2024-11-04T11:07:40Z</dcterms:modified>
</cp:coreProperties>
</file>