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xr:revisionPtr revIDLastSave="0" documentId="8_{792F689A-77AA-BD4D-AD4B-FCA23DD8F619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14" r:id="rId7"/>
    <sheet name="8" sheetId="15" r:id="rId8"/>
    <sheet name="9" sheetId="12" r:id="rId9"/>
    <sheet name="10" sheetId="11" r:id="rId10"/>
    <sheet name=" 11 " sheetId="10" r:id="rId11"/>
    <sheet name="12" sheetId="9" r:id="rId12"/>
    <sheet name="13" sheetId="8" r:id="rId13"/>
    <sheet name="14" sheetId="16" r:id="rId14"/>
    <sheet name="15 &amp; 16 " sheetId="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B5" i="4"/>
  <c r="B6" i="4"/>
  <c r="B7" i="4"/>
  <c r="B4" i="4"/>
  <c r="B3" i="4"/>
  <c r="C3" i="1"/>
  <c r="G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3" i="3"/>
  <c r="D6" i="7"/>
  <c r="E6" i="7"/>
  <c r="C10" i="7"/>
  <c r="C5" i="7"/>
  <c r="C6" i="7"/>
  <c r="C12" i="16"/>
  <c r="I6" i="10"/>
  <c r="D5" i="14"/>
  <c r="D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5" i="5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D6" i="6"/>
  <c r="D5" i="6"/>
  <c r="B6" i="14"/>
  <c r="B18" i="14"/>
  <c r="B19" i="14"/>
  <c r="B20" i="14"/>
  <c r="B21" i="14"/>
  <c r="B22" i="14"/>
  <c r="B23" i="14"/>
  <c r="B24" i="14"/>
  <c r="B25" i="14"/>
  <c r="B7" i="14"/>
  <c r="B8" i="14"/>
  <c r="B9" i="14"/>
  <c r="B10" i="14"/>
  <c r="B11" i="14"/>
  <c r="B12" i="14"/>
  <c r="B13" i="14"/>
  <c r="B14" i="14"/>
  <c r="B15" i="14"/>
  <c r="B16" i="14"/>
  <c r="B17" i="14"/>
  <c r="B5" i="14"/>
  <c r="D6" i="14"/>
  <c r="A4" i="7"/>
  <c r="D12" i="15"/>
  <c r="D6" i="15"/>
  <c r="C9" i="12"/>
  <c r="A8" i="11"/>
  <c r="C10" i="11"/>
  <c r="I5" i="10"/>
  <c r="B15" i="9"/>
  <c r="C10" i="8"/>
  <c r="C11" i="7"/>
  <c r="D10" i="7"/>
  <c r="E10" i="7"/>
  <c r="C4" i="7"/>
  <c r="D11" i="7"/>
  <c r="E11" i="7"/>
  <c r="D5" i="7"/>
  <c r="E5" i="7"/>
  <c r="E4" i="7"/>
  <c r="D4" i="7"/>
  <c r="A5" i="7"/>
  <c r="A6" i="7"/>
  <c r="A10" i="7"/>
  <c r="A11" i="7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C13" i="1"/>
</calcChain>
</file>

<file path=xl/sharedStrings.xml><?xml version="1.0" encoding="utf-8"?>
<sst xmlns="http://schemas.openxmlformats.org/spreadsheetml/2006/main" count="94" uniqueCount="76">
  <si>
    <t>Plotting and fitting of Binomial distribution and graphical representation of probabilities.</t>
  </si>
  <si>
    <t>Probability of Success</t>
  </si>
  <si>
    <t>Number of Success</t>
  </si>
  <si>
    <t>Result</t>
  </si>
  <si>
    <t>Trials</t>
  </si>
  <si>
    <t>Plotting and fitting of multinomial distribution and graphical representation of probabilities.</t>
  </si>
  <si>
    <t>X1</t>
  </si>
  <si>
    <t>X2</t>
  </si>
  <si>
    <t>X3</t>
  </si>
  <si>
    <t>P1</t>
  </si>
  <si>
    <t>P2</t>
  </si>
  <si>
    <t>P3</t>
  </si>
  <si>
    <t>Plotting and fitting of Poisson distribution and graphical representation of probabilities.</t>
  </si>
  <si>
    <t>asbestos_fibers</t>
  </si>
  <si>
    <t xml:space="preserve">Poisson Distribution </t>
  </si>
  <si>
    <t>Mean</t>
  </si>
  <si>
    <t>Number of Trials (k)</t>
  </si>
  <si>
    <t>Probability (P(X = k))</t>
  </si>
  <si>
    <t>Plotting and fitting of Uniform distribution and graphical representation of probabilities.</t>
  </si>
  <si>
    <t xml:space="preserve">Data: </t>
  </si>
  <si>
    <t>Time-Quality Dataset</t>
  </si>
  <si>
    <t xml:space="preserve">Uniform Distribution </t>
  </si>
  <si>
    <t>Min</t>
  </si>
  <si>
    <t>Max</t>
  </si>
  <si>
    <t>Plotting and fitting of Exponential distribution and graphical representation of probabilities.</t>
  </si>
  <si>
    <t xml:space="preserve">Collected by Bob Zarr of NIST in January, 1990 from a heat flow meter calibration and stability analysis. </t>
  </si>
  <si>
    <t xml:space="preserve">Exponential Distribution </t>
  </si>
  <si>
    <t>λ</t>
  </si>
  <si>
    <t>Plotting and fitting of Normal distribution and graphical representation of probabilities.</t>
  </si>
  <si>
    <t xml:space="preserve">Normal Distribution </t>
  </si>
  <si>
    <t>Standard Deviation</t>
  </si>
  <si>
    <t>Calculation of cumulative distribution functions for Exponential and Normal distribution.</t>
  </si>
  <si>
    <t>Solution</t>
  </si>
  <si>
    <t>For Exponential distribution</t>
  </si>
  <si>
    <t>λ =</t>
  </si>
  <si>
    <t>x =</t>
  </si>
  <si>
    <t>Cumulative distributive function</t>
  </si>
  <si>
    <t>For Normal distribution</t>
  </si>
  <si>
    <t>σ  =</t>
  </si>
  <si>
    <t>μ =</t>
  </si>
  <si>
    <t>Application problems based on the Binomial distribution.</t>
  </si>
  <si>
    <t>Let’s say that 80% of all business startups in the IT industry report that they generate a profit in their first year.</t>
  </si>
  <si>
    <t xml:space="preserve"> If a sample of 10 new IT business startups is selected, find the probability that exactly seven will generate a profit in their first year.</t>
  </si>
  <si>
    <t>Number of trials</t>
  </si>
  <si>
    <t>Probability of success</t>
  </si>
  <si>
    <t xml:space="preserve"> probability that exactly seven will generate a profit in their first year</t>
  </si>
  <si>
    <t>Application problems based on the Poisson distribution.</t>
  </si>
  <si>
    <t>If electricity power failures occur with an average of 3 failures every twenty weeks,</t>
  </si>
  <si>
    <t xml:space="preserve"> calculate the probability that there will not be more than one failure during a particular week.</t>
  </si>
  <si>
    <t>Solution:</t>
  </si>
  <si>
    <t xml:space="preserve">Mean </t>
  </si>
  <si>
    <t xml:space="preserve">Probability that there will not be more than one failure during a particular week </t>
  </si>
  <si>
    <t>Application problems based on the Normal distribution.</t>
  </si>
  <si>
    <t xml:space="preserve">The IQ scores of college students are normally distributed with an average IQ of 100 and a standard deviation of 15.
</t>
  </si>
  <si>
    <t>What is the probability that a randomly selected college student has an IQ of 120 or higher?</t>
  </si>
  <si>
    <t>What is the probability that a randomly selected college student has an IQ of 85 or lower?</t>
  </si>
  <si>
    <t>Standard deviation</t>
  </si>
  <si>
    <t>Presentation of bivariate data through scatter-plot diagrams and calculations of covariance.</t>
  </si>
  <si>
    <t>Soil temperature (xi , in 0 C) and germination interval (yi , in days) were observed for winter wheat at 10 localities:</t>
  </si>
  <si>
    <t>X</t>
  </si>
  <si>
    <t>Y</t>
  </si>
  <si>
    <t>Covariance</t>
  </si>
  <si>
    <t>Calculation of Karl Pearson’s correlation coefficients.</t>
  </si>
  <si>
    <t>Karl Pearson Correleation coefficient</t>
  </si>
  <si>
    <t>To find the correlation coefficient for a bivariate frequency distribution.</t>
  </si>
  <si>
    <t>Correlation coefficient for a bivariate frequency distribution.</t>
  </si>
  <si>
    <t>Generating Random numbers from discrete (Bernoulli, Binomial, Poisson) distributions.</t>
  </si>
  <si>
    <t>Discrete Distributions</t>
  </si>
  <si>
    <t>Bernoulli Distribution</t>
  </si>
  <si>
    <t>Bionomial Distribution</t>
  </si>
  <si>
    <t>Poisson Distribution</t>
  </si>
  <si>
    <t>Generating Random numbers from continuous (Normal, Uniform) distributions.</t>
  </si>
  <si>
    <t>Continuous Distributions</t>
  </si>
  <si>
    <t>Normal Distribution</t>
  </si>
  <si>
    <t>Uniform Distribution</t>
  </si>
  <si>
    <t xml:space="preserve">Multinomial Distribution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</si>
</sst>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111111"/>
      <name val="-Apple-System"/>
      <charset val="1"/>
    </font>
    <font>
      <b/>
      <sz val="11"/>
      <color theme="1"/>
      <name val="Calibri"/>
      <family val="2"/>
      <scheme val="minor"/>
    </font>
    <font>
      <sz val="11"/>
      <color theme="1"/>
      <name val="-Apple-System"/>
      <family val="18"/>
    </font>
    <font>
      <sz val="12"/>
      <color theme="1"/>
      <name val="Times New Roman"/>
      <family val="34"/>
    </font>
    <font>
      <sz val="11"/>
      <color theme="1"/>
      <name val="-Apple-System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-Apple-System"/>
      <charset val="1"/>
    </font>
    <font>
      <b/>
      <sz val="11"/>
      <color rgb="FF9C0006"/>
      <name val="Calibri"/>
      <family val="2"/>
      <scheme val="minor"/>
    </font>
    <font>
      <b/>
      <u/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.6"/>
      <color rgb="FF374151"/>
      <name val="Söhne"/>
      <charset val="1"/>
    </font>
    <font>
      <sz val="9.6"/>
      <color rgb="FF374151"/>
      <name val="Söhne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7F7F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0"/>
      </left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5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6" fillId="4" borderId="0" applyNumberFormat="0" applyBorder="0" applyAlignment="0" applyProtection="0"/>
    <xf numFmtId="0" fontId="13" fillId="0" borderId="12" applyNumberFormat="0" applyFill="0" applyAlignment="0" applyProtection="0"/>
  </cellStyleXfs>
  <cellXfs count="1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quotePrefix="1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2" borderId="0" xfId="1" applyAlignment="1">
      <alignment horizontal="center"/>
    </xf>
    <xf numFmtId="0" fontId="6" fillId="4" borderId="0" xfId="3"/>
    <xf numFmtId="0" fontId="9" fillId="4" borderId="0" xfId="3" applyFont="1"/>
    <xf numFmtId="0" fontId="9" fillId="4" borderId="0" xfId="3" applyFont="1" applyAlignment="1">
      <alignment vertical="top" wrapText="1"/>
    </xf>
    <xf numFmtId="0" fontId="9" fillId="4" borderId="2" xfId="3" applyFont="1" applyBorder="1"/>
    <xf numFmtId="0" fontId="9" fillId="4" borderId="3" xfId="3" applyFont="1" applyBorder="1"/>
    <xf numFmtId="0" fontId="9" fillId="4" borderId="4" xfId="3" applyFont="1" applyBorder="1"/>
    <xf numFmtId="0" fontId="9" fillId="4" borderId="5" xfId="3" applyFont="1" applyBorder="1"/>
    <xf numFmtId="0" fontId="8" fillId="3" borderId="0" xfId="2"/>
    <xf numFmtId="0" fontId="9" fillId="4" borderId="0" xfId="3" applyFont="1" applyAlignment="1">
      <alignment horizontal="right" wrapText="1"/>
    </xf>
    <xf numFmtId="0" fontId="9" fillId="4" borderId="0" xfId="3" applyFont="1" applyAlignment="1">
      <alignment horizontal="left" wrapText="1"/>
    </xf>
    <xf numFmtId="0" fontId="9" fillId="4" borderId="0" xfId="3" applyFont="1" applyAlignment="1">
      <alignment horizontal="left"/>
    </xf>
    <xf numFmtId="0" fontId="7" fillId="2" borderId="0" xfId="1" quotePrefix="1" applyAlignment="1">
      <alignment wrapText="1"/>
    </xf>
    <xf numFmtId="0" fontId="12" fillId="3" borderId="0" xfId="2" applyFont="1" applyAlignment="1">
      <alignment horizontal="center"/>
    </xf>
    <xf numFmtId="0" fontId="9" fillId="4" borderId="0" xfId="3" applyFont="1" applyAlignment="1"/>
    <xf numFmtId="0" fontId="12" fillId="3" borderId="0" xfId="2" applyFont="1" applyAlignment="1">
      <alignment horizontal="center" wrapText="1"/>
    </xf>
    <xf numFmtId="0" fontId="9" fillId="4" borderId="2" xfId="3" applyFont="1" applyBorder="1" applyAlignment="1">
      <alignment horizontal="center" vertical="center"/>
    </xf>
    <xf numFmtId="0" fontId="9" fillId="4" borderId="3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 wrapText="1"/>
    </xf>
    <xf numFmtId="0" fontId="9" fillId="4" borderId="11" xfId="3" applyFont="1" applyBorder="1" applyAlignment="1">
      <alignment horizontal="center" vertical="center" wrapText="1"/>
    </xf>
    <xf numFmtId="0" fontId="9" fillId="4" borderId="2" xfId="3" applyFont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6" xfId="4" applyBorder="1" applyAlignment="1">
      <alignment horizontal="center" vertical="center"/>
    </xf>
    <xf numFmtId="0" fontId="6" fillId="4" borderId="0" xfId="3" applyBorder="1" applyAlignment="1">
      <alignment wrapText="1"/>
    </xf>
    <xf numFmtId="0" fontId="13" fillId="0" borderId="1" xfId="4" applyFill="1" applyBorder="1" applyAlignment="1">
      <alignment horizontal="center" vertical="center"/>
    </xf>
    <xf numFmtId="0" fontId="9" fillId="4" borderId="0" xfId="3" applyFont="1" applyBorder="1" applyAlignment="1">
      <alignment horizontal="center" wrapText="1"/>
    </xf>
    <xf numFmtId="0" fontId="7" fillId="2" borderId="0" xfId="1"/>
    <xf numFmtId="0" fontId="9" fillId="4" borderId="0" xfId="3" quotePrefix="1" applyFont="1" applyAlignment="1">
      <alignment wrapText="1"/>
    </xf>
    <xf numFmtId="0" fontId="9" fillId="4" borderId="14" xfId="3" applyFont="1" applyBorder="1"/>
    <xf numFmtId="0" fontId="9" fillId="4" borderId="14" xfId="3" quotePrefix="1" applyFont="1" applyBorder="1" applyAlignment="1">
      <alignment wrapText="1"/>
    </xf>
    <xf numFmtId="0" fontId="9" fillId="4" borderId="2" xfId="3" applyFont="1" applyBorder="1" applyAlignment="1">
      <alignment horizontal="center" wrapText="1"/>
    </xf>
    <xf numFmtId="0" fontId="9" fillId="4" borderId="10" xfId="3" applyFont="1" applyBorder="1" applyAlignment="1">
      <alignment horizontal="center" wrapText="1"/>
    </xf>
    <xf numFmtId="0" fontId="0" fillId="0" borderId="17" xfId="0" applyBorder="1"/>
    <xf numFmtId="0" fontId="7" fillId="2" borderId="0" xfId="1" applyAlignment="1">
      <alignment horizontal="center" vertical="center"/>
    </xf>
    <xf numFmtId="0" fontId="7" fillId="2" borderId="0" xfId="1" applyBorder="1" applyAlignment="1">
      <alignment horizontal="center" vertical="center"/>
    </xf>
    <xf numFmtId="0" fontId="6" fillId="4" borderId="0" xfId="3" applyBorder="1" applyAlignment="1">
      <alignment horizontal="center" wrapText="1"/>
    </xf>
    <xf numFmtId="0" fontId="8" fillId="3" borderId="0" xfId="2" applyAlignment="1"/>
    <xf numFmtId="0" fontId="0" fillId="0" borderId="0" xfId="0" applyAlignment="1">
      <alignment vertical="center"/>
    </xf>
    <xf numFmtId="0" fontId="0" fillId="0" borderId="17" xfId="0" applyBorder="1" applyAlignment="1">
      <alignment horizontal="center" vertical="center"/>
    </xf>
    <xf numFmtId="0" fontId="14" fillId="0" borderId="0" xfId="0" applyFont="1"/>
    <xf numFmtId="0" fontId="9" fillId="4" borderId="14" xfId="3" applyFont="1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9" fillId="4" borderId="0" xfId="3" applyFont="1" applyAlignment="1">
      <alignment wrapText="1"/>
    </xf>
    <xf numFmtId="0" fontId="0" fillId="0" borderId="0" xfId="0" applyAlignment="1">
      <alignment horizontal="center" vertical="center"/>
    </xf>
    <xf numFmtId="0" fontId="9" fillId="4" borderId="14" xfId="3" applyFont="1" applyBorder="1" applyAlignment="1">
      <alignment horizontal="center" wrapText="1"/>
    </xf>
    <xf numFmtId="0" fontId="15" fillId="5" borderId="19" xfId="0" applyFont="1" applyFill="1" applyBorder="1"/>
    <xf numFmtId="0" fontId="15" fillId="5" borderId="20" xfId="0" applyFont="1" applyFill="1" applyBorder="1"/>
    <xf numFmtId="0" fontId="16" fillId="5" borderId="21" xfId="0" applyFont="1" applyFill="1" applyBorder="1"/>
    <xf numFmtId="0" fontId="16" fillId="5" borderId="22" xfId="0" quotePrefix="1" applyFont="1" applyFill="1" applyBorder="1"/>
    <xf numFmtId="0" fontId="0" fillId="0" borderId="0" xfId="0" applyAlignment="1">
      <alignment horizontal="center"/>
    </xf>
    <xf numFmtId="0" fontId="12" fillId="3" borderId="0" xfId="2" applyFont="1" applyAlignment="1">
      <alignment horizontal="center" vertical="center"/>
    </xf>
    <xf numFmtId="0" fontId="12" fillId="3" borderId="13" xfId="2" applyFont="1" applyBorder="1" applyAlignment="1">
      <alignment horizontal="center"/>
    </xf>
    <xf numFmtId="0" fontId="9" fillId="4" borderId="14" xfId="3" applyFont="1" applyBorder="1" applyAlignment="1">
      <alignment horizontal="center" vertical="center"/>
    </xf>
    <xf numFmtId="0" fontId="9" fillId="4" borderId="2" xfId="3" applyFont="1" applyBorder="1" applyAlignment="1">
      <alignment horizontal="center" vertical="center"/>
    </xf>
    <xf numFmtId="0" fontId="9" fillId="4" borderId="14" xfId="3" applyFont="1" applyBorder="1" applyAlignment="1">
      <alignment horizontal="center" vertical="center" wrapText="1"/>
    </xf>
    <xf numFmtId="0" fontId="9" fillId="4" borderId="2" xfId="3" applyFont="1" applyBorder="1" applyAlignment="1">
      <alignment horizontal="center" vertical="center" wrapText="1"/>
    </xf>
    <xf numFmtId="0" fontId="12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9" fillId="4" borderId="6" xfId="3" applyFont="1" applyBorder="1" applyAlignment="1">
      <alignment horizontal="center"/>
    </xf>
    <xf numFmtId="0" fontId="9" fillId="4" borderId="7" xfId="3" applyFont="1" applyBorder="1" applyAlignment="1">
      <alignment horizontal="center"/>
    </xf>
    <xf numFmtId="0" fontId="9" fillId="4" borderId="8" xfId="3" applyFont="1" applyBorder="1" applyAlignment="1">
      <alignment horizontal="center"/>
    </xf>
    <xf numFmtId="0" fontId="9" fillId="4" borderId="0" xfId="3" applyFont="1" applyAlignment="1">
      <alignment horizontal="center"/>
    </xf>
    <xf numFmtId="0" fontId="8" fillId="3" borderId="0" xfId="2" applyAlignment="1">
      <alignment horizontal="center"/>
    </xf>
    <xf numFmtId="0" fontId="7" fillId="2" borderId="0" xfId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0" xfId="3" applyFont="1" applyAlignment="1">
      <alignment horizontal="center" vertical="center"/>
    </xf>
    <xf numFmtId="0" fontId="8" fillId="3" borderId="0" xfId="2" applyAlignment="1">
      <alignment horizontal="center" vertical="top" wrapText="1"/>
    </xf>
    <xf numFmtId="0" fontId="12" fillId="3" borderId="0" xfId="2" applyFont="1" applyAlignment="1">
      <alignment horizontal="center" wrapText="1"/>
    </xf>
    <xf numFmtId="0" fontId="0" fillId="0" borderId="0" xfId="0" applyAlignment="1">
      <alignment horizontal="center" vertical="center"/>
    </xf>
    <xf numFmtId="0" fontId="8" fillId="3" borderId="0" xfId="2" applyAlignment="1">
      <alignment horizontal="center" wrapText="1"/>
    </xf>
    <xf numFmtId="0" fontId="7" fillId="2" borderId="0" xfId="1" applyAlignment="1">
      <alignment horizontal="center"/>
    </xf>
    <xf numFmtId="0" fontId="9" fillId="4" borderId="4" xfId="3" applyFont="1" applyBorder="1" applyAlignment="1">
      <alignment horizontal="center" vertical="center"/>
    </xf>
    <xf numFmtId="0" fontId="9" fillId="4" borderId="5" xfId="3" applyFont="1" applyBorder="1" applyAlignment="1">
      <alignment horizontal="center" vertical="center"/>
    </xf>
    <xf numFmtId="0" fontId="7" fillId="2" borderId="0" xfId="1" applyBorder="1" applyAlignment="1">
      <alignment horizontal="center" vertical="center"/>
    </xf>
    <xf numFmtId="0" fontId="7" fillId="2" borderId="15" xfId="1" applyBorder="1" applyAlignment="1">
      <alignment horizontal="center" vertical="center"/>
    </xf>
    <xf numFmtId="0" fontId="7" fillId="2" borderId="13" xfId="1" applyBorder="1" applyAlignment="1">
      <alignment horizontal="center" vertical="center"/>
    </xf>
    <xf numFmtId="0" fontId="7" fillId="2" borderId="11" xfId="1" applyBorder="1" applyAlignment="1">
      <alignment horizontal="center" vertical="center"/>
    </xf>
    <xf numFmtId="0" fontId="8" fillId="3" borderId="0" xfId="2" applyAlignment="1">
      <alignment horizontal="center" vertical="center" wrapText="1"/>
    </xf>
    <xf numFmtId="0" fontId="12" fillId="3" borderId="0" xfId="2" applyFont="1" applyBorder="1" applyAlignment="1">
      <alignment horizontal="center" vertical="center"/>
    </xf>
    <xf numFmtId="0" fontId="6" fillId="4" borderId="0" xfId="3" applyBorder="1" applyAlignment="1">
      <alignment horizontal="center" wrapText="1"/>
    </xf>
    <xf numFmtId="0" fontId="9" fillId="4" borderId="14" xfId="3" applyFont="1" applyBorder="1" applyAlignment="1">
      <alignment horizontal="center" wrapText="1"/>
    </xf>
    <xf numFmtId="0" fontId="7" fillId="2" borderId="14" xfId="1" applyBorder="1" applyAlignment="1">
      <alignment horizontal="center" vertical="center" wrapText="1"/>
    </xf>
    <xf numFmtId="0" fontId="7" fillId="2" borderId="4" xfId="1" applyBorder="1" applyAlignment="1">
      <alignment horizontal="center" vertical="center" wrapText="1"/>
    </xf>
    <xf numFmtId="0" fontId="7" fillId="2" borderId="10" xfId="1" applyBorder="1" applyAlignment="1">
      <alignment horizontal="center" vertical="center" wrapText="1"/>
    </xf>
    <xf numFmtId="0" fontId="7" fillId="2" borderId="18" xfId="1" applyBorder="1" applyAlignment="1">
      <alignment horizontal="center" vertical="center" wrapText="1"/>
    </xf>
    <xf numFmtId="0" fontId="7" fillId="2" borderId="15" xfId="1" applyBorder="1" applyAlignment="1">
      <alignment horizontal="center" vertical="center" wrapText="1"/>
    </xf>
    <xf numFmtId="0" fontId="7" fillId="2" borderId="5" xfId="1" applyBorder="1" applyAlignment="1">
      <alignment horizontal="center" vertical="center" wrapText="1"/>
    </xf>
    <xf numFmtId="0" fontId="7" fillId="2" borderId="11" xfId="1" applyBorder="1" applyAlignment="1">
      <alignment horizontal="center" vertical="center" wrapText="1"/>
    </xf>
    <xf numFmtId="0" fontId="9" fillId="4" borderId="4" xfId="3" applyFont="1" applyBorder="1" applyAlignment="1">
      <alignment horizontal="center" vertical="center" wrapText="1"/>
    </xf>
    <xf numFmtId="0" fontId="9" fillId="4" borderId="10" xfId="3" applyFont="1" applyBorder="1" applyAlignment="1">
      <alignment horizontal="center" vertical="center" wrapText="1"/>
    </xf>
    <xf numFmtId="0" fontId="9" fillId="4" borderId="18" xfId="3" applyFont="1" applyBorder="1" applyAlignment="1">
      <alignment horizontal="center" vertical="center" wrapText="1"/>
    </xf>
    <xf numFmtId="0" fontId="9" fillId="4" borderId="15" xfId="3" applyFont="1" applyBorder="1" applyAlignment="1">
      <alignment horizontal="center" vertical="center" wrapText="1"/>
    </xf>
    <xf numFmtId="0" fontId="9" fillId="4" borderId="5" xfId="3" applyFont="1" applyBorder="1" applyAlignment="1">
      <alignment horizontal="center" vertical="center" wrapText="1"/>
    </xf>
    <xf numFmtId="0" fontId="9" fillId="4" borderId="11" xfId="3" applyFont="1" applyBorder="1" applyAlignment="1">
      <alignment horizontal="center" vertical="center" wrapText="1"/>
    </xf>
  </cellXfs>
  <cellStyles count="5">
    <cellStyle name="40% - Accent5" xfId="3" builtinId="47"/>
    <cellStyle name="Bad" xfId="2" builtinId="27"/>
    <cellStyle name="Good" xfId="1" builtinId="26"/>
    <cellStyle name="Heading 1" xfId="4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styles" Target="styles.xml" /><Relationship Id="rId2" Type="http://schemas.openxmlformats.org/officeDocument/2006/relationships/worksheet" Target="worksheets/sheet2.xml" /><Relationship Id="rId16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19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3"/>
          <c:order val="0"/>
          <c:tx>
            <c:strRef>
              <c:f>'1'!$C$2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'1'!$B$3:$B$13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'1'!$C$3:$C$13</c:f>
              <c:numCache>
                <c:formatCode>General</c:formatCode>
                <c:ptCount val="11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  <c:pt idx="10">
                  <c:v>9.765625E-4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17-42C3-AE4E-CDC55D2EB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139144"/>
        <c:axId val="703664631"/>
      </c:lineChart>
      <c:catAx>
        <c:axId val="578139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64631"/>
        <c:crosses val="autoZero"/>
        <c:auto val="1"/>
        <c:lblAlgn val="ctr"/>
        <c:lblOffset val="100"/>
        <c:noMultiLvlLbl val="0"/>
      </c:catAx>
      <c:valAx>
        <c:axId val="703664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p(X = 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13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Plotting of Poisson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'3'!$A$3:$A$26</c:f>
              <c:numCache>
                <c:formatCode>General</c:formatCode>
                <c:ptCount val="24"/>
                <c:pt idx="0">
                  <c:v>31</c:v>
                </c:pt>
                <c:pt idx="1">
                  <c:v>29</c:v>
                </c:pt>
                <c:pt idx="2">
                  <c:v>19</c:v>
                </c:pt>
                <c:pt idx="3">
                  <c:v>18</c:v>
                </c:pt>
                <c:pt idx="4">
                  <c:v>31</c:v>
                </c:pt>
                <c:pt idx="5">
                  <c:v>28</c:v>
                </c:pt>
                <c:pt idx="6">
                  <c:v>34</c:v>
                </c:pt>
                <c:pt idx="7">
                  <c:v>26</c:v>
                </c:pt>
                <c:pt idx="8">
                  <c:v>27</c:v>
                </c:pt>
                <c:pt idx="9">
                  <c:v>34</c:v>
                </c:pt>
                <c:pt idx="10">
                  <c:v>30</c:v>
                </c:pt>
                <c:pt idx="11">
                  <c:v>16</c:v>
                </c:pt>
                <c:pt idx="12">
                  <c:v>18</c:v>
                </c:pt>
                <c:pt idx="13">
                  <c:v>26</c:v>
                </c:pt>
                <c:pt idx="14">
                  <c:v>27</c:v>
                </c:pt>
                <c:pt idx="15">
                  <c:v>27</c:v>
                </c:pt>
                <c:pt idx="16">
                  <c:v>18</c:v>
                </c:pt>
                <c:pt idx="17">
                  <c:v>24</c:v>
                </c:pt>
                <c:pt idx="18">
                  <c:v>22</c:v>
                </c:pt>
                <c:pt idx="19">
                  <c:v>28</c:v>
                </c:pt>
                <c:pt idx="20">
                  <c:v>24</c:v>
                </c:pt>
                <c:pt idx="21">
                  <c:v>21</c:v>
                </c:pt>
                <c:pt idx="22">
                  <c:v>17</c:v>
                </c:pt>
                <c:pt idx="23">
                  <c:v>24</c:v>
                </c:pt>
              </c:numCache>
            </c:numRef>
          </c:xVal>
          <c:yVal>
            <c:numRef>
              <c:f>'3'!$B$3:$B$26</c:f>
              <c:numCache>
                <c:formatCode>General</c:formatCode>
                <c:ptCount val="24"/>
                <c:pt idx="0">
                  <c:v>3.6257243902356205E-2</c:v>
                </c:pt>
                <c:pt idx="1">
                  <c:v>5.4131065447460193E-2</c:v>
                </c:pt>
                <c:pt idx="2">
                  <c:v>4.1950290006330479E-2</c:v>
                </c:pt>
                <c:pt idx="3">
                  <c:v>3.1935446148391798E-2</c:v>
                </c:pt>
                <c:pt idx="4">
                  <c:v>3.6257243902356205E-2</c:v>
                </c:pt>
                <c:pt idx="5">
                  <c:v>6.2896864025763499E-2</c:v>
                </c:pt>
                <c:pt idx="6">
                  <c:v>1.569996538455239E-2</c:v>
                </c:pt>
                <c:pt idx="7">
                  <c:v>7.6334282293535602E-2</c:v>
                </c:pt>
                <c:pt idx="8">
                  <c:v>7.0562091194178722E-2</c:v>
                </c:pt>
                <c:pt idx="9">
                  <c:v>1.569996538455239E-2</c:v>
                </c:pt>
                <c:pt idx="10">
                  <c:v>4.5034039170873147E-2</c:v>
                </c:pt>
                <c:pt idx="11">
                  <c:v>1.5687843669139584E-2</c:v>
                </c:pt>
                <c:pt idx="12">
                  <c:v>3.1935446148391798E-2</c:v>
                </c:pt>
                <c:pt idx="13">
                  <c:v>7.6334282293535602E-2</c:v>
                </c:pt>
                <c:pt idx="14">
                  <c:v>7.0562091194178722E-2</c:v>
                </c:pt>
                <c:pt idx="15">
                  <c:v>7.0562091194178722E-2</c:v>
                </c:pt>
                <c:pt idx="16">
                  <c:v>3.1935446148391798E-2</c:v>
                </c:pt>
                <c:pt idx="17">
                  <c:v>7.9652942134218502E-2</c:v>
                </c:pt>
                <c:pt idx="18">
                  <c:v>7.058456430572671E-2</c:v>
                </c:pt>
                <c:pt idx="19">
                  <c:v>6.2896864025763499E-2</c:v>
                </c:pt>
                <c:pt idx="20">
                  <c:v>7.9652942134218502E-2</c:v>
                </c:pt>
                <c:pt idx="21">
                  <c:v>6.2218113444780766E-2</c:v>
                </c:pt>
                <c:pt idx="22">
                  <c:v>2.3031907739741671E-2</c:v>
                </c:pt>
                <c:pt idx="23">
                  <c:v>7.9652942134218502E-2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63-4D3E-999D-B3F9CEA57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709327"/>
        <c:axId val="260651615"/>
      </c:scatterChart>
      <c:valAx>
        <c:axId val="24070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>
                    <a:solidFill>
                      <a:srgbClr val="000000"/>
                    </a:solidFill>
                    <a:latin typeface="Calibri" panose="020F0502020204030204" pitchFamily="34" charset="0"/>
                  </a:rPr>
                  <a:t>asbestos_fiber</a:t>
                </a:r>
                <a:r>
                  <a:rPr lang="en-US" sz="1000" b="1">
                    <a:solidFill>
                      <a:srgbClr val="000000"/>
                    </a:solidFill>
                    <a:latin typeface="Calibri" panose="020F0502020204030204" pitchFamily="34" charset="0"/>
                  </a:rPr>
                  <a:t>s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651615"/>
        <c:crosses val="autoZero"/>
        <c:crossBetween val="midCat"/>
      </c:valAx>
      <c:valAx>
        <c:axId val="2606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>
                    <a:solidFill>
                      <a:srgbClr val="000000"/>
                    </a:solidFill>
                    <a:latin typeface="Calibri" panose="020F0502020204030204" pitchFamily="34" charset="0"/>
                  </a:rPr>
                  <a:t>Poisson Distribution 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709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'5'!$B$4</c:f>
              <c:strCache>
                <c:ptCount val="1"/>
                <c:pt idx="0">
                  <c:v>Uniform Distribution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'5'!$A$5:$A$24</c:f>
              <c:numCache>
                <c:formatCode>General</c:formatCode>
                <c:ptCount val="20"/>
                <c:pt idx="0">
                  <c:v>10.4</c:v>
                </c:pt>
                <c:pt idx="1">
                  <c:v>12.8</c:v>
                </c:pt>
                <c:pt idx="2">
                  <c:v>1.3</c:v>
                </c:pt>
                <c:pt idx="3">
                  <c:v>5.8</c:v>
                </c:pt>
                <c:pt idx="4">
                  <c:v>8.9</c:v>
                </c:pt>
                <c:pt idx="5">
                  <c:v>19.600000000000001</c:v>
                </c:pt>
                <c:pt idx="6">
                  <c:v>14.8</c:v>
                </c:pt>
                <c:pt idx="7">
                  <c:v>0.7</c:v>
                </c:pt>
                <c:pt idx="8">
                  <c:v>6.9</c:v>
                </c:pt>
                <c:pt idx="9">
                  <c:v>9.4</c:v>
                </c:pt>
                <c:pt idx="10">
                  <c:v>18.8</c:v>
                </c:pt>
                <c:pt idx="11">
                  <c:v>22.8</c:v>
                </c:pt>
                <c:pt idx="12">
                  <c:v>8.9</c:v>
                </c:pt>
                <c:pt idx="13">
                  <c:v>2.6</c:v>
                </c:pt>
                <c:pt idx="14">
                  <c:v>9.4</c:v>
                </c:pt>
                <c:pt idx="15">
                  <c:v>13.9</c:v>
                </c:pt>
                <c:pt idx="16">
                  <c:v>20</c:v>
                </c:pt>
                <c:pt idx="17">
                  <c:v>11.9</c:v>
                </c:pt>
                <c:pt idx="18">
                  <c:v>5.8</c:v>
                </c:pt>
                <c:pt idx="19">
                  <c:v>7.6</c:v>
                </c:pt>
              </c:numCache>
            </c:numRef>
          </c:xVal>
          <c:yVal>
            <c:numRef>
              <c:f>'5'!$B$5:$B$24</c:f>
              <c:numCache>
                <c:formatCode>General</c:formatCode>
                <c:ptCount val="20"/>
                <c:pt idx="0">
                  <c:v>4.5248868778280542E-2</c:v>
                </c:pt>
                <c:pt idx="1">
                  <c:v>4.5248868778280542E-2</c:v>
                </c:pt>
                <c:pt idx="2">
                  <c:v>4.5248868778280542E-2</c:v>
                </c:pt>
                <c:pt idx="3">
                  <c:v>4.5248868778280542E-2</c:v>
                </c:pt>
                <c:pt idx="4">
                  <c:v>4.5248868778280542E-2</c:v>
                </c:pt>
                <c:pt idx="5">
                  <c:v>4.5248868778280542E-2</c:v>
                </c:pt>
                <c:pt idx="6">
                  <c:v>4.5248868778280542E-2</c:v>
                </c:pt>
                <c:pt idx="7">
                  <c:v>4.5248868778280542E-2</c:v>
                </c:pt>
                <c:pt idx="8">
                  <c:v>4.5248868778280542E-2</c:v>
                </c:pt>
                <c:pt idx="9">
                  <c:v>4.5248868778280542E-2</c:v>
                </c:pt>
                <c:pt idx="10">
                  <c:v>4.5248868778280542E-2</c:v>
                </c:pt>
                <c:pt idx="11">
                  <c:v>4.5248868778280542E-2</c:v>
                </c:pt>
                <c:pt idx="12">
                  <c:v>4.5248868778280542E-2</c:v>
                </c:pt>
                <c:pt idx="13">
                  <c:v>4.5248868778280542E-2</c:v>
                </c:pt>
                <c:pt idx="14">
                  <c:v>4.5248868778280542E-2</c:v>
                </c:pt>
                <c:pt idx="15">
                  <c:v>4.5248868778280542E-2</c:v>
                </c:pt>
                <c:pt idx="16">
                  <c:v>4.5248868778280542E-2</c:v>
                </c:pt>
                <c:pt idx="17">
                  <c:v>4.5248868778280542E-2</c:v>
                </c:pt>
                <c:pt idx="18">
                  <c:v>4.5248868778280542E-2</c:v>
                </c:pt>
                <c:pt idx="19">
                  <c:v>4.5248868778280542E-2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6-447D-9D0E-5F2C14381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67135"/>
        <c:axId val="631586575"/>
      </c:scatterChart>
      <c:valAx>
        <c:axId val="62446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86575"/>
        <c:crosses val="autoZero"/>
        <c:crossBetween val="midCat"/>
      </c:valAx>
      <c:valAx>
        <c:axId val="63158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6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Distribution </a:t>
            </a:r>
          </a:p>
        </c:rich>
      </c:tx>
      <c:layout>
        <c:manualLayout>
          <c:xMode val="edge"/>
          <c:yMode val="edge"/>
          <c:x val="0.32736660929432015"/>
          <c:y val="2.4305555555555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'7'!$A$5:$A$25</c:f>
              <c:numCache>
                <c:formatCode>General</c:formatCode>
                <c:ptCount val="21"/>
                <c:pt idx="0">
                  <c:v>9.2063430000000004</c:v>
                </c:pt>
                <c:pt idx="1">
                  <c:v>9.2999919999999996</c:v>
                </c:pt>
                <c:pt idx="2">
                  <c:v>9.2778949999999991</c:v>
                </c:pt>
                <c:pt idx="3">
                  <c:v>9.3057949999999998</c:v>
                </c:pt>
                <c:pt idx="4">
                  <c:v>9.2753510000000006</c:v>
                </c:pt>
                <c:pt idx="5">
                  <c:v>9.288729</c:v>
                </c:pt>
                <c:pt idx="6">
                  <c:v>9.2872389999999996</c:v>
                </c:pt>
                <c:pt idx="7">
                  <c:v>9.2609729999999999</c:v>
                </c:pt>
                <c:pt idx="8">
                  <c:v>9.3031109999999995</c:v>
                </c:pt>
                <c:pt idx="9">
                  <c:v>9.2756740000000004</c:v>
                </c:pt>
                <c:pt idx="10">
                  <c:v>9.2725609999999996</c:v>
                </c:pt>
                <c:pt idx="11">
                  <c:v>9.2884539999999998</c:v>
                </c:pt>
                <c:pt idx="12">
                  <c:v>9.2556720000000006</c:v>
                </c:pt>
                <c:pt idx="13">
                  <c:v>9.2521409999999999</c:v>
                </c:pt>
                <c:pt idx="14">
                  <c:v>9.2976700000000001</c:v>
                </c:pt>
                <c:pt idx="15">
                  <c:v>9.266534</c:v>
                </c:pt>
                <c:pt idx="16">
                  <c:v>9.2566889999999997</c:v>
                </c:pt>
                <c:pt idx="17">
                  <c:v>9.2775420000000004</c:v>
                </c:pt>
                <c:pt idx="18">
                  <c:v>9.2482050000000005</c:v>
                </c:pt>
                <c:pt idx="19">
                  <c:v>9.2521070000000005</c:v>
                </c:pt>
                <c:pt idx="20">
                  <c:v>9.2763449999999992</c:v>
                </c:pt>
              </c:numCache>
            </c:numRef>
          </c:xVal>
          <c:yVal>
            <c:numRef>
              <c:f>'7'!$B$5:$B$25</c:f>
              <c:numCache>
                <c:formatCode>General</c:formatCode>
                <c:ptCount val="21"/>
                <c:pt idx="0">
                  <c:v>2.1322623831190445E-3</c:v>
                </c:pt>
                <c:pt idx="1">
                  <c:v>0.88105761432973406</c:v>
                </c:pt>
                <c:pt idx="2">
                  <c:v>0.58996562329634761</c:v>
                </c:pt>
                <c:pt idx="3">
                  <c:v>0.92371588275824923</c:v>
                </c:pt>
                <c:pt idx="4">
                  <c:v>0.54687029058918957</c:v>
                </c:pt>
                <c:pt idx="5">
                  <c:v>0.7563545413579742</c:v>
                </c:pt>
                <c:pt idx="6">
                  <c:v>0.7357752147004285</c:v>
                </c:pt>
                <c:pt idx="7">
                  <c:v>0.3077533606826614</c:v>
                </c:pt>
                <c:pt idx="8">
                  <c:v>0.90570860540263365</c:v>
                </c:pt>
                <c:pt idx="9">
                  <c:v>0.55238363477577357</c:v>
                </c:pt>
                <c:pt idx="10">
                  <c:v>0.4989834098357559</c:v>
                </c:pt>
                <c:pt idx="11">
                  <c:v>0.75262262304684935</c:v>
                </c:pt>
                <c:pt idx="12">
                  <c:v>0.23244748634102466</c:v>
                </c:pt>
                <c:pt idx="13">
                  <c:v>0.18859952496381335</c:v>
                </c:pt>
                <c:pt idx="14">
                  <c:v>0.85996553316268654</c:v>
                </c:pt>
                <c:pt idx="15">
                  <c:v>0.3964928572437566</c:v>
                </c:pt>
                <c:pt idx="16">
                  <c:v>0.24605496202221561</c:v>
                </c:pt>
                <c:pt idx="17">
                  <c:v>0.58403815273882731</c:v>
                </c:pt>
                <c:pt idx="18">
                  <c:v>0.14621835091838836</c:v>
                </c:pt>
                <c:pt idx="19">
                  <c:v>0.18820374134943907</c:v>
                </c:pt>
                <c:pt idx="20">
                  <c:v>0.56380355775589486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DC-4D46-9FBE-8A81A12A5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71631"/>
        <c:axId val="185918975"/>
      </c:scatterChart>
      <c:valAx>
        <c:axId val="21267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18975"/>
        <c:crosses val="autoZero"/>
        <c:crossBetween val="midCat"/>
      </c:valAx>
      <c:valAx>
        <c:axId val="1859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'7'!$A$5:$A$25</c:f>
              <c:numCache>
                <c:formatCode>General</c:formatCode>
                <c:ptCount val="21"/>
                <c:pt idx="0">
                  <c:v>9.2063430000000004</c:v>
                </c:pt>
                <c:pt idx="1">
                  <c:v>9.2999919999999996</c:v>
                </c:pt>
                <c:pt idx="2">
                  <c:v>9.2778949999999991</c:v>
                </c:pt>
                <c:pt idx="3">
                  <c:v>9.3057949999999998</c:v>
                </c:pt>
                <c:pt idx="4">
                  <c:v>9.2753510000000006</c:v>
                </c:pt>
                <c:pt idx="5">
                  <c:v>9.288729</c:v>
                </c:pt>
                <c:pt idx="6">
                  <c:v>9.2872389999999996</c:v>
                </c:pt>
                <c:pt idx="7">
                  <c:v>9.2609729999999999</c:v>
                </c:pt>
                <c:pt idx="8">
                  <c:v>9.3031109999999995</c:v>
                </c:pt>
                <c:pt idx="9">
                  <c:v>9.2756740000000004</c:v>
                </c:pt>
                <c:pt idx="10">
                  <c:v>9.2725609999999996</c:v>
                </c:pt>
                <c:pt idx="11">
                  <c:v>9.2884539999999998</c:v>
                </c:pt>
                <c:pt idx="12">
                  <c:v>9.2556720000000006</c:v>
                </c:pt>
                <c:pt idx="13">
                  <c:v>9.2521409999999999</c:v>
                </c:pt>
                <c:pt idx="14">
                  <c:v>9.2976700000000001</c:v>
                </c:pt>
                <c:pt idx="15">
                  <c:v>9.266534</c:v>
                </c:pt>
                <c:pt idx="16">
                  <c:v>9.2566889999999997</c:v>
                </c:pt>
                <c:pt idx="17">
                  <c:v>9.2775420000000004</c:v>
                </c:pt>
                <c:pt idx="18">
                  <c:v>9.2482050000000005</c:v>
                </c:pt>
                <c:pt idx="19">
                  <c:v>9.2521070000000005</c:v>
                </c:pt>
                <c:pt idx="20">
                  <c:v>9.2763449999999992</c:v>
                </c:pt>
              </c:numCache>
            </c:numRef>
          </c:xVal>
          <c:yVal>
            <c:numRef>
              <c:f>'7'!$B$5:$B$25</c:f>
              <c:numCache>
                <c:formatCode>General</c:formatCode>
                <c:ptCount val="21"/>
                <c:pt idx="0">
                  <c:v>2.1322623831190445E-3</c:v>
                </c:pt>
                <c:pt idx="1">
                  <c:v>0.88105761432973406</c:v>
                </c:pt>
                <c:pt idx="2">
                  <c:v>0.58996562329634761</c:v>
                </c:pt>
                <c:pt idx="3">
                  <c:v>0.92371588275824923</c:v>
                </c:pt>
                <c:pt idx="4">
                  <c:v>0.54687029058918957</c:v>
                </c:pt>
                <c:pt idx="5">
                  <c:v>0.7563545413579742</c:v>
                </c:pt>
                <c:pt idx="6">
                  <c:v>0.7357752147004285</c:v>
                </c:pt>
                <c:pt idx="7">
                  <c:v>0.3077533606826614</c:v>
                </c:pt>
                <c:pt idx="8">
                  <c:v>0.90570860540263365</c:v>
                </c:pt>
                <c:pt idx="9">
                  <c:v>0.55238363477577357</c:v>
                </c:pt>
                <c:pt idx="10">
                  <c:v>0.4989834098357559</c:v>
                </c:pt>
                <c:pt idx="11">
                  <c:v>0.75262262304684935</c:v>
                </c:pt>
                <c:pt idx="12">
                  <c:v>0.23244748634102466</c:v>
                </c:pt>
                <c:pt idx="13">
                  <c:v>0.18859952496381335</c:v>
                </c:pt>
                <c:pt idx="14">
                  <c:v>0.85996553316268654</c:v>
                </c:pt>
                <c:pt idx="15">
                  <c:v>0.3964928572437566</c:v>
                </c:pt>
                <c:pt idx="16">
                  <c:v>0.24605496202221561</c:v>
                </c:pt>
                <c:pt idx="17">
                  <c:v>0.58403815273882731</c:v>
                </c:pt>
                <c:pt idx="18">
                  <c:v>0.14621835091838836</c:v>
                </c:pt>
                <c:pt idx="19">
                  <c:v>0.18820374134943907</c:v>
                </c:pt>
                <c:pt idx="20">
                  <c:v>0.56380355775589486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EB-414F-8850-20FA24A64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71631"/>
        <c:axId val="185918975"/>
      </c:scatterChart>
      <c:valAx>
        <c:axId val="21267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18975"/>
        <c:crosses val="autoZero"/>
        <c:crossBetween val="midCat"/>
      </c:valAx>
      <c:valAx>
        <c:axId val="1859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</a:t>
            </a:r>
          </a:p>
        </c:rich>
      </c:tx>
      <c:layout>
        <c:manualLayout>
          <c:xMode val="edge"/>
          <c:yMode val="edge"/>
          <c:x val="0.48214216952175826"/>
          <c:y val="2.69360269360269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'12'!$C$4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'12'!$B$5:$B$14</c:f>
              <c:numCache>
                <c:formatCode>General</c:formatCode>
                <c:ptCount val="10"/>
                <c:pt idx="0">
                  <c:v>12.5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6.5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  <c:pt idx="8">
                  <c:v>5.5</c:v>
                </c:pt>
                <c:pt idx="9">
                  <c:v>4</c:v>
                </c:pt>
              </c:numCache>
            </c:numRef>
          </c:xVal>
          <c:yVal>
            <c:numRef>
              <c:f>'12'!$C$5:$C$14</c:f>
              <c:numCache>
                <c:formatCode>General</c:formatCode>
                <c:ptCount val="10"/>
                <c:pt idx="0">
                  <c:v>10</c:v>
                </c:pt>
                <c:pt idx="1">
                  <c:v>26</c:v>
                </c:pt>
                <c:pt idx="2">
                  <c:v>41</c:v>
                </c:pt>
                <c:pt idx="3">
                  <c:v>29</c:v>
                </c:pt>
                <c:pt idx="4">
                  <c:v>27</c:v>
                </c:pt>
                <c:pt idx="5">
                  <c:v>19</c:v>
                </c:pt>
                <c:pt idx="6">
                  <c:v>18</c:v>
                </c:pt>
                <c:pt idx="7">
                  <c:v>20</c:v>
                </c:pt>
                <c:pt idx="8">
                  <c:v>28</c:v>
                </c:pt>
                <c:pt idx="9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57-4D0D-BB62-30EF85D38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767743"/>
        <c:axId val="942535487"/>
      </c:scatterChart>
      <c:valAx>
        <c:axId val="94376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Soil Temperature in 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535487"/>
        <c:crosses val="autoZero"/>
        <c:crossBetween val="midCat"/>
      </c:valAx>
      <c:valAx>
        <c:axId val="94253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Germination invertal in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67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129541</xdr:colOff>
      <xdr:row>2</xdr:row>
      <xdr:rowOff>43815</xdr:rowOff>
    </xdr:from>
    <xdr:to>
      <xdr:col>8</xdr:col>
      <xdr:colOff>472440</xdr:colOff>
      <xdr:row>19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A92EE8-20A1-B582-19F6-57E4A335A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26670</xdr:rowOff>
    </xdr:from>
    <xdr:to>
      <xdr:col>9</xdr:col>
      <xdr:colOff>449580</xdr:colOff>
      <xdr:row>21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A6F3D9-EF80-4C34-A28C-E16F425B7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6</xdr:row>
      <xdr:rowOff>140970</xdr:rowOff>
    </xdr:from>
    <xdr:to>
      <xdr:col>7</xdr:col>
      <xdr:colOff>525780</xdr:colOff>
      <xdr:row>21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7ABC70-82B6-4CFB-A317-514F974F51DB}"/>
            </a:ext>
            <a:ext uri="{147F2762-F138-4A5C-976F-8EAC2B608ADB}">
              <a16:predDERef xmlns:a16="http://schemas.microsoft.com/office/drawing/2014/main" pred="{B8B6EF89-D73C-40D4-95AD-775531682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6</xdr:row>
      <xdr:rowOff>118110</xdr:rowOff>
    </xdr:from>
    <xdr:to>
      <xdr:col>7</xdr:col>
      <xdr:colOff>518160</xdr:colOff>
      <xdr:row>21</xdr:row>
      <xdr:rowOff>3810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31F92D03-8D57-4191-AE16-AD377D963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6</xdr:row>
      <xdr:rowOff>118110</xdr:rowOff>
    </xdr:from>
    <xdr:to>
      <xdr:col>7</xdr:col>
      <xdr:colOff>518160</xdr:colOff>
      <xdr:row>21</xdr:row>
      <xdr:rowOff>3810</xdr:rowOff>
    </xdr:to>
    <xdr:graphicFrame macro="">
      <xdr:nvGraphicFramePr>
        <xdr:cNvPr id="15" name="Chart 1">
          <a:extLst>
            <a:ext uri="{FF2B5EF4-FFF2-40B4-BE49-F238E27FC236}">
              <a16:creationId xmlns:a16="http://schemas.microsoft.com/office/drawing/2014/main" id="{E00A5874-C3DB-4498-8890-A045E2FD2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398145</xdr:colOff>
      <xdr:row>3</xdr:row>
      <xdr:rowOff>215265</xdr:rowOff>
    </xdr:from>
    <xdr:to>
      <xdr:col>7</xdr:col>
      <xdr:colOff>299085</xdr:colOff>
      <xdr:row>18</xdr:row>
      <xdr:rowOff>120015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D9F3F-E62A-4664-AC4B-AFBD67CFA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6"/>
  <sheetViews>
    <sheetView showGridLines="0" workbookViewId="0">
      <selection activeCell="C3" sqref="C3"/>
    </sheetView>
  </sheetViews>
  <sheetFormatPr defaultRowHeight="15" x14ac:dyDescent="0.2"/>
  <cols>
    <col min="1" max="1" width="11.97265625" customWidth="1"/>
    <col min="2" max="2" width="10.35546875" customWidth="1"/>
    <col min="3" max="3" width="10.89453125" customWidth="1"/>
  </cols>
  <sheetData>
    <row r="1" spans="1:9" s="49" customFormat="1" ht="19.5" customHeight="1" x14ac:dyDescent="0.2">
      <c r="A1" s="66" t="s">
        <v>0</v>
      </c>
      <c r="B1" s="66"/>
      <c r="C1" s="66"/>
      <c r="D1" s="66"/>
      <c r="E1" s="66"/>
      <c r="F1" s="66"/>
      <c r="G1" s="66"/>
      <c r="H1" s="66"/>
      <c r="I1" s="66"/>
    </row>
    <row r="2" spans="1:9" s="6" customFormat="1" ht="24" customHeight="1" thickBot="1" x14ac:dyDescent="0.25">
      <c r="A2" s="57" t="s">
        <v>1</v>
      </c>
      <c r="B2" s="57" t="s">
        <v>2</v>
      </c>
      <c r="C2" s="57" t="s">
        <v>3</v>
      </c>
      <c r="D2" s="58"/>
      <c r="E2" s="58"/>
      <c r="F2" s="52" t="s">
        <v>4</v>
      </c>
      <c r="G2" s="52">
        <v>10</v>
      </c>
      <c r="H2" s="9"/>
      <c r="I2" s="9"/>
    </row>
    <row r="3" spans="1:9" x14ac:dyDescent="0.2">
      <c r="A3" s="56">
        <v>0.5</v>
      </c>
      <c r="B3" s="56">
        <v>0</v>
      </c>
      <c r="C3" s="46">
        <f>_xlfn.BINOM.DIST(B3,$G$2,A3, FALSE)</f>
        <v>9.765625E-4</v>
      </c>
      <c r="D3" s="9"/>
      <c r="E3" s="9"/>
      <c r="F3" s="9"/>
      <c r="G3" s="9"/>
      <c r="H3" s="9"/>
      <c r="I3" s="9"/>
    </row>
    <row r="4" spans="1:9" x14ac:dyDescent="0.2">
      <c r="A4" s="56">
        <v>0.5</v>
      </c>
      <c r="B4" s="56">
        <f>B3+1</f>
        <v>1</v>
      </c>
      <c r="C4" s="46">
        <f>_xlfn.BINOM.DIST(B4,$G$2,A4, FALSE)</f>
        <v>9.7656250000000017E-3</v>
      </c>
      <c r="D4" s="9"/>
      <c r="E4" s="9"/>
      <c r="F4" s="9"/>
      <c r="G4" s="9"/>
      <c r="H4" s="9"/>
      <c r="I4" s="9"/>
    </row>
    <row r="5" spans="1:9" x14ac:dyDescent="0.2">
      <c r="A5" s="56">
        <v>0.5</v>
      </c>
      <c r="B5" s="56">
        <f t="shared" ref="B5:B12" si="0">B4+1</f>
        <v>2</v>
      </c>
      <c r="C5" s="46">
        <f>_xlfn.BINOM.DIST(B5,$G$2,A5, FALSE)</f>
        <v>4.3945312499999972E-2</v>
      </c>
      <c r="D5" s="9"/>
      <c r="E5" s="9"/>
      <c r="F5" s="9"/>
      <c r="G5" s="9"/>
      <c r="H5" s="9"/>
      <c r="I5" s="9"/>
    </row>
    <row r="6" spans="1:9" x14ac:dyDescent="0.2">
      <c r="A6" s="56">
        <v>0.5</v>
      </c>
      <c r="B6" s="56">
        <f t="shared" si="0"/>
        <v>3</v>
      </c>
      <c r="C6" s="46">
        <f>_xlfn.BINOM.DIST(B6,$G$2,A6, FALSE)</f>
        <v>0.11718750000000003</v>
      </c>
      <c r="D6" s="9"/>
      <c r="E6" s="9"/>
      <c r="F6" s="9"/>
      <c r="G6" s="9"/>
      <c r="H6" s="9"/>
      <c r="I6" s="9"/>
    </row>
    <row r="7" spans="1:9" x14ac:dyDescent="0.2">
      <c r="A7" s="56">
        <v>0.5</v>
      </c>
      <c r="B7" s="56">
        <f t="shared" si="0"/>
        <v>4</v>
      </c>
      <c r="C7" s="46">
        <f>_xlfn.BINOM.DIST(B7,$G$2,A7, FALSE)</f>
        <v>0.20507812500000006</v>
      </c>
      <c r="D7" s="9"/>
      <c r="E7" s="9"/>
      <c r="F7" s="9"/>
      <c r="G7" s="9"/>
      <c r="H7" s="9"/>
      <c r="I7" s="9"/>
    </row>
    <row r="8" spans="1:9" x14ac:dyDescent="0.2">
      <c r="A8" s="56">
        <v>0.5</v>
      </c>
      <c r="B8" s="56">
        <f t="shared" si="0"/>
        <v>5</v>
      </c>
      <c r="C8" s="46">
        <f>_xlfn.BINOM.DIST(B8,$G$2,A8, FALSE)</f>
        <v>0.24609375000000008</v>
      </c>
      <c r="D8" s="9"/>
      <c r="E8" s="9"/>
      <c r="F8" s="9"/>
      <c r="G8" s="9"/>
      <c r="H8" s="9"/>
      <c r="I8" s="9"/>
    </row>
    <row r="9" spans="1:9" x14ac:dyDescent="0.2">
      <c r="A9" s="56">
        <v>0.5</v>
      </c>
      <c r="B9" s="56">
        <f t="shared" si="0"/>
        <v>6</v>
      </c>
      <c r="C9" s="46">
        <f>_xlfn.BINOM.DIST(B9,$G$2,A9, FALSE)</f>
        <v>0.20507812500000006</v>
      </c>
      <c r="D9" s="9"/>
      <c r="E9" s="9"/>
      <c r="F9" s="9"/>
      <c r="G9" s="9"/>
      <c r="H9" s="9"/>
      <c r="I9" s="9"/>
    </row>
    <row r="10" spans="1:9" x14ac:dyDescent="0.2">
      <c r="A10" s="56">
        <v>0.5</v>
      </c>
      <c r="B10" s="56">
        <f t="shared" si="0"/>
        <v>7</v>
      </c>
      <c r="C10" s="46">
        <f>_xlfn.BINOM.DIST(B10,$G$2,A10, FALSE)</f>
        <v>0.11718750000000003</v>
      </c>
      <c r="D10" s="9"/>
      <c r="E10" s="9"/>
      <c r="F10" s="9"/>
      <c r="G10" s="9"/>
      <c r="H10" s="9"/>
      <c r="I10" s="9"/>
    </row>
    <row r="11" spans="1:9" x14ac:dyDescent="0.2">
      <c r="A11" s="56">
        <v>0.5</v>
      </c>
      <c r="B11" s="56">
        <f t="shared" si="0"/>
        <v>8</v>
      </c>
      <c r="C11" s="46">
        <f>_xlfn.BINOM.DIST(B11,$G$2,A11, FALSE)</f>
        <v>4.3945312499999986E-2</v>
      </c>
      <c r="D11" s="9"/>
      <c r="E11" s="9"/>
      <c r="F11" s="9"/>
      <c r="G11" s="9"/>
      <c r="H11" s="9"/>
      <c r="I11" s="9"/>
    </row>
    <row r="12" spans="1:9" x14ac:dyDescent="0.2">
      <c r="A12" s="56">
        <v>0.5</v>
      </c>
      <c r="B12" s="56">
        <f t="shared" si="0"/>
        <v>9</v>
      </c>
      <c r="C12" s="46">
        <f>_xlfn.BINOM.DIST(B12,$G$2,A12, FALSE)</f>
        <v>9.7656250000000017E-3</v>
      </c>
      <c r="D12" s="9"/>
      <c r="E12" s="9"/>
      <c r="F12" s="9"/>
      <c r="G12" s="9"/>
      <c r="H12" s="9"/>
      <c r="I12" s="9"/>
    </row>
    <row r="13" spans="1:9" s="2" customFormat="1" x14ac:dyDescent="0.2">
      <c r="A13" s="56">
        <v>0.5</v>
      </c>
      <c r="B13" s="29">
        <v>10</v>
      </c>
      <c r="C13" s="46">
        <f>_xlfn.BINOM.DIST(B13,$G$2,A13, FALSE)</f>
        <v>9.765625E-4</v>
      </c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9A85-15B3-4069-9ED5-DB59004F113C}">
  <dimension ref="A1:K25"/>
  <sheetViews>
    <sheetView showGridLines="0" workbookViewId="0">
      <selection activeCell="G3" sqref="G3"/>
    </sheetView>
  </sheetViews>
  <sheetFormatPr defaultRowHeight="15" x14ac:dyDescent="0.2"/>
  <cols>
    <col min="1" max="1" width="12.64453125" customWidth="1"/>
    <col min="2" max="2" width="11.97265625" customWidth="1"/>
    <col min="4" max="4" width="9.81640625" customWidth="1"/>
    <col min="6" max="6" width="11.43359375" customWidth="1"/>
    <col min="7" max="7" width="21.38671875" customWidth="1"/>
  </cols>
  <sheetData>
    <row r="1" spans="1:11" ht="21" customHeight="1" x14ac:dyDescent="0.2">
      <c r="A1" s="66" t="s">
        <v>5</v>
      </c>
      <c r="B1" s="66"/>
      <c r="C1" s="66"/>
      <c r="D1" s="66"/>
      <c r="E1" s="66"/>
      <c r="F1" s="66"/>
      <c r="G1" s="66"/>
      <c r="H1" s="66"/>
    </row>
    <row r="2" spans="1:11" ht="17.25" customHeight="1" x14ac:dyDescent="0.2">
      <c r="A2" s="59" t="s">
        <v>6</v>
      </c>
      <c r="B2" s="59" t="s">
        <v>7</v>
      </c>
      <c r="C2" s="59" t="s">
        <v>8</v>
      </c>
      <c r="D2" s="59" t="s">
        <v>9</v>
      </c>
      <c r="E2" s="59" t="s">
        <v>10</v>
      </c>
      <c r="F2" s="59" t="s">
        <v>11</v>
      </c>
      <c r="G2" s="59" t="s">
        <v>75</v>
      </c>
      <c r="H2" s="65"/>
    </row>
    <row r="3" spans="1:11" x14ac:dyDescent="0.2">
      <c r="A3" s="65">
        <v>1</v>
      </c>
      <c r="B3" s="65">
        <v>2</v>
      </c>
      <c r="C3" s="65">
        <v>3</v>
      </c>
      <c r="D3" s="65">
        <v>0.3</v>
      </c>
      <c r="E3" s="65">
        <v>0.4</v>
      </c>
      <c r="F3" s="65">
        <v>0.3</v>
      </c>
      <c r="G3" s="59"/>
      <c r="H3" s="65"/>
    </row>
    <row r="4" spans="1:11" x14ac:dyDescent="0.2">
      <c r="A4" s="65">
        <v>0</v>
      </c>
      <c r="B4" s="65">
        <v>3</v>
      </c>
      <c r="C4" s="65">
        <v>4</v>
      </c>
      <c r="D4" s="65">
        <v>0.3</v>
      </c>
      <c r="E4" s="65">
        <v>0.4</v>
      </c>
      <c r="F4" s="65">
        <v>0.3</v>
      </c>
      <c r="G4" s="59"/>
      <c r="H4" s="65"/>
    </row>
    <row r="5" spans="1:11" x14ac:dyDescent="0.2">
      <c r="A5" s="65">
        <v>2</v>
      </c>
      <c r="B5" s="65">
        <v>4</v>
      </c>
      <c r="C5" s="65">
        <v>5</v>
      </c>
      <c r="D5" s="65">
        <v>0.3</v>
      </c>
      <c r="E5" s="65">
        <v>0.4</v>
      </c>
      <c r="F5" s="65">
        <v>0.3</v>
      </c>
      <c r="G5" s="59"/>
      <c r="H5" s="65"/>
    </row>
    <row r="6" spans="1:11" x14ac:dyDescent="0.2">
      <c r="A6" s="65">
        <v>4</v>
      </c>
      <c r="B6" s="65">
        <v>5</v>
      </c>
      <c r="C6" s="65">
        <v>6</v>
      </c>
      <c r="D6" s="65">
        <v>0.3</v>
      </c>
      <c r="E6" s="65">
        <v>0.4</v>
      </c>
      <c r="F6" s="65">
        <v>0.3</v>
      </c>
      <c r="G6" s="59"/>
      <c r="H6" s="59"/>
      <c r="I6" s="59"/>
      <c r="J6" s="59"/>
      <c r="K6" s="59"/>
    </row>
    <row r="7" spans="1:11" x14ac:dyDescent="0.2">
      <c r="A7" s="65">
        <v>5</v>
      </c>
      <c r="B7" s="65">
        <v>6</v>
      </c>
      <c r="C7" s="65">
        <v>1</v>
      </c>
      <c r="D7" s="65">
        <v>0.3</v>
      </c>
      <c r="E7" s="65">
        <v>0.4</v>
      </c>
      <c r="F7" s="65">
        <v>0.3</v>
      </c>
      <c r="G7" s="59"/>
      <c r="H7" s="59"/>
      <c r="I7" s="59"/>
      <c r="J7" s="59"/>
      <c r="K7" s="59"/>
    </row>
    <row r="8" spans="1:11" x14ac:dyDescent="0.2">
      <c r="A8" s="65">
        <v>2</v>
      </c>
      <c r="B8" s="65">
        <v>0</v>
      </c>
      <c r="C8" s="65">
        <v>2</v>
      </c>
      <c r="D8" s="65">
        <v>0.3</v>
      </c>
      <c r="E8" s="65">
        <v>0.4</v>
      </c>
      <c r="F8" s="65">
        <v>0.3</v>
      </c>
      <c r="G8" s="59"/>
      <c r="H8" s="59"/>
      <c r="I8" s="59"/>
      <c r="J8" s="59"/>
      <c r="K8" s="59"/>
    </row>
    <row r="9" spans="1:11" x14ac:dyDescent="0.2">
      <c r="A9" s="65">
        <v>6</v>
      </c>
      <c r="B9" s="65">
        <v>1</v>
      </c>
      <c r="C9" s="65">
        <v>3</v>
      </c>
      <c r="D9" s="65">
        <v>0.3</v>
      </c>
      <c r="E9" s="65">
        <v>0.4</v>
      </c>
      <c r="F9" s="65">
        <v>0.3</v>
      </c>
      <c r="G9" s="59"/>
      <c r="H9" s="59"/>
      <c r="I9" s="59"/>
      <c r="J9" s="59"/>
      <c r="K9" s="59"/>
    </row>
    <row r="10" spans="1:11" x14ac:dyDescent="0.2">
      <c r="A10" s="65"/>
      <c r="B10" s="65"/>
      <c r="C10" s="65"/>
      <c r="D10" s="65"/>
      <c r="E10" s="65"/>
      <c r="F10" s="65"/>
      <c r="G10" s="59"/>
      <c r="H10" s="59"/>
      <c r="I10" s="59"/>
      <c r="J10" s="59"/>
      <c r="K10" s="59"/>
    </row>
    <row r="11" spans="1:11" x14ac:dyDescent="0.2">
      <c r="G11" s="59"/>
      <c r="H11" s="59"/>
      <c r="I11" s="59"/>
      <c r="J11" s="59"/>
      <c r="K11" s="59"/>
    </row>
    <row r="12" spans="1:11" x14ac:dyDescent="0.2">
      <c r="G12" s="59"/>
      <c r="H12" s="59"/>
      <c r="I12" s="59"/>
      <c r="J12" s="59"/>
      <c r="K12" s="59"/>
    </row>
    <row r="13" spans="1:11" x14ac:dyDescent="0.2">
      <c r="G13" s="59"/>
      <c r="H13" s="59"/>
      <c r="I13" s="59"/>
      <c r="J13" s="59"/>
      <c r="K13" s="59"/>
    </row>
    <row r="14" spans="1:11" x14ac:dyDescent="0.2">
      <c r="G14" s="59"/>
      <c r="H14" s="59"/>
      <c r="I14" s="59"/>
      <c r="J14" s="59"/>
      <c r="K14" s="59"/>
    </row>
    <row r="15" spans="1:11" x14ac:dyDescent="0.2">
      <c r="G15" s="59"/>
      <c r="H15" s="59"/>
      <c r="I15" s="59"/>
      <c r="J15" s="59"/>
      <c r="K15" s="59"/>
    </row>
    <row r="16" spans="1:11" x14ac:dyDescent="0.2">
      <c r="G16" s="59"/>
      <c r="H16" s="59"/>
      <c r="I16" s="59"/>
      <c r="J16" s="59"/>
      <c r="K16" s="59"/>
    </row>
    <row r="17" spans="7:11" x14ac:dyDescent="0.2">
      <c r="G17" s="59"/>
      <c r="H17" s="59"/>
      <c r="I17" s="59"/>
      <c r="J17" s="59"/>
      <c r="K17" s="59"/>
    </row>
    <row r="18" spans="7:11" x14ac:dyDescent="0.2">
      <c r="G18" s="59"/>
      <c r="H18" s="59"/>
      <c r="I18" s="59"/>
      <c r="J18" s="59"/>
      <c r="K18" s="59"/>
    </row>
    <row r="19" spans="7:11" x14ac:dyDescent="0.2">
      <c r="G19" s="59"/>
      <c r="H19" s="59"/>
      <c r="I19" s="59"/>
      <c r="J19" s="59"/>
      <c r="K19" s="59"/>
    </row>
    <row r="20" spans="7:11" x14ac:dyDescent="0.2">
      <c r="G20" s="59"/>
      <c r="H20" s="59"/>
      <c r="I20" s="59"/>
      <c r="J20" s="59"/>
      <c r="K20" s="59"/>
    </row>
    <row r="21" spans="7:11" x14ac:dyDescent="0.2">
      <c r="G21" s="59"/>
      <c r="H21" s="59"/>
      <c r="I21" s="59"/>
      <c r="J21" s="59"/>
      <c r="K21" s="59"/>
    </row>
    <row r="22" spans="7:11" x14ac:dyDescent="0.2">
      <c r="G22" s="59"/>
      <c r="H22" s="59"/>
      <c r="I22" s="59"/>
      <c r="J22" s="59"/>
      <c r="K22" s="59"/>
    </row>
    <row r="23" spans="7:11" x14ac:dyDescent="0.2">
      <c r="G23" s="59"/>
      <c r="H23" s="59"/>
      <c r="I23" s="59"/>
      <c r="J23" s="59"/>
      <c r="K23" s="59"/>
    </row>
    <row r="24" spans="7:11" x14ac:dyDescent="0.2">
      <c r="G24" s="59"/>
      <c r="H24" s="59"/>
      <c r="I24" s="59"/>
      <c r="J24" s="59"/>
      <c r="K24" s="59"/>
    </row>
    <row r="25" spans="7:11" x14ac:dyDescent="0.2">
      <c r="G25" s="59"/>
      <c r="H25" s="59"/>
      <c r="I25" s="59"/>
      <c r="J25" s="59"/>
      <c r="K25" s="59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63F9-3D21-4AF8-A8A7-4C2A7284DD32}">
  <sheetPr>
    <tabColor rgb="FF00B050"/>
  </sheetPr>
  <dimension ref="A1:J27"/>
  <sheetViews>
    <sheetView showGridLines="0" workbookViewId="0">
      <selection activeCell="B3" sqref="B3"/>
    </sheetView>
  </sheetViews>
  <sheetFormatPr defaultRowHeight="15" x14ac:dyDescent="0.2"/>
  <cols>
    <col min="1" max="1" width="16.8125" bestFit="1" customWidth="1"/>
    <col min="2" max="2" width="17.75390625" customWidth="1"/>
  </cols>
  <sheetData>
    <row r="1" spans="1:10" s="51" customFormat="1" ht="17.25" customHeight="1" x14ac:dyDescent="0.2">
      <c r="A1" s="66" t="s">
        <v>12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5.75" thickBot="1" x14ac:dyDescent="0.25">
      <c r="A2" s="53" t="s">
        <v>13</v>
      </c>
      <c r="B2" s="53" t="s">
        <v>14</v>
      </c>
      <c r="C2" s="8"/>
      <c r="D2" s="8"/>
      <c r="E2" s="8"/>
      <c r="F2" s="8"/>
      <c r="G2" s="8"/>
      <c r="H2" s="8"/>
      <c r="I2" s="8"/>
      <c r="J2" s="8"/>
    </row>
    <row r="3" spans="1:10" x14ac:dyDescent="0.2">
      <c r="A3" s="54">
        <v>31</v>
      </c>
      <c r="B3" s="55">
        <f>_xlfn.POISSON.DIST(A3,$G$4,FALSE)</f>
        <v>3.6257243902356205E-2</v>
      </c>
      <c r="C3" s="8"/>
      <c r="D3" s="8"/>
      <c r="E3" s="8"/>
      <c r="F3" s="8"/>
      <c r="G3" s="8"/>
      <c r="H3" s="8"/>
      <c r="I3" s="8"/>
      <c r="J3" s="8"/>
    </row>
    <row r="4" spans="1:10" x14ac:dyDescent="0.2">
      <c r="A4" s="54">
        <v>29</v>
      </c>
      <c r="B4" s="55">
        <f>_xlfn.POISSON.DIST(A4,$G$4,FALSE)</f>
        <v>5.4131065447460193E-2</v>
      </c>
      <c r="C4" s="8"/>
      <c r="D4" s="8"/>
      <c r="E4" s="8"/>
      <c r="F4" s="52" t="s">
        <v>15</v>
      </c>
      <c r="G4" s="52">
        <f>AVERAGE(A3:A26)</f>
        <v>24.958333333333332</v>
      </c>
      <c r="H4" s="8"/>
      <c r="I4" s="8"/>
      <c r="J4" s="8"/>
    </row>
    <row r="5" spans="1:10" x14ac:dyDescent="0.2">
      <c r="A5" s="54">
        <v>19</v>
      </c>
      <c r="B5" s="55">
        <f>_xlfn.POISSON.DIST(A5,$G$4,FALSE)</f>
        <v>4.1950290006330479E-2</v>
      </c>
      <c r="C5" s="8"/>
      <c r="D5" s="8"/>
      <c r="E5" s="8"/>
      <c r="F5" s="8"/>
      <c r="G5" s="8"/>
      <c r="H5" s="8"/>
      <c r="I5" s="8"/>
      <c r="J5" s="8"/>
    </row>
    <row r="6" spans="1:10" x14ac:dyDescent="0.2">
      <c r="A6" s="54">
        <v>18</v>
      </c>
      <c r="B6" s="55">
        <f>_xlfn.POISSON.DIST(A6,$G$4,FALSE)</f>
        <v>3.1935446148391798E-2</v>
      </c>
      <c r="C6" s="8"/>
      <c r="D6" s="8"/>
      <c r="E6" s="8"/>
      <c r="F6" s="8"/>
      <c r="G6" s="8"/>
      <c r="H6" s="8"/>
      <c r="I6" s="8"/>
      <c r="J6" s="8"/>
    </row>
    <row r="7" spans="1:10" x14ac:dyDescent="0.2">
      <c r="A7" s="29">
        <v>31</v>
      </c>
      <c r="B7" s="55">
        <f>_xlfn.POISSON.DIST(A7,$G$4,FALSE)</f>
        <v>3.6257243902356205E-2</v>
      </c>
      <c r="C7" s="8"/>
      <c r="D7" s="8"/>
      <c r="E7" s="8"/>
      <c r="F7" s="8"/>
      <c r="G7" s="8"/>
      <c r="H7" s="8"/>
      <c r="I7" s="8"/>
      <c r="J7" s="8"/>
    </row>
    <row r="8" spans="1:10" x14ac:dyDescent="0.2">
      <c r="A8" s="29">
        <v>28</v>
      </c>
      <c r="B8" s="55">
        <f>_xlfn.POISSON.DIST(A8,$G$4,FALSE)</f>
        <v>6.2896864025763499E-2</v>
      </c>
      <c r="C8" s="8"/>
      <c r="D8" s="8"/>
      <c r="E8" s="8"/>
      <c r="F8" s="8"/>
      <c r="G8" s="8"/>
      <c r="H8" s="8"/>
      <c r="I8" s="8"/>
      <c r="J8" s="8"/>
    </row>
    <row r="9" spans="1:10" x14ac:dyDescent="0.2">
      <c r="A9" s="29">
        <v>34</v>
      </c>
      <c r="B9" s="55">
        <f>_xlfn.POISSON.DIST(A9,$G$4,FALSE)</f>
        <v>1.569996538455239E-2</v>
      </c>
      <c r="C9" s="8"/>
      <c r="D9" s="8"/>
      <c r="E9" s="8"/>
      <c r="F9" s="8"/>
      <c r="G9" s="8"/>
      <c r="H9" s="8"/>
      <c r="I9" s="8"/>
      <c r="J9" s="8"/>
    </row>
    <row r="10" spans="1:10" x14ac:dyDescent="0.2">
      <c r="A10" s="29">
        <v>26</v>
      </c>
      <c r="B10" s="55">
        <f>_xlfn.POISSON.DIST(A10,$G$4,FALSE)</f>
        <v>7.6334282293535602E-2</v>
      </c>
      <c r="C10" s="8"/>
      <c r="D10" s="8"/>
      <c r="E10" s="8"/>
      <c r="F10" s="8"/>
      <c r="G10" s="8"/>
      <c r="H10" s="8"/>
      <c r="I10" s="8"/>
      <c r="J10" s="8"/>
    </row>
    <row r="11" spans="1:10" x14ac:dyDescent="0.2">
      <c r="A11" s="29">
        <v>27</v>
      </c>
      <c r="B11" s="55">
        <f>_xlfn.POISSON.DIST(A11,$G$4,FALSE)</f>
        <v>7.0562091194178722E-2</v>
      </c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 s="29">
        <v>34</v>
      </c>
      <c r="B12" s="55">
        <f>_xlfn.POISSON.DIST(A12,$G$4,FALSE)</f>
        <v>1.569996538455239E-2</v>
      </c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29">
        <v>30</v>
      </c>
      <c r="B13" s="55">
        <f>_xlfn.POISSON.DIST(A13,$G$4,FALSE)</f>
        <v>4.5034039170873147E-2</v>
      </c>
      <c r="C13" s="8"/>
      <c r="D13" s="8"/>
      <c r="E13" s="8"/>
      <c r="F13" s="8"/>
      <c r="G13" s="8"/>
      <c r="H13" s="8"/>
      <c r="I13" s="8"/>
      <c r="J13" s="8"/>
    </row>
    <row r="14" spans="1:10" x14ac:dyDescent="0.2">
      <c r="A14" s="29">
        <v>16</v>
      </c>
      <c r="B14" s="55">
        <f>_xlfn.POISSON.DIST(A14,$G$4,FALSE)</f>
        <v>1.5687843669139584E-2</v>
      </c>
      <c r="C14" s="8"/>
      <c r="D14" s="8"/>
      <c r="E14" s="8"/>
      <c r="F14" s="8"/>
      <c r="G14" s="8"/>
      <c r="H14" s="8"/>
      <c r="I14" s="8"/>
      <c r="J14" s="8"/>
    </row>
    <row r="15" spans="1:10" x14ac:dyDescent="0.2">
      <c r="A15" s="29">
        <v>18</v>
      </c>
      <c r="B15" s="55">
        <f>_xlfn.POISSON.DIST(A15,$G$4,FALSE)</f>
        <v>3.1935446148391798E-2</v>
      </c>
      <c r="C15" s="8"/>
      <c r="D15" s="8"/>
      <c r="E15" s="8"/>
      <c r="F15" s="8"/>
      <c r="G15" s="8"/>
      <c r="H15" s="8"/>
      <c r="I15" s="8"/>
      <c r="J15" s="8"/>
    </row>
    <row r="16" spans="1:10" x14ac:dyDescent="0.2">
      <c r="A16" s="29">
        <v>26</v>
      </c>
      <c r="B16" s="55">
        <f>_xlfn.POISSON.DIST(A16,$G$4,FALSE)</f>
        <v>7.6334282293535602E-2</v>
      </c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29">
        <v>27</v>
      </c>
      <c r="B17" s="55">
        <f>_xlfn.POISSON.DIST(A17,$G$4,FALSE)</f>
        <v>7.0562091194178722E-2</v>
      </c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29">
        <v>27</v>
      </c>
      <c r="B18" s="55">
        <f>_xlfn.POISSON.DIST(A18,$G$4,FALSE)</f>
        <v>7.0562091194178722E-2</v>
      </c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29">
        <v>18</v>
      </c>
      <c r="B19" s="55">
        <f>_xlfn.POISSON.DIST(A19,$G$4,FALSE)</f>
        <v>3.1935446148391798E-2</v>
      </c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29">
        <v>24</v>
      </c>
      <c r="B20" s="55">
        <f>_xlfn.POISSON.DIST(A20,$G$4,FALSE)</f>
        <v>7.9652942134218502E-2</v>
      </c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29">
        <v>22</v>
      </c>
      <c r="B21" s="55">
        <f>_xlfn.POISSON.DIST(A21,$G$4,FALSE)</f>
        <v>7.058456430572671E-2</v>
      </c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29">
        <v>28</v>
      </c>
      <c r="B22" s="55">
        <f>_xlfn.POISSON.DIST(A22,$G$4,FALSE)</f>
        <v>6.2896864025763499E-2</v>
      </c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29">
        <v>24</v>
      </c>
      <c r="B23" s="55">
        <f>_xlfn.POISSON.DIST(A23,$G$4,FALSE)</f>
        <v>7.9652942134218502E-2</v>
      </c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29">
        <v>21</v>
      </c>
      <c r="B24" s="55">
        <f>_xlfn.POISSON.DIST(A24,$G$4,FALSE)</f>
        <v>6.2218113444780766E-2</v>
      </c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29">
        <v>17</v>
      </c>
      <c r="B25" s="55">
        <f>_xlfn.POISSON.DIST(A25,$G$4,FALSE)</f>
        <v>2.3031907739741671E-2</v>
      </c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29">
        <v>24</v>
      </c>
      <c r="B26" s="55">
        <f>_xlfn.POISSON.DIST(A26,$G$4,FALSE)</f>
        <v>7.9652942134218502E-2</v>
      </c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8"/>
      <c r="B27" s="8"/>
      <c r="C27" s="8"/>
      <c r="D27" s="8"/>
      <c r="E27" s="8"/>
      <c r="F27" s="8"/>
      <c r="G27" s="8"/>
      <c r="H27" s="8"/>
      <c r="I27" s="8"/>
      <c r="J27" s="8"/>
    </row>
  </sheetData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62BD-170B-44F9-9396-389717A05C81}">
  <dimension ref="A1:D11"/>
  <sheetViews>
    <sheetView workbookViewId="0">
      <selection activeCell="B4" sqref="B4:B7"/>
    </sheetView>
  </sheetViews>
  <sheetFormatPr defaultRowHeight="15" x14ac:dyDescent="0.2"/>
  <cols>
    <col min="1" max="1" width="17.484375" customWidth="1"/>
    <col min="2" max="2" width="23.40625" customWidth="1"/>
    <col min="3" max="3" width="22.59765625" customWidth="1"/>
    <col min="4" max="4" width="23.67578125" customWidth="1"/>
  </cols>
  <sheetData>
    <row r="1" spans="1:4" x14ac:dyDescent="0.2">
      <c r="A1" s="61" t="s">
        <v>16</v>
      </c>
      <c r="B1" s="62" t="s">
        <v>17</v>
      </c>
      <c r="C1" s="1"/>
      <c r="D1" s="1"/>
    </row>
    <row r="2" spans="1:4" x14ac:dyDescent="0.2">
      <c r="A2" s="63">
        <v>1</v>
      </c>
      <c r="B2" s="64">
        <v>0.3</v>
      </c>
      <c r="C2" s="1"/>
      <c r="D2" s="1"/>
    </row>
    <row r="3" spans="1:4" x14ac:dyDescent="0.2">
      <c r="A3" s="63">
        <v>2</v>
      </c>
      <c r="B3" s="64">
        <f>GEOMEAN($B$1:B2)</f>
        <v>0.3</v>
      </c>
      <c r="C3" s="1"/>
      <c r="D3" s="1"/>
    </row>
    <row r="4" spans="1:4" x14ac:dyDescent="0.2">
      <c r="A4" s="63">
        <v>3</v>
      </c>
      <c r="B4" s="64">
        <f>GEOMEAN($B$1:B3)</f>
        <v>0.3</v>
      </c>
      <c r="C4" s="1"/>
      <c r="D4" s="1"/>
    </row>
    <row r="5" spans="1:4" x14ac:dyDescent="0.2">
      <c r="A5" s="63">
        <v>4</v>
      </c>
      <c r="B5" s="64">
        <f>GEOMEAN($B$1:B4)</f>
        <v>0.3</v>
      </c>
      <c r="C5" s="1"/>
      <c r="D5" s="1"/>
    </row>
    <row r="6" spans="1:4" x14ac:dyDescent="0.2">
      <c r="A6" s="63">
        <v>5</v>
      </c>
      <c r="B6" s="64">
        <f>GEOMEAN($B$1:B5)</f>
        <v>0.3</v>
      </c>
      <c r="C6" s="1"/>
      <c r="D6" s="1"/>
    </row>
    <row r="7" spans="1:4" x14ac:dyDescent="0.2">
      <c r="A7" s="63">
        <v>6</v>
      </c>
      <c r="B7" s="64">
        <f>GEOMEAN($B$1:B6)</f>
        <v>0.3</v>
      </c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308-D64F-4C8B-A77D-904C232F5DDA}">
  <sheetPr>
    <tabColor rgb="FF00B050"/>
  </sheetPr>
  <dimension ref="A1:K25"/>
  <sheetViews>
    <sheetView showGridLines="0" tabSelected="1" workbookViewId="0">
      <selection activeCell="B5" sqref="B5"/>
    </sheetView>
  </sheetViews>
  <sheetFormatPr defaultColWidth="8.609375" defaultRowHeight="15" x14ac:dyDescent="0.2"/>
  <cols>
    <col min="1" max="1" width="9.14453125" customWidth="1"/>
    <col min="2" max="2" width="22.05859375" customWidth="1"/>
    <col min="3" max="3" width="17.484375" customWidth="1"/>
    <col min="4" max="4" width="15.19921875" bestFit="1" customWidth="1"/>
  </cols>
  <sheetData>
    <row r="1" spans="1:11" x14ac:dyDescent="0.2">
      <c r="A1" s="67" t="s">
        <v>18</v>
      </c>
      <c r="B1" s="67"/>
      <c r="C1" s="67"/>
      <c r="D1" s="67"/>
      <c r="E1" s="67"/>
      <c r="F1" s="67"/>
      <c r="G1" s="67"/>
      <c r="H1" s="67"/>
    </row>
    <row r="2" spans="1:11" x14ac:dyDescent="0.2">
      <c r="A2" s="68" t="s">
        <v>19</v>
      </c>
      <c r="B2" s="70" t="s">
        <v>20</v>
      </c>
      <c r="C2" s="70"/>
      <c r="D2" s="70"/>
      <c r="E2" s="70"/>
      <c r="F2" s="70"/>
      <c r="G2" s="70"/>
      <c r="H2" s="70"/>
    </row>
    <row r="3" spans="1:11" x14ac:dyDescent="0.2">
      <c r="A3" s="69"/>
      <c r="B3" s="71"/>
      <c r="C3" s="71"/>
      <c r="D3" s="71"/>
      <c r="E3" s="70"/>
      <c r="F3" s="70"/>
      <c r="G3" s="70"/>
      <c r="H3" s="70"/>
    </row>
    <row r="4" spans="1:11" ht="15.75" thickBot="1" x14ac:dyDescent="0.25">
      <c r="A4" s="50" t="s">
        <v>19</v>
      </c>
      <c r="B4" s="50" t="s">
        <v>21</v>
      </c>
      <c r="C4" s="43" t="s">
        <v>22</v>
      </c>
      <c r="D4" s="42">
        <f>MIN(A5:A24)</f>
        <v>0.7</v>
      </c>
      <c r="E4" s="37"/>
      <c r="F4" s="37"/>
      <c r="G4" s="37"/>
      <c r="H4" s="37"/>
    </row>
    <row r="5" spans="1:11" x14ac:dyDescent="0.2">
      <c r="A5" s="29">
        <v>10.4</v>
      </c>
      <c r="B5" s="45">
        <f>IF(AND(A5 &gt;= $D$4, A5 &lt;= $D$5), 1 / ($D$5 - $D$4), 0)</f>
        <v>4.5248868778280542E-2</v>
      </c>
      <c r="C5" s="60" t="s">
        <v>23</v>
      </c>
      <c r="D5" s="60">
        <f>MAX(A6:A25)</f>
        <v>22.8</v>
      </c>
      <c r="E5" s="9"/>
      <c r="F5" s="9"/>
      <c r="G5" s="9"/>
      <c r="H5" s="9"/>
    </row>
    <row r="6" spans="1:11" x14ac:dyDescent="0.2">
      <c r="A6" s="29">
        <v>12.8</v>
      </c>
      <c r="B6" s="45">
        <f t="shared" ref="B6:B24" si="0">IF(AND(A6 &gt;= $D$4, A6 &lt;= $D$5), 1 / ($D$5 - $D$4), 0)</f>
        <v>4.5248868778280542E-2</v>
      </c>
      <c r="C6" s="9"/>
      <c r="D6" s="9"/>
      <c r="E6" s="9"/>
      <c r="F6" s="9"/>
      <c r="G6" s="9"/>
      <c r="H6" s="9"/>
    </row>
    <row r="7" spans="1:11" x14ac:dyDescent="0.2">
      <c r="A7" s="29">
        <v>1.3</v>
      </c>
      <c r="B7" s="45">
        <f t="shared" si="0"/>
        <v>4.5248868778280542E-2</v>
      </c>
      <c r="C7" s="9"/>
      <c r="D7" s="9"/>
      <c r="E7" s="9"/>
      <c r="F7" s="9"/>
      <c r="G7" s="9"/>
      <c r="H7" s="9"/>
    </row>
    <row r="8" spans="1:11" x14ac:dyDescent="0.2">
      <c r="A8" s="29">
        <v>5.8</v>
      </c>
      <c r="B8" s="45">
        <f t="shared" si="0"/>
        <v>4.5248868778280542E-2</v>
      </c>
      <c r="C8" s="9"/>
      <c r="D8" s="9"/>
      <c r="E8" s="9"/>
      <c r="F8" s="9"/>
      <c r="G8" s="9"/>
      <c r="H8" s="9"/>
    </row>
    <row r="9" spans="1:11" x14ac:dyDescent="0.2">
      <c r="A9" s="29">
        <v>8.9</v>
      </c>
      <c r="B9" s="45">
        <f t="shared" si="0"/>
        <v>4.5248868778280542E-2</v>
      </c>
      <c r="C9" s="9"/>
      <c r="D9" s="9"/>
      <c r="E9" s="9"/>
      <c r="F9" s="9"/>
      <c r="G9" s="9"/>
      <c r="H9" s="9"/>
    </row>
    <row r="10" spans="1:11" x14ac:dyDescent="0.2">
      <c r="A10" s="29">
        <v>19.600000000000001</v>
      </c>
      <c r="B10" s="45">
        <f t="shared" si="0"/>
        <v>4.5248868778280542E-2</v>
      </c>
      <c r="C10" s="9"/>
      <c r="D10" s="9"/>
      <c r="E10" s="9"/>
      <c r="F10" s="9"/>
      <c r="G10" s="9"/>
      <c r="H10" s="9"/>
      <c r="I10" s="6"/>
      <c r="J10" s="6"/>
      <c r="K10" s="6"/>
    </row>
    <row r="11" spans="1:11" x14ac:dyDescent="0.2">
      <c r="A11" s="29">
        <v>14.8</v>
      </c>
      <c r="B11" s="45">
        <f t="shared" si="0"/>
        <v>4.5248868778280542E-2</v>
      </c>
      <c r="C11" s="9"/>
      <c r="D11" s="9"/>
      <c r="E11" s="9"/>
      <c r="F11" s="9"/>
      <c r="G11" s="9"/>
      <c r="H11" s="9"/>
    </row>
    <row r="12" spans="1:11" x14ac:dyDescent="0.2">
      <c r="A12" s="29">
        <v>0.7</v>
      </c>
      <c r="B12" s="45">
        <f t="shared" si="0"/>
        <v>4.5248868778280542E-2</v>
      </c>
      <c r="C12" s="9"/>
      <c r="D12" s="9"/>
      <c r="E12" s="9"/>
      <c r="F12" s="9"/>
      <c r="G12" s="9"/>
      <c r="H12" s="9"/>
    </row>
    <row r="13" spans="1:11" x14ac:dyDescent="0.2">
      <c r="A13" s="29">
        <v>6.9</v>
      </c>
      <c r="B13" s="45">
        <f t="shared" si="0"/>
        <v>4.5248868778280542E-2</v>
      </c>
      <c r="C13" s="9"/>
      <c r="D13" s="9"/>
      <c r="E13" s="9"/>
      <c r="F13" s="9"/>
      <c r="G13" s="9"/>
      <c r="H13" s="9"/>
    </row>
    <row r="14" spans="1:11" x14ac:dyDescent="0.2">
      <c r="A14" s="29">
        <v>9.4</v>
      </c>
      <c r="B14" s="45">
        <f t="shared" si="0"/>
        <v>4.5248868778280542E-2</v>
      </c>
      <c r="C14" s="9"/>
      <c r="D14" s="9"/>
      <c r="E14" s="9"/>
      <c r="F14" s="9"/>
      <c r="G14" s="9"/>
      <c r="H14" s="9"/>
    </row>
    <row r="15" spans="1:11" x14ac:dyDescent="0.2">
      <c r="A15" s="29">
        <v>18.8</v>
      </c>
      <c r="B15" s="45">
        <f t="shared" si="0"/>
        <v>4.5248868778280542E-2</v>
      </c>
      <c r="C15" s="9"/>
      <c r="D15" s="9"/>
      <c r="E15" s="9"/>
      <c r="F15" s="9"/>
      <c r="G15" s="9"/>
      <c r="H15" s="9"/>
    </row>
    <row r="16" spans="1:11" x14ac:dyDescent="0.2">
      <c r="A16" s="29">
        <v>22.8</v>
      </c>
      <c r="B16" s="45">
        <f t="shared" si="0"/>
        <v>4.5248868778280542E-2</v>
      </c>
      <c r="C16" s="9"/>
      <c r="D16" s="9"/>
      <c r="E16" s="9"/>
      <c r="F16" s="9"/>
      <c r="G16" s="9"/>
      <c r="H16" s="9"/>
    </row>
    <row r="17" spans="1:8" x14ac:dyDescent="0.2">
      <c r="A17" s="29">
        <v>8.9</v>
      </c>
      <c r="B17" s="45">
        <f t="shared" si="0"/>
        <v>4.5248868778280542E-2</v>
      </c>
      <c r="C17" s="9"/>
      <c r="D17" s="9"/>
      <c r="E17" s="9"/>
      <c r="F17" s="9"/>
      <c r="G17" s="9"/>
      <c r="H17" s="9"/>
    </row>
    <row r="18" spans="1:8" x14ac:dyDescent="0.2">
      <c r="A18" s="29">
        <v>2.6</v>
      </c>
      <c r="B18" s="45">
        <f t="shared" si="0"/>
        <v>4.5248868778280542E-2</v>
      </c>
      <c r="C18" s="9"/>
      <c r="D18" s="9"/>
      <c r="E18" s="9"/>
      <c r="F18" s="9"/>
      <c r="G18" s="9"/>
      <c r="H18" s="9"/>
    </row>
    <row r="19" spans="1:8" x14ac:dyDescent="0.2">
      <c r="A19" s="29">
        <v>9.4</v>
      </c>
      <c r="B19" s="45">
        <f t="shared" si="0"/>
        <v>4.5248868778280542E-2</v>
      </c>
      <c r="C19" s="9"/>
      <c r="D19" s="9"/>
      <c r="E19" s="9"/>
      <c r="F19" s="9"/>
      <c r="G19" s="9"/>
      <c r="H19" s="9"/>
    </row>
    <row r="20" spans="1:8" x14ac:dyDescent="0.2">
      <c r="A20" s="29">
        <v>13.9</v>
      </c>
      <c r="B20" s="45">
        <f t="shared" si="0"/>
        <v>4.5248868778280542E-2</v>
      </c>
      <c r="C20" s="9"/>
      <c r="D20" s="9"/>
      <c r="E20" s="9"/>
      <c r="F20" s="9"/>
      <c r="G20" s="9"/>
      <c r="H20" s="9"/>
    </row>
    <row r="21" spans="1:8" x14ac:dyDescent="0.2">
      <c r="A21" s="29">
        <v>20</v>
      </c>
      <c r="B21" s="45">
        <f t="shared" si="0"/>
        <v>4.5248868778280542E-2</v>
      </c>
      <c r="C21" s="9"/>
      <c r="D21" s="9"/>
      <c r="E21" s="9"/>
      <c r="F21" s="9"/>
      <c r="G21" s="9"/>
      <c r="H21" s="9"/>
    </row>
    <row r="22" spans="1:8" x14ac:dyDescent="0.2">
      <c r="A22" s="29">
        <v>11.9</v>
      </c>
      <c r="B22" s="45">
        <f t="shared" si="0"/>
        <v>4.5248868778280542E-2</v>
      </c>
      <c r="C22" s="9"/>
      <c r="D22" s="9"/>
      <c r="E22" s="9"/>
      <c r="F22" s="9"/>
      <c r="G22" s="9"/>
      <c r="H22" s="9"/>
    </row>
    <row r="23" spans="1:8" x14ac:dyDescent="0.2">
      <c r="A23" s="29">
        <v>5.8</v>
      </c>
      <c r="B23" s="45">
        <f t="shared" si="0"/>
        <v>4.5248868778280542E-2</v>
      </c>
      <c r="C23" s="9"/>
      <c r="D23" s="9"/>
      <c r="E23" s="9"/>
      <c r="F23" s="9"/>
      <c r="G23" s="9"/>
      <c r="H23" s="9"/>
    </row>
    <row r="24" spans="1:8" x14ac:dyDescent="0.2">
      <c r="A24" s="29">
        <v>7.6</v>
      </c>
      <c r="B24" s="45">
        <f t="shared" si="0"/>
        <v>4.5248868778280542E-2</v>
      </c>
      <c r="C24" s="9"/>
      <c r="D24" s="9"/>
      <c r="E24" s="9"/>
      <c r="F24" s="9"/>
      <c r="G24" s="9"/>
      <c r="H24" s="9"/>
    </row>
    <row r="25" spans="1:8" x14ac:dyDescent="0.2">
      <c r="A25" s="9"/>
      <c r="B25" s="9"/>
      <c r="C25" s="9"/>
      <c r="D25" s="9"/>
      <c r="E25" s="9"/>
      <c r="F25" s="9"/>
      <c r="G25" s="9"/>
      <c r="H25" s="9"/>
    </row>
  </sheetData>
  <mergeCells count="3">
    <mergeCell ref="A1:H1"/>
    <mergeCell ref="A2:A3"/>
    <mergeCell ref="B2:H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6E10-5B75-4721-9F30-5BA0D718A6CD}">
  <sheetPr>
    <tabColor rgb="FF00B050"/>
  </sheetPr>
  <dimension ref="A1:H25"/>
  <sheetViews>
    <sheetView workbookViewId="0">
      <selection activeCell="C6" sqref="C6"/>
    </sheetView>
  </sheetViews>
  <sheetFormatPr defaultColWidth="8.609375" defaultRowHeight="15" x14ac:dyDescent="0.2"/>
  <cols>
    <col min="1" max="1" width="9.14453125" customWidth="1"/>
    <col min="2" max="2" width="22.05859375" customWidth="1"/>
    <col min="3" max="3" width="17.484375" customWidth="1"/>
    <col min="4" max="4" width="15.19921875" bestFit="1" customWidth="1"/>
  </cols>
  <sheetData>
    <row r="1" spans="1:8" x14ac:dyDescent="0.2">
      <c r="A1" s="67" t="s">
        <v>24</v>
      </c>
      <c r="B1" s="67"/>
      <c r="C1" s="67"/>
      <c r="D1" s="67"/>
      <c r="E1" s="67"/>
      <c r="F1" s="67"/>
      <c r="G1" s="67"/>
      <c r="H1" s="67"/>
    </row>
    <row r="2" spans="1:8" x14ac:dyDescent="0.2">
      <c r="A2" s="68" t="s">
        <v>19</v>
      </c>
      <c r="B2" s="70" t="s">
        <v>25</v>
      </c>
      <c r="C2" s="70"/>
      <c r="D2" s="70"/>
      <c r="E2" s="70"/>
      <c r="F2" s="70"/>
      <c r="G2" s="70"/>
      <c r="H2" s="70"/>
    </row>
    <row r="3" spans="1:8" x14ac:dyDescent="0.2">
      <c r="A3" s="69"/>
      <c r="B3" s="71"/>
      <c r="C3" s="71"/>
      <c r="D3" s="71"/>
      <c r="E3" s="70"/>
      <c r="F3" s="70"/>
      <c r="G3" s="70"/>
      <c r="H3" s="70"/>
    </row>
    <row r="4" spans="1:8" ht="15.75" thickBot="1" x14ac:dyDescent="0.25">
      <c r="A4" s="44" t="s">
        <v>19</v>
      </c>
      <c r="B4" s="44" t="s">
        <v>26</v>
      </c>
      <c r="C4" s="43"/>
      <c r="D4" s="42"/>
      <c r="E4" s="37"/>
      <c r="F4" s="37"/>
      <c r="G4" s="37"/>
      <c r="H4" s="37"/>
    </row>
    <row r="5" spans="1:8" x14ac:dyDescent="0.2">
      <c r="A5">
        <v>9.2063430000000004</v>
      </c>
      <c r="B5" s="38">
        <f>_xlfn.EXPON.DIST(A5,$D$6,TRUE)</f>
        <v>0.6294816795301611</v>
      </c>
      <c r="C5" s="40" t="s">
        <v>15</v>
      </c>
      <c r="D5" s="40">
        <f>AVERAGE(A5:A25)</f>
        <v>9.2726200952380964</v>
      </c>
      <c r="E5" s="9"/>
      <c r="F5" s="9"/>
      <c r="G5" s="9"/>
      <c r="H5" s="9"/>
    </row>
    <row r="6" spans="1:8" x14ac:dyDescent="0.2">
      <c r="A6">
        <v>9.2999919999999996</v>
      </c>
      <c r="B6" s="38">
        <f>_xlfn.EXPON.DIST(A6,$D$6,TRUE)</f>
        <v>0.63320490320346678</v>
      </c>
      <c r="C6" s="40" t="s">
        <v>27</v>
      </c>
      <c r="D6" s="41">
        <f>1/D5</f>
        <v>0.10784438375875494</v>
      </c>
      <c r="E6" s="9"/>
      <c r="F6" s="9"/>
      <c r="G6" s="9"/>
      <c r="H6" s="9"/>
    </row>
    <row r="7" spans="1:8" x14ac:dyDescent="0.2">
      <c r="A7">
        <v>9.2778949999999991</v>
      </c>
      <c r="B7" s="38">
        <f>_xlfn.EXPON.DIST(A7,$D$6,TRUE)</f>
        <v>0.63232977447068539</v>
      </c>
      <c r="C7" s="9"/>
      <c r="D7" s="9"/>
      <c r="E7" s="9"/>
      <c r="F7" s="9"/>
      <c r="G7" s="9"/>
      <c r="H7" s="9"/>
    </row>
    <row r="8" spans="1:8" x14ac:dyDescent="0.2">
      <c r="A8">
        <v>9.3057949999999998</v>
      </c>
      <c r="B8" s="38">
        <f>_xlfn.EXPON.DIST(A8,$D$6,TRUE)</f>
        <v>0.63343437944967107</v>
      </c>
      <c r="C8" s="9"/>
      <c r="D8" s="9"/>
      <c r="E8" s="9"/>
      <c r="F8" s="9"/>
      <c r="G8" s="9"/>
      <c r="H8" s="9"/>
    </row>
    <row r="9" spans="1:8" x14ac:dyDescent="0.2">
      <c r="A9">
        <v>9.2753510000000006</v>
      </c>
      <c r="B9" s="38">
        <f>_xlfn.EXPON.DIST(A9,$D$6,TRUE)</f>
        <v>0.63222888805823807</v>
      </c>
      <c r="C9" s="9"/>
      <c r="D9" s="9"/>
      <c r="E9" s="9"/>
      <c r="F9" s="9"/>
      <c r="G9" s="9"/>
      <c r="H9" s="9"/>
    </row>
    <row r="10" spans="1:8" x14ac:dyDescent="0.2">
      <c r="A10">
        <v>9.288729</v>
      </c>
      <c r="B10" s="38">
        <f>_xlfn.EXPON.DIST(A10,$D$6,TRUE)</f>
        <v>0.63275910437415672</v>
      </c>
      <c r="C10" s="9"/>
      <c r="D10" s="9"/>
      <c r="E10" s="9"/>
      <c r="F10" s="9"/>
      <c r="G10" s="9"/>
      <c r="H10" s="9"/>
    </row>
    <row r="11" spans="1:8" x14ac:dyDescent="0.2">
      <c r="A11">
        <v>9.2872389999999996</v>
      </c>
      <c r="B11" s="38">
        <f>_xlfn.EXPON.DIST(A11,$D$6,TRUE)</f>
        <v>0.63270008837925995</v>
      </c>
      <c r="C11" s="9"/>
      <c r="D11" s="9"/>
      <c r="E11" s="9"/>
      <c r="F11" s="9"/>
      <c r="G11" s="9"/>
      <c r="H11" s="9"/>
    </row>
    <row r="12" spans="1:8" x14ac:dyDescent="0.2">
      <c r="A12">
        <v>9.2609729999999999</v>
      </c>
      <c r="B12" s="38">
        <f>_xlfn.EXPON.DIST(A12,$D$6,TRUE)</f>
        <v>0.63165818477062441</v>
      </c>
      <c r="C12" s="9"/>
      <c r="D12" s="9"/>
      <c r="E12" s="9"/>
      <c r="F12" s="9"/>
      <c r="G12" s="9"/>
      <c r="H12" s="9"/>
    </row>
    <row r="13" spans="1:8" x14ac:dyDescent="0.2">
      <c r="A13">
        <v>9.3031109999999995</v>
      </c>
      <c r="B13" s="38">
        <f>_xlfn.EXPON.DIST(A13,$D$6,TRUE)</f>
        <v>0.63332826008742338</v>
      </c>
      <c r="C13" s="9"/>
      <c r="D13" s="9"/>
      <c r="E13" s="9"/>
      <c r="F13" s="9"/>
      <c r="G13" s="9"/>
      <c r="H13" s="9"/>
    </row>
    <row r="14" spans="1:8" x14ac:dyDescent="0.2">
      <c r="A14">
        <v>9.2756740000000004</v>
      </c>
      <c r="B14" s="38">
        <f>_xlfn.EXPON.DIST(A14,$D$6,TRUE)</f>
        <v>0.63224169867692082</v>
      </c>
      <c r="C14" s="9"/>
      <c r="D14" s="9"/>
      <c r="E14" s="9"/>
      <c r="F14" s="9"/>
      <c r="G14" s="9"/>
      <c r="H14" s="9"/>
    </row>
    <row r="15" spans="1:8" x14ac:dyDescent="0.2">
      <c r="A15">
        <v>9.2725609999999996</v>
      </c>
      <c r="B15" s="38">
        <f>_xlfn.EXPON.DIST(A15,$D$6,TRUE)</f>
        <v>0.63211821429246984</v>
      </c>
      <c r="C15" s="9"/>
      <c r="D15" s="9"/>
      <c r="E15" s="9"/>
      <c r="F15" s="9"/>
      <c r="G15" s="9"/>
      <c r="H15" s="9"/>
    </row>
    <row r="16" spans="1:8" x14ac:dyDescent="0.2">
      <c r="A16">
        <v>9.2884539999999998</v>
      </c>
      <c r="B16" s="38">
        <f>_xlfn.EXPON.DIST(A16,$D$6,TRUE)</f>
        <v>0.6327482128739299</v>
      </c>
      <c r="C16" s="9"/>
      <c r="D16" s="9"/>
      <c r="E16" s="9"/>
      <c r="F16" s="9"/>
      <c r="G16" s="9"/>
      <c r="H16" s="9"/>
    </row>
    <row r="17" spans="1:8" x14ac:dyDescent="0.2">
      <c r="A17">
        <v>9.2556720000000006</v>
      </c>
      <c r="B17" s="38">
        <f>_xlfn.EXPON.DIST(A17,$D$6,TRUE)</f>
        <v>0.63144754978533379</v>
      </c>
      <c r="C17" s="9"/>
      <c r="D17" s="9"/>
      <c r="E17" s="9"/>
      <c r="F17" s="9"/>
      <c r="G17" s="9"/>
      <c r="H17" s="9"/>
    </row>
    <row r="18" spans="1:8" x14ac:dyDescent="0.2">
      <c r="A18">
        <v>9.2521409999999999</v>
      </c>
      <c r="B18" s="38">
        <f>_xlfn.EXPON.DIST(A18,$D$6,TRUE)</f>
        <v>0.63130717883326981</v>
      </c>
      <c r="C18" s="9"/>
      <c r="D18" s="9"/>
      <c r="E18" s="9"/>
      <c r="F18" s="9"/>
      <c r="G18" s="9"/>
      <c r="H18" s="9"/>
    </row>
    <row r="19" spans="1:8" x14ac:dyDescent="0.2">
      <c r="A19">
        <v>9.2976700000000001</v>
      </c>
      <c r="B19" s="38">
        <f>_xlfn.EXPON.DIST(A19,$D$6,TRUE)</f>
        <v>0.63311304083298525</v>
      </c>
      <c r="C19" s="9"/>
      <c r="D19" s="9"/>
      <c r="E19" s="9"/>
      <c r="F19" s="9"/>
      <c r="G19" s="9"/>
      <c r="H19" s="9"/>
    </row>
    <row r="20" spans="1:8" x14ac:dyDescent="0.2">
      <c r="A20">
        <v>9.266534</v>
      </c>
      <c r="B20" s="38">
        <f>_xlfn.EXPON.DIST(A20,$D$6,TRUE)</f>
        <v>0.63187902146140462</v>
      </c>
      <c r="C20" s="9"/>
      <c r="D20" s="9"/>
      <c r="E20" s="9"/>
      <c r="F20" s="9"/>
      <c r="G20" s="9"/>
      <c r="H20" s="9"/>
    </row>
    <row r="21" spans="1:8" x14ac:dyDescent="0.2">
      <c r="A21">
        <v>9.2566889999999997</v>
      </c>
      <c r="B21" s="38">
        <f>_xlfn.EXPON.DIST(A21,$D$6,TRUE)</f>
        <v>0.6314879695678961</v>
      </c>
      <c r="C21" s="9"/>
      <c r="D21" s="9"/>
      <c r="E21" s="9"/>
      <c r="F21" s="9"/>
      <c r="G21" s="9"/>
      <c r="H21" s="9"/>
    </row>
    <row r="22" spans="1:8" x14ac:dyDescent="0.2">
      <c r="A22">
        <v>9.2775420000000004</v>
      </c>
      <c r="B22" s="38">
        <f>_xlfn.EXPON.DIST(A22,$D$6,TRUE)</f>
        <v>0.63231577734163702</v>
      </c>
      <c r="C22" s="9"/>
      <c r="D22" s="9"/>
      <c r="E22" s="9"/>
      <c r="F22" s="9"/>
      <c r="G22" s="9"/>
      <c r="H22" s="9"/>
    </row>
    <row r="23" spans="1:8" x14ac:dyDescent="0.2">
      <c r="A23">
        <v>9.2482050000000005</v>
      </c>
      <c r="B23" s="38">
        <f>_xlfn.EXPON.DIST(A23,$D$6,TRUE)</f>
        <v>0.63115064454556169</v>
      </c>
      <c r="C23" s="9"/>
      <c r="D23" s="9"/>
      <c r="E23" s="9"/>
      <c r="F23" s="9"/>
      <c r="G23" s="9"/>
      <c r="H23" s="9"/>
    </row>
    <row r="24" spans="1:8" x14ac:dyDescent="0.2">
      <c r="A24">
        <v>9.2521070000000005</v>
      </c>
      <c r="B24" s="38">
        <f>_xlfn.EXPON.DIST(A24,$D$6,TRUE)</f>
        <v>0.63130582694148818</v>
      </c>
      <c r="C24" s="9"/>
      <c r="D24" s="9"/>
      <c r="E24" s="9"/>
      <c r="F24" s="9"/>
      <c r="G24" s="9"/>
      <c r="H24" s="9"/>
    </row>
    <row r="25" spans="1:8" x14ac:dyDescent="0.2">
      <c r="A25">
        <v>9.2763449999999992</v>
      </c>
      <c r="B25" s="38">
        <f>_xlfn.EXPON.DIST(A25,$D$6,TRUE)</f>
        <v>0.632268310021874</v>
      </c>
      <c r="C25" s="9"/>
      <c r="D25" s="9"/>
      <c r="E25" s="9"/>
      <c r="F25" s="9"/>
      <c r="G25" s="9"/>
      <c r="H25" s="9"/>
    </row>
  </sheetData>
  <mergeCells count="3">
    <mergeCell ref="A2:A3"/>
    <mergeCell ref="B2:H3"/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04D0-8037-4F1A-8028-674156192102}">
  <sheetPr>
    <tabColor rgb="FF00B050"/>
  </sheetPr>
  <dimension ref="A1:H25"/>
  <sheetViews>
    <sheetView showGridLines="0" zoomScaleNormal="125" zoomScaleSheetLayoutView="100" workbookViewId="0">
      <selection sqref="A1:G1"/>
    </sheetView>
  </sheetViews>
  <sheetFormatPr defaultColWidth="8.609375" defaultRowHeight="15" x14ac:dyDescent="0.2"/>
  <cols>
    <col min="1" max="1" width="9.14453125" customWidth="1"/>
    <col min="2" max="2" width="17.21875" customWidth="1"/>
    <col min="3" max="3" width="17.484375" customWidth="1"/>
    <col min="4" max="4" width="15.19921875" bestFit="1" customWidth="1"/>
  </cols>
  <sheetData>
    <row r="1" spans="1:8" x14ac:dyDescent="0.2">
      <c r="A1" s="72" t="s">
        <v>28</v>
      </c>
      <c r="B1" s="72"/>
      <c r="C1" s="72"/>
      <c r="D1" s="72"/>
      <c r="E1" s="72"/>
      <c r="F1" s="72"/>
      <c r="G1" s="72"/>
      <c r="H1" s="15"/>
    </row>
    <row r="2" spans="1:8" x14ac:dyDescent="0.2">
      <c r="A2" s="68" t="s">
        <v>19</v>
      </c>
      <c r="B2" s="70" t="s">
        <v>25</v>
      </c>
      <c r="C2" s="70"/>
      <c r="D2" s="70"/>
      <c r="E2" s="70"/>
      <c r="F2" s="70"/>
      <c r="G2" s="70"/>
      <c r="H2" s="70"/>
    </row>
    <row r="3" spans="1:8" x14ac:dyDescent="0.2">
      <c r="A3" s="69"/>
      <c r="B3" s="71"/>
      <c r="C3" s="71"/>
      <c r="D3" s="71"/>
      <c r="E3" s="70"/>
      <c r="F3" s="70"/>
      <c r="G3" s="70"/>
      <c r="H3" s="70"/>
    </row>
    <row r="4" spans="1:8" ht="15.75" thickBot="1" x14ac:dyDescent="0.25">
      <c r="A4" s="44" t="s">
        <v>19</v>
      </c>
      <c r="B4" s="44" t="s">
        <v>29</v>
      </c>
      <c r="C4" s="43"/>
      <c r="D4" s="42"/>
      <c r="E4" s="37"/>
      <c r="F4" s="37"/>
      <c r="G4" s="37"/>
      <c r="H4" s="37"/>
    </row>
    <row r="5" spans="1:8" x14ac:dyDescent="0.2">
      <c r="A5">
        <v>9.2063430000000004</v>
      </c>
      <c r="B5" s="38">
        <f>_xlfn.NORM.DIST(A5,$D$5,$D$6,TRUE)</f>
        <v>2.1322623831190445E-3</v>
      </c>
      <c r="C5" s="40" t="s">
        <v>15</v>
      </c>
      <c r="D5" s="40">
        <f>AVERAGE(A5:A25)</f>
        <v>9.2726200952380964</v>
      </c>
      <c r="E5" s="9"/>
      <c r="F5" s="9"/>
      <c r="G5" s="9"/>
      <c r="H5" s="9"/>
    </row>
    <row r="6" spans="1:8" x14ac:dyDescent="0.2">
      <c r="A6">
        <v>9.2999919999999996</v>
      </c>
      <c r="B6" s="38">
        <f>_xlfn.NORM.DIST(A6,$D$5,$D$6,TRUE)</f>
        <v>0.88105761432973406</v>
      </c>
      <c r="C6" s="40" t="s">
        <v>30</v>
      </c>
      <c r="D6" s="41">
        <f>STDEV(A5:A25)</f>
        <v>2.3190823954540012E-2</v>
      </c>
      <c r="E6" s="9"/>
      <c r="F6" s="9"/>
      <c r="G6" s="9"/>
      <c r="H6" s="9"/>
    </row>
    <row r="7" spans="1:8" x14ac:dyDescent="0.2">
      <c r="A7">
        <v>9.2778949999999991</v>
      </c>
      <c r="B7" s="38">
        <f t="shared" ref="B6:B25" si="0">_xlfn.NORM.DIST(A7,$D$5,$D$6,TRUE)</f>
        <v>0.58996562329634761</v>
      </c>
      <c r="C7" s="9"/>
      <c r="D7" s="9"/>
      <c r="E7" s="9"/>
      <c r="F7" s="9"/>
      <c r="G7" s="9"/>
      <c r="H7" s="9"/>
    </row>
    <row r="8" spans="1:8" x14ac:dyDescent="0.2">
      <c r="A8">
        <v>9.3057949999999998</v>
      </c>
      <c r="B8" s="38">
        <f t="shared" si="0"/>
        <v>0.92371588275824923</v>
      </c>
      <c r="C8" s="9"/>
      <c r="D8" s="9"/>
      <c r="E8" s="9"/>
      <c r="F8" s="9"/>
      <c r="G8" s="9"/>
      <c r="H8" s="9"/>
    </row>
    <row r="9" spans="1:8" x14ac:dyDescent="0.2">
      <c r="A9">
        <v>9.2753510000000006</v>
      </c>
      <c r="B9" s="38">
        <f t="shared" si="0"/>
        <v>0.54687029058918957</v>
      </c>
      <c r="C9" s="9"/>
      <c r="D9" s="9"/>
      <c r="E9" s="9"/>
      <c r="F9" s="9"/>
      <c r="G9" s="9"/>
      <c r="H9" s="9"/>
    </row>
    <row r="10" spans="1:8" x14ac:dyDescent="0.2">
      <c r="A10">
        <v>9.288729</v>
      </c>
      <c r="B10" s="38">
        <f t="shared" si="0"/>
        <v>0.7563545413579742</v>
      </c>
      <c r="C10" s="9"/>
      <c r="D10" s="9"/>
      <c r="E10" s="9"/>
      <c r="F10" s="9"/>
      <c r="G10" s="9"/>
      <c r="H10" s="9"/>
    </row>
    <row r="11" spans="1:8" x14ac:dyDescent="0.2">
      <c r="A11">
        <v>9.2872389999999996</v>
      </c>
      <c r="B11" s="38">
        <f t="shared" si="0"/>
        <v>0.7357752147004285</v>
      </c>
      <c r="C11" s="9"/>
      <c r="D11" s="9"/>
      <c r="E11" s="9"/>
      <c r="F11" s="9"/>
      <c r="G11" s="9"/>
      <c r="H11" s="9"/>
    </row>
    <row r="12" spans="1:8" x14ac:dyDescent="0.2">
      <c r="A12">
        <v>9.2609729999999999</v>
      </c>
      <c r="B12" s="38">
        <f t="shared" si="0"/>
        <v>0.3077533606826614</v>
      </c>
      <c r="C12" s="9"/>
      <c r="D12" s="9"/>
      <c r="E12" s="9"/>
      <c r="F12" s="9"/>
      <c r="G12" s="9"/>
      <c r="H12" s="9"/>
    </row>
    <row r="13" spans="1:8" x14ac:dyDescent="0.2">
      <c r="A13">
        <v>9.3031109999999995</v>
      </c>
      <c r="B13" s="38">
        <f t="shared" si="0"/>
        <v>0.90570860540263365</v>
      </c>
      <c r="C13" s="9"/>
      <c r="D13" s="9"/>
      <c r="E13" s="9"/>
      <c r="F13" s="9"/>
      <c r="G13" s="9"/>
      <c r="H13" s="9"/>
    </row>
    <row r="14" spans="1:8" x14ac:dyDescent="0.2">
      <c r="A14">
        <v>9.2756740000000004</v>
      </c>
      <c r="B14" s="38">
        <f t="shared" si="0"/>
        <v>0.55238363477577357</v>
      </c>
      <c r="C14" s="9"/>
      <c r="D14" s="9"/>
      <c r="E14" s="9"/>
      <c r="F14" s="9"/>
      <c r="G14" s="9"/>
      <c r="H14" s="9"/>
    </row>
    <row r="15" spans="1:8" x14ac:dyDescent="0.2">
      <c r="A15">
        <v>9.2725609999999996</v>
      </c>
      <c r="B15" s="38">
        <f t="shared" si="0"/>
        <v>0.4989834098357559</v>
      </c>
      <c r="C15" s="9"/>
      <c r="D15" s="9"/>
      <c r="E15" s="9"/>
      <c r="F15" s="9"/>
      <c r="G15" s="9"/>
      <c r="H15" s="9"/>
    </row>
    <row r="16" spans="1:8" x14ac:dyDescent="0.2">
      <c r="A16">
        <v>9.2884539999999998</v>
      </c>
      <c r="B16" s="38">
        <f t="shared" si="0"/>
        <v>0.75262262304684935</v>
      </c>
      <c r="C16" s="9"/>
      <c r="D16" s="9"/>
      <c r="E16" s="9"/>
      <c r="F16" s="9"/>
      <c r="G16" s="9"/>
      <c r="H16" s="9"/>
    </row>
    <row r="17" spans="1:8" x14ac:dyDescent="0.2">
      <c r="A17">
        <v>9.2556720000000006</v>
      </c>
      <c r="B17" s="38">
        <f t="shared" si="0"/>
        <v>0.23244748634102466</v>
      </c>
      <c r="C17" s="9"/>
      <c r="D17" s="9"/>
      <c r="E17" s="9"/>
      <c r="F17" s="9"/>
      <c r="G17" s="9"/>
      <c r="H17" s="9"/>
    </row>
    <row r="18" spans="1:8" x14ac:dyDescent="0.2">
      <c r="A18">
        <v>9.2521409999999999</v>
      </c>
      <c r="B18" s="38">
        <f>_xlfn.NORM.DIST(A18,$D$5,$D$6,TRUE)</f>
        <v>0.18859952496381335</v>
      </c>
      <c r="C18" s="9"/>
      <c r="D18" s="9"/>
      <c r="E18" s="9"/>
      <c r="F18" s="9"/>
      <c r="G18" s="9"/>
      <c r="H18" s="9"/>
    </row>
    <row r="19" spans="1:8" x14ac:dyDescent="0.2">
      <c r="A19">
        <v>9.2976700000000001</v>
      </c>
      <c r="B19" s="38">
        <f t="shared" si="0"/>
        <v>0.85996553316268654</v>
      </c>
      <c r="C19" s="9"/>
      <c r="D19" s="9"/>
      <c r="E19" s="9"/>
      <c r="F19" s="9"/>
      <c r="G19" s="9"/>
      <c r="H19" s="9"/>
    </row>
    <row r="20" spans="1:8" x14ac:dyDescent="0.2">
      <c r="A20">
        <v>9.266534</v>
      </c>
      <c r="B20" s="38">
        <f t="shared" si="0"/>
        <v>0.3964928572437566</v>
      </c>
      <c r="C20" s="9"/>
      <c r="D20" s="9"/>
      <c r="E20" s="9"/>
      <c r="F20" s="9"/>
      <c r="G20" s="9"/>
      <c r="H20" s="9"/>
    </row>
    <row r="21" spans="1:8" x14ac:dyDescent="0.2">
      <c r="A21">
        <v>9.2566889999999997</v>
      </c>
      <c r="B21" s="38">
        <f t="shared" si="0"/>
        <v>0.24605496202221561</v>
      </c>
      <c r="C21" s="9"/>
      <c r="D21" s="9"/>
      <c r="E21" s="9"/>
      <c r="F21" s="9"/>
      <c r="G21" s="9"/>
      <c r="H21" s="9"/>
    </row>
    <row r="22" spans="1:8" x14ac:dyDescent="0.2">
      <c r="A22">
        <v>9.2775420000000004</v>
      </c>
      <c r="B22" s="38">
        <f t="shared" si="0"/>
        <v>0.58403815273882731</v>
      </c>
      <c r="C22" s="9"/>
      <c r="D22" s="9"/>
      <c r="E22" s="9"/>
      <c r="F22" s="9"/>
      <c r="G22" s="9"/>
      <c r="H22" s="9"/>
    </row>
    <row r="23" spans="1:8" x14ac:dyDescent="0.2">
      <c r="A23">
        <v>9.2482050000000005</v>
      </c>
      <c r="B23" s="38">
        <f t="shared" si="0"/>
        <v>0.14621835091838836</v>
      </c>
      <c r="C23" s="9"/>
      <c r="D23" s="9"/>
      <c r="E23" s="9"/>
      <c r="F23" s="9"/>
      <c r="G23" s="9"/>
      <c r="H23" s="9"/>
    </row>
    <row r="24" spans="1:8" x14ac:dyDescent="0.2">
      <c r="A24">
        <v>9.2521070000000005</v>
      </c>
      <c r="B24" s="38">
        <f t="shared" si="0"/>
        <v>0.18820374134943907</v>
      </c>
      <c r="C24" s="9"/>
      <c r="D24" s="9"/>
      <c r="E24" s="9"/>
      <c r="F24" s="9"/>
      <c r="G24" s="9"/>
      <c r="H24" s="9"/>
    </row>
    <row r="25" spans="1:8" x14ac:dyDescent="0.2">
      <c r="A25">
        <v>9.2763449999999992</v>
      </c>
      <c r="B25" s="38">
        <f t="shared" si="0"/>
        <v>0.56380355775589486</v>
      </c>
      <c r="C25" s="9"/>
      <c r="D25" s="9"/>
      <c r="E25" s="9"/>
      <c r="F25" s="9"/>
      <c r="G25" s="9"/>
      <c r="H25" s="9"/>
    </row>
  </sheetData>
  <mergeCells count="3">
    <mergeCell ref="A1:G1"/>
    <mergeCell ref="B2:H3"/>
    <mergeCell ref="A2: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A03D-E863-4B82-8CB8-C302DD5570D1}">
  <sheetPr>
    <tabColor rgb="FF00B050"/>
  </sheetPr>
  <dimension ref="A1:F12"/>
  <sheetViews>
    <sheetView showGridLines="0" zoomScaleNormal="125" zoomScaleSheetLayoutView="100" workbookViewId="0">
      <selection activeCell="D3" sqref="D3"/>
    </sheetView>
  </sheetViews>
  <sheetFormatPr defaultRowHeight="15" x14ac:dyDescent="0.2"/>
  <cols>
    <col min="3" max="3" width="9.55078125" customWidth="1"/>
    <col min="4" max="4" width="31.07421875" bestFit="1" customWidth="1"/>
  </cols>
  <sheetData>
    <row r="1" spans="1:6" x14ac:dyDescent="0.2">
      <c r="A1" s="73" t="s">
        <v>31</v>
      </c>
      <c r="B1" s="73"/>
      <c r="C1" s="73"/>
      <c r="D1" s="73"/>
      <c r="E1" s="73"/>
      <c r="F1" s="73"/>
    </row>
    <row r="2" spans="1:6" x14ac:dyDescent="0.2">
      <c r="A2" s="9" t="s">
        <v>32</v>
      </c>
      <c r="B2" s="8"/>
      <c r="C2" s="8"/>
      <c r="D2" s="8"/>
      <c r="E2" s="8"/>
      <c r="F2" s="8"/>
    </row>
    <row r="3" spans="1:6" x14ac:dyDescent="0.2">
      <c r="A3" s="74" t="s">
        <v>33</v>
      </c>
      <c r="B3" s="75"/>
      <c r="C3" s="76"/>
      <c r="D3" s="16" t="s">
        <v>34</v>
      </c>
      <c r="E3" s="17">
        <v>0.5</v>
      </c>
      <c r="F3" s="8"/>
    </row>
    <row r="4" spans="1:6" x14ac:dyDescent="0.2">
      <c r="A4" s="8"/>
      <c r="B4" s="8"/>
      <c r="C4" s="8"/>
      <c r="D4" s="16" t="s">
        <v>35</v>
      </c>
      <c r="E4" s="18">
        <v>2</v>
      </c>
      <c r="F4" s="8"/>
    </row>
    <row r="5" spans="1:6" x14ac:dyDescent="0.2">
      <c r="A5" s="8"/>
      <c r="B5" s="8"/>
      <c r="C5" s="8"/>
      <c r="D5" s="8"/>
      <c r="E5" s="8"/>
      <c r="F5" s="8"/>
    </row>
    <row r="6" spans="1:6" x14ac:dyDescent="0.2">
      <c r="A6" s="77" t="s">
        <v>36</v>
      </c>
      <c r="B6" s="77"/>
      <c r="C6" s="77"/>
      <c r="D6" s="19">
        <f>_xlfn.EXPON.DIST(E4, E3, TRUE)</f>
        <v>0.63212055882855767</v>
      </c>
      <c r="E6" s="19"/>
      <c r="F6" s="19"/>
    </row>
    <row r="8" spans="1:6" x14ac:dyDescent="0.2">
      <c r="A8" s="74" t="s">
        <v>37</v>
      </c>
      <c r="B8" s="75"/>
      <c r="C8" s="76"/>
      <c r="D8" s="16" t="s">
        <v>38</v>
      </c>
      <c r="E8" s="17">
        <v>1</v>
      </c>
      <c r="F8" s="8"/>
    </row>
    <row r="9" spans="1:6" x14ac:dyDescent="0.2">
      <c r="A9" s="8"/>
      <c r="B9" s="8"/>
      <c r="C9" s="8"/>
      <c r="D9" s="16" t="s">
        <v>39</v>
      </c>
      <c r="E9" s="17">
        <v>0</v>
      </c>
      <c r="F9" s="8"/>
    </row>
    <row r="10" spans="1:6" x14ac:dyDescent="0.2">
      <c r="A10" s="8"/>
      <c r="B10" s="8"/>
      <c r="C10" s="8"/>
      <c r="D10" s="16" t="s">
        <v>35</v>
      </c>
      <c r="E10" s="18">
        <v>1</v>
      </c>
      <c r="F10" s="8"/>
    </row>
    <row r="11" spans="1:6" x14ac:dyDescent="0.2">
      <c r="A11" s="8"/>
      <c r="B11" s="8"/>
      <c r="C11" s="8"/>
      <c r="D11" s="8"/>
      <c r="E11" s="8"/>
      <c r="F11" s="8"/>
    </row>
    <row r="12" spans="1:6" x14ac:dyDescent="0.2">
      <c r="A12" s="77" t="s">
        <v>36</v>
      </c>
      <c r="B12" s="77"/>
      <c r="C12" s="77"/>
      <c r="D12" s="19">
        <f>_xlfn.NORM.DIST(E10,E9,E8,TRUE)</f>
        <v>0.84134474606854304</v>
      </c>
      <c r="E12" s="19"/>
      <c r="F12" s="19"/>
    </row>
  </sheetData>
  <mergeCells count="5">
    <mergeCell ref="A1:F1"/>
    <mergeCell ref="A3:C3"/>
    <mergeCell ref="A6:C6"/>
    <mergeCell ref="A8:C8"/>
    <mergeCell ref="A12:C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71BB-8D42-452F-B2DF-D1BE62B0D695}">
  <sheetPr>
    <tabColor rgb="FF00B050"/>
  </sheetPr>
  <dimension ref="A1:H10"/>
  <sheetViews>
    <sheetView showGridLines="0" zoomScaleNormal="125" zoomScaleSheetLayoutView="100" workbookViewId="0">
      <selection activeCell="C9" sqref="C9:C10"/>
    </sheetView>
  </sheetViews>
  <sheetFormatPr defaultRowHeight="15" x14ac:dyDescent="0.2"/>
  <cols>
    <col min="1" max="1" width="34.4375" bestFit="1" customWidth="1"/>
    <col min="2" max="2" width="22.8671875" customWidth="1"/>
  </cols>
  <sheetData>
    <row r="1" spans="1:8" x14ac:dyDescent="0.2">
      <c r="A1" s="72" t="s">
        <v>40</v>
      </c>
      <c r="B1" s="72"/>
      <c r="C1" s="72"/>
      <c r="D1" s="72"/>
      <c r="E1" s="72"/>
      <c r="F1" s="72"/>
      <c r="G1" s="72"/>
      <c r="H1" s="72"/>
    </row>
    <row r="2" spans="1:8" x14ac:dyDescent="0.2">
      <c r="A2" s="20"/>
      <c r="B2" s="20"/>
      <c r="C2" s="20"/>
      <c r="D2" s="20"/>
      <c r="E2" s="20"/>
      <c r="F2" s="20"/>
      <c r="G2" s="20"/>
      <c r="H2" s="20"/>
    </row>
    <row r="3" spans="1:8" x14ac:dyDescent="0.2">
      <c r="A3" s="78" t="s">
        <v>41</v>
      </c>
      <c r="B3" s="78"/>
      <c r="C3" s="78"/>
      <c r="D3" s="78"/>
      <c r="E3" s="78"/>
      <c r="F3" s="78"/>
      <c r="G3" s="78"/>
      <c r="H3" s="78"/>
    </row>
    <row r="4" spans="1:8" x14ac:dyDescent="0.2">
      <c r="A4" s="78" t="s">
        <v>42</v>
      </c>
      <c r="B4" s="78"/>
      <c r="C4" s="78"/>
      <c r="D4" s="78"/>
      <c r="E4" s="78"/>
      <c r="F4" s="78"/>
      <c r="G4" s="78"/>
      <c r="H4" s="78"/>
    </row>
    <row r="5" spans="1:8" x14ac:dyDescent="0.2">
      <c r="A5" s="9" t="s">
        <v>32</v>
      </c>
      <c r="B5" s="9"/>
      <c r="C5" s="9"/>
      <c r="D5" s="9"/>
      <c r="E5" s="9"/>
      <c r="F5" s="9"/>
      <c r="G5" s="9"/>
      <c r="H5" s="9"/>
    </row>
    <row r="6" spans="1:8" x14ac:dyDescent="0.2">
      <c r="A6" s="9"/>
      <c r="B6" s="9"/>
      <c r="C6" s="9"/>
      <c r="D6" s="9"/>
      <c r="E6" s="9"/>
      <c r="F6" s="9"/>
      <c r="G6" s="9"/>
      <c r="H6" s="9"/>
    </row>
    <row r="7" spans="1:8" x14ac:dyDescent="0.2">
      <c r="A7" s="13" t="s">
        <v>43</v>
      </c>
      <c r="B7" s="11">
        <v>10</v>
      </c>
      <c r="C7" s="9"/>
      <c r="D7" s="9"/>
      <c r="E7" s="9"/>
      <c r="F7" s="9"/>
      <c r="G7" s="9"/>
      <c r="H7" s="9"/>
    </row>
    <row r="8" spans="1:8" x14ac:dyDescent="0.2">
      <c r="A8" s="14" t="s">
        <v>44</v>
      </c>
      <c r="B8" s="12">
        <v>0.8</v>
      </c>
      <c r="C8" s="9"/>
      <c r="D8" s="9"/>
      <c r="E8" s="9"/>
      <c r="F8" s="9"/>
      <c r="G8" s="9"/>
      <c r="H8" s="9"/>
    </row>
    <row r="9" spans="1:8" x14ac:dyDescent="0.2">
      <c r="A9" s="80" t="s">
        <v>45</v>
      </c>
      <c r="B9" s="80"/>
      <c r="C9" s="79">
        <f>_xlfn.BINOM.DIST(7,B7,B8,FALSE)</f>
        <v>0.20132659199999994</v>
      </c>
      <c r="D9" s="79"/>
      <c r="E9" s="79"/>
      <c r="F9" s="79"/>
      <c r="G9" s="79"/>
      <c r="H9" s="79"/>
    </row>
    <row r="10" spans="1:8" x14ac:dyDescent="0.2">
      <c r="A10" s="81"/>
      <c r="B10" s="81"/>
      <c r="C10" s="79"/>
      <c r="D10" s="79"/>
      <c r="E10" s="79"/>
      <c r="F10" s="79"/>
      <c r="G10" s="79"/>
      <c r="H10" s="79"/>
    </row>
  </sheetData>
  <mergeCells count="10">
    <mergeCell ref="A3:H3"/>
    <mergeCell ref="A4:H4"/>
    <mergeCell ref="A1:H1"/>
    <mergeCell ref="H9:H10"/>
    <mergeCell ref="A9:B10"/>
    <mergeCell ref="C9:C10"/>
    <mergeCell ref="D9:D10"/>
    <mergeCell ref="E9:E10"/>
    <mergeCell ref="F9:F10"/>
    <mergeCell ref="G9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76A7-D959-43B6-ACE0-E1109AD3A447}">
  <sheetPr>
    <tabColor rgb="FF00B050"/>
  </sheetPr>
  <dimension ref="A1:D10"/>
  <sheetViews>
    <sheetView showGridLines="0" zoomScaleNormal="125" zoomScaleSheetLayoutView="100" workbookViewId="0">
      <selection activeCell="C10" sqref="C10"/>
    </sheetView>
  </sheetViews>
  <sheetFormatPr defaultRowHeight="15" x14ac:dyDescent="0.2"/>
  <cols>
    <col min="1" max="1" width="34.4375" customWidth="1"/>
    <col min="2" max="2" width="34.4375" bestFit="1" customWidth="1"/>
    <col min="3" max="3" width="7.53125" customWidth="1"/>
  </cols>
  <sheetData>
    <row r="1" spans="1:4" ht="18" customHeight="1" x14ac:dyDescent="0.2">
      <c r="A1" s="83" t="s">
        <v>46</v>
      </c>
      <c r="B1" s="83"/>
      <c r="C1" s="83"/>
    </row>
    <row r="2" spans="1:4" ht="18" customHeight="1" x14ac:dyDescent="0.2">
      <c r="A2" s="22"/>
      <c r="B2" s="22"/>
      <c r="C2" s="22"/>
    </row>
    <row r="3" spans="1:4" ht="15" customHeight="1" x14ac:dyDescent="0.2">
      <c r="A3" s="82" t="s">
        <v>47</v>
      </c>
      <c r="B3" s="82"/>
      <c r="C3" s="82"/>
    </row>
    <row r="4" spans="1:4" ht="16.5" customHeight="1" x14ac:dyDescent="0.2">
      <c r="A4" s="82" t="s">
        <v>48</v>
      </c>
      <c r="B4" s="82"/>
      <c r="C4" s="82"/>
      <c r="D4" s="84"/>
    </row>
    <row r="5" spans="1:4" x14ac:dyDescent="0.2">
      <c r="A5" s="10" t="s">
        <v>49</v>
      </c>
      <c r="B5" s="10"/>
      <c r="C5" s="10"/>
      <c r="D5" s="84"/>
    </row>
    <row r="6" spans="1:4" x14ac:dyDescent="0.2">
      <c r="A6" s="10"/>
      <c r="B6" s="10"/>
      <c r="C6" s="21"/>
    </row>
    <row r="7" spans="1:4" x14ac:dyDescent="0.2">
      <c r="A7" s="23" t="s">
        <v>50</v>
      </c>
      <c r="B7" s="9"/>
      <c r="C7" s="9"/>
    </row>
    <row r="8" spans="1:4" x14ac:dyDescent="0.2">
      <c r="A8" s="24">
        <f>3/20</f>
        <v>0.15</v>
      </c>
      <c r="B8" s="9"/>
      <c r="C8" s="9"/>
    </row>
    <row r="9" spans="1:4" x14ac:dyDescent="0.2">
      <c r="A9" s="10"/>
      <c r="B9" s="10"/>
      <c r="C9" s="9"/>
    </row>
    <row r="10" spans="1:4" x14ac:dyDescent="0.2">
      <c r="A10" s="77" t="s">
        <v>51</v>
      </c>
      <c r="B10" s="77"/>
      <c r="C10" s="7">
        <f>_xlfn.POISSON.DIST(1,A8, TRUE)</f>
        <v>0.98981417288881646</v>
      </c>
    </row>
  </sheetData>
  <mergeCells count="5">
    <mergeCell ref="A10:B10"/>
    <mergeCell ref="A4:C4"/>
    <mergeCell ref="A3:C3"/>
    <mergeCell ref="A1:C1"/>
    <mergeCell ref="D4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3E73-71DE-438E-9FC5-46D0C3360436}">
  <sheetPr>
    <tabColor rgb="FF00B050"/>
  </sheetPr>
  <dimension ref="A1:K10"/>
  <sheetViews>
    <sheetView showGridLines="0" zoomScaleNormal="125" zoomScaleSheetLayoutView="100" workbookViewId="0">
      <selection activeCell="I6" sqref="I6:K6"/>
    </sheetView>
  </sheetViews>
  <sheetFormatPr defaultRowHeight="15" x14ac:dyDescent="0.2"/>
  <cols>
    <col min="2" max="2" width="16.54296875" bestFit="1" customWidth="1"/>
  </cols>
  <sheetData>
    <row r="1" spans="1:11" x14ac:dyDescent="0.2">
      <c r="A1" s="72" t="s">
        <v>52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5" customHeight="1" x14ac:dyDescent="0.2">
      <c r="A3" s="85" t="s">
        <v>53</v>
      </c>
      <c r="B3" s="85"/>
      <c r="C3" s="85"/>
      <c r="D3" s="85"/>
      <c r="E3" s="85"/>
      <c r="F3" s="85"/>
      <c r="G3" s="85"/>
      <c r="H3" s="85"/>
      <c r="I3" s="85"/>
      <c r="J3" s="85"/>
      <c r="K3" s="85"/>
    </row>
    <row r="4" spans="1:11" x14ac:dyDescent="0.2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</row>
    <row r="5" spans="1:11" x14ac:dyDescent="0.2">
      <c r="A5" s="78" t="s">
        <v>54</v>
      </c>
      <c r="B5" s="78"/>
      <c r="C5" s="78"/>
      <c r="D5" s="78"/>
      <c r="E5" s="78"/>
      <c r="F5" s="78"/>
      <c r="G5" s="78"/>
      <c r="H5" s="78"/>
      <c r="I5" s="86">
        <f>1-NORMDIST(120, $A$9, $B$9, TRUE)</f>
        <v>9.1211219725867876E-2</v>
      </c>
      <c r="J5" s="86"/>
      <c r="K5" s="86"/>
    </row>
    <row r="6" spans="1:11" x14ac:dyDescent="0.2">
      <c r="A6" s="78" t="s">
        <v>55</v>
      </c>
      <c r="B6" s="78"/>
      <c r="C6" s="78"/>
      <c r="D6" s="78"/>
      <c r="E6" s="78"/>
      <c r="F6" s="78"/>
      <c r="G6" s="78"/>
      <c r="H6" s="78"/>
      <c r="I6" s="86">
        <f>NORMDIST(85, $A$9, $B$9, TRUE)</f>
        <v>0.15865525393145699</v>
      </c>
      <c r="J6" s="86"/>
      <c r="K6" s="86"/>
    </row>
    <row r="7" spans="1:11" x14ac:dyDescent="0.2">
      <c r="A7" s="9" t="s">
        <v>32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A8" s="27" t="s">
        <v>15</v>
      </c>
      <c r="B8" s="25" t="s">
        <v>56</v>
      </c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A9" s="28">
        <v>100</v>
      </c>
      <c r="B9" s="26">
        <v>15</v>
      </c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A10" s="5"/>
      <c r="B10" s="5"/>
      <c r="C10" s="6"/>
      <c r="D10" s="6"/>
    </row>
  </sheetData>
  <mergeCells count="6">
    <mergeCell ref="A1:K1"/>
    <mergeCell ref="A3:K4"/>
    <mergeCell ref="A5:H5"/>
    <mergeCell ref="A6:H6"/>
    <mergeCell ref="I5:K5"/>
    <mergeCell ref="I6:K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9581-7358-4A4C-AA86-E2898ABE534D}">
  <sheetPr>
    <tabColor rgb="FF00B050"/>
  </sheetPr>
  <dimension ref="A1:H21"/>
  <sheetViews>
    <sheetView showGridLines="0" zoomScaleNormal="125" zoomScaleSheetLayoutView="100" workbookViewId="0">
      <selection activeCell="B4" sqref="B4:C14"/>
    </sheetView>
  </sheetViews>
  <sheetFormatPr defaultRowHeight="15" x14ac:dyDescent="0.2"/>
  <cols>
    <col min="1" max="1" width="9.28125" customWidth="1"/>
    <col min="4" max="5" width="17.75390625" customWidth="1"/>
    <col min="6" max="6" width="17.21875" customWidth="1"/>
  </cols>
  <sheetData>
    <row r="1" spans="1:8" x14ac:dyDescent="0.2">
      <c r="A1" s="72" t="s">
        <v>57</v>
      </c>
      <c r="B1" s="72"/>
      <c r="C1" s="72"/>
      <c r="D1" s="72"/>
      <c r="E1" s="72"/>
      <c r="F1" s="72"/>
      <c r="G1" s="72"/>
      <c r="H1" s="72"/>
    </row>
    <row r="2" spans="1:8" x14ac:dyDescent="0.2">
      <c r="A2" s="78"/>
      <c r="B2" s="78"/>
      <c r="C2" s="78"/>
      <c r="D2" s="78"/>
      <c r="E2" s="78"/>
      <c r="F2" s="78"/>
      <c r="G2" s="78"/>
      <c r="H2" s="78"/>
    </row>
    <row r="3" spans="1:8" ht="17.25" customHeight="1" x14ac:dyDescent="0.2">
      <c r="A3" s="93" t="s">
        <v>58</v>
      </c>
      <c r="B3" s="93"/>
      <c r="C3" s="93"/>
      <c r="D3" s="93"/>
      <c r="E3" s="93"/>
      <c r="F3" s="93"/>
      <c r="G3" s="93"/>
      <c r="H3" s="93"/>
    </row>
    <row r="4" spans="1:8" ht="20.25" thickBot="1" x14ac:dyDescent="0.25">
      <c r="A4" s="8"/>
      <c r="B4" s="34" t="s">
        <v>59</v>
      </c>
      <c r="C4" s="34" t="s">
        <v>60</v>
      </c>
      <c r="D4" s="8"/>
      <c r="E4" s="8"/>
      <c r="F4" s="8"/>
      <c r="G4" s="8"/>
      <c r="H4" s="8"/>
    </row>
    <row r="5" spans="1:8" x14ac:dyDescent="0.2">
      <c r="A5" s="8"/>
      <c r="B5" s="32">
        <v>12.5</v>
      </c>
      <c r="C5" s="33">
        <v>10</v>
      </c>
      <c r="D5" s="8"/>
      <c r="E5" s="8"/>
      <c r="F5" s="8"/>
      <c r="G5" s="8"/>
      <c r="H5" s="8"/>
    </row>
    <row r="6" spans="1:8" x14ac:dyDescent="0.2">
      <c r="A6" s="8"/>
      <c r="B6" s="30">
        <v>5</v>
      </c>
      <c r="C6" s="31">
        <v>26</v>
      </c>
      <c r="D6" s="8"/>
      <c r="E6" s="8"/>
      <c r="F6" s="8"/>
      <c r="G6" s="8"/>
      <c r="H6" s="8"/>
    </row>
    <row r="7" spans="1:8" x14ac:dyDescent="0.2">
      <c r="A7" s="8"/>
      <c r="B7" s="30">
        <v>3</v>
      </c>
      <c r="C7" s="31">
        <v>41</v>
      </c>
      <c r="D7" s="8"/>
      <c r="E7" s="8"/>
      <c r="F7" s="8"/>
      <c r="G7" s="8"/>
      <c r="H7" s="8"/>
    </row>
    <row r="8" spans="1:8" x14ac:dyDescent="0.2">
      <c r="A8" s="8"/>
      <c r="B8" s="30">
        <v>5</v>
      </c>
      <c r="C8" s="31">
        <v>29</v>
      </c>
      <c r="D8" s="8"/>
      <c r="E8" s="8"/>
      <c r="F8" s="8"/>
      <c r="G8" s="8"/>
      <c r="H8" s="8"/>
    </row>
    <row r="9" spans="1:8" x14ac:dyDescent="0.2">
      <c r="A9" s="8"/>
      <c r="B9" s="30">
        <v>6.5</v>
      </c>
      <c r="C9" s="31">
        <v>27</v>
      </c>
      <c r="D9" s="8"/>
      <c r="E9" s="8"/>
      <c r="F9" s="8"/>
      <c r="G9" s="8"/>
      <c r="H9" s="8"/>
    </row>
    <row r="10" spans="1:8" x14ac:dyDescent="0.2">
      <c r="A10" s="8"/>
      <c r="B10" s="30">
        <v>6</v>
      </c>
      <c r="C10" s="31">
        <v>19</v>
      </c>
      <c r="D10" s="8"/>
      <c r="E10" s="8"/>
      <c r="F10" s="8"/>
      <c r="G10" s="8"/>
      <c r="H10" s="8"/>
    </row>
    <row r="11" spans="1:8" x14ac:dyDescent="0.2">
      <c r="A11" s="8"/>
      <c r="B11" s="30">
        <v>4</v>
      </c>
      <c r="C11" s="31">
        <v>18</v>
      </c>
      <c r="D11" s="8"/>
      <c r="E11" s="8"/>
      <c r="F11" s="8"/>
      <c r="G11" s="8"/>
      <c r="H11" s="8"/>
    </row>
    <row r="12" spans="1:8" x14ac:dyDescent="0.2">
      <c r="A12" s="8"/>
      <c r="B12" s="30">
        <v>7</v>
      </c>
      <c r="C12" s="31">
        <v>20</v>
      </c>
      <c r="D12" s="8"/>
      <c r="E12" s="8"/>
      <c r="F12" s="8"/>
      <c r="G12" s="8"/>
      <c r="H12" s="8"/>
    </row>
    <row r="13" spans="1:8" x14ac:dyDescent="0.2">
      <c r="A13" s="8"/>
      <c r="B13" s="30">
        <v>5.5</v>
      </c>
      <c r="C13" s="31">
        <v>28</v>
      </c>
      <c r="D13" s="8"/>
      <c r="E13" s="8"/>
      <c r="F13" s="8"/>
      <c r="G13" s="8"/>
      <c r="H13" s="8"/>
    </row>
    <row r="14" spans="1:8" x14ac:dyDescent="0.2">
      <c r="A14" s="8"/>
      <c r="B14" s="30">
        <v>4</v>
      </c>
      <c r="C14" s="31">
        <v>33</v>
      </c>
      <c r="D14" s="8"/>
      <c r="E14" s="8"/>
      <c r="F14" s="8"/>
      <c r="G14" s="8"/>
      <c r="H14" s="8"/>
    </row>
    <row r="15" spans="1:8" x14ac:dyDescent="0.2">
      <c r="A15" s="87" t="s">
        <v>61</v>
      </c>
      <c r="B15" s="89">
        <f>COVAR(B5:B14,C5:C14)</f>
        <v>-15.784999999999997</v>
      </c>
      <c r="C15" s="90"/>
      <c r="D15" s="8"/>
      <c r="E15" s="8"/>
      <c r="F15" s="8"/>
      <c r="G15" s="8"/>
      <c r="H15" s="8"/>
    </row>
    <row r="16" spans="1:8" x14ac:dyDescent="0.2">
      <c r="A16" s="88"/>
      <c r="B16" s="91"/>
      <c r="C16" s="92"/>
      <c r="D16" s="8"/>
      <c r="E16" s="8"/>
      <c r="F16" s="8"/>
      <c r="G16" s="8"/>
      <c r="H16" s="8"/>
    </row>
    <row r="17" spans="1:8" x14ac:dyDescent="0.2">
      <c r="A17" s="8"/>
      <c r="B17" s="8"/>
      <c r="C17" s="8"/>
      <c r="D17" s="8"/>
      <c r="E17" s="8"/>
      <c r="F17" s="8"/>
      <c r="G17" s="8"/>
      <c r="H17" s="8"/>
    </row>
    <row r="18" spans="1:8" x14ac:dyDescent="0.2">
      <c r="A18" s="8"/>
      <c r="B18" s="8"/>
      <c r="C18" s="8"/>
      <c r="D18" s="8"/>
      <c r="E18" s="8"/>
      <c r="F18" s="8"/>
      <c r="G18" s="8"/>
      <c r="H18" s="8"/>
    </row>
    <row r="19" spans="1:8" x14ac:dyDescent="0.2">
      <c r="A19" s="8"/>
      <c r="B19" s="8"/>
      <c r="C19" s="8"/>
      <c r="D19" s="8"/>
      <c r="E19" s="8"/>
      <c r="F19" s="8"/>
      <c r="G19" s="8"/>
      <c r="H19" s="8"/>
    </row>
    <row r="20" spans="1:8" x14ac:dyDescent="0.2">
      <c r="A20" s="8"/>
      <c r="B20" s="8"/>
      <c r="C20" s="8"/>
      <c r="D20" s="8"/>
      <c r="E20" s="8"/>
      <c r="F20" s="8"/>
      <c r="G20" s="8"/>
      <c r="H20" s="8"/>
    </row>
    <row r="21" spans="1:8" x14ac:dyDescent="0.2">
      <c r="A21" s="8"/>
      <c r="B21" s="8"/>
      <c r="C21" s="8"/>
      <c r="D21" s="8"/>
      <c r="E21" s="8"/>
      <c r="F21" s="8"/>
      <c r="G21" s="8"/>
      <c r="H21" s="8"/>
    </row>
  </sheetData>
  <mergeCells count="5">
    <mergeCell ref="A1:H1"/>
    <mergeCell ref="A15:A16"/>
    <mergeCell ref="B15:C16"/>
    <mergeCell ref="A3:H3"/>
    <mergeCell ref="A2:H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7B69-FA1D-4291-96D2-047B52A0149A}">
  <sheetPr>
    <tabColor rgb="FF00B050"/>
  </sheetPr>
  <dimension ref="A1:D12"/>
  <sheetViews>
    <sheetView showGridLines="0" topLeftCell="A5" zoomScaleNormal="125" zoomScaleSheetLayoutView="100" workbookViewId="0">
      <selection activeCell="A13" sqref="A13:D18"/>
    </sheetView>
  </sheetViews>
  <sheetFormatPr defaultColWidth="8.609375" defaultRowHeight="14.25" x14ac:dyDescent="0.15"/>
  <cols>
    <col min="1" max="1" width="9.55078125" style="4" customWidth="1"/>
    <col min="2" max="2" width="9.953125" style="4" customWidth="1"/>
    <col min="3" max="3" width="34.4375" style="4" bestFit="1" customWidth="1"/>
    <col min="4" max="16384" width="8.609375" style="4"/>
  </cols>
  <sheetData>
    <row r="1" spans="1:4" ht="16.5" customHeight="1" x14ac:dyDescent="0.15">
      <c r="A1" s="94" t="s">
        <v>62</v>
      </c>
      <c r="B1" s="94"/>
      <c r="C1" s="94"/>
      <c r="D1" s="94"/>
    </row>
    <row r="2" spans="1:4" ht="20.25" customHeight="1" x14ac:dyDescent="0.2">
      <c r="A2" s="95"/>
      <c r="B2" s="95"/>
      <c r="C2" s="95"/>
      <c r="D2" s="35"/>
    </row>
    <row r="3" spans="1:4" ht="19.5" x14ac:dyDescent="0.2">
      <c r="A3" s="36" t="s">
        <v>59</v>
      </c>
      <c r="B3" s="36" t="s">
        <v>60</v>
      </c>
      <c r="C3" s="35"/>
      <c r="D3" s="35"/>
    </row>
    <row r="4" spans="1:4" ht="15" x14ac:dyDescent="0.2">
      <c r="A4" s="29">
        <v>1</v>
      </c>
      <c r="B4" s="29">
        <v>2</v>
      </c>
      <c r="C4" s="35"/>
      <c r="D4" s="35"/>
    </row>
    <row r="5" spans="1:4" ht="15" x14ac:dyDescent="0.2">
      <c r="A5" s="29">
        <v>2</v>
      </c>
      <c r="B5" s="29">
        <v>4</v>
      </c>
      <c r="C5" s="35"/>
      <c r="D5" s="35"/>
    </row>
    <row r="6" spans="1:4" ht="15" x14ac:dyDescent="0.2">
      <c r="A6" s="29">
        <v>3</v>
      </c>
      <c r="B6" s="29">
        <v>8</v>
      </c>
      <c r="C6" s="35"/>
      <c r="D6" s="35"/>
    </row>
    <row r="7" spans="1:4" ht="15" x14ac:dyDescent="0.2">
      <c r="A7" s="29">
        <v>5</v>
      </c>
      <c r="B7" s="29">
        <v>8</v>
      </c>
      <c r="C7" s="35"/>
      <c r="D7" s="35"/>
    </row>
    <row r="8" spans="1:4" ht="15" x14ac:dyDescent="0.2">
      <c r="A8" s="29">
        <v>5</v>
      </c>
      <c r="B8" s="29">
        <v>10</v>
      </c>
      <c r="C8" s="35"/>
      <c r="D8" s="35"/>
    </row>
    <row r="9" spans="1:4" ht="15" x14ac:dyDescent="0.2">
      <c r="A9" s="35"/>
      <c r="B9" s="35"/>
      <c r="C9" s="35"/>
      <c r="D9" s="35"/>
    </row>
    <row r="10" spans="1:4" ht="22.5" customHeight="1" x14ac:dyDescent="0.2">
      <c r="A10" s="96" t="s">
        <v>63</v>
      </c>
      <c r="B10" s="96"/>
      <c r="C10" s="97">
        <f>PEARSON(A4:A8,B4:B8)</f>
        <v>0.91855865354369182</v>
      </c>
      <c r="D10" s="38"/>
    </row>
    <row r="11" spans="1:4" ht="15" x14ac:dyDescent="0.2">
      <c r="A11" s="96"/>
      <c r="B11" s="96"/>
      <c r="C11" s="97"/>
      <c r="D11" s="38"/>
    </row>
    <row r="12" spans="1:4" ht="15" x14ac:dyDescent="0.2">
      <c r="A12" s="37"/>
      <c r="B12" s="37"/>
      <c r="C12" s="37"/>
      <c r="D12" s="37"/>
    </row>
  </sheetData>
  <mergeCells count="4">
    <mergeCell ref="A1:D1"/>
    <mergeCell ref="A2:C2"/>
    <mergeCell ref="A10:B11"/>
    <mergeCell ref="C10:C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8FA6-B360-4CCF-8C7D-5FF455F705DC}">
  <sheetPr>
    <tabColor rgb="FF00B050"/>
  </sheetPr>
  <dimension ref="A1:I31"/>
  <sheetViews>
    <sheetView showGridLines="0" zoomScaleNormal="125" zoomScaleSheetLayoutView="100" workbookViewId="0">
      <selection activeCell="C12" sqref="C12:D15"/>
    </sheetView>
  </sheetViews>
  <sheetFormatPr defaultColWidth="8.609375" defaultRowHeight="14.25" x14ac:dyDescent="0.15"/>
  <cols>
    <col min="1" max="1" width="9.55078125" style="4" customWidth="1"/>
    <col min="2" max="2" width="9.953125" style="4" customWidth="1"/>
    <col min="3" max="3" width="34.4375" style="4" bestFit="1" customWidth="1"/>
    <col min="4" max="16384" width="8.609375" style="4"/>
  </cols>
  <sheetData>
    <row r="1" spans="1:9" ht="20.25" customHeight="1" x14ac:dyDescent="0.2">
      <c r="A1" s="94" t="s">
        <v>64</v>
      </c>
      <c r="B1" s="94"/>
      <c r="C1" s="94"/>
      <c r="D1" s="94"/>
      <c r="E1"/>
      <c r="F1"/>
      <c r="G1"/>
      <c r="H1"/>
      <c r="I1"/>
    </row>
    <row r="2" spans="1:9" ht="16.5" customHeight="1" x14ac:dyDescent="0.2">
      <c r="A2" s="48"/>
      <c r="B2" s="48"/>
      <c r="C2" s="48"/>
      <c r="D2" s="48"/>
      <c r="E2"/>
      <c r="F2"/>
      <c r="G2"/>
      <c r="H2"/>
      <c r="I2"/>
    </row>
    <row r="3" spans="1:9" ht="16.5" customHeight="1" x14ac:dyDescent="0.2">
      <c r="A3" s="93" t="s">
        <v>58</v>
      </c>
      <c r="B3" s="93"/>
      <c r="C3" s="93"/>
      <c r="D3" s="93"/>
      <c r="E3"/>
      <c r="F3"/>
      <c r="G3"/>
      <c r="H3"/>
      <c r="I3"/>
    </row>
    <row r="4" spans="1:9" ht="15" customHeight="1" x14ac:dyDescent="0.2">
      <c r="A4" s="93"/>
      <c r="B4" s="93"/>
      <c r="C4" s="93"/>
      <c r="D4" s="93"/>
      <c r="E4"/>
      <c r="F4"/>
      <c r="G4"/>
      <c r="H4"/>
      <c r="I4"/>
    </row>
    <row r="5" spans="1:9" ht="15" customHeight="1" thickBot="1" x14ac:dyDescent="0.25">
      <c r="A5" s="34" t="s">
        <v>59</v>
      </c>
      <c r="B5" s="34" t="s">
        <v>60</v>
      </c>
      <c r="C5" s="47"/>
      <c r="D5" s="47"/>
      <c r="E5"/>
      <c r="F5"/>
      <c r="G5"/>
      <c r="H5"/>
      <c r="I5"/>
    </row>
    <row r="6" spans="1:9" ht="20.25" customHeight="1" x14ac:dyDescent="0.2">
      <c r="A6" s="32">
        <v>12.5</v>
      </c>
      <c r="B6" s="33">
        <v>10</v>
      </c>
      <c r="C6" s="47"/>
      <c r="D6" s="47"/>
    </row>
    <row r="7" spans="1:9" ht="20.25" customHeight="1" x14ac:dyDescent="0.2">
      <c r="A7" s="30">
        <v>5</v>
      </c>
      <c r="B7" s="31">
        <v>26</v>
      </c>
      <c r="C7" s="47"/>
      <c r="D7" s="47"/>
    </row>
    <row r="8" spans="1:9" ht="20.25" customHeight="1" x14ac:dyDescent="0.15">
      <c r="A8" s="30">
        <v>3</v>
      </c>
      <c r="B8" s="31">
        <v>41</v>
      </c>
      <c r="C8" s="104" t="s">
        <v>65</v>
      </c>
      <c r="D8" s="105"/>
    </row>
    <row r="9" spans="1:9" ht="20.25" customHeight="1" x14ac:dyDescent="0.15">
      <c r="A9" s="30">
        <v>5</v>
      </c>
      <c r="B9" s="31">
        <v>29</v>
      </c>
      <c r="C9" s="106"/>
      <c r="D9" s="107"/>
    </row>
    <row r="10" spans="1:9" ht="20.25" customHeight="1" x14ac:dyDescent="0.15">
      <c r="A10" s="30">
        <v>6.5</v>
      </c>
      <c r="B10" s="31">
        <v>27</v>
      </c>
      <c r="C10" s="106"/>
      <c r="D10" s="107"/>
    </row>
    <row r="11" spans="1:9" ht="20.25" customHeight="1" x14ac:dyDescent="0.15">
      <c r="A11" s="30">
        <v>6</v>
      </c>
      <c r="B11" s="31">
        <v>19</v>
      </c>
      <c r="C11" s="108"/>
      <c r="D11" s="109"/>
    </row>
    <row r="12" spans="1:9" ht="20.25" customHeight="1" x14ac:dyDescent="0.15">
      <c r="A12" s="30">
        <v>4</v>
      </c>
      <c r="B12" s="31">
        <v>18</v>
      </c>
      <c r="C12" s="98">
        <f>CORREL(A6:A15,B6:B15)</f>
        <v>-0.76278852816627496</v>
      </c>
      <c r="D12" s="99"/>
    </row>
    <row r="13" spans="1:9" ht="20.25" customHeight="1" x14ac:dyDescent="0.15">
      <c r="A13" s="30">
        <v>7</v>
      </c>
      <c r="B13" s="31">
        <v>20</v>
      </c>
      <c r="C13" s="100"/>
      <c r="D13" s="101"/>
    </row>
    <row r="14" spans="1:9" ht="20.25" customHeight="1" x14ac:dyDescent="0.15">
      <c r="A14" s="30">
        <v>5.5</v>
      </c>
      <c r="B14" s="31">
        <v>28</v>
      </c>
      <c r="C14" s="100"/>
      <c r="D14" s="101"/>
    </row>
    <row r="15" spans="1:9" ht="20.25" customHeight="1" x14ac:dyDescent="0.15">
      <c r="A15" s="30">
        <v>4</v>
      </c>
      <c r="B15" s="31">
        <v>33</v>
      </c>
      <c r="C15" s="102"/>
      <c r="D15" s="103"/>
    </row>
    <row r="16" spans="1:9" ht="15" customHeight="1" x14ac:dyDescent="0.2">
      <c r="A16" s="47"/>
      <c r="B16" s="47"/>
      <c r="C16" s="47"/>
      <c r="D16" s="47"/>
    </row>
    <row r="17" spans="1:4" ht="15" x14ac:dyDescent="0.2">
      <c r="D17"/>
    </row>
    <row r="18" spans="1:4" ht="15" x14ac:dyDescent="0.2">
      <c r="D18"/>
    </row>
    <row r="19" spans="1:4" ht="15" x14ac:dyDescent="0.2">
      <c r="D19"/>
    </row>
    <row r="20" spans="1:4" ht="15" x14ac:dyDescent="0.2">
      <c r="A20"/>
      <c r="B20"/>
      <c r="C20"/>
      <c r="D20"/>
    </row>
    <row r="21" spans="1:4" ht="15" x14ac:dyDescent="0.2">
      <c r="A21"/>
      <c r="B21"/>
      <c r="C21"/>
      <c r="D21"/>
    </row>
    <row r="22" spans="1:4" ht="15" x14ac:dyDescent="0.2">
      <c r="A22"/>
      <c r="B22"/>
      <c r="C22"/>
      <c r="D22"/>
    </row>
    <row r="23" spans="1:4" ht="22.5" customHeight="1" x14ac:dyDescent="0.2">
      <c r="A23"/>
      <c r="B23"/>
      <c r="C23"/>
      <c r="D23"/>
    </row>
    <row r="24" spans="1:4" ht="15" x14ac:dyDescent="0.2">
      <c r="A24"/>
      <c r="B24"/>
      <c r="C24"/>
      <c r="D24"/>
    </row>
    <row r="25" spans="1:4" ht="15" x14ac:dyDescent="0.2">
      <c r="A25"/>
      <c r="B25"/>
      <c r="C25"/>
      <c r="D25"/>
    </row>
    <row r="26" spans="1:4" ht="15" x14ac:dyDescent="0.2">
      <c r="A26"/>
      <c r="B26"/>
      <c r="C26"/>
      <c r="D26"/>
    </row>
    <row r="27" spans="1:4" ht="15" x14ac:dyDescent="0.2">
      <c r="A27"/>
      <c r="B27"/>
      <c r="C27"/>
      <c r="D27"/>
    </row>
    <row r="28" spans="1:4" ht="15" x14ac:dyDescent="0.2">
      <c r="A28"/>
      <c r="B28"/>
      <c r="C28"/>
      <c r="D28"/>
    </row>
    <row r="29" spans="1:4" ht="15" x14ac:dyDescent="0.2">
      <c r="A29"/>
      <c r="B29"/>
      <c r="C29"/>
      <c r="D29"/>
    </row>
    <row r="30" spans="1:4" ht="15" x14ac:dyDescent="0.2">
      <c r="A30"/>
      <c r="B30"/>
      <c r="C30"/>
      <c r="D30"/>
    </row>
    <row r="31" spans="1:4" ht="15" x14ac:dyDescent="0.2">
      <c r="A31"/>
      <c r="B31"/>
      <c r="C31"/>
      <c r="D31"/>
    </row>
  </sheetData>
  <mergeCells count="4">
    <mergeCell ref="A3:D4"/>
    <mergeCell ref="C12:D15"/>
    <mergeCell ref="A1:D1"/>
    <mergeCell ref="C8:D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091A-3083-44E4-8E67-7B0731F2E428}">
  <sheetPr>
    <tabColor rgb="FF00B050"/>
  </sheetPr>
  <dimension ref="A1:E12"/>
  <sheetViews>
    <sheetView showGridLines="0" workbookViewId="0">
      <selection activeCell="C7" sqref="C7"/>
    </sheetView>
  </sheetViews>
  <sheetFormatPr defaultRowHeight="15" x14ac:dyDescent="0.2"/>
  <cols>
    <col min="2" max="2" width="19.1015625" customWidth="1"/>
    <col min="3" max="3" width="29.32421875" bestFit="1" customWidth="1"/>
    <col min="5" max="5" width="10.89453125" bestFit="1" customWidth="1"/>
  </cols>
  <sheetData>
    <row r="1" spans="1:5" x14ac:dyDescent="0.2">
      <c r="A1" s="72" t="s">
        <v>66</v>
      </c>
      <c r="B1" s="72"/>
      <c r="C1" s="72"/>
      <c r="D1" s="72"/>
      <c r="E1" s="72"/>
    </row>
    <row r="2" spans="1:5" x14ac:dyDescent="0.2">
      <c r="A2" s="21"/>
      <c r="B2" s="21"/>
      <c r="C2" s="21"/>
      <c r="D2" s="21"/>
      <c r="E2" s="21"/>
    </row>
    <row r="3" spans="1:5" x14ac:dyDescent="0.2">
      <c r="A3" s="75" t="s">
        <v>67</v>
      </c>
      <c r="B3" s="75"/>
      <c r="C3" s="75"/>
      <c r="D3" s="75"/>
      <c r="E3" s="75"/>
    </row>
    <row r="4" spans="1:5" x14ac:dyDescent="0.2">
      <c r="A4" s="9">
        <f>1</f>
        <v>1</v>
      </c>
      <c r="B4" s="9" t="s">
        <v>68</v>
      </c>
      <c r="C4" s="9">
        <f ca="1">IF(RAND() &lt;= 5, 1, 0)</f>
        <v>1</v>
      </c>
      <c r="D4" s="9">
        <f ca="1">IF(RAND() &lt;= B2, 1, 0)</f>
        <v>0</v>
      </c>
      <c r="E4" s="9">
        <f ca="1">IF(RAND() &lt;= C2, 1, 0)</f>
        <v>0</v>
      </c>
    </row>
    <row r="5" spans="1:5" x14ac:dyDescent="0.2">
      <c r="A5" s="9">
        <f t="shared" ref="A5:A11" si="0">A4+1</f>
        <v>2</v>
      </c>
      <c r="B5" s="9" t="s">
        <v>69</v>
      </c>
      <c r="C5" s="9">
        <f ca="1">_xlfn.BINOM.INV(10,0.5,RAND())</f>
        <v>7</v>
      </c>
      <c r="D5" s="9">
        <f t="shared" ref="D5:E5" ca="1" si="1">_xlfn.BINOM.INV(10,0.5,RAND())</f>
        <v>8</v>
      </c>
      <c r="E5" s="9">
        <f t="shared" ca="1" si="1"/>
        <v>4</v>
      </c>
    </row>
    <row r="6" spans="1:5" x14ac:dyDescent="0.2">
      <c r="A6" s="9">
        <f t="shared" si="0"/>
        <v>3</v>
      </c>
      <c r="B6" s="9" t="s">
        <v>70</v>
      </c>
      <c r="C6" s="9">
        <f ca="1">_xlfn.POISSON.DIST(1,RAND(),FALSE)</f>
        <v>0.24350232325276275</v>
      </c>
      <c r="D6" s="9">
        <f ca="1">_xlfn.POISSON.DIST(5,RAND(),FALSE)</f>
        <v>2.2388341126562098E-3</v>
      </c>
      <c r="E6" s="9">
        <f ca="1">_xlfn.POISSON.DIST(5,RAND(),FALSE)</f>
        <v>5.5730289963915519E-5</v>
      </c>
    </row>
    <row r="7" spans="1:5" x14ac:dyDescent="0.2">
      <c r="A7" s="9"/>
      <c r="B7" s="9"/>
      <c r="C7" s="39"/>
      <c r="D7" s="9"/>
      <c r="E7" s="9"/>
    </row>
    <row r="8" spans="1:5" x14ac:dyDescent="0.2">
      <c r="A8" s="72" t="s">
        <v>71</v>
      </c>
      <c r="B8" s="72"/>
      <c r="C8" s="72"/>
      <c r="D8" s="72"/>
      <c r="E8" s="72"/>
    </row>
    <row r="9" spans="1:5" x14ac:dyDescent="0.2">
      <c r="A9" s="75" t="s">
        <v>72</v>
      </c>
      <c r="B9" s="75"/>
      <c r="C9" s="75"/>
      <c r="D9" s="75"/>
      <c r="E9" s="75"/>
    </row>
    <row r="10" spans="1:5" x14ac:dyDescent="0.2">
      <c r="A10" s="9">
        <f>A6+1</f>
        <v>4</v>
      </c>
      <c r="B10" s="9" t="s">
        <v>73</v>
      </c>
      <c r="C10" s="39">
        <f ca="1">_xlfn.NORM.DIST(RAND(),5,3,FALSE)</f>
        <v>5.1045928534861944E-2</v>
      </c>
      <c r="D10" s="39">
        <f t="shared" ref="D10:E10" ca="1" si="2">_xlfn.NORM.DIST(RAND(),5,3,FALSE)</f>
        <v>3.8070031076808508E-2</v>
      </c>
      <c r="E10" s="39">
        <f t="shared" ca="1" si="2"/>
        <v>5.0344156052281687E-2</v>
      </c>
    </row>
    <row r="11" spans="1:5" x14ac:dyDescent="0.2">
      <c r="A11" s="9">
        <f t="shared" si="0"/>
        <v>5</v>
      </c>
      <c r="B11" s="9" t="s">
        <v>74</v>
      </c>
      <c r="C11" s="39">
        <f ca="1" xml:space="preserve"> ROUND(1 + (10 - 1 + 1) * RAND(), 0)</f>
        <v>7</v>
      </c>
      <c r="D11" s="39">
        <f t="shared" ref="D11:E11" ca="1" si="3" xml:space="preserve"> ROUND(1 + (10 - 1 + 1) * RAND(), 0)</f>
        <v>7</v>
      </c>
      <c r="E11" s="39">
        <f t="shared" ca="1" si="3"/>
        <v>11</v>
      </c>
    </row>
    <row r="12" spans="1:5" x14ac:dyDescent="0.2">
      <c r="C12" s="3"/>
    </row>
  </sheetData>
  <mergeCells count="4">
    <mergeCell ref="A9:E9"/>
    <mergeCell ref="A1:E1"/>
    <mergeCell ref="A3:E3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 11 </vt:lpstr>
      <vt:lpstr>12</vt:lpstr>
      <vt:lpstr>13</vt:lpstr>
      <vt:lpstr>14</vt:lpstr>
      <vt:lpstr>15 &amp; 16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 Kushwaha</cp:lastModifiedBy>
  <cp:revision/>
  <dcterms:created xsi:type="dcterms:W3CDTF">2023-06-28T10:03:03Z</dcterms:created>
  <dcterms:modified xsi:type="dcterms:W3CDTF">2023-06-30T05:29:16Z</dcterms:modified>
  <cp:category/>
  <cp:contentStatus/>
</cp:coreProperties>
</file>