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hul\Desktop\"/>
    </mc:Choice>
  </mc:AlternateContent>
  <bookViews>
    <workbookView xWindow="0" yWindow="0" windowWidth="11010" windowHeight="7030"/>
  </bookViews>
  <sheets>
    <sheet name="Sheet1" sheetId="1" r:id="rId1"/>
    <sheet name="Engott_suc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H11" i="1"/>
  <c r="F12" i="1"/>
  <c r="H12" i="1"/>
  <c r="C12" i="1"/>
  <c r="D12" i="1"/>
  <c r="E12" i="1"/>
  <c r="B12" i="1"/>
  <c r="H19" i="1"/>
  <c r="H10" i="1"/>
  <c r="H14" i="1"/>
  <c r="H16" i="1"/>
  <c r="H17" i="1"/>
  <c r="H18" i="1"/>
  <c r="K26" i="2"/>
  <c r="J26" i="2"/>
  <c r="I26" i="2"/>
  <c r="H26" i="2"/>
  <c r="G26" i="2"/>
  <c r="F26" i="2"/>
  <c r="E26" i="2"/>
  <c r="D26" i="2"/>
  <c r="G19" i="1"/>
  <c r="G21" i="1" s="1"/>
  <c r="G18" i="1"/>
  <c r="G17" i="1"/>
  <c r="G16" i="1"/>
  <c r="G14" i="1"/>
  <c r="G11" i="1"/>
  <c r="F18" i="1"/>
  <c r="F19" i="1"/>
  <c r="F16" i="1"/>
  <c r="F11" i="1"/>
  <c r="F14" i="1"/>
  <c r="E11" i="1"/>
  <c r="E14" i="1"/>
  <c r="E16" i="1" s="1"/>
  <c r="E21" i="1" s="1"/>
  <c r="E17" i="1"/>
  <c r="E18" i="1"/>
  <c r="E19" i="1"/>
  <c r="E10" i="1"/>
  <c r="D21" i="1"/>
  <c r="D19" i="1"/>
  <c r="D11" i="1"/>
  <c r="D14" i="1"/>
  <c r="D16" i="1" s="1"/>
  <c r="D10" i="1"/>
  <c r="C16" i="1"/>
  <c r="C17" i="1"/>
  <c r="C18" i="1"/>
  <c r="C19" i="1"/>
  <c r="C21" i="1"/>
  <c r="C14" i="1"/>
  <c r="C11" i="1"/>
  <c r="C10" i="1"/>
  <c r="B10" i="1"/>
  <c r="B19" i="1"/>
  <c r="B14" i="1"/>
  <c r="B16" i="1"/>
  <c r="B3" i="1"/>
  <c r="B11" i="1"/>
  <c r="H21" i="1" l="1"/>
  <c r="D18" i="1"/>
  <c r="D17" i="1"/>
  <c r="B17" i="1"/>
  <c r="B18" i="1"/>
  <c r="B21" i="1"/>
</calcChain>
</file>

<file path=xl/sharedStrings.xml><?xml version="1.0" encoding="utf-8"?>
<sst xmlns="http://schemas.openxmlformats.org/spreadsheetml/2006/main" count="92" uniqueCount="61">
  <si>
    <t>Oahu</t>
  </si>
  <si>
    <t>isla</t>
  </si>
  <si>
    <t xml:space="preserve">rain </t>
  </si>
  <si>
    <t>Units</t>
  </si>
  <si>
    <t>Mgal/d</t>
  </si>
  <si>
    <t>fog</t>
  </si>
  <si>
    <t>Runoff</t>
  </si>
  <si>
    <t>canopy</t>
  </si>
  <si>
    <t>ET</t>
  </si>
  <si>
    <t>rech</t>
  </si>
  <si>
    <t>Rain MlD</t>
  </si>
  <si>
    <t>area (km2)</t>
  </si>
  <si>
    <t>In % precip</t>
  </si>
  <si>
    <t>DNI</t>
  </si>
  <si>
    <t xml:space="preserve">total </t>
  </si>
  <si>
    <t>Tot_precip</t>
  </si>
  <si>
    <t>rech-DNI</t>
  </si>
  <si>
    <t>Maui</t>
  </si>
  <si>
    <t>Hawaii</t>
  </si>
  <si>
    <t>Guam</t>
  </si>
  <si>
    <t>Jeju</t>
  </si>
  <si>
    <t>mm</t>
  </si>
  <si>
    <t>Izuka 2007</t>
  </si>
  <si>
    <t>mgal/d</t>
  </si>
  <si>
    <t>system</t>
  </si>
  <si>
    <t>code</t>
  </si>
  <si>
    <t>condition</t>
  </si>
  <si>
    <t>Rain</t>
  </si>
  <si>
    <t>Fog</t>
  </si>
  <si>
    <t>Irr</t>
  </si>
  <si>
    <t>DR</t>
  </si>
  <si>
    <t>CEvap</t>
  </si>
  <si>
    <t>Rech</t>
  </si>
  <si>
    <t>Häwï</t>
  </si>
  <si>
    <t>Baseline</t>
  </si>
  <si>
    <t>Waimanu</t>
  </si>
  <si>
    <t>Mähukona</t>
  </si>
  <si>
    <t>Honokaÿa</t>
  </si>
  <si>
    <t>Paÿauilo</t>
  </si>
  <si>
    <t>Hakalau</t>
  </si>
  <si>
    <t>Onomea</t>
  </si>
  <si>
    <t>Waimea</t>
  </si>
  <si>
    <t>Hilo</t>
  </si>
  <si>
    <t>Keaÿau</t>
  </si>
  <si>
    <t>Ölaÿa</t>
  </si>
  <si>
    <t>Kapäpala</t>
  </si>
  <si>
    <t>Näÿälehu</t>
  </si>
  <si>
    <t>Ka Lae</t>
  </si>
  <si>
    <t>Manukä</t>
  </si>
  <si>
    <t>Kaÿapuna</t>
  </si>
  <si>
    <t>Kealakekua</t>
  </si>
  <si>
    <t>ÿAnaehoÿomalu</t>
  </si>
  <si>
    <t>Pähoa</t>
  </si>
  <si>
    <t>Kalapana</t>
  </si>
  <si>
    <t>Hilina</t>
  </si>
  <si>
    <t>Keaïwa</t>
  </si>
  <si>
    <t>Keauhou</t>
  </si>
  <si>
    <t>Kïholo</t>
  </si>
  <si>
    <t>This study</t>
  </si>
  <si>
    <t>Mld</t>
  </si>
  <si>
    <t>Mld/km2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</si>
</sst>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#,##0.0"/>
    <numFmt numFmtId="167" formatCode="0.0%"/>
    <numFmt numFmtId="173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Book Antiqua"/>
      <family val="1"/>
    </font>
    <font>
      <sz val="9"/>
      <color rgb="FF2B2A29"/>
      <name val="Arial Bold"/>
      <family val="2"/>
    </font>
    <font>
      <sz val="9"/>
      <color rgb="FF2B2A29"/>
      <name val="Times New Roman"/>
      <family val="2"/>
    </font>
    <font>
      <sz val="8"/>
      <color rgb="FF2B2A29"/>
      <name val="Times New Roman"/>
      <family val="2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2" fillId="0" borderId="0" xfId="0" applyFont="1"/>
    <xf numFmtId="166" fontId="2" fillId="0" borderId="0" xfId="0" applyNumberFormat="1" applyFont="1"/>
    <xf numFmtId="3" fontId="0" fillId="0" borderId="0" xfId="0" applyNumberFormat="1"/>
    <xf numFmtId="2" fontId="3" fillId="0" borderId="0" xfId="0" applyNumberFormat="1" applyFont="1"/>
    <xf numFmtId="9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0" fontId="4" fillId="0" borderId="0" xfId="0" applyFont="1"/>
    <xf numFmtId="0" fontId="5" fillId="0" borderId="0" xfId="0" applyNumberFormat="1" applyFont="1"/>
    <xf numFmtId="0" fontId="6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4" fontId="6" fillId="0" borderId="0" xfId="0" applyNumberFormat="1" applyFont="1"/>
    <xf numFmtId="2" fontId="7" fillId="0" borderId="0" xfId="0" applyNumberFormat="1" applyFont="1"/>
    <xf numFmtId="173" fontId="8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N12" sqref="N12"/>
    </sheetView>
  </sheetViews>
  <sheetFormatPr defaultRowHeight="14.5" x14ac:dyDescent="0.35"/>
  <cols>
    <col min="1" max="1" width="11.7265625" customWidth="1"/>
    <col min="2" max="8" width="10.90625" customWidth="1"/>
  </cols>
  <sheetData>
    <row r="1" spans="1:9" x14ac:dyDescent="0.35">
      <c r="A1" s="5" t="s">
        <v>1</v>
      </c>
      <c r="B1" s="5" t="s">
        <v>0</v>
      </c>
      <c r="C1" t="s">
        <v>17</v>
      </c>
      <c r="D1" t="s">
        <v>19</v>
      </c>
      <c r="E1" t="s">
        <v>18</v>
      </c>
      <c r="F1" t="s">
        <v>20</v>
      </c>
      <c r="G1" t="s">
        <v>22</v>
      </c>
      <c r="H1" t="s">
        <v>58</v>
      </c>
    </row>
    <row r="2" spans="1:9" x14ac:dyDescent="0.35">
      <c r="A2" t="s">
        <v>3</v>
      </c>
      <c r="B2" t="s">
        <v>4</v>
      </c>
      <c r="C2" t="s">
        <v>4</v>
      </c>
      <c r="D2" t="s">
        <v>4</v>
      </c>
      <c r="E2" t="s">
        <v>4</v>
      </c>
      <c r="F2" t="s">
        <v>21</v>
      </c>
      <c r="G2" t="s">
        <v>23</v>
      </c>
      <c r="H2" t="s">
        <v>59</v>
      </c>
    </row>
    <row r="3" spans="1:9" x14ac:dyDescent="0.35">
      <c r="A3" t="s">
        <v>11</v>
      </c>
      <c r="B3" s="2">
        <f xml:space="preserve"> 595.84*2.58999</f>
        <v>1543.2196415999999</v>
      </c>
      <c r="C3">
        <v>1882.92</v>
      </c>
      <c r="D3">
        <v>549.08042255953899</v>
      </c>
      <c r="E3" s="7">
        <v>10430</v>
      </c>
      <c r="F3">
        <v>1828</v>
      </c>
      <c r="H3">
        <v>142.29395</v>
      </c>
    </row>
    <row r="4" spans="1:9" x14ac:dyDescent="0.35">
      <c r="A4" t="s">
        <v>2</v>
      </c>
      <c r="B4" s="2">
        <v>1821.35</v>
      </c>
      <c r="C4" s="7">
        <v>2806.02</v>
      </c>
      <c r="D4">
        <v>999</v>
      </c>
      <c r="E4">
        <v>13378.710000000001</v>
      </c>
      <c r="F4">
        <v>2104</v>
      </c>
      <c r="G4" s="12">
        <v>280</v>
      </c>
      <c r="H4">
        <v>1490.1567910000001</v>
      </c>
    </row>
    <row r="5" spans="1:9" x14ac:dyDescent="0.35">
      <c r="A5" t="s">
        <v>5</v>
      </c>
      <c r="B5" s="2">
        <v>10.63</v>
      </c>
      <c r="C5">
        <v>179.93</v>
      </c>
      <c r="E5">
        <v>1022.94</v>
      </c>
    </row>
    <row r="6" spans="1:9" x14ac:dyDescent="0.35">
      <c r="A6" t="s">
        <v>6</v>
      </c>
      <c r="B6" s="2">
        <v>264.77</v>
      </c>
      <c r="C6">
        <v>856.72</v>
      </c>
      <c r="D6">
        <v>129.65</v>
      </c>
      <c r="E6">
        <v>1685.9599999999996</v>
      </c>
      <c r="F6">
        <v>185</v>
      </c>
      <c r="G6">
        <v>66</v>
      </c>
      <c r="H6">
        <v>312.7682294</v>
      </c>
    </row>
    <row r="7" spans="1:9" x14ac:dyDescent="0.35">
      <c r="A7" t="s">
        <v>7</v>
      </c>
      <c r="B7" s="2">
        <v>237.9</v>
      </c>
      <c r="C7">
        <v>232.45</v>
      </c>
      <c r="D7">
        <v>75.12</v>
      </c>
      <c r="E7">
        <v>1874.21</v>
      </c>
      <c r="H7">
        <v>125.1590028</v>
      </c>
    </row>
    <row r="8" spans="1:9" x14ac:dyDescent="0.35">
      <c r="A8" t="s">
        <v>8</v>
      </c>
      <c r="B8" s="2">
        <v>1015.44</v>
      </c>
      <c r="C8" s="1">
        <v>1172.01</v>
      </c>
      <c r="D8">
        <v>418.53</v>
      </c>
      <c r="E8">
        <v>4301.2699999999995</v>
      </c>
      <c r="F8">
        <v>1035</v>
      </c>
      <c r="G8">
        <v>73</v>
      </c>
      <c r="H8">
        <v>228.35770919999999</v>
      </c>
      <c r="I8" s="9"/>
    </row>
    <row r="9" spans="1:9" x14ac:dyDescent="0.35">
      <c r="A9" t="s">
        <v>9</v>
      </c>
      <c r="B9" s="2">
        <v>660.21</v>
      </c>
      <c r="C9" s="1">
        <v>1308.8800000000001</v>
      </c>
      <c r="D9">
        <v>394.07</v>
      </c>
      <c r="E9">
        <v>6594.4999999999991</v>
      </c>
      <c r="F9">
        <v>884</v>
      </c>
      <c r="G9">
        <v>141</v>
      </c>
      <c r="H9">
        <v>884.31602499999997</v>
      </c>
    </row>
    <row r="10" spans="1:9" x14ac:dyDescent="0.35">
      <c r="A10" t="s">
        <v>13</v>
      </c>
      <c r="B10">
        <f>114+1+20</f>
        <v>135</v>
      </c>
      <c r="C10">
        <f>288.85+3.75+54.58</f>
        <v>347.18</v>
      </c>
      <c r="D10">
        <f>0.78+4.83+12.79</f>
        <v>18.399999999999999</v>
      </c>
      <c r="E10">
        <f>43.9+12.94</f>
        <v>56.839999999999996</v>
      </c>
      <c r="H10">
        <f>57.27467516</f>
        <v>57.274675160000001</v>
      </c>
    </row>
    <row r="11" spans="1:9" x14ac:dyDescent="0.35">
      <c r="A11" s="5" t="s">
        <v>10</v>
      </c>
      <c r="B11" s="6">
        <f>B4*3.78541</f>
        <v>6894.5565035</v>
      </c>
      <c r="C11" s="6">
        <f>C4*3.78541</f>
        <v>10621.9361682</v>
      </c>
      <c r="D11" s="6">
        <f>D4*3.78541</f>
        <v>3781.6245900000004</v>
      </c>
      <c r="E11" s="6">
        <f>E4*3.78541</f>
        <v>50643.902621100009</v>
      </c>
      <c r="F11" s="11">
        <f>((((F4/1000)*1000000*F$3)*1000)/1000000)/365</f>
        <v>10537.293150684931</v>
      </c>
      <c r="G11" s="6">
        <f>G4*3.78541</f>
        <v>1059.9148</v>
      </c>
      <c r="H11" s="6">
        <f>H4</f>
        <v>1490.1567910000001</v>
      </c>
    </row>
    <row r="12" spans="1:9" x14ac:dyDescent="0.35">
      <c r="A12" t="s">
        <v>60</v>
      </c>
      <c r="B12" s="19">
        <f>B11/B3</f>
        <v>4.4676443441011218</v>
      </c>
      <c r="C12" s="19">
        <f t="shared" ref="C12:E12" si="0">C11/C3</f>
        <v>5.6412041765980492</v>
      </c>
      <c r="D12" s="19">
        <f t="shared" si="0"/>
        <v>6.887196182249502</v>
      </c>
      <c r="E12" s="19">
        <f t="shared" si="0"/>
        <v>4.8555994842857153</v>
      </c>
      <c r="F12" s="19">
        <f>F11/F3</f>
        <v>5.764383561643835</v>
      </c>
      <c r="G12" s="19"/>
      <c r="H12" s="19">
        <f t="shared" ref="H12" si="1">H11/H3</f>
        <v>10.472383337450399</v>
      </c>
    </row>
    <row r="13" spans="1:9" x14ac:dyDescent="0.35">
      <c r="A13" s="5" t="s">
        <v>12</v>
      </c>
      <c r="F13" s="10"/>
    </row>
    <row r="14" spans="1:9" x14ac:dyDescent="0.35">
      <c r="A14" t="s">
        <v>15</v>
      </c>
      <c r="B14" s="2">
        <f>B4+B5</f>
        <v>1831.98</v>
      </c>
      <c r="C14" s="2">
        <f>C4+C5</f>
        <v>2985.95</v>
      </c>
      <c r="D14" s="2">
        <f>D4+D5</f>
        <v>999</v>
      </c>
      <c r="E14" s="2">
        <f>E4+E5</f>
        <v>14401.650000000001</v>
      </c>
      <c r="F14" s="10">
        <f t="shared" ref="F14:F15" si="2">((((F4/1000)*1000000*F$3)*1000)/1000000)/365</f>
        <v>10537.293150684931</v>
      </c>
      <c r="G14" s="2">
        <f>G4+G5</f>
        <v>280</v>
      </c>
      <c r="H14" s="2">
        <f>H4</f>
        <v>1490.1567910000001</v>
      </c>
    </row>
    <row r="15" spans="1:9" x14ac:dyDescent="0.35">
      <c r="F15" s="10"/>
    </row>
    <row r="16" spans="1:9" x14ac:dyDescent="0.35">
      <c r="A16" t="s">
        <v>6</v>
      </c>
      <c r="B16" s="3">
        <f>B6/B$14</f>
        <v>0.14452668697256518</v>
      </c>
      <c r="C16" s="3">
        <f>C6/C$14</f>
        <v>0.28691706157169411</v>
      </c>
      <c r="D16" s="3">
        <f>D6/D$14</f>
        <v>0.12977977977977978</v>
      </c>
      <c r="E16" s="3">
        <f>E6/E$14</f>
        <v>0.11706714161224578</v>
      </c>
      <c r="F16" s="3">
        <f>(((((F6/1000)*1000000*F$3)*1000)/1000000)/365)/F$14</f>
        <v>8.7927756653992412E-2</v>
      </c>
      <c r="G16" s="3">
        <f>G6/G$14</f>
        <v>0.23571428571428571</v>
      </c>
      <c r="H16" s="3">
        <f>H6/H$14</f>
        <v>0.20988947692551901</v>
      </c>
    </row>
    <row r="17" spans="1:9" x14ac:dyDescent="0.35">
      <c r="A17" t="s">
        <v>7</v>
      </c>
      <c r="B17" s="3">
        <f t="shared" ref="B17:C18" si="3">B7/B$14</f>
        <v>0.12985949628271051</v>
      </c>
      <c r="C17" s="3">
        <f t="shared" si="3"/>
        <v>7.784792109713827E-2</v>
      </c>
      <c r="D17" s="3">
        <f t="shared" ref="D17:E17" si="4">D7/D$14</f>
        <v>7.51951951951952E-2</v>
      </c>
      <c r="E17" s="3">
        <f t="shared" si="4"/>
        <v>0.13013856051216352</v>
      </c>
      <c r="F17" s="3"/>
      <c r="G17" s="3">
        <f t="shared" ref="G17:H17" si="5">G7/G$14</f>
        <v>0</v>
      </c>
      <c r="H17" s="3">
        <f t="shared" si="5"/>
        <v>8.3990492514555801E-2</v>
      </c>
      <c r="I17" s="4"/>
    </row>
    <row r="18" spans="1:9" x14ac:dyDescent="0.35">
      <c r="A18" t="s">
        <v>8</v>
      </c>
      <c r="B18" s="3">
        <f t="shared" si="3"/>
        <v>0.55428552713457568</v>
      </c>
      <c r="C18" s="3">
        <f t="shared" si="3"/>
        <v>0.39250824695657999</v>
      </c>
      <c r="D18" s="3">
        <f t="shared" ref="D18:E18" si="6">D8/D$14</f>
        <v>0.41894894894894891</v>
      </c>
      <c r="E18" s="3">
        <f t="shared" si="6"/>
        <v>0.29866508351473608</v>
      </c>
      <c r="F18" s="3">
        <f t="shared" ref="F17:F19" si="7">(((((F8/1000)*1000000*F$3)*1000)/1000000)/365)/F$14</f>
        <v>0.49192015209125467</v>
      </c>
      <c r="G18" s="3">
        <f t="shared" ref="G18:H18" si="8">G8/G$14</f>
        <v>0.26071428571428573</v>
      </c>
      <c r="H18" s="3">
        <f t="shared" si="8"/>
        <v>0.15324408181689114</v>
      </c>
    </row>
    <row r="19" spans="1:9" x14ac:dyDescent="0.35">
      <c r="A19" t="s">
        <v>16</v>
      </c>
      <c r="B19" s="3">
        <f>(B9-B10)/B$14</f>
        <v>0.28668981102413782</v>
      </c>
      <c r="C19" s="3">
        <f>(C9-C10)/C$14</f>
        <v>0.32207505149115023</v>
      </c>
      <c r="D19" s="3">
        <f>(D9-D10)/D$14</f>
        <v>0.37604604604604608</v>
      </c>
      <c r="E19" s="3">
        <f>(E9-E10)/E$14</f>
        <v>0.45395215131599492</v>
      </c>
      <c r="F19" s="3">
        <f t="shared" si="7"/>
        <v>0.42015209125475284</v>
      </c>
      <c r="G19" s="3">
        <f>(G9-G10)/G$14</f>
        <v>0.50357142857142856</v>
      </c>
      <c r="H19" s="3">
        <f>(H9-H10+19)/H$14</f>
        <v>0.56775324244386838</v>
      </c>
    </row>
    <row r="21" spans="1:9" x14ac:dyDescent="0.35">
      <c r="A21" t="s">
        <v>14</v>
      </c>
      <c r="B21" s="4">
        <f>SUM(B16,B18,B19)</f>
        <v>0.98550202513127871</v>
      </c>
      <c r="C21" s="4">
        <f>SUM(C16,C18,C19)</f>
        <v>1.0015003600194243</v>
      </c>
      <c r="D21" s="4">
        <f>SUM(D16,D18,D19, D17)</f>
        <v>0.99996996996997001</v>
      </c>
      <c r="E21" s="4">
        <f>SUM(E16,E18,E19, E17)</f>
        <v>0.99982293695514035</v>
      </c>
      <c r="F21" s="4">
        <f>SUM(F16,F18,F19, F17)</f>
        <v>0.99999999999999989</v>
      </c>
      <c r="G21" s="4">
        <f>SUM(G16,G18,G19, G17)</f>
        <v>1</v>
      </c>
      <c r="H21" s="4">
        <f>SUM(H16,H18,H19, H17)</f>
        <v>1.0148772937008343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Q10" sqref="Q10"/>
    </sheetView>
  </sheetViews>
  <sheetFormatPr defaultRowHeight="14.5" x14ac:dyDescent="0.35"/>
  <sheetData>
    <row r="1" spans="1:11" x14ac:dyDescent="0.35">
      <c r="A1" s="13" t="s">
        <v>24</v>
      </c>
      <c r="B1" s="13" t="s">
        <v>25</v>
      </c>
      <c r="C1" s="13" t="s">
        <v>26</v>
      </c>
      <c r="D1" s="13" t="s">
        <v>27</v>
      </c>
      <c r="E1" s="13" t="s">
        <v>28</v>
      </c>
      <c r="F1" s="13" t="s">
        <v>29</v>
      </c>
      <c r="G1" s="13" t="s">
        <v>30</v>
      </c>
      <c r="H1" s="13" t="s">
        <v>6</v>
      </c>
      <c r="I1" s="13" t="s">
        <v>8</v>
      </c>
      <c r="J1" s="13" t="s">
        <v>31</v>
      </c>
      <c r="K1" s="13" t="s">
        <v>32</v>
      </c>
    </row>
    <row r="2" spans="1:11" x14ac:dyDescent="0.35">
      <c r="A2" s="14" t="s">
        <v>33</v>
      </c>
      <c r="B2" s="15">
        <v>80101</v>
      </c>
      <c r="C2" s="14" t="s">
        <v>34</v>
      </c>
      <c r="D2" s="16">
        <v>172.23</v>
      </c>
      <c r="E2" s="16">
        <v>2.0299999999999998</v>
      </c>
      <c r="F2" s="16">
        <v>2.2000000000000002</v>
      </c>
      <c r="G2" s="16">
        <v>0.45</v>
      </c>
      <c r="H2" s="16">
        <v>22.1</v>
      </c>
      <c r="I2" s="16">
        <v>108.82</v>
      </c>
      <c r="J2" s="16">
        <v>24.84</v>
      </c>
      <c r="K2" s="16">
        <v>21.09</v>
      </c>
    </row>
    <row r="3" spans="1:11" x14ac:dyDescent="0.35">
      <c r="A3" s="14" t="s">
        <v>35</v>
      </c>
      <c r="B3" s="15">
        <v>80102</v>
      </c>
      <c r="C3" s="14" t="s">
        <v>34</v>
      </c>
      <c r="D3" s="16">
        <v>442.91</v>
      </c>
      <c r="E3" s="16">
        <v>39.450000000000003</v>
      </c>
      <c r="F3" s="16">
        <v>0.01</v>
      </c>
      <c r="G3" s="16">
        <v>0.12</v>
      </c>
      <c r="H3" s="16">
        <v>148.16</v>
      </c>
      <c r="I3" s="16">
        <v>117.28</v>
      </c>
      <c r="J3" s="16">
        <v>63.81</v>
      </c>
      <c r="K3" s="16">
        <v>153.09</v>
      </c>
    </row>
    <row r="4" spans="1:11" x14ac:dyDescent="0.35">
      <c r="A4" s="14" t="s">
        <v>36</v>
      </c>
      <c r="B4" s="15">
        <v>80103</v>
      </c>
      <c r="C4" s="14" t="s">
        <v>34</v>
      </c>
      <c r="D4" s="16">
        <v>194.95</v>
      </c>
      <c r="E4" s="16">
        <v>10.199999999999999</v>
      </c>
      <c r="F4" s="16">
        <v>5.27</v>
      </c>
      <c r="G4" s="16">
        <v>0.46</v>
      </c>
      <c r="H4" s="16">
        <v>45.59</v>
      </c>
      <c r="I4" s="16">
        <v>129.22</v>
      </c>
      <c r="J4" s="16">
        <v>13.08</v>
      </c>
      <c r="K4" s="16">
        <v>23.22</v>
      </c>
    </row>
    <row r="5" spans="1:11" x14ac:dyDescent="0.35">
      <c r="A5" s="14" t="s">
        <v>37</v>
      </c>
      <c r="B5" s="15">
        <v>80201</v>
      </c>
      <c r="C5" s="14" t="s">
        <v>34</v>
      </c>
      <c r="D5" s="16">
        <v>294.99</v>
      </c>
      <c r="E5" s="16">
        <v>1.58</v>
      </c>
      <c r="F5" s="16">
        <v>0.35</v>
      </c>
      <c r="G5" s="16">
        <v>0.56000000000000005</v>
      </c>
      <c r="H5" s="16">
        <v>39.97</v>
      </c>
      <c r="I5" s="16">
        <v>168.42</v>
      </c>
      <c r="J5" s="16">
        <v>25.53</v>
      </c>
      <c r="K5" s="16">
        <v>63.33</v>
      </c>
    </row>
    <row r="6" spans="1:11" x14ac:dyDescent="0.35">
      <c r="A6" s="14" t="s">
        <v>38</v>
      </c>
      <c r="B6" s="15">
        <v>80202</v>
      </c>
      <c r="C6" s="14" t="s">
        <v>34</v>
      </c>
      <c r="D6" s="16">
        <v>534.97</v>
      </c>
      <c r="E6" s="16">
        <v>21.4</v>
      </c>
      <c r="F6" s="16">
        <v>0.66</v>
      </c>
      <c r="G6" s="16">
        <v>0.24</v>
      </c>
      <c r="H6" s="16">
        <v>97.34</v>
      </c>
      <c r="I6" s="16">
        <v>270.29000000000002</v>
      </c>
      <c r="J6" s="16">
        <v>68.34</v>
      </c>
      <c r="K6" s="16">
        <v>120.86</v>
      </c>
    </row>
    <row r="7" spans="1:11" x14ac:dyDescent="0.35">
      <c r="A7" s="14" t="s">
        <v>39</v>
      </c>
      <c r="B7" s="15">
        <v>80203</v>
      </c>
      <c r="C7" s="14" t="s">
        <v>34</v>
      </c>
      <c r="D7" s="17">
        <v>1182.6199999999999</v>
      </c>
      <c r="E7" s="16">
        <v>125.98</v>
      </c>
      <c r="F7" s="16">
        <v>0.33</v>
      </c>
      <c r="G7" s="16">
        <v>0.26</v>
      </c>
      <c r="H7" s="16">
        <v>522.49</v>
      </c>
      <c r="I7" s="16">
        <v>227.35</v>
      </c>
      <c r="J7" s="16">
        <v>194.06</v>
      </c>
      <c r="K7" s="16">
        <v>364.81</v>
      </c>
    </row>
    <row r="8" spans="1:11" x14ac:dyDescent="0.35">
      <c r="A8" s="14" t="s">
        <v>40</v>
      </c>
      <c r="B8" s="15">
        <v>80204</v>
      </c>
      <c r="C8" s="14" t="s">
        <v>34</v>
      </c>
      <c r="D8" s="17">
        <v>1184.3</v>
      </c>
      <c r="E8" s="16">
        <v>125.58</v>
      </c>
      <c r="F8" s="16">
        <v>0.09</v>
      </c>
      <c r="G8" s="16">
        <v>0.55000000000000004</v>
      </c>
      <c r="H8" s="16">
        <v>481.42</v>
      </c>
      <c r="I8" s="16">
        <v>234.94</v>
      </c>
      <c r="J8" s="16">
        <v>176.48</v>
      </c>
      <c r="K8" s="16">
        <v>417.08</v>
      </c>
    </row>
    <row r="9" spans="1:11" x14ac:dyDescent="0.35">
      <c r="A9" s="14" t="s">
        <v>41</v>
      </c>
      <c r="B9" s="15">
        <v>80301</v>
      </c>
      <c r="C9" s="14" t="s">
        <v>34</v>
      </c>
      <c r="D9" s="16">
        <v>286.02</v>
      </c>
      <c r="E9" s="16">
        <v>13.52</v>
      </c>
      <c r="F9" s="16">
        <v>6.59</v>
      </c>
      <c r="G9" s="16">
        <v>0.52</v>
      </c>
      <c r="H9" s="16">
        <v>3.31</v>
      </c>
      <c r="I9" s="16">
        <v>255.83</v>
      </c>
      <c r="J9" s="16">
        <v>12.5</v>
      </c>
      <c r="K9" s="16">
        <v>35.619999999999997</v>
      </c>
    </row>
    <row r="10" spans="1:11" x14ac:dyDescent="0.35">
      <c r="A10" s="14" t="s">
        <v>42</v>
      </c>
      <c r="B10" s="15">
        <v>80401</v>
      </c>
      <c r="C10" s="14" t="s">
        <v>34</v>
      </c>
      <c r="D10" s="17">
        <v>1070</v>
      </c>
      <c r="E10" s="16">
        <v>122.17</v>
      </c>
      <c r="F10" s="16">
        <v>0.01</v>
      </c>
      <c r="G10" s="16">
        <v>2.2200000000000002</v>
      </c>
      <c r="H10" s="16">
        <v>24.45</v>
      </c>
      <c r="I10" s="16">
        <v>195.44</v>
      </c>
      <c r="J10" s="16">
        <v>159.25</v>
      </c>
      <c r="K10" s="16">
        <v>815.16</v>
      </c>
    </row>
    <row r="11" spans="1:11" x14ac:dyDescent="0.35">
      <c r="A11" s="14" t="s">
        <v>43</v>
      </c>
      <c r="B11" s="15">
        <v>80402</v>
      </c>
      <c r="C11" s="14" t="s">
        <v>34</v>
      </c>
      <c r="D11" s="17">
        <v>1331.14</v>
      </c>
      <c r="E11" s="16">
        <v>119.46</v>
      </c>
      <c r="F11" s="16">
        <v>0.04</v>
      </c>
      <c r="G11" s="16">
        <v>1.07</v>
      </c>
      <c r="H11" s="16">
        <v>30.3</v>
      </c>
      <c r="I11" s="16">
        <v>291.62</v>
      </c>
      <c r="J11" s="16">
        <v>214.83</v>
      </c>
      <c r="K11" s="16">
        <v>914.71</v>
      </c>
    </row>
    <row r="12" spans="1:11" x14ac:dyDescent="0.35">
      <c r="A12" s="14" t="s">
        <v>44</v>
      </c>
      <c r="B12" s="15">
        <v>80501</v>
      </c>
      <c r="C12" s="14" t="s">
        <v>34</v>
      </c>
      <c r="D12" s="16">
        <v>629.94000000000005</v>
      </c>
      <c r="E12" s="16">
        <v>91.15</v>
      </c>
      <c r="F12" s="16">
        <v>0.12</v>
      </c>
      <c r="G12" s="16">
        <v>0.17</v>
      </c>
      <c r="H12" s="16">
        <v>13.87</v>
      </c>
      <c r="I12" s="16">
        <v>130.12</v>
      </c>
      <c r="J12" s="16">
        <v>123.08</v>
      </c>
      <c r="K12" s="16">
        <v>454.01</v>
      </c>
    </row>
    <row r="13" spans="1:11" x14ac:dyDescent="0.35">
      <c r="A13" s="14" t="s">
        <v>45</v>
      </c>
      <c r="B13" s="15">
        <v>80502</v>
      </c>
      <c r="C13" s="14" t="s">
        <v>34</v>
      </c>
      <c r="D13" s="16">
        <v>170.16</v>
      </c>
      <c r="E13" s="16">
        <v>27.49</v>
      </c>
      <c r="F13" s="16">
        <v>0.11</v>
      </c>
      <c r="G13" s="16">
        <v>0</v>
      </c>
      <c r="H13" s="16">
        <v>3.44</v>
      </c>
      <c r="I13" s="16">
        <v>62.49</v>
      </c>
      <c r="J13" s="16">
        <v>14.99</v>
      </c>
      <c r="K13" s="16">
        <v>116.81</v>
      </c>
    </row>
    <row r="14" spans="1:11" x14ac:dyDescent="0.35">
      <c r="A14" s="14" t="s">
        <v>46</v>
      </c>
      <c r="B14" s="15">
        <v>80503</v>
      </c>
      <c r="C14" s="14" t="s">
        <v>34</v>
      </c>
      <c r="D14" s="16">
        <v>939.1</v>
      </c>
      <c r="E14" s="16">
        <v>151.37</v>
      </c>
      <c r="F14" s="16">
        <v>8.73</v>
      </c>
      <c r="G14" s="16">
        <v>0.26</v>
      </c>
      <c r="H14" s="16">
        <v>89.29</v>
      </c>
      <c r="I14" s="16">
        <v>343.83</v>
      </c>
      <c r="J14" s="16">
        <v>189.75</v>
      </c>
      <c r="K14" s="16">
        <v>476.19</v>
      </c>
    </row>
    <row r="15" spans="1:11" x14ac:dyDescent="0.35">
      <c r="A15" s="14" t="s">
        <v>47</v>
      </c>
      <c r="B15" s="15">
        <v>80504</v>
      </c>
      <c r="C15" s="14" t="s">
        <v>34</v>
      </c>
      <c r="D15" s="16">
        <v>277.72000000000003</v>
      </c>
      <c r="E15" s="16">
        <v>18.48</v>
      </c>
      <c r="F15" s="16">
        <v>0.48</v>
      </c>
      <c r="G15" s="16">
        <v>0.09</v>
      </c>
      <c r="H15" s="16">
        <v>28.86</v>
      </c>
      <c r="I15" s="16">
        <v>133.1</v>
      </c>
      <c r="J15" s="16">
        <v>28.17</v>
      </c>
      <c r="K15" s="16">
        <v>106.61</v>
      </c>
    </row>
    <row r="16" spans="1:11" x14ac:dyDescent="0.35">
      <c r="A16" s="14" t="s">
        <v>48</v>
      </c>
      <c r="B16" s="15">
        <v>80601</v>
      </c>
      <c r="C16" s="14" t="s">
        <v>34</v>
      </c>
      <c r="D16" s="16">
        <v>341.63</v>
      </c>
      <c r="E16" s="16">
        <v>9.9700000000000006</v>
      </c>
      <c r="F16" s="16">
        <v>2.11</v>
      </c>
      <c r="G16" s="16">
        <v>0.23</v>
      </c>
      <c r="H16" s="16">
        <v>19.22</v>
      </c>
      <c r="I16" s="16">
        <v>147.35</v>
      </c>
      <c r="J16" s="16">
        <v>27.27</v>
      </c>
      <c r="K16" s="16">
        <v>160.11000000000001</v>
      </c>
    </row>
    <row r="17" spans="1:11" x14ac:dyDescent="0.35">
      <c r="A17" s="14" t="s">
        <v>49</v>
      </c>
      <c r="B17" s="15">
        <v>80602</v>
      </c>
      <c r="C17" s="14" t="s">
        <v>34</v>
      </c>
      <c r="D17" s="16">
        <v>433.46</v>
      </c>
      <c r="E17" s="16">
        <v>37.159999999999997</v>
      </c>
      <c r="F17" s="16">
        <v>0.16</v>
      </c>
      <c r="G17" s="16">
        <v>0.15</v>
      </c>
      <c r="H17" s="16">
        <v>19.7</v>
      </c>
      <c r="I17" s="16">
        <v>178.14</v>
      </c>
      <c r="J17" s="16">
        <v>75.569999999999993</v>
      </c>
      <c r="K17" s="16">
        <v>197.47</v>
      </c>
    </row>
    <row r="18" spans="1:11" x14ac:dyDescent="0.35">
      <c r="A18" s="14" t="s">
        <v>50</v>
      </c>
      <c r="B18" s="15">
        <v>80603</v>
      </c>
      <c r="C18" s="14" t="s">
        <v>34</v>
      </c>
      <c r="D18" s="16">
        <v>356.25</v>
      </c>
      <c r="E18" s="16">
        <v>35.090000000000003</v>
      </c>
      <c r="F18" s="16">
        <v>0.19</v>
      </c>
      <c r="G18" s="16">
        <v>0.74</v>
      </c>
      <c r="H18" s="16">
        <v>16.61</v>
      </c>
      <c r="I18" s="16">
        <v>145.97999999999999</v>
      </c>
      <c r="J18" s="16">
        <v>50.04</v>
      </c>
      <c r="K18" s="16">
        <v>179.58</v>
      </c>
    </row>
    <row r="19" spans="1:11" x14ac:dyDescent="0.35">
      <c r="A19" s="14" t="s">
        <v>51</v>
      </c>
      <c r="B19" s="15">
        <v>80701</v>
      </c>
      <c r="C19" s="14" t="s">
        <v>34</v>
      </c>
      <c r="D19" s="16">
        <v>315.68</v>
      </c>
      <c r="E19" s="16">
        <v>11.64</v>
      </c>
      <c r="F19" s="16">
        <v>7</v>
      </c>
      <c r="G19" s="16">
        <v>0.11</v>
      </c>
      <c r="H19" s="16">
        <v>3.41</v>
      </c>
      <c r="I19" s="16">
        <v>145.34</v>
      </c>
      <c r="J19" s="16">
        <v>4.07</v>
      </c>
      <c r="K19" s="16">
        <v>181.69</v>
      </c>
    </row>
    <row r="20" spans="1:11" x14ac:dyDescent="0.35">
      <c r="A20" s="14" t="s">
        <v>52</v>
      </c>
      <c r="B20" s="15">
        <v>80801</v>
      </c>
      <c r="C20" s="14" t="s">
        <v>34</v>
      </c>
      <c r="D20" s="17">
        <v>1552.7</v>
      </c>
      <c r="E20" s="16">
        <v>26.06</v>
      </c>
      <c r="F20" s="16">
        <v>7.0000000000000007E-2</v>
      </c>
      <c r="G20" s="16">
        <v>2.25</v>
      </c>
      <c r="H20" s="16">
        <v>36.74</v>
      </c>
      <c r="I20" s="16">
        <v>368.01</v>
      </c>
      <c r="J20" s="16">
        <v>265.22000000000003</v>
      </c>
      <c r="K20" s="16">
        <v>910.93</v>
      </c>
    </row>
    <row r="21" spans="1:11" x14ac:dyDescent="0.35">
      <c r="A21" s="14" t="s">
        <v>53</v>
      </c>
      <c r="B21" s="15">
        <v>80802</v>
      </c>
      <c r="C21" s="14" t="s">
        <v>34</v>
      </c>
      <c r="D21" s="16">
        <v>880.5</v>
      </c>
      <c r="E21" s="16">
        <v>9.69</v>
      </c>
      <c r="F21" s="16">
        <v>0.33</v>
      </c>
      <c r="G21" s="16">
        <v>0.24</v>
      </c>
      <c r="H21" s="16">
        <v>21.04</v>
      </c>
      <c r="I21" s="16">
        <v>288.55</v>
      </c>
      <c r="J21" s="16">
        <v>93.35</v>
      </c>
      <c r="K21" s="16">
        <v>487.76</v>
      </c>
    </row>
    <row r="22" spans="1:11" x14ac:dyDescent="0.35">
      <c r="A22" s="14" t="s">
        <v>54</v>
      </c>
      <c r="B22" s="15">
        <v>80803</v>
      </c>
      <c r="C22" s="14" t="s">
        <v>34</v>
      </c>
      <c r="D22" s="16">
        <v>115.03</v>
      </c>
      <c r="E22" s="16">
        <v>1.2</v>
      </c>
      <c r="F22" s="16">
        <v>0</v>
      </c>
      <c r="G22" s="16">
        <v>0</v>
      </c>
      <c r="H22" s="16">
        <v>2.83</v>
      </c>
      <c r="I22" s="16">
        <v>39.31</v>
      </c>
      <c r="J22" s="16">
        <v>1.1399999999999999</v>
      </c>
      <c r="K22" s="16">
        <v>72.95</v>
      </c>
    </row>
    <row r="23" spans="1:11" x14ac:dyDescent="0.35">
      <c r="A23" s="14" t="s">
        <v>55</v>
      </c>
      <c r="B23" s="15">
        <v>80804</v>
      </c>
      <c r="C23" s="14" t="s">
        <v>34</v>
      </c>
      <c r="D23" s="16">
        <v>157.36000000000001</v>
      </c>
      <c r="E23" s="16">
        <v>0.74</v>
      </c>
      <c r="F23" s="16">
        <v>2.11</v>
      </c>
      <c r="G23" s="16">
        <v>0</v>
      </c>
      <c r="H23" s="16">
        <v>3.85</v>
      </c>
      <c r="I23" s="16">
        <v>61.99</v>
      </c>
      <c r="J23" s="16">
        <v>0.75</v>
      </c>
      <c r="K23" s="16">
        <v>93.61</v>
      </c>
    </row>
    <row r="24" spans="1:11" x14ac:dyDescent="0.35">
      <c r="A24" s="14" t="s">
        <v>56</v>
      </c>
      <c r="B24" s="15">
        <v>80901</v>
      </c>
      <c r="C24" s="14" t="s">
        <v>34</v>
      </c>
      <c r="D24" s="16">
        <v>339.01</v>
      </c>
      <c r="E24" s="16">
        <v>13.78</v>
      </c>
      <c r="F24" s="16">
        <v>3.5</v>
      </c>
      <c r="G24" s="16">
        <v>2.17</v>
      </c>
      <c r="H24" s="16">
        <v>8.02</v>
      </c>
      <c r="I24" s="16">
        <v>158.63999999999999</v>
      </c>
      <c r="J24" s="16">
        <v>40.130000000000003</v>
      </c>
      <c r="K24" s="16">
        <v>151.62</v>
      </c>
    </row>
    <row r="25" spans="1:11" x14ac:dyDescent="0.35">
      <c r="A25" s="14" t="s">
        <v>57</v>
      </c>
      <c r="B25" s="15">
        <v>80902</v>
      </c>
      <c r="C25" s="14" t="s">
        <v>34</v>
      </c>
      <c r="D25" s="18">
        <v>176.04</v>
      </c>
      <c r="E25" s="18">
        <v>7.75</v>
      </c>
      <c r="F25" s="18">
        <v>3.44</v>
      </c>
      <c r="G25" s="18">
        <v>0.08</v>
      </c>
      <c r="H25" s="18">
        <v>3.95</v>
      </c>
      <c r="I25" s="18">
        <v>99.21</v>
      </c>
      <c r="J25" s="18">
        <v>7.96</v>
      </c>
      <c r="K25" s="18">
        <v>76.19</v>
      </c>
    </row>
    <row r="26" spans="1:11" x14ac:dyDescent="0.35">
      <c r="D26" s="8">
        <f t="shared" ref="D26:J26" si="0">SUM(D2:D25)</f>
        <v>13378.710000000001</v>
      </c>
      <c r="E26" s="8">
        <f t="shared" si="0"/>
        <v>1022.94</v>
      </c>
      <c r="F26" s="8">
        <f t="shared" si="0"/>
        <v>43.9</v>
      </c>
      <c r="G26" s="8">
        <f t="shared" si="0"/>
        <v>12.94</v>
      </c>
      <c r="H26" s="8">
        <f t="shared" si="0"/>
        <v>1685.9599999999996</v>
      </c>
      <c r="I26" s="8">
        <f t="shared" si="0"/>
        <v>4301.2699999999995</v>
      </c>
      <c r="J26" s="8">
        <f t="shared" si="0"/>
        <v>1874.21</v>
      </c>
      <c r="K26" s="8">
        <f>SUM(K2:K25)</f>
        <v>6594.4999999999991</v>
      </c>
    </row>
    <row r="27" spans="1:11" x14ac:dyDescent="0.35">
      <c r="D27">
        <v>13378.710000000001</v>
      </c>
      <c r="E27">
        <v>1022.94</v>
      </c>
      <c r="F27">
        <v>43.9</v>
      </c>
      <c r="G27">
        <v>12.94</v>
      </c>
      <c r="H27">
        <v>1685.9599999999996</v>
      </c>
      <c r="I27">
        <v>4301.2699999999995</v>
      </c>
      <c r="J27">
        <v>1874.21</v>
      </c>
      <c r="K27">
        <v>6594.4999999999991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Engott_sucks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shuler</dc:creator>
  <cp:lastModifiedBy>chris shuler</cp:lastModifiedBy>
  <dcterms:created xsi:type="dcterms:W3CDTF">2020-07-10T00:22:58Z</dcterms:created>
  <dcterms:modified xsi:type="dcterms:W3CDTF">2020-07-11T07:38:23Z</dcterms:modified>
</cp:coreProperties>
</file>